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1 - D1.1 Architektonick..." sheetId="2" r:id="rId2"/>
    <sheet name="002 - D1.4 Vnitřní kanali..." sheetId="3" r:id="rId3"/>
    <sheet name="003 - D1.4 Vzduchotechnika" sheetId="4" r:id="rId4"/>
    <sheet name="004 - D1.4 Elektroinstalace" sheetId="5" r:id="rId5"/>
    <sheet name="005 - Oprava zpevněných p..." sheetId="6" r:id="rId6"/>
    <sheet name="006 - Vedlejší rozpočtové..." sheetId="7" r:id="rId7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'001 - D1.1 Architektonick...'!$C$143:$K$1084</definedName>
    <definedName name="_xlnm.Print_Area" localSheetId="1">'001 - D1.1 Architektonick...'!$C$4:$J$76,'001 - D1.1 Architektonick...'!$C$129:$K$1084</definedName>
    <definedName name="_xlnm.Print_Titles" localSheetId="1">'001 - D1.1 Architektonick...'!$143:$143</definedName>
    <definedName name="_xlnm._FilterDatabase" localSheetId="2" hidden="1">'002 - D1.4 Vnitřní kanali...'!$C$128:$K$183</definedName>
    <definedName name="_xlnm.Print_Area" localSheetId="2">'002 - D1.4 Vnitřní kanali...'!$C$4:$J$76,'002 - D1.4 Vnitřní kanali...'!$C$114:$K$183</definedName>
    <definedName name="_xlnm.Print_Titles" localSheetId="2">'002 - D1.4 Vnitřní kanali...'!$128:$128</definedName>
    <definedName name="_xlnm._FilterDatabase" localSheetId="3" hidden="1">'003 - D1.4 Vzduchotechnika'!$C$121:$K$125</definedName>
    <definedName name="_xlnm.Print_Area" localSheetId="3">'003 - D1.4 Vzduchotechnika'!$C$4:$J$76,'003 - D1.4 Vzduchotechnika'!$C$107:$K$125</definedName>
    <definedName name="_xlnm.Print_Titles" localSheetId="3">'003 - D1.4 Vzduchotechnika'!$121:$121</definedName>
    <definedName name="_xlnm._FilterDatabase" localSheetId="4" hidden="1">'004 - D1.4 Elektroinstalace'!$C$121:$K$125</definedName>
    <definedName name="_xlnm.Print_Area" localSheetId="4">'004 - D1.4 Elektroinstalace'!$C$4:$J$76,'004 - D1.4 Elektroinstalace'!$C$107:$K$125</definedName>
    <definedName name="_xlnm.Print_Titles" localSheetId="4">'004 - D1.4 Elektroinstalace'!$121:$121</definedName>
    <definedName name="_xlnm._FilterDatabase" localSheetId="5" hidden="1">'005 - Oprava zpevněných p...'!$C$130:$K$243</definedName>
    <definedName name="_xlnm.Print_Area" localSheetId="5">'005 - Oprava zpevněných p...'!$C$4:$J$76,'005 - Oprava zpevněných p...'!$C$116:$K$243</definedName>
    <definedName name="_xlnm.Print_Titles" localSheetId="5">'005 - Oprava zpevněných p...'!$130:$130</definedName>
    <definedName name="_xlnm._FilterDatabase" localSheetId="6" hidden="1">'006 - Vedlejší rozpočtové...'!$C$122:$K$128</definedName>
    <definedName name="_xlnm.Print_Area" localSheetId="6">'006 - Vedlejší rozpočtové...'!$C$4:$J$76,'006 - Vedlejší rozpočtové...'!$C$108:$K$128</definedName>
    <definedName name="_xlnm.Print_Titles" localSheetId="6">'006 - Vedlejší rozpočtové...'!$122:$122</definedName>
  </definedNames>
  <calcPr/>
</workbook>
</file>

<file path=xl/calcChain.xml><?xml version="1.0" encoding="utf-8"?>
<calcChain xmlns="http://schemas.openxmlformats.org/spreadsheetml/2006/main">
  <c i="7" r="J39"/>
  <c r="J38"/>
  <c i="1" r="AY101"/>
  <c i="7" r="J37"/>
  <c i="1" r="AX101"/>
  <c i="7" r="BI128"/>
  <c r="BH128"/>
  <c r="BG128"/>
  <c r="BF128"/>
  <c r="T128"/>
  <c r="T127"/>
  <c r="R128"/>
  <c r="R127"/>
  <c r="P128"/>
  <c r="P127"/>
  <c r="BK128"/>
  <c r="BK127"/>
  <c r="J127"/>
  <c r="J128"/>
  <c r="BE128"/>
  <c r="J101"/>
  <c r="BI126"/>
  <c r="F39"/>
  <c i="1" r="BD101"/>
  <c i="7" r="BH126"/>
  <c r="F38"/>
  <c i="1" r="BC101"/>
  <c i="7" r="BG126"/>
  <c r="F37"/>
  <c i="1" r="BB101"/>
  <c i="7" r="BF126"/>
  <c r="J36"/>
  <c i="1" r="AW101"/>
  <c i="7" r="F36"/>
  <c i="1" r="BA101"/>
  <c i="7" r="T126"/>
  <c r="T125"/>
  <c r="T124"/>
  <c r="T123"/>
  <c r="R126"/>
  <c r="R125"/>
  <c r="R124"/>
  <c r="R123"/>
  <c r="P126"/>
  <c r="P125"/>
  <c r="P124"/>
  <c r="P123"/>
  <c i="1" r="AU101"/>
  <c i="7" r="BK126"/>
  <c r="BK125"/>
  <c r="J125"/>
  <c r="BK124"/>
  <c r="J124"/>
  <c r="BK123"/>
  <c r="J123"/>
  <c r="J98"/>
  <c r="J32"/>
  <c i="1" r="AG101"/>
  <c i="7" r="J126"/>
  <c r="BE126"/>
  <c r="J35"/>
  <c i="1" r="AV101"/>
  <c i="7" r="F35"/>
  <c i="1" r="AZ101"/>
  <c i="7" r="J100"/>
  <c r="J99"/>
  <c r="J120"/>
  <c r="J119"/>
  <c r="F119"/>
  <c r="F117"/>
  <c r="E115"/>
  <c r="J94"/>
  <c r="J93"/>
  <c r="F93"/>
  <c r="F91"/>
  <c r="E89"/>
  <c r="J41"/>
  <c r="J20"/>
  <c r="E20"/>
  <c r="F120"/>
  <c r="F94"/>
  <c r="J19"/>
  <c r="J14"/>
  <c r="J117"/>
  <c r="J91"/>
  <c r="E7"/>
  <c r="E111"/>
  <c r="E85"/>
  <c i="6" r="J39"/>
  <c r="J38"/>
  <c i="1" r="AY100"/>
  <c i="6" r="J37"/>
  <c i="1" r="AX100"/>
  <c i="6" r="BI243"/>
  <c r="BH243"/>
  <c r="BG243"/>
  <c r="BF243"/>
  <c r="T243"/>
  <c r="T242"/>
  <c r="R243"/>
  <c r="R242"/>
  <c r="P243"/>
  <c r="P242"/>
  <c r="BK243"/>
  <c r="BK242"/>
  <c r="J242"/>
  <c r="J243"/>
  <c r="BE243"/>
  <c r="J109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32"/>
  <c r="BH232"/>
  <c r="BG232"/>
  <c r="BF232"/>
  <c r="T232"/>
  <c r="T231"/>
  <c r="R232"/>
  <c r="R231"/>
  <c r="P232"/>
  <c r="P231"/>
  <c r="BK232"/>
  <c r="BK231"/>
  <c r="J231"/>
  <c r="J232"/>
  <c r="BE232"/>
  <c r="J108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3"/>
  <c r="BH213"/>
  <c r="BG213"/>
  <c r="BF213"/>
  <c r="T213"/>
  <c r="T212"/>
  <c r="R213"/>
  <c r="R212"/>
  <c r="P213"/>
  <c r="P212"/>
  <c r="BK213"/>
  <c r="BK212"/>
  <c r="J212"/>
  <c r="J213"/>
  <c r="BE213"/>
  <c r="J107"/>
  <c r="BI211"/>
  <c r="BH211"/>
  <c r="BG211"/>
  <c r="BF211"/>
  <c r="T211"/>
  <c r="T210"/>
  <c r="R211"/>
  <c r="R210"/>
  <c r="P211"/>
  <c r="P210"/>
  <c r="BK211"/>
  <c r="BK210"/>
  <c r="J210"/>
  <c r="J211"/>
  <c r="BE211"/>
  <c r="J106"/>
  <c r="BI209"/>
  <c r="BH209"/>
  <c r="BG209"/>
  <c r="BF209"/>
  <c r="T209"/>
  <c r="R209"/>
  <c r="P209"/>
  <c r="BK209"/>
  <c r="J209"/>
  <c r="BE209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6"/>
  <c r="BH196"/>
  <c r="BG196"/>
  <c r="BF196"/>
  <c r="T196"/>
  <c r="T195"/>
  <c r="R196"/>
  <c r="R195"/>
  <c r="P196"/>
  <c r="P195"/>
  <c r="BK196"/>
  <c r="BK195"/>
  <c r="J195"/>
  <c r="J196"/>
  <c r="BE196"/>
  <c r="J105"/>
  <c r="BI194"/>
  <c r="BH194"/>
  <c r="BG194"/>
  <c r="BF194"/>
  <c r="T194"/>
  <c r="T193"/>
  <c r="R194"/>
  <c r="R193"/>
  <c r="P194"/>
  <c r="P193"/>
  <c r="BK194"/>
  <c r="BK193"/>
  <c r="J193"/>
  <c r="J194"/>
  <c r="BE194"/>
  <c r="J104"/>
  <c r="BI192"/>
  <c r="BH192"/>
  <c r="BG192"/>
  <c r="BF192"/>
  <c r="T192"/>
  <c r="R192"/>
  <c r="P192"/>
  <c r="BK192"/>
  <c r="J192"/>
  <c r="BE192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6"/>
  <c r="BH186"/>
  <c r="BG186"/>
  <c r="BF186"/>
  <c r="T186"/>
  <c r="T185"/>
  <c r="R186"/>
  <c r="R185"/>
  <c r="P186"/>
  <c r="P185"/>
  <c r="BK186"/>
  <c r="BK185"/>
  <c r="J185"/>
  <c r="J186"/>
  <c r="BE186"/>
  <c r="J103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7"/>
  <c r="BH177"/>
  <c r="BG177"/>
  <c r="BF177"/>
  <c r="T177"/>
  <c r="T176"/>
  <c r="R177"/>
  <c r="R176"/>
  <c r="P177"/>
  <c r="P176"/>
  <c r="BK177"/>
  <c r="BK176"/>
  <c r="J176"/>
  <c r="J177"/>
  <c r="BE177"/>
  <c r="J102"/>
  <c r="BI173"/>
  <c r="BH173"/>
  <c r="BG173"/>
  <c r="BF173"/>
  <c r="T173"/>
  <c r="T172"/>
  <c r="R173"/>
  <c r="R172"/>
  <c r="P173"/>
  <c r="P172"/>
  <c r="BK173"/>
  <c r="BK172"/>
  <c r="J172"/>
  <c r="J173"/>
  <c r="BE173"/>
  <c r="J101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F39"/>
  <c i="1" r="BD100"/>
  <c i="6" r="BH134"/>
  <c r="F38"/>
  <c i="1" r="BC100"/>
  <c i="6" r="BG134"/>
  <c r="F37"/>
  <c i="1" r="BB100"/>
  <c i="6" r="BF134"/>
  <c r="J36"/>
  <c i="1" r="AW100"/>
  <c i="6" r="F36"/>
  <c i="1" r="BA100"/>
  <c i="6" r="T134"/>
  <c r="T133"/>
  <c r="T132"/>
  <c r="T131"/>
  <c r="R134"/>
  <c r="R133"/>
  <c r="R132"/>
  <c r="R131"/>
  <c r="P134"/>
  <c r="P133"/>
  <c r="P132"/>
  <c r="P131"/>
  <c i="1" r="AU100"/>
  <c i="6" r="BK134"/>
  <c r="BK133"/>
  <c r="J133"/>
  <c r="BK132"/>
  <c r="J132"/>
  <c r="BK131"/>
  <c r="J131"/>
  <c r="J98"/>
  <c r="J32"/>
  <c i="1" r="AG100"/>
  <c i="6" r="J134"/>
  <c r="BE134"/>
  <c r="J35"/>
  <c i="1" r="AV100"/>
  <c i="6" r="F35"/>
  <c i="1" r="AZ100"/>
  <c i="6" r="J100"/>
  <c r="J99"/>
  <c r="J128"/>
  <c r="J127"/>
  <c r="F127"/>
  <c r="F125"/>
  <c r="E123"/>
  <c r="J94"/>
  <c r="J93"/>
  <c r="F93"/>
  <c r="F91"/>
  <c r="E89"/>
  <c r="J41"/>
  <c r="J20"/>
  <c r="E20"/>
  <c r="F128"/>
  <c r="F94"/>
  <c r="J19"/>
  <c r="J14"/>
  <c r="J125"/>
  <c r="J91"/>
  <c r="E7"/>
  <c r="E119"/>
  <c r="E85"/>
  <c i="5" r="J39"/>
  <c r="J38"/>
  <c i="1" r="AY99"/>
  <c i="5" r="J37"/>
  <c i="1" r="AX99"/>
  <c i="5" r="BI125"/>
  <c r="F39"/>
  <c i="1" r="BD99"/>
  <c i="5" r="BH125"/>
  <c r="F38"/>
  <c i="1" r="BC99"/>
  <c i="5" r="BG125"/>
  <c r="F37"/>
  <c i="1" r="BB99"/>
  <c i="5" r="BF125"/>
  <c r="J36"/>
  <c i="1" r="AW99"/>
  <c i="5" r="F36"/>
  <c i="1" r="BA99"/>
  <c i="5" r="T125"/>
  <c r="T124"/>
  <c r="T123"/>
  <c r="T122"/>
  <c r="R125"/>
  <c r="R124"/>
  <c r="R123"/>
  <c r="R122"/>
  <c r="P125"/>
  <c r="P124"/>
  <c r="P123"/>
  <c r="P122"/>
  <c i="1" r="AU99"/>
  <c i="5" r="BK125"/>
  <c r="BK124"/>
  <c r="J124"/>
  <c r="BK123"/>
  <c r="J123"/>
  <c r="BK122"/>
  <c r="J122"/>
  <c r="J98"/>
  <c r="J32"/>
  <c i="1" r="AG99"/>
  <c i="5" r="J125"/>
  <c r="BE125"/>
  <c r="J35"/>
  <c i="1" r="AV99"/>
  <c i="5" r="F35"/>
  <c i="1" r="AZ99"/>
  <c i="5" r="J100"/>
  <c r="J99"/>
  <c r="J119"/>
  <c r="J118"/>
  <c r="F118"/>
  <c r="F116"/>
  <c r="E114"/>
  <c r="J94"/>
  <c r="J93"/>
  <c r="F93"/>
  <c r="F91"/>
  <c r="E89"/>
  <c r="J41"/>
  <c r="J20"/>
  <c r="E20"/>
  <c r="F119"/>
  <c r="F94"/>
  <c r="J19"/>
  <c r="J14"/>
  <c r="J116"/>
  <c r="J91"/>
  <c r="E7"/>
  <c r="E110"/>
  <c r="E85"/>
  <c i="4" r="J39"/>
  <c r="J38"/>
  <c i="1" r="AY98"/>
  <c i="4" r="J37"/>
  <c i="1" r="AX98"/>
  <c i="4" r="BI125"/>
  <c r="F39"/>
  <c i="1" r="BD98"/>
  <c i="4" r="BH125"/>
  <c r="F38"/>
  <c i="1" r="BC98"/>
  <c i="4" r="BG125"/>
  <c r="F37"/>
  <c i="1" r="BB98"/>
  <c i="4" r="BF125"/>
  <c r="J36"/>
  <c i="1" r="AW98"/>
  <c i="4" r="F36"/>
  <c i="1" r="BA98"/>
  <c i="4" r="T125"/>
  <c r="T124"/>
  <c r="T123"/>
  <c r="T122"/>
  <c r="R125"/>
  <c r="R124"/>
  <c r="R123"/>
  <c r="R122"/>
  <c r="P125"/>
  <c r="P124"/>
  <c r="P123"/>
  <c r="P122"/>
  <c i="1" r="AU98"/>
  <c i="4" r="BK125"/>
  <c r="BK124"/>
  <c r="J124"/>
  <c r="BK123"/>
  <c r="J123"/>
  <c r="BK122"/>
  <c r="J122"/>
  <c r="J98"/>
  <c r="J32"/>
  <c i="1" r="AG98"/>
  <c i="4" r="J125"/>
  <c r="BE125"/>
  <c r="J35"/>
  <c i="1" r="AV98"/>
  <c i="4" r="F35"/>
  <c i="1" r="AZ98"/>
  <c i="4" r="J100"/>
  <c r="J99"/>
  <c r="J119"/>
  <c r="J118"/>
  <c r="F118"/>
  <c r="F116"/>
  <c r="E114"/>
  <c r="J94"/>
  <c r="J93"/>
  <c r="F93"/>
  <c r="F91"/>
  <c r="E89"/>
  <c r="J41"/>
  <c r="J20"/>
  <c r="E20"/>
  <c r="F119"/>
  <c r="F94"/>
  <c r="J19"/>
  <c r="J14"/>
  <c r="J116"/>
  <c r="J91"/>
  <c r="E7"/>
  <c r="E110"/>
  <c r="E85"/>
  <c i="3" r="J39"/>
  <c r="J38"/>
  <c i="1" r="AY97"/>
  <c i="3" r="J37"/>
  <c i="1" r="AX97"/>
  <c i="3" r="BI183"/>
  <c r="BH183"/>
  <c r="BG183"/>
  <c r="BF183"/>
  <c r="T183"/>
  <c r="T182"/>
  <c r="R183"/>
  <c r="R182"/>
  <c r="P183"/>
  <c r="P182"/>
  <c r="BK183"/>
  <c r="BK182"/>
  <c r="J182"/>
  <c r="J183"/>
  <c r="BE183"/>
  <c r="J107"/>
  <c r="BI181"/>
  <c r="BH181"/>
  <c r="BG181"/>
  <c r="BF181"/>
  <c r="T181"/>
  <c r="R181"/>
  <c r="P181"/>
  <c r="BK181"/>
  <c r="J181"/>
  <c r="BE181"/>
  <c r="BI180"/>
  <c r="BH180"/>
  <c r="BG180"/>
  <c r="BF180"/>
  <c r="T180"/>
  <c r="T179"/>
  <c r="R180"/>
  <c r="R179"/>
  <c r="P180"/>
  <c r="P179"/>
  <c r="BK180"/>
  <c r="BK179"/>
  <c r="J179"/>
  <c r="J180"/>
  <c r="BE180"/>
  <c r="J106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T170"/>
  <c r="T169"/>
  <c r="R171"/>
  <c r="R170"/>
  <c r="R169"/>
  <c r="P171"/>
  <c r="P170"/>
  <c r="P169"/>
  <c r="BK171"/>
  <c r="BK170"/>
  <c r="J170"/>
  <c r="BK169"/>
  <c r="J169"/>
  <c r="J171"/>
  <c r="BE171"/>
  <c r="J105"/>
  <c r="J104"/>
  <c r="BI168"/>
  <c r="BH168"/>
  <c r="BG168"/>
  <c r="BF168"/>
  <c r="T168"/>
  <c r="T167"/>
  <c r="R168"/>
  <c r="R167"/>
  <c r="P168"/>
  <c r="P167"/>
  <c r="BK168"/>
  <c r="BK167"/>
  <c r="J167"/>
  <c r="J168"/>
  <c r="BE168"/>
  <c r="J103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T163"/>
  <c r="R164"/>
  <c r="R163"/>
  <c r="P164"/>
  <c r="P163"/>
  <c r="BK164"/>
  <c r="BK163"/>
  <c r="J163"/>
  <c r="J164"/>
  <c r="BE164"/>
  <c r="J102"/>
  <c r="BI161"/>
  <c r="BH161"/>
  <c r="BG161"/>
  <c r="BF161"/>
  <c r="T161"/>
  <c r="T160"/>
  <c r="R161"/>
  <c r="R160"/>
  <c r="P161"/>
  <c r="P160"/>
  <c r="BK161"/>
  <c r="BK160"/>
  <c r="J160"/>
  <c r="J161"/>
  <c r="BE161"/>
  <c r="J101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F39"/>
  <c i="1" r="BD97"/>
  <c i="3" r="BH132"/>
  <c r="F38"/>
  <c i="1" r="BC97"/>
  <c i="3" r="BG132"/>
  <c r="F37"/>
  <c i="1" r="BB97"/>
  <c i="3" r="BF132"/>
  <c r="J36"/>
  <c i="1" r="AW97"/>
  <c i="3" r="F36"/>
  <c i="1" r="BA97"/>
  <c i="3" r="T132"/>
  <c r="T131"/>
  <c r="T130"/>
  <c r="T129"/>
  <c r="R132"/>
  <c r="R131"/>
  <c r="R130"/>
  <c r="R129"/>
  <c r="P132"/>
  <c r="P131"/>
  <c r="P130"/>
  <c r="P129"/>
  <c i="1" r="AU97"/>
  <c i="3" r="BK132"/>
  <c r="BK131"/>
  <c r="J131"/>
  <c r="BK130"/>
  <c r="J130"/>
  <c r="BK129"/>
  <c r="J129"/>
  <c r="J98"/>
  <c r="J32"/>
  <c i="1" r="AG97"/>
  <c i="3" r="J132"/>
  <c r="BE132"/>
  <c r="J35"/>
  <c i="1" r="AV97"/>
  <c i="3" r="F35"/>
  <c i="1" r="AZ97"/>
  <c i="3" r="J100"/>
  <c r="J99"/>
  <c r="J126"/>
  <c r="J125"/>
  <c r="F125"/>
  <c r="F123"/>
  <c r="E121"/>
  <c r="J94"/>
  <c r="J93"/>
  <c r="F93"/>
  <c r="F91"/>
  <c r="E89"/>
  <c r="J41"/>
  <c r="J20"/>
  <c r="E20"/>
  <c r="F126"/>
  <c r="F94"/>
  <c r="J19"/>
  <c r="J14"/>
  <c r="J123"/>
  <c r="J91"/>
  <c r="E7"/>
  <c r="E117"/>
  <c r="E85"/>
  <c i="2" r="J39"/>
  <c r="J38"/>
  <c i="1" r="AY96"/>
  <c i="2" r="J37"/>
  <c i="1" r="AX96"/>
  <c i="2" r="BI1084"/>
  <c r="BH1084"/>
  <c r="BG1084"/>
  <c r="BF1084"/>
  <c r="T1084"/>
  <c r="R1084"/>
  <c r="P1084"/>
  <c r="BK1084"/>
  <c r="J1084"/>
  <c r="BE1084"/>
  <c r="BI1078"/>
  <c r="BH1078"/>
  <c r="BG1078"/>
  <c r="BF1078"/>
  <c r="T1078"/>
  <c r="T1077"/>
  <c r="R1078"/>
  <c r="R1077"/>
  <c r="P1078"/>
  <c r="P1077"/>
  <c r="BK1078"/>
  <c r="BK1077"/>
  <c r="J1077"/>
  <c r="J1078"/>
  <c r="BE1078"/>
  <c r="J122"/>
  <c r="BI1075"/>
  <c r="BH1075"/>
  <c r="BG1075"/>
  <c r="BF1075"/>
  <c r="T1075"/>
  <c r="T1074"/>
  <c r="R1075"/>
  <c r="R1074"/>
  <c r="P1075"/>
  <c r="P1074"/>
  <c r="BK1075"/>
  <c r="BK1074"/>
  <c r="J1074"/>
  <c r="J1075"/>
  <c r="BE1075"/>
  <c r="J121"/>
  <c r="BI1073"/>
  <c r="BH1073"/>
  <c r="BG1073"/>
  <c r="BF1073"/>
  <c r="T1073"/>
  <c r="R1073"/>
  <c r="P1073"/>
  <c r="BK1073"/>
  <c r="J1073"/>
  <c r="BE1073"/>
  <c r="BI1071"/>
  <c r="BH1071"/>
  <c r="BG1071"/>
  <c r="BF1071"/>
  <c r="T1071"/>
  <c r="R1071"/>
  <c r="P1071"/>
  <c r="BK1071"/>
  <c r="J1071"/>
  <c r="BE1071"/>
  <c r="BI1065"/>
  <c r="BH1065"/>
  <c r="BG1065"/>
  <c r="BF1065"/>
  <c r="T1065"/>
  <c r="T1064"/>
  <c r="R1065"/>
  <c r="R1064"/>
  <c r="P1065"/>
  <c r="P1064"/>
  <c r="BK1065"/>
  <c r="BK1064"/>
  <c r="J1064"/>
  <c r="J1065"/>
  <c r="BE1065"/>
  <c r="J120"/>
  <c r="BI1051"/>
  <c r="BH1051"/>
  <c r="BG1051"/>
  <c r="BF1051"/>
  <c r="T1051"/>
  <c r="R1051"/>
  <c r="P1051"/>
  <c r="BK1051"/>
  <c r="J1051"/>
  <c r="BE1051"/>
  <c r="BI1050"/>
  <c r="BH1050"/>
  <c r="BG1050"/>
  <c r="BF1050"/>
  <c r="T1050"/>
  <c r="T1049"/>
  <c r="R1050"/>
  <c r="R1049"/>
  <c r="P1050"/>
  <c r="P1049"/>
  <c r="BK1050"/>
  <c r="BK1049"/>
  <c r="J1049"/>
  <c r="J1050"/>
  <c r="BE1050"/>
  <c r="J119"/>
  <c r="BI1047"/>
  <c r="BH1047"/>
  <c r="BG1047"/>
  <c r="BF1047"/>
  <c r="T1047"/>
  <c r="R1047"/>
  <c r="P1047"/>
  <c r="BK1047"/>
  <c r="J1047"/>
  <c r="BE1047"/>
  <c r="BI1044"/>
  <c r="BH1044"/>
  <c r="BG1044"/>
  <c r="BF1044"/>
  <c r="T1044"/>
  <c r="R1044"/>
  <c r="P1044"/>
  <c r="BK1044"/>
  <c r="J1044"/>
  <c r="BE1044"/>
  <c r="BI1041"/>
  <c r="BH1041"/>
  <c r="BG1041"/>
  <c r="BF1041"/>
  <c r="T1041"/>
  <c r="R1041"/>
  <c r="P1041"/>
  <c r="BK1041"/>
  <c r="J1041"/>
  <c r="BE1041"/>
  <c r="BI1040"/>
  <c r="BH1040"/>
  <c r="BG1040"/>
  <c r="BF1040"/>
  <c r="T1040"/>
  <c r="R1040"/>
  <c r="P1040"/>
  <c r="BK1040"/>
  <c r="J1040"/>
  <c r="BE1040"/>
  <c r="BI1038"/>
  <c r="BH1038"/>
  <c r="BG1038"/>
  <c r="BF1038"/>
  <c r="T1038"/>
  <c r="R1038"/>
  <c r="P1038"/>
  <c r="BK1038"/>
  <c r="J1038"/>
  <c r="BE1038"/>
  <c r="BI1033"/>
  <c r="BH1033"/>
  <c r="BG1033"/>
  <c r="BF1033"/>
  <c r="T1033"/>
  <c r="R1033"/>
  <c r="P1033"/>
  <c r="BK1033"/>
  <c r="J1033"/>
  <c r="BE1033"/>
  <c r="BI1028"/>
  <c r="BH1028"/>
  <c r="BG1028"/>
  <c r="BF1028"/>
  <c r="T1028"/>
  <c r="R1028"/>
  <c r="P1028"/>
  <c r="BK1028"/>
  <c r="J1028"/>
  <c r="BE1028"/>
  <c r="BI1025"/>
  <c r="BH1025"/>
  <c r="BG1025"/>
  <c r="BF1025"/>
  <c r="T1025"/>
  <c r="T1024"/>
  <c r="R1025"/>
  <c r="R1024"/>
  <c r="P1025"/>
  <c r="P1024"/>
  <c r="BK1025"/>
  <c r="BK1024"/>
  <c r="J1024"/>
  <c r="J1025"/>
  <c r="BE1025"/>
  <c r="J118"/>
  <c r="BI1023"/>
  <c r="BH1023"/>
  <c r="BG1023"/>
  <c r="BF1023"/>
  <c r="T1023"/>
  <c r="R1023"/>
  <c r="P1023"/>
  <c r="BK1023"/>
  <c r="J1023"/>
  <c r="BE1023"/>
  <c r="BI1008"/>
  <c r="BH1008"/>
  <c r="BG1008"/>
  <c r="BF1008"/>
  <c r="T1008"/>
  <c r="R1008"/>
  <c r="P1008"/>
  <c r="BK1008"/>
  <c r="J1008"/>
  <c r="BE1008"/>
  <c r="BI1007"/>
  <c r="BH1007"/>
  <c r="BG1007"/>
  <c r="BF1007"/>
  <c r="T1007"/>
  <c r="R1007"/>
  <c r="P1007"/>
  <c r="BK1007"/>
  <c r="J1007"/>
  <c r="BE1007"/>
  <c r="BI1006"/>
  <c r="BH1006"/>
  <c r="BG1006"/>
  <c r="BF1006"/>
  <c r="T1006"/>
  <c r="R1006"/>
  <c r="P1006"/>
  <c r="BK1006"/>
  <c r="J1006"/>
  <c r="BE1006"/>
  <c r="BI1005"/>
  <c r="BH1005"/>
  <c r="BG1005"/>
  <c r="BF1005"/>
  <c r="T1005"/>
  <c r="R1005"/>
  <c r="P1005"/>
  <c r="BK1005"/>
  <c r="J1005"/>
  <c r="BE1005"/>
  <c r="BI1003"/>
  <c r="BH1003"/>
  <c r="BG1003"/>
  <c r="BF1003"/>
  <c r="T1003"/>
  <c r="R1003"/>
  <c r="P1003"/>
  <c r="BK1003"/>
  <c r="J1003"/>
  <c r="BE1003"/>
  <c r="BI985"/>
  <c r="BH985"/>
  <c r="BG985"/>
  <c r="BF985"/>
  <c r="T985"/>
  <c r="T984"/>
  <c r="R985"/>
  <c r="R984"/>
  <c r="P985"/>
  <c r="P984"/>
  <c r="BK985"/>
  <c r="BK984"/>
  <c r="J984"/>
  <c r="J985"/>
  <c r="BE985"/>
  <c r="J117"/>
  <c r="BI983"/>
  <c r="BH983"/>
  <c r="BG983"/>
  <c r="BF983"/>
  <c r="T983"/>
  <c r="R983"/>
  <c r="P983"/>
  <c r="BK983"/>
  <c r="J983"/>
  <c r="BE983"/>
  <c r="BI978"/>
  <c r="BH978"/>
  <c r="BG978"/>
  <c r="BF978"/>
  <c r="T978"/>
  <c r="T977"/>
  <c r="R978"/>
  <c r="R977"/>
  <c r="P978"/>
  <c r="P977"/>
  <c r="BK978"/>
  <c r="BK977"/>
  <c r="J977"/>
  <c r="J978"/>
  <c r="BE978"/>
  <c r="J116"/>
  <c r="BI976"/>
  <c r="BH976"/>
  <c r="BG976"/>
  <c r="BF976"/>
  <c r="T976"/>
  <c r="R976"/>
  <c r="P976"/>
  <c r="BK976"/>
  <c r="J976"/>
  <c r="BE976"/>
  <c r="BI974"/>
  <c r="BH974"/>
  <c r="BG974"/>
  <c r="BF974"/>
  <c r="T974"/>
  <c r="R974"/>
  <c r="P974"/>
  <c r="BK974"/>
  <c r="J974"/>
  <c r="BE974"/>
  <c r="BI973"/>
  <c r="BH973"/>
  <c r="BG973"/>
  <c r="BF973"/>
  <c r="T973"/>
  <c r="R973"/>
  <c r="P973"/>
  <c r="BK973"/>
  <c r="J973"/>
  <c r="BE973"/>
  <c r="BI970"/>
  <c r="BH970"/>
  <c r="BG970"/>
  <c r="BF970"/>
  <c r="T970"/>
  <c r="R970"/>
  <c r="P970"/>
  <c r="BK970"/>
  <c r="J970"/>
  <c r="BE970"/>
  <c r="BI969"/>
  <c r="BH969"/>
  <c r="BG969"/>
  <c r="BF969"/>
  <c r="T969"/>
  <c r="R969"/>
  <c r="P969"/>
  <c r="BK969"/>
  <c r="J969"/>
  <c r="BE969"/>
  <c r="BI966"/>
  <c r="BH966"/>
  <c r="BG966"/>
  <c r="BF966"/>
  <c r="T966"/>
  <c r="R966"/>
  <c r="P966"/>
  <c r="BK966"/>
  <c r="J966"/>
  <c r="BE966"/>
  <c r="BI965"/>
  <c r="BH965"/>
  <c r="BG965"/>
  <c r="BF965"/>
  <c r="T965"/>
  <c r="R965"/>
  <c r="P965"/>
  <c r="BK965"/>
  <c r="J965"/>
  <c r="BE965"/>
  <c r="BI963"/>
  <c r="BH963"/>
  <c r="BG963"/>
  <c r="BF963"/>
  <c r="T963"/>
  <c r="R963"/>
  <c r="P963"/>
  <c r="BK963"/>
  <c r="J963"/>
  <c r="BE963"/>
  <c r="BI960"/>
  <c r="BH960"/>
  <c r="BG960"/>
  <c r="BF960"/>
  <c r="T960"/>
  <c r="T959"/>
  <c r="R960"/>
  <c r="R959"/>
  <c r="P960"/>
  <c r="P959"/>
  <c r="BK960"/>
  <c r="BK959"/>
  <c r="J959"/>
  <c r="J960"/>
  <c r="BE960"/>
  <c r="J115"/>
  <c r="BI958"/>
  <c r="BH958"/>
  <c r="BG958"/>
  <c r="BF958"/>
  <c r="T958"/>
  <c r="R958"/>
  <c r="P958"/>
  <c r="BK958"/>
  <c r="J958"/>
  <c r="BE958"/>
  <c r="BI957"/>
  <c r="BH957"/>
  <c r="BG957"/>
  <c r="BF957"/>
  <c r="T957"/>
  <c r="R957"/>
  <c r="P957"/>
  <c r="BK957"/>
  <c r="J957"/>
  <c r="BE957"/>
  <c r="BI955"/>
  <c r="BH955"/>
  <c r="BG955"/>
  <c r="BF955"/>
  <c r="T955"/>
  <c r="R955"/>
  <c r="P955"/>
  <c r="BK955"/>
  <c r="J955"/>
  <c r="BE955"/>
  <c r="BI949"/>
  <c r="BH949"/>
  <c r="BG949"/>
  <c r="BF949"/>
  <c r="T949"/>
  <c r="R949"/>
  <c r="P949"/>
  <c r="BK949"/>
  <c r="J949"/>
  <c r="BE949"/>
  <c r="BI947"/>
  <c r="BH947"/>
  <c r="BG947"/>
  <c r="BF947"/>
  <c r="T947"/>
  <c r="R947"/>
  <c r="P947"/>
  <c r="BK947"/>
  <c r="J947"/>
  <c r="BE947"/>
  <c r="BI946"/>
  <c r="BH946"/>
  <c r="BG946"/>
  <c r="BF946"/>
  <c r="T946"/>
  <c r="R946"/>
  <c r="P946"/>
  <c r="BK946"/>
  <c r="J946"/>
  <c r="BE946"/>
  <c r="BI940"/>
  <c r="BH940"/>
  <c r="BG940"/>
  <c r="BF940"/>
  <c r="T940"/>
  <c r="R940"/>
  <c r="P940"/>
  <c r="BK940"/>
  <c r="J940"/>
  <c r="BE940"/>
  <c r="BI939"/>
  <c r="BH939"/>
  <c r="BG939"/>
  <c r="BF939"/>
  <c r="T939"/>
  <c r="R939"/>
  <c r="P939"/>
  <c r="BK939"/>
  <c r="J939"/>
  <c r="BE939"/>
  <c r="BI938"/>
  <c r="BH938"/>
  <c r="BG938"/>
  <c r="BF938"/>
  <c r="T938"/>
  <c r="R938"/>
  <c r="P938"/>
  <c r="BK938"/>
  <c r="J938"/>
  <c r="BE938"/>
  <c r="BI937"/>
  <c r="BH937"/>
  <c r="BG937"/>
  <c r="BF937"/>
  <c r="T937"/>
  <c r="R937"/>
  <c r="P937"/>
  <c r="BK937"/>
  <c r="J937"/>
  <c r="BE937"/>
  <c r="BI936"/>
  <c r="BH936"/>
  <c r="BG936"/>
  <c r="BF936"/>
  <c r="T936"/>
  <c r="R936"/>
  <c r="P936"/>
  <c r="BK936"/>
  <c r="J936"/>
  <c r="BE936"/>
  <c r="BI935"/>
  <c r="BH935"/>
  <c r="BG935"/>
  <c r="BF935"/>
  <c r="T935"/>
  <c r="R935"/>
  <c r="P935"/>
  <c r="BK935"/>
  <c r="J935"/>
  <c r="BE935"/>
  <c r="BI934"/>
  <c r="BH934"/>
  <c r="BG934"/>
  <c r="BF934"/>
  <c r="T934"/>
  <c r="R934"/>
  <c r="P934"/>
  <c r="BK934"/>
  <c r="J934"/>
  <c r="BE934"/>
  <c r="BI928"/>
  <c r="BH928"/>
  <c r="BG928"/>
  <c r="BF928"/>
  <c r="T928"/>
  <c r="R928"/>
  <c r="P928"/>
  <c r="BK928"/>
  <c r="J928"/>
  <c r="BE928"/>
  <c r="BI927"/>
  <c r="BH927"/>
  <c r="BG927"/>
  <c r="BF927"/>
  <c r="T927"/>
  <c r="R927"/>
  <c r="P927"/>
  <c r="BK927"/>
  <c r="J927"/>
  <c r="BE927"/>
  <c r="BI926"/>
  <c r="BH926"/>
  <c r="BG926"/>
  <c r="BF926"/>
  <c r="T926"/>
  <c r="R926"/>
  <c r="P926"/>
  <c r="BK926"/>
  <c r="J926"/>
  <c r="BE926"/>
  <c r="BI925"/>
  <c r="BH925"/>
  <c r="BG925"/>
  <c r="BF925"/>
  <c r="T925"/>
  <c r="R925"/>
  <c r="P925"/>
  <c r="BK925"/>
  <c r="J925"/>
  <c r="BE925"/>
  <c r="BI924"/>
  <c r="BH924"/>
  <c r="BG924"/>
  <c r="BF924"/>
  <c r="T924"/>
  <c r="R924"/>
  <c r="P924"/>
  <c r="BK924"/>
  <c r="J924"/>
  <c r="BE924"/>
  <c r="BI923"/>
  <c r="BH923"/>
  <c r="BG923"/>
  <c r="BF923"/>
  <c r="T923"/>
  <c r="R923"/>
  <c r="P923"/>
  <c r="BK923"/>
  <c r="J923"/>
  <c r="BE923"/>
  <c r="BI922"/>
  <c r="BH922"/>
  <c r="BG922"/>
  <c r="BF922"/>
  <c r="T922"/>
  <c r="R922"/>
  <c r="P922"/>
  <c r="BK922"/>
  <c r="J922"/>
  <c r="BE922"/>
  <c r="BI921"/>
  <c r="BH921"/>
  <c r="BG921"/>
  <c r="BF921"/>
  <c r="T921"/>
  <c r="R921"/>
  <c r="P921"/>
  <c r="BK921"/>
  <c r="J921"/>
  <c r="BE921"/>
  <c r="BI920"/>
  <c r="BH920"/>
  <c r="BG920"/>
  <c r="BF920"/>
  <c r="T920"/>
  <c r="R920"/>
  <c r="P920"/>
  <c r="BK920"/>
  <c r="J920"/>
  <c r="BE920"/>
  <c r="BI919"/>
  <c r="BH919"/>
  <c r="BG919"/>
  <c r="BF919"/>
  <c r="T919"/>
  <c r="R919"/>
  <c r="P919"/>
  <c r="BK919"/>
  <c r="J919"/>
  <c r="BE919"/>
  <c r="BI918"/>
  <c r="BH918"/>
  <c r="BG918"/>
  <c r="BF918"/>
  <c r="T918"/>
  <c r="R918"/>
  <c r="P918"/>
  <c r="BK918"/>
  <c r="J918"/>
  <c r="BE918"/>
  <c r="BI917"/>
  <c r="BH917"/>
  <c r="BG917"/>
  <c r="BF917"/>
  <c r="T917"/>
  <c r="R917"/>
  <c r="P917"/>
  <c r="BK917"/>
  <c r="J917"/>
  <c r="BE917"/>
  <c r="BI916"/>
  <c r="BH916"/>
  <c r="BG916"/>
  <c r="BF916"/>
  <c r="T916"/>
  <c r="R916"/>
  <c r="P916"/>
  <c r="BK916"/>
  <c r="J916"/>
  <c r="BE916"/>
  <c r="BI915"/>
  <c r="BH915"/>
  <c r="BG915"/>
  <c r="BF915"/>
  <c r="T915"/>
  <c r="R915"/>
  <c r="P915"/>
  <c r="BK915"/>
  <c r="J915"/>
  <c r="BE915"/>
  <c r="BI914"/>
  <c r="BH914"/>
  <c r="BG914"/>
  <c r="BF914"/>
  <c r="T914"/>
  <c r="R914"/>
  <c r="P914"/>
  <c r="BK914"/>
  <c r="J914"/>
  <c r="BE914"/>
  <c r="BI913"/>
  <c r="BH913"/>
  <c r="BG913"/>
  <c r="BF913"/>
  <c r="T913"/>
  <c r="R913"/>
  <c r="P913"/>
  <c r="BK913"/>
  <c r="J913"/>
  <c r="BE913"/>
  <c r="BI911"/>
  <c r="BH911"/>
  <c r="BG911"/>
  <c r="BF911"/>
  <c r="T911"/>
  <c r="R911"/>
  <c r="P911"/>
  <c r="BK911"/>
  <c r="J911"/>
  <c r="BE911"/>
  <c r="BI905"/>
  <c r="BH905"/>
  <c r="BG905"/>
  <c r="BF905"/>
  <c r="T905"/>
  <c r="R905"/>
  <c r="P905"/>
  <c r="BK905"/>
  <c r="J905"/>
  <c r="BE905"/>
  <c r="BI894"/>
  <c r="BH894"/>
  <c r="BG894"/>
  <c r="BF894"/>
  <c r="T894"/>
  <c r="R894"/>
  <c r="P894"/>
  <c r="BK894"/>
  <c r="J894"/>
  <c r="BE894"/>
  <c r="BI892"/>
  <c r="BH892"/>
  <c r="BG892"/>
  <c r="BF892"/>
  <c r="T892"/>
  <c r="T891"/>
  <c r="R892"/>
  <c r="R891"/>
  <c r="P892"/>
  <c r="P891"/>
  <c r="BK892"/>
  <c r="BK891"/>
  <c r="J891"/>
  <c r="J892"/>
  <c r="BE892"/>
  <c r="J114"/>
  <c r="BI890"/>
  <c r="BH890"/>
  <c r="BG890"/>
  <c r="BF890"/>
  <c r="T890"/>
  <c r="R890"/>
  <c r="P890"/>
  <c r="BK890"/>
  <c r="J890"/>
  <c r="BE890"/>
  <c r="BI885"/>
  <c r="BH885"/>
  <c r="BG885"/>
  <c r="BF885"/>
  <c r="T885"/>
  <c r="R885"/>
  <c r="P885"/>
  <c r="BK885"/>
  <c r="J885"/>
  <c r="BE885"/>
  <c r="BI881"/>
  <c r="BH881"/>
  <c r="BG881"/>
  <c r="BF881"/>
  <c r="T881"/>
  <c r="R881"/>
  <c r="P881"/>
  <c r="BK881"/>
  <c r="J881"/>
  <c r="BE881"/>
  <c r="BI880"/>
  <c r="BH880"/>
  <c r="BG880"/>
  <c r="BF880"/>
  <c r="T880"/>
  <c r="R880"/>
  <c r="P880"/>
  <c r="BK880"/>
  <c r="J880"/>
  <c r="BE880"/>
  <c r="BI878"/>
  <c r="BH878"/>
  <c r="BG878"/>
  <c r="BF878"/>
  <c r="T878"/>
  <c r="R878"/>
  <c r="P878"/>
  <c r="BK878"/>
  <c r="J878"/>
  <c r="BE878"/>
  <c r="BI877"/>
  <c r="BH877"/>
  <c r="BG877"/>
  <c r="BF877"/>
  <c r="T877"/>
  <c r="R877"/>
  <c r="P877"/>
  <c r="BK877"/>
  <c r="J877"/>
  <c r="BE877"/>
  <c r="BI876"/>
  <c r="BH876"/>
  <c r="BG876"/>
  <c r="BF876"/>
  <c r="T876"/>
  <c r="R876"/>
  <c r="P876"/>
  <c r="BK876"/>
  <c r="J876"/>
  <c r="BE876"/>
  <c r="BI874"/>
  <c r="BH874"/>
  <c r="BG874"/>
  <c r="BF874"/>
  <c r="T874"/>
  <c r="R874"/>
  <c r="P874"/>
  <c r="BK874"/>
  <c r="J874"/>
  <c r="BE874"/>
  <c r="BI872"/>
  <c r="BH872"/>
  <c r="BG872"/>
  <c r="BF872"/>
  <c r="T872"/>
  <c r="R872"/>
  <c r="P872"/>
  <c r="BK872"/>
  <c r="J872"/>
  <c r="BE872"/>
  <c r="BI870"/>
  <c r="BH870"/>
  <c r="BG870"/>
  <c r="BF870"/>
  <c r="T870"/>
  <c r="R870"/>
  <c r="P870"/>
  <c r="BK870"/>
  <c r="J870"/>
  <c r="BE870"/>
  <c r="BI868"/>
  <c r="BH868"/>
  <c r="BG868"/>
  <c r="BF868"/>
  <c r="T868"/>
  <c r="R868"/>
  <c r="P868"/>
  <c r="BK868"/>
  <c r="J868"/>
  <c r="BE868"/>
  <c r="BI864"/>
  <c r="BH864"/>
  <c r="BG864"/>
  <c r="BF864"/>
  <c r="T864"/>
  <c r="R864"/>
  <c r="P864"/>
  <c r="BK864"/>
  <c r="J864"/>
  <c r="BE864"/>
  <c r="BI862"/>
  <c r="BH862"/>
  <c r="BG862"/>
  <c r="BF862"/>
  <c r="T862"/>
  <c r="R862"/>
  <c r="P862"/>
  <c r="BK862"/>
  <c r="J862"/>
  <c r="BE862"/>
  <c r="BI860"/>
  <c r="BH860"/>
  <c r="BG860"/>
  <c r="BF860"/>
  <c r="T860"/>
  <c r="R860"/>
  <c r="P860"/>
  <c r="BK860"/>
  <c r="J860"/>
  <c r="BE860"/>
  <c r="BI859"/>
  <c r="BH859"/>
  <c r="BG859"/>
  <c r="BF859"/>
  <c r="T859"/>
  <c r="R859"/>
  <c r="P859"/>
  <c r="BK859"/>
  <c r="J859"/>
  <c r="BE859"/>
  <c r="BI857"/>
  <c r="BH857"/>
  <c r="BG857"/>
  <c r="BF857"/>
  <c r="T857"/>
  <c r="R857"/>
  <c r="P857"/>
  <c r="BK857"/>
  <c r="J857"/>
  <c r="BE857"/>
  <c r="BI856"/>
  <c r="BH856"/>
  <c r="BG856"/>
  <c r="BF856"/>
  <c r="T856"/>
  <c r="R856"/>
  <c r="P856"/>
  <c r="BK856"/>
  <c r="J856"/>
  <c r="BE856"/>
  <c r="BI854"/>
  <c r="BH854"/>
  <c r="BG854"/>
  <c r="BF854"/>
  <c r="T854"/>
  <c r="R854"/>
  <c r="P854"/>
  <c r="BK854"/>
  <c r="J854"/>
  <c r="BE854"/>
  <c r="BI853"/>
  <c r="BH853"/>
  <c r="BG853"/>
  <c r="BF853"/>
  <c r="T853"/>
  <c r="R853"/>
  <c r="P853"/>
  <c r="BK853"/>
  <c r="J853"/>
  <c r="BE853"/>
  <c r="BI852"/>
  <c r="BH852"/>
  <c r="BG852"/>
  <c r="BF852"/>
  <c r="T852"/>
  <c r="T851"/>
  <c r="R852"/>
  <c r="R851"/>
  <c r="P852"/>
  <c r="P851"/>
  <c r="BK852"/>
  <c r="BK851"/>
  <c r="J851"/>
  <c r="J852"/>
  <c r="BE852"/>
  <c r="J113"/>
  <c r="BI850"/>
  <c r="BH850"/>
  <c r="BG850"/>
  <c r="BF850"/>
  <c r="T850"/>
  <c r="R850"/>
  <c r="P850"/>
  <c r="BK850"/>
  <c r="J850"/>
  <c r="BE850"/>
  <c r="BI841"/>
  <c r="BH841"/>
  <c r="BG841"/>
  <c r="BF841"/>
  <c r="T841"/>
  <c r="R841"/>
  <c r="P841"/>
  <c r="BK841"/>
  <c r="J841"/>
  <c r="BE841"/>
  <c r="BI839"/>
  <c r="BH839"/>
  <c r="BG839"/>
  <c r="BF839"/>
  <c r="T839"/>
  <c r="R839"/>
  <c r="P839"/>
  <c r="BK839"/>
  <c r="J839"/>
  <c r="BE839"/>
  <c r="BI832"/>
  <c r="BH832"/>
  <c r="BG832"/>
  <c r="BF832"/>
  <c r="T832"/>
  <c r="T831"/>
  <c r="R832"/>
  <c r="R831"/>
  <c r="P832"/>
  <c r="P831"/>
  <c r="BK832"/>
  <c r="BK831"/>
  <c r="J831"/>
  <c r="J832"/>
  <c r="BE832"/>
  <c r="J112"/>
  <c r="BI830"/>
  <c r="BH830"/>
  <c r="BG830"/>
  <c r="BF830"/>
  <c r="T830"/>
  <c r="R830"/>
  <c r="P830"/>
  <c r="BK830"/>
  <c r="J830"/>
  <c r="BE830"/>
  <c r="BI829"/>
  <c r="BH829"/>
  <c r="BG829"/>
  <c r="BF829"/>
  <c r="T829"/>
  <c r="R829"/>
  <c r="P829"/>
  <c r="BK829"/>
  <c r="J829"/>
  <c r="BE829"/>
  <c r="BI824"/>
  <c r="BH824"/>
  <c r="BG824"/>
  <c r="BF824"/>
  <c r="T824"/>
  <c r="R824"/>
  <c r="P824"/>
  <c r="BK824"/>
  <c r="J824"/>
  <c r="BE824"/>
  <c r="BI823"/>
  <c r="BH823"/>
  <c r="BG823"/>
  <c r="BF823"/>
  <c r="T823"/>
  <c r="R823"/>
  <c r="P823"/>
  <c r="BK823"/>
  <c r="J823"/>
  <c r="BE823"/>
  <c r="BI821"/>
  <c r="BH821"/>
  <c r="BG821"/>
  <c r="BF821"/>
  <c r="T821"/>
  <c r="R821"/>
  <c r="P821"/>
  <c r="BK821"/>
  <c r="J821"/>
  <c r="BE821"/>
  <c r="BI819"/>
  <c r="BH819"/>
  <c r="BG819"/>
  <c r="BF819"/>
  <c r="T819"/>
  <c r="R819"/>
  <c r="P819"/>
  <c r="BK819"/>
  <c r="J819"/>
  <c r="BE819"/>
  <c r="BI814"/>
  <c r="BH814"/>
  <c r="BG814"/>
  <c r="BF814"/>
  <c r="T814"/>
  <c r="R814"/>
  <c r="P814"/>
  <c r="BK814"/>
  <c r="J814"/>
  <c r="BE814"/>
  <c r="BI812"/>
  <c r="BH812"/>
  <c r="BG812"/>
  <c r="BF812"/>
  <c r="T812"/>
  <c r="R812"/>
  <c r="P812"/>
  <c r="BK812"/>
  <c r="J812"/>
  <c r="BE812"/>
  <c r="BI807"/>
  <c r="BH807"/>
  <c r="BG807"/>
  <c r="BF807"/>
  <c r="T807"/>
  <c r="T806"/>
  <c r="R807"/>
  <c r="R806"/>
  <c r="P807"/>
  <c r="P806"/>
  <c r="BK807"/>
  <c r="BK806"/>
  <c r="J806"/>
  <c r="J807"/>
  <c r="BE807"/>
  <c r="J111"/>
  <c r="BI805"/>
  <c r="BH805"/>
  <c r="BG805"/>
  <c r="BF805"/>
  <c r="T805"/>
  <c r="R805"/>
  <c r="P805"/>
  <c r="BK805"/>
  <c r="J805"/>
  <c r="BE805"/>
  <c r="BI804"/>
  <c r="BH804"/>
  <c r="BG804"/>
  <c r="BF804"/>
  <c r="T804"/>
  <c r="R804"/>
  <c r="P804"/>
  <c r="BK804"/>
  <c r="J804"/>
  <c r="BE804"/>
  <c r="BI803"/>
  <c r="BH803"/>
  <c r="BG803"/>
  <c r="BF803"/>
  <c r="T803"/>
  <c r="R803"/>
  <c r="P803"/>
  <c r="BK803"/>
  <c r="J803"/>
  <c r="BE803"/>
  <c r="BI802"/>
  <c r="BH802"/>
  <c r="BG802"/>
  <c r="BF802"/>
  <c r="T802"/>
  <c r="R802"/>
  <c r="P802"/>
  <c r="BK802"/>
  <c r="J802"/>
  <c r="BE802"/>
  <c r="BI801"/>
  <c r="BH801"/>
  <c r="BG801"/>
  <c r="BF801"/>
  <c r="T801"/>
  <c r="R801"/>
  <c r="P801"/>
  <c r="BK801"/>
  <c r="J801"/>
  <c r="BE801"/>
  <c r="BI800"/>
  <c r="BH800"/>
  <c r="BG800"/>
  <c r="BF800"/>
  <c r="T800"/>
  <c r="R800"/>
  <c r="P800"/>
  <c r="BK800"/>
  <c r="J800"/>
  <c r="BE800"/>
  <c r="BI799"/>
  <c r="BH799"/>
  <c r="BG799"/>
  <c r="BF799"/>
  <c r="T799"/>
  <c r="T798"/>
  <c r="R799"/>
  <c r="R798"/>
  <c r="P799"/>
  <c r="P798"/>
  <c r="BK799"/>
  <c r="BK798"/>
  <c r="J798"/>
  <c r="J799"/>
  <c r="BE799"/>
  <c r="J110"/>
  <c r="BI797"/>
  <c r="BH797"/>
  <c r="BG797"/>
  <c r="BF797"/>
  <c r="T797"/>
  <c r="R797"/>
  <c r="P797"/>
  <c r="BK797"/>
  <c r="J797"/>
  <c r="BE797"/>
  <c r="BI790"/>
  <c r="BH790"/>
  <c r="BG790"/>
  <c r="BF790"/>
  <c r="T790"/>
  <c r="R790"/>
  <c r="P790"/>
  <c r="BK790"/>
  <c r="J790"/>
  <c r="BE790"/>
  <c r="BI788"/>
  <c r="BH788"/>
  <c r="BG788"/>
  <c r="BF788"/>
  <c r="T788"/>
  <c r="R788"/>
  <c r="P788"/>
  <c r="BK788"/>
  <c r="J788"/>
  <c r="BE788"/>
  <c r="BI783"/>
  <c r="BH783"/>
  <c r="BG783"/>
  <c r="BF783"/>
  <c r="T783"/>
  <c r="R783"/>
  <c r="P783"/>
  <c r="BK783"/>
  <c r="J783"/>
  <c r="BE783"/>
  <c r="BI781"/>
  <c r="BH781"/>
  <c r="BG781"/>
  <c r="BF781"/>
  <c r="T781"/>
  <c r="R781"/>
  <c r="P781"/>
  <c r="BK781"/>
  <c r="J781"/>
  <c r="BE781"/>
  <c r="BI775"/>
  <c r="BH775"/>
  <c r="BG775"/>
  <c r="BF775"/>
  <c r="T775"/>
  <c r="R775"/>
  <c r="P775"/>
  <c r="BK775"/>
  <c r="J775"/>
  <c r="BE775"/>
  <c r="BI772"/>
  <c r="BH772"/>
  <c r="BG772"/>
  <c r="BF772"/>
  <c r="T772"/>
  <c r="R772"/>
  <c r="P772"/>
  <c r="BK772"/>
  <c r="J772"/>
  <c r="BE772"/>
  <c r="BI769"/>
  <c r="BH769"/>
  <c r="BG769"/>
  <c r="BF769"/>
  <c r="T769"/>
  <c r="R769"/>
  <c r="P769"/>
  <c r="BK769"/>
  <c r="J769"/>
  <c r="BE769"/>
  <c r="BI766"/>
  <c r="BH766"/>
  <c r="BG766"/>
  <c r="BF766"/>
  <c r="T766"/>
  <c r="R766"/>
  <c r="P766"/>
  <c r="BK766"/>
  <c r="J766"/>
  <c r="BE766"/>
  <c r="BI763"/>
  <c r="BH763"/>
  <c r="BG763"/>
  <c r="BF763"/>
  <c r="T763"/>
  <c r="R763"/>
  <c r="P763"/>
  <c r="BK763"/>
  <c r="J763"/>
  <c r="BE763"/>
  <c r="BI753"/>
  <c r="BH753"/>
  <c r="BG753"/>
  <c r="BF753"/>
  <c r="T753"/>
  <c r="R753"/>
  <c r="P753"/>
  <c r="BK753"/>
  <c r="J753"/>
  <c r="BE753"/>
  <c r="BI751"/>
  <c r="BH751"/>
  <c r="BG751"/>
  <c r="BF751"/>
  <c r="T751"/>
  <c r="R751"/>
  <c r="P751"/>
  <c r="BK751"/>
  <c r="J751"/>
  <c r="BE751"/>
  <c r="BI737"/>
  <c r="BH737"/>
  <c r="BG737"/>
  <c r="BF737"/>
  <c r="T737"/>
  <c r="T736"/>
  <c r="R737"/>
  <c r="R736"/>
  <c r="P737"/>
  <c r="P736"/>
  <c r="BK737"/>
  <c r="BK736"/>
  <c r="J736"/>
  <c r="J737"/>
  <c r="BE737"/>
  <c r="J109"/>
  <c r="BI735"/>
  <c r="BH735"/>
  <c r="BG735"/>
  <c r="BF735"/>
  <c r="T735"/>
  <c r="R735"/>
  <c r="P735"/>
  <c r="BK735"/>
  <c r="J735"/>
  <c r="BE735"/>
  <c r="BI733"/>
  <c r="BH733"/>
  <c r="BG733"/>
  <c r="BF733"/>
  <c r="T733"/>
  <c r="R733"/>
  <c r="P733"/>
  <c r="BK733"/>
  <c r="J733"/>
  <c r="BE733"/>
  <c r="BI728"/>
  <c r="BH728"/>
  <c r="BG728"/>
  <c r="BF728"/>
  <c r="T728"/>
  <c r="R728"/>
  <c r="P728"/>
  <c r="BK728"/>
  <c r="J728"/>
  <c r="BE728"/>
  <c r="BI726"/>
  <c r="BH726"/>
  <c r="BG726"/>
  <c r="BF726"/>
  <c r="T726"/>
  <c r="R726"/>
  <c r="P726"/>
  <c r="BK726"/>
  <c r="J726"/>
  <c r="BE726"/>
  <c r="BI725"/>
  <c r="BH725"/>
  <c r="BG725"/>
  <c r="BF725"/>
  <c r="T725"/>
  <c r="R725"/>
  <c r="P725"/>
  <c r="BK725"/>
  <c r="J725"/>
  <c r="BE725"/>
  <c r="BI719"/>
  <c r="BH719"/>
  <c r="BG719"/>
  <c r="BF719"/>
  <c r="T719"/>
  <c r="R719"/>
  <c r="P719"/>
  <c r="BK719"/>
  <c r="J719"/>
  <c r="BE719"/>
  <c r="BI717"/>
  <c r="BH717"/>
  <c r="BG717"/>
  <c r="BF717"/>
  <c r="T717"/>
  <c r="R717"/>
  <c r="P717"/>
  <c r="BK717"/>
  <c r="J717"/>
  <c r="BE717"/>
  <c r="BI716"/>
  <c r="BH716"/>
  <c r="BG716"/>
  <c r="BF716"/>
  <c r="T716"/>
  <c r="R716"/>
  <c r="P716"/>
  <c r="BK716"/>
  <c r="J716"/>
  <c r="BE716"/>
  <c r="BI714"/>
  <c r="BH714"/>
  <c r="BG714"/>
  <c r="BF714"/>
  <c r="T714"/>
  <c r="R714"/>
  <c r="P714"/>
  <c r="BK714"/>
  <c r="J714"/>
  <c r="BE714"/>
  <c r="BI708"/>
  <c r="BH708"/>
  <c r="BG708"/>
  <c r="BF708"/>
  <c r="T708"/>
  <c r="R708"/>
  <c r="P708"/>
  <c r="BK708"/>
  <c r="J708"/>
  <c r="BE708"/>
  <c r="BI702"/>
  <c r="BH702"/>
  <c r="BG702"/>
  <c r="BF702"/>
  <c r="T702"/>
  <c r="T701"/>
  <c r="R702"/>
  <c r="R701"/>
  <c r="P702"/>
  <c r="P701"/>
  <c r="BK702"/>
  <c r="BK701"/>
  <c r="J701"/>
  <c r="J702"/>
  <c r="BE702"/>
  <c r="J108"/>
  <c r="BI700"/>
  <c r="BH700"/>
  <c r="BG700"/>
  <c r="BF700"/>
  <c r="T700"/>
  <c r="R700"/>
  <c r="P700"/>
  <c r="BK700"/>
  <c r="J700"/>
  <c r="BE700"/>
  <c r="BI698"/>
  <c r="BH698"/>
  <c r="BG698"/>
  <c r="BF698"/>
  <c r="T698"/>
  <c r="R698"/>
  <c r="P698"/>
  <c r="BK698"/>
  <c r="J698"/>
  <c r="BE698"/>
  <c r="BI697"/>
  <c r="BH697"/>
  <c r="BG697"/>
  <c r="BF697"/>
  <c r="T697"/>
  <c r="R697"/>
  <c r="P697"/>
  <c r="BK697"/>
  <c r="J697"/>
  <c r="BE697"/>
  <c r="BI695"/>
  <c r="BH695"/>
  <c r="BG695"/>
  <c r="BF695"/>
  <c r="T695"/>
  <c r="R695"/>
  <c r="P695"/>
  <c r="BK695"/>
  <c r="J695"/>
  <c r="BE695"/>
  <c r="BI694"/>
  <c r="BH694"/>
  <c r="BG694"/>
  <c r="BF694"/>
  <c r="T694"/>
  <c r="T693"/>
  <c r="T692"/>
  <c r="R694"/>
  <c r="R693"/>
  <c r="R692"/>
  <c r="P694"/>
  <c r="P693"/>
  <c r="P692"/>
  <c r="BK694"/>
  <c r="BK693"/>
  <c r="J693"/>
  <c r="BK692"/>
  <c r="J692"/>
  <c r="J694"/>
  <c r="BE694"/>
  <c r="J107"/>
  <c r="J106"/>
  <c r="BI691"/>
  <c r="BH691"/>
  <c r="BG691"/>
  <c r="BF691"/>
  <c r="T691"/>
  <c r="T690"/>
  <c r="R691"/>
  <c r="R690"/>
  <c r="P691"/>
  <c r="P690"/>
  <c r="BK691"/>
  <c r="BK690"/>
  <c r="J690"/>
  <c r="J691"/>
  <c r="BE691"/>
  <c r="J105"/>
  <c r="BI689"/>
  <c r="BH689"/>
  <c r="BG689"/>
  <c r="BF689"/>
  <c r="T689"/>
  <c r="R689"/>
  <c r="P689"/>
  <c r="BK689"/>
  <c r="J689"/>
  <c r="BE689"/>
  <c r="BI687"/>
  <c r="BH687"/>
  <c r="BG687"/>
  <c r="BF687"/>
  <c r="T687"/>
  <c r="R687"/>
  <c r="P687"/>
  <c r="BK687"/>
  <c r="J687"/>
  <c r="BE687"/>
  <c r="BI686"/>
  <c r="BH686"/>
  <c r="BG686"/>
  <c r="BF686"/>
  <c r="T686"/>
  <c r="R686"/>
  <c r="P686"/>
  <c r="BK686"/>
  <c r="J686"/>
  <c r="BE686"/>
  <c r="BI685"/>
  <c r="BH685"/>
  <c r="BG685"/>
  <c r="BF685"/>
  <c r="T685"/>
  <c r="T684"/>
  <c r="R685"/>
  <c r="R684"/>
  <c r="P685"/>
  <c r="P684"/>
  <c r="BK685"/>
  <c r="BK684"/>
  <c r="J684"/>
  <c r="J685"/>
  <c r="BE685"/>
  <c r="J104"/>
  <c r="BI682"/>
  <c r="BH682"/>
  <c r="BG682"/>
  <c r="BF682"/>
  <c r="T682"/>
  <c r="R682"/>
  <c r="P682"/>
  <c r="BK682"/>
  <c r="J682"/>
  <c r="BE682"/>
  <c r="BI679"/>
  <c r="BH679"/>
  <c r="BG679"/>
  <c r="BF679"/>
  <c r="T679"/>
  <c r="R679"/>
  <c r="P679"/>
  <c r="BK679"/>
  <c r="J679"/>
  <c r="BE679"/>
  <c r="BI677"/>
  <c r="BH677"/>
  <c r="BG677"/>
  <c r="BF677"/>
  <c r="T677"/>
  <c r="R677"/>
  <c r="P677"/>
  <c r="BK677"/>
  <c r="J677"/>
  <c r="BE677"/>
  <c r="BI672"/>
  <c r="BH672"/>
  <c r="BG672"/>
  <c r="BF672"/>
  <c r="T672"/>
  <c r="R672"/>
  <c r="P672"/>
  <c r="BK672"/>
  <c r="J672"/>
  <c r="BE672"/>
  <c r="BI660"/>
  <c r="BH660"/>
  <c r="BG660"/>
  <c r="BF660"/>
  <c r="T660"/>
  <c r="R660"/>
  <c r="P660"/>
  <c r="BK660"/>
  <c r="J660"/>
  <c r="BE660"/>
  <c r="BI652"/>
  <c r="BH652"/>
  <c r="BG652"/>
  <c r="BF652"/>
  <c r="T652"/>
  <c r="R652"/>
  <c r="P652"/>
  <c r="BK652"/>
  <c r="J652"/>
  <c r="BE652"/>
  <c r="BI647"/>
  <c r="BH647"/>
  <c r="BG647"/>
  <c r="BF647"/>
  <c r="T647"/>
  <c r="R647"/>
  <c r="P647"/>
  <c r="BK647"/>
  <c r="J647"/>
  <c r="BE647"/>
  <c r="BI627"/>
  <c r="BH627"/>
  <c r="BG627"/>
  <c r="BF627"/>
  <c r="T627"/>
  <c r="R627"/>
  <c r="P627"/>
  <c r="BK627"/>
  <c r="J627"/>
  <c r="BE627"/>
  <c r="BI624"/>
  <c r="BH624"/>
  <c r="BG624"/>
  <c r="BF624"/>
  <c r="T624"/>
  <c r="R624"/>
  <c r="P624"/>
  <c r="BK624"/>
  <c r="J624"/>
  <c r="BE624"/>
  <c r="BI623"/>
  <c r="BH623"/>
  <c r="BG623"/>
  <c r="BF623"/>
  <c r="T623"/>
  <c r="R623"/>
  <c r="P623"/>
  <c r="BK623"/>
  <c r="J623"/>
  <c r="BE623"/>
  <c r="BI622"/>
  <c r="BH622"/>
  <c r="BG622"/>
  <c r="BF622"/>
  <c r="T622"/>
  <c r="R622"/>
  <c r="P622"/>
  <c r="BK622"/>
  <c r="J622"/>
  <c r="BE622"/>
  <c r="BI621"/>
  <c r="BH621"/>
  <c r="BG621"/>
  <c r="BF621"/>
  <c r="T621"/>
  <c r="R621"/>
  <c r="P621"/>
  <c r="BK621"/>
  <c r="J621"/>
  <c r="BE621"/>
  <c r="BI620"/>
  <c r="BH620"/>
  <c r="BG620"/>
  <c r="BF620"/>
  <c r="T620"/>
  <c r="R620"/>
  <c r="P620"/>
  <c r="BK620"/>
  <c r="J620"/>
  <c r="BE620"/>
  <c r="BI618"/>
  <c r="BH618"/>
  <c r="BG618"/>
  <c r="BF618"/>
  <c r="T618"/>
  <c r="R618"/>
  <c r="P618"/>
  <c r="BK618"/>
  <c r="J618"/>
  <c r="BE618"/>
  <c r="BI617"/>
  <c r="BH617"/>
  <c r="BG617"/>
  <c r="BF617"/>
  <c r="T617"/>
  <c r="R617"/>
  <c r="P617"/>
  <c r="BK617"/>
  <c r="J617"/>
  <c r="BE617"/>
  <c r="BI616"/>
  <c r="BH616"/>
  <c r="BG616"/>
  <c r="BF616"/>
  <c r="T616"/>
  <c r="R616"/>
  <c r="P616"/>
  <c r="BK616"/>
  <c r="J616"/>
  <c r="BE616"/>
  <c r="BI615"/>
  <c r="BH615"/>
  <c r="BG615"/>
  <c r="BF615"/>
  <c r="T615"/>
  <c r="R615"/>
  <c r="P615"/>
  <c r="BK615"/>
  <c r="J615"/>
  <c r="BE615"/>
  <c r="BI614"/>
  <c r="BH614"/>
  <c r="BG614"/>
  <c r="BF614"/>
  <c r="T614"/>
  <c r="R614"/>
  <c r="P614"/>
  <c r="BK614"/>
  <c r="J614"/>
  <c r="BE614"/>
  <c r="BI613"/>
  <c r="BH613"/>
  <c r="BG613"/>
  <c r="BF613"/>
  <c r="T613"/>
  <c r="R613"/>
  <c r="P613"/>
  <c r="BK613"/>
  <c r="J613"/>
  <c r="BE613"/>
  <c r="BI612"/>
  <c r="BH612"/>
  <c r="BG612"/>
  <c r="BF612"/>
  <c r="T612"/>
  <c r="R612"/>
  <c r="P612"/>
  <c r="BK612"/>
  <c r="J612"/>
  <c r="BE612"/>
  <c r="BI611"/>
  <c r="BH611"/>
  <c r="BG611"/>
  <c r="BF611"/>
  <c r="T611"/>
  <c r="R611"/>
  <c r="P611"/>
  <c r="BK611"/>
  <c r="J611"/>
  <c r="BE611"/>
  <c r="BI610"/>
  <c r="BH610"/>
  <c r="BG610"/>
  <c r="BF610"/>
  <c r="T610"/>
  <c r="R610"/>
  <c r="P610"/>
  <c r="BK610"/>
  <c r="J610"/>
  <c r="BE610"/>
  <c r="BI609"/>
  <c r="BH609"/>
  <c r="BG609"/>
  <c r="BF609"/>
  <c r="T609"/>
  <c r="R609"/>
  <c r="P609"/>
  <c r="BK609"/>
  <c r="J609"/>
  <c r="BE609"/>
  <c r="BI608"/>
  <c r="BH608"/>
  <c r="BG608"/>
  <c r="BF608"/>
  <c r="T608"/>
  <c r="R608"/>
  <c r="P608"/>
  <c r="BK608"/>
  <c r="J608"/>
  <c r="BE608"/>
  <c r="BI607"/>
  <c r="BH607"/>
  <c r="BG607"/>
  <c r="BF607"/>
  <c r="T607"/>
  <c r="R607"/>
  <c r="P607"/>
  <c r="BK607"/>
  <c r="J607"/>
  <c r="BE607"/>
  <c r="BI606"/>
  <c r="BH606"/>
  <c r="BG606"/>
  <c r="BF606"/>
  <c r="T606"/>
  <c r="R606"/>
  <c r="P606"/>
  <c r="BK606"/>
  <c r="J606"/>
  <c r="BE606"/>
  <c r="BI605"/>
  <c r="BH605"/>
  <c r="BG605"/>
  <c r="BF605"/>
  <c r="T605"/>
  <c r="R605"/>
  <c r="P605"/>
  <c r="BK605"/>
  <c r="J605"/>
  <c r="BE605"/>
  <c r="BI604"/>
  <c r="BH604"/>
  <c r="BG604"/>
  <c r="BF604"/>
  <c r="T604"/>
  <c r="R604"/>
  <c r="P604"/>
  <c r="BK604"/>
  <c r="J604"/>
  <c r="BE604"/>
  <c r="BI603"/>
  <c r="BH603"/>
  <c r="BG603"/>
  <c r="BF603"/>
  <c r="T603"/>
  <c r="R603"/>
  <c r="P603"/>
  <c r="BK603"/>
  <c r="J603"/>
  <c r="BE603"/>
  <c r="BI602"/>
  <c r="BH602"/>
  <c r="BG602"/>
  <c r="BF602"/>
  <c r="T602"/>
  <c r="R602"/>
  <c r="P602"/>
  <c r="BK602"/>
  <c r="J602"/>
  <c r="BE602"/>
  <c r="BI601"/>
  <c r="BH601"/>
  <c r="BG601"/>
  <c r="BF601"/>
  <c r="T601"/>
  <c r="R601"/>
  <c r="P601"/>
  <c r="BK601"/>
  <c r="J601"/>
  <c r="BE601"/>
  <c r="BI600"/>
  <c r="BH600"/>
  <c r="BG600"/>
  <c r="BF600"/>
  <c r="T600"/>
  <c r="R600"/>
  <c r="P600"/>
  <c r="BK600"/>
  <c r="J600"/>
  <c r="BE600"/>
  <c r="BI599"/>
  <c r="BH599"/>
  <c r="BG599"/>
  <c r="BF599"/>
  <c r="T599"/>
  <c r="R599"/>
  <c r="P599"/>
  <c r="BK599"/>
  <c r="J599"/>
  <c r="BE599"/>
  <c r="BI598"/>
  <c r="BH598"/>
  <c r="BG598"/>
  <c r="BF598"/>
  <c r="T598"/>
  <c r="R598"/>
  <c r="P598"/>
  <c r="BK598"/>
  <c r="J598"/>
  <c r="BE598"/>
  <c r="BI597"/>
  <c r="BH597"/>
  <c r="BG597"/>
  <c r="BF597"/>
  <c r="T597"/>
  <c r="R597"/>
  <c r="P597"/>
  <c r="BK597"/>
  <c r="J597"/>
  <c r="BE597"/>
  <c r="BI593"/>
  <c r="BH593"/>
  <c r="BG593"/>
  <c r="BF593"/>
  <c r="T593"/>
  <c r="R593"/>
  <c r="P593"/>
  <c r="BK593"/>
  <c r="J593"/>
  <c r="BE593"/>
  <c r="BI588"/>
  <c r="BH588"/>
  <c r="BG588"/>
  <c r="BF588"/>
  <c r="T588"/>
  <c r="R588"/>
  <c r="P588"/>
  <c r="BK588"/>
  <c r="J588"/>
  <c r="BE588"/>
  <c r="BI585"/>
  <c r="BH585"/>
  <c r="BG585"/>
  <c r="BF585"/>
  <c r="T585"/>
  <c r="R585"/>
  <c r="P585"/>
  <c r="BK585"/>
  <c r="J585"/>
  <c r="BE585"/>
  <c r="BI583"/>
  <c r="BH583"/>
  <c r="BG583"/>
  <c r="BF583"/>
  <c r="T583"/>
  <c r="R583"/>
  <c r="P583"/>
  <c r="BK583"/>
  <c r="J583"/>
  <c r="BE583"/>
  <c r="BI581"/>
  <c r="BH581"/>
  <c r="BG581"/>
  <c r="BF581"/>
  <c r="T581"/>
  <c r="R581"/>
  <c r="P581"/>
  <c r="BK581"/>
  <c r="J581"/>
  <c r="BE581"/>
  <c r="BI576"/>
  <c r="BH576"/>
  <c r="BG576"/>
  <c r="BF576"/>
  <c r="T576"/>
  <c r="R576"/>
  <c r="P576"/>
  <c r="BK576"/>
  <c r="J576"/>
  <c r="BE576"/>
  <c r="BI574"/>
  <c r="BH574"/>
  <c r="BG574"/>
  <c r="BF574"/>
  <c r="T574"/>
  <c r="R574"/>
  <c r="P574"/>
  <c r="BK574"/>
  <c r="J574"/>
  <c r="BE574"/>
  <c r="BI572"/>
  <c r="BH572"/>
  <c r="BG572"/>
  <c r="BF572"/>
  <c r="T572"/>
  <c r="R572"/>
  <c r="P572"/>
  <c r="BK572"/>
  <c r="J572"/>
  <c r="BE572"/>
  <c r="BI567"/>
  <c r="BH567"/>
  <c r="BG567"/>
  <c r="BF567"/>
  <c r="T567"/>
  <c r="T566"/>
  <c r="R567"/>
  <c r="R566"/>
  <c r="P567"/>
  <c r="P566"/>
  <c r="BK567"/>
  <c r="BK566"/>
  <c r="J566"/>
  <c r="J567"/>
  <c r="BE567"/>
  <c r="J103"/>
  <c r="BI561"/>
  <c r="BH561"/>
  <c r="BG561"/>
  <c r="BF561"/>
  <c r="T561"/>
  <c r="R561"/>
  <c r="P561"/>
  <c r="BK561"/>
  <c r="J561"/>
  <c r="BE561"/>
  <c r="BI553"/>
  <c r="BH553"/>
  <c r="BG553"/>
  <c r="BF553"/>
  <c r="T553"/>
  <c r="R553"/>
  <c r="P553"/>
  <c r="BK553"/>
  <c r="J553"/>
  <c r="BE553"/>
  <c r="BI469"/>
  <c r="BH469"/>
  <c r="BG469"/>
  <c r="BF469"/>
  <c r="T469"/>
  <c r="R469"/>
  <c r="P469"/>
  <c r="BK469"/>
  <c r="J469"/>
  <c r="BE469"/>
  <c r="BI433"/>
  <c r="BH433"/>
  <c r="BG433"/>
  <c r="BF433"/>
  <c r="T433"/>
  <c r="R433"/>
  <c r="P433"/>
  <c r="BK433"/>
  <c r="J433"/>
  <c r="BE433"/>
  <c r="BI429"/>
  <c r="BH429"/>
  <c r="BG429"/>
  <c r="BF429"/>
  <c r="T429"/>
  <c r="R429"/>
  <c r="P429"/>
  <c r="BK429"/>
  <c r="J429"/>
  <c r="BE429"/>
  <c r="BI360"/>
  <c r="BH360"/>
  <c r="BG360"/>
  <c r="BF360"/>
  <c r="T360"/>
  <c r="R360"/>
  <c r="P360"/>
  <c r="BK360"/>
  <c r="J360"/>
  <c r="BE360"/>
  <c r="BI342"/>
  <c r="BH342"/>
  <c r="BG342"/>
  <c r="BF342"/>
  <c r="T342"/>
  <c r="R342"/>
  <c r="P342"/>
  <c r="BK342"/>
  <c r="J342"/>
  <c r="BE342"/>
  <c r="BI340"/>
  <c r="BH340"/>
  <c r="BG340"/>
  <c r="BF340"/>
  <c r="T340"/>
  <c r="R340"/>
  <c r="P340"/>
  <c r="BK340"/>
  <c r="J340"/>
  <c r="BE340"/>
  <c r="BI336"/>
  <c r="BH336"/>
  <c r="BG336"/>
  <c r="BF336"/>
  <c r="T336"/>
  <c r="R336"/>
  <c r="P336"/>
  <c r="BK336"/>
  <c r="J336"/>
  <c r="BE336"/>
  <c r="BI334"/>
  <c r="BH334"/>
  <c r="BG334"/>
  <c r="BF334"/>
  <c r="T334"/>
  <c r="R334"/>
  <c r="P334"/>
  <c r="BK334"/>
  <c r="J334"/>
  <c r="BE334"/>
  <c r="BI332"/>
  <c r="BH332"/>
  <c r="BG332"/>
  <c r="BF332"/>
  <c r="T332"/>
  <c r="R332"/>
  <c r="P332"/>
  <c r="BK332"/>
  <c r="J332"/>
  <c r="BE332"/>
  <c r="BI330"/>
  <c r="BH330"/>
  <c r="BG330"/>
  <c r="BF330"/>
  <c r="T330"/>
  <c r="R330"/>
  <c r="P330"/>
  <c r="BK330"/>
  <c r="J330"/>
  <c r="BE330"/>
  <c r="BI328"/>
  <c r="BH328"/>
  <c r="BG328"/>
  <c r="BF328"/>
  <c r="T328"/>
  <c r="R328"/>
  <c r="P328"/>
  <c r="BK328"/>
  <c r="J328"/>
  <c r="BE328"/>
  <c r="BI308"/>
  <c r="BH308"/>
  <c r="BG308"/>
  <c r="BF308"/>
  <c r="T308"/>
  <c r="R308"/>
  <c r="P308"/>
  <c r="BK308"/>
  <c r="J308"/>
  <c r="BE308"/>
  <c r="BI306"/>
  <c r="BH306"/>
  <c r="BG306"/>
  <c r="BF306"/>
  <c r="T306"/>
  <c r="R306"/>
  <c r="P306"/>
  <c r="BK306"/>
  <c r="J306"/>
  <c r="BE306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27"/>
  <c r="BH227"/>
  <c r="BG227"/>
  <c r="BF227"/>
  <c r="T227"/>
  <c r="R227"/>
  <c r="P227"/>
  <c r="BK227"/>
  <c r="J227"/>
  <c r="BE227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2"/>
  <c r="BH212"/>
  <c r="BG212"/>
  <c r="BF212"/>
  <c r="T212"/>
  <c r="R212"/>
  <c r="P212"/>
  <c r="BK212"/>
  <c r="J212"/>
  <c r="BE212"/>
  <c r="BI208"/>
  <c r="BH208"/>
  <c r="BG208"/>
  <c r="BF208"/>
  <c r="T208"/>
  <c r="R208"/>
  <c r="P208"/>
  <c r="BK208"/>
  <c r="J208"/>
  <c r="BE208"/>
  <c r="BI180"/>
  <c r="BH180"/>
  <c r="BG180"/>
  <c r="BF180"/>
  <c r="T180"/>
  <c r="T179"/>
  <c r="R180"/>
  <c r="R179"/>
  <c r="P180"/>
  <c r="P179"/>
  <c r="BK180"/>
  <c r="BK179"/>
  <c r="J179"/>
  <c r="J180"/>
  <c r="BE180"/>
  <c r="J102"/>
  <c r="BI163"/>
  <c r="BH163"/>
  <c r="BG163"/>
  <c r="BF163"/>
  <c r="T163"/>
  <c r="R163"/>
  <c r="P163"/>
  <c r="BK163"/>
  <c r="J163"/>
  <c r="BE163"/>
  <c r="BI160"/>
  <c r="BH160"/>
  <c r="BG160"/>
  <c r="BF160"/>
  <c r="T160"/>
  <c r="R160"/>
  <c r="P160"/>
  <c r="BK160"/>
  <c r="J160"/>
  <c r="BE160"/>
  <c r="BI155"/>
  <c r="BH155"/>
  <c r="BG155"/>
  <c r="BF155"/>
  <c r="T155"/>
  <c r="T154"/>
  <c r="R155"/>
  <c r="R154"/>
  <c r="P155"/>
  <c r="P154"/>
  <c r="BK155"/>
  <c r="BK154"/>
  <c r="J154"/>
  <c r="J155"/>
  <c r="BE155"/>
  <c r="J101"/>
  <c r="BI153"/>
  <c r="BH153"/>
  <c r="BG153"/>
  <c r="BF153"/>
  <c r="T153"/>
  <c r="R153"/>
  <c r="P153"/>
  <c r="BK153"/>
  <c r="J153"/>
  <c r="BE153"/>
  <c r="BI147"/>
  <c r="F39"/>
  <c i="1" r="BD96"/>
  <c i="2" r="BH147"/>
  <c r="F38"/>
  <c i="1" r="BC96"/>
  <c i="2" r="BG147"/>
  <c r="F37"/>
  <c i="1" r="BB96"/>
  <c i="2" r="BF147"/>
  <c r="J36"/>
  <c i="1" r="AW96"/>
  <c i="2" r="F36"/>
  <c i="1" r="BA96"/>
  <c i="2" r="T147"/>
  <c r="T146"/>
  <c r="T145"/>
  <c r="T144"/>
  <c r="R147"/>
  <c r="R146"/>
  <c r="R145"/>
  <c r="R144"/>
  <c r="P147"/>
  <c r="P146"/>
  <c r="P145"/>
  <c r="P144"/>
  <c i="1" r="AU96"/>
  <c i="2" r="BK147"/>
  <c r="BK146"/>
  <c r="J146"/>
  <c r="BK145"/>
  <c r="J145"/>
  <c r="BK144"/>
  <c r="J144"/>
  <c r="J98"/>
  <c r="J32"/>
  <c i="1" r="AG96"/>
  <c i="2" r="J147"/>
  <c r="BE147"/>
  <c r="J35"/>
  <c i="1" r="AV96"/>
  <c i="2" r="F35"/>
  <c i="1" r="AZ96"/>
  <c i="2" r="J100"/>
  <c r="J99"/>
  <c r="J141"/>
  <c r="J140"/>
  <c r="F140"/>
  <c r="F138"/>
  <c r="E136"/>
  <c r="J94"/>
  <c r="J93"/>
  <c r="F93"/>
  <c r="F91"/>
  <c r="E89"/>
  <c r="J41"/>
  <c r="J20"/>
  <c r="E20"/>
  <c r="F141"/>
  <c r="F94"/>
  <c r="J19"/>
  <c r="J14"/>
  <c r="J138"/>
  <c r="J91"/>
  <c r="E7"/>
  <c r="E132"/>
  <c r="E85"/>
  <c i="1" r="BD95"/>
  <c r="BC95"/>
  <c r="BB95"/>
  <c r="BA95"/>
  <c r="AZ95"/>
  <c r="AY95"/>
  <c r="AX95"/>
  <c r="AW95"/>
  <c r="AV95"/>
  <c r="AU95"/>
  <c r="AT95"/>
  <c r="AS95"/>
  <c r="AG95"/>
  <c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101"/>
  <c r="AN101"/>
  <c r="AT100"/>
  <c r="AN100"/>
  <c r="AT99"/>
  <c r="AN99"/>
  <c r="AT98"/>
  <c r="AN98"/>
  <c r="AT97"/>
  <c r="AN97"/>
  <c r="AT96"/>
  <c r="AN96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<sst xmlns="http://schemas.openxmlformats.org/spreadsheetml/2006/main">
  <si>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</si>
  <si>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</si>
  <si>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</si>
  <si>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</si>
  <si>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</si>
  <si>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{1f8df0e0-46cb-4aa1-a107-e797cddd851e}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</si>
  <si>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</si>
  <si>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</si>
  <si>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</si>
  <si>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</si>
  <si>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</si>
  <si>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</si>
  <si>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</si>
  <si>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</si>
  <si>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Zadrapa067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</si>
  <si>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</si>
  <si>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</si>
  <si>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Zlepšení tepelně technických vlastností obvodových konstrukcí objektu MŠ Kraiczova</t>
  </si>
  <si>
    <t>KSO:</t>
  </si>
  <si>
    <t>CC-CZ:</t>
  </si>
  <si>
    <t>Místo:</t>
  </si>
  <si>
    <t>Valašské Meziříčí</t>
  </si>
  <si>
    <t>Datum:</t>
  </si>
  <si>
    <t>24. 5. 2018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</si>
  <si>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</si>
  <si>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</si>
  <si>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</si>
  <si>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</si>
  <si>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</si>
  <si>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</si>
  <si>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</si>
  <si>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>Ing.arch.Petr Klier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</si>
  <si>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</si>
  <si>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</si>
  <si>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</si>
  <si>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</si>
  <si>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</si>
  <si>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</si>
  <si>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</si>
  <si>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</si>
  <si>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</si>
  <si>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</si>
  <si>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</si>
  <si>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</si>
  <si>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</si>
  <si>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</si>
  <si>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</si>
  <si>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</si>
  <si>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</si>
  <si>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</si>
  <si>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</si>
  <si>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</si>
  <si>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</si>
  <si>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</si>
  <si>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</si>
  <si>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</si>
  <si>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</si>
  <si>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</si>
  <si>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</si>
  <si>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</si>
  <si>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</si>
  <si>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</si>
  <si>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</si>
  <si>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</si>
  <si>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</si>
  <si>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</si>
  <si>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</si>
  <si>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</si>
  <si>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</si>
  <si>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</si>
  <si>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</si>
  <si>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</si>
  <si>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</si>
  <si>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</si>
  <si>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</si>
  <si>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</si>
  <si>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</si>
  <si>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</si>
  <si>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</si>
  <si>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</si>
  <si>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</si>
  <si>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D1 Mateřská škola</t>
  </si>
  <si>
    <t>STA</t>
  </si>
  <si>
    <t>1</t>
  </si>
  <si>
    <t>{26cb57f8-464a-4bc0-acf3-54086079855a}</t>
  </si>
  <si>
    <t>2</t>
  </si>
  <si>
    <t>/</t>
  </si>
  <si>
    <t>001</t>
  </si>
  <si>
    <t>D1.1 Architektonicko-stavební řešení</t>
  </si>
  <si>
    <t>Soupis</t>
  </si>
  <si>
    <t>{287c93b8-2c0e-4019-83f5-237862c0a8c9}</t>
  </si>
  <si>
    <t>002</t>
  </si>
  <si>
    <t>D1.4 Vnitřní kanalizace</t>
  </si>
  <si>
    <t>{8b639733-83a5-425e-bf5f-b6f2982fd5b6}</t>
  </si>
  <si>
    <t>003</t>
  </si>
  <si>
    <t>D1.4 Vzduchotechnika</t>
  </si>
  <si>
    <t>{a35b966d-6242-468e-a592-87c82fd2ae7c}</t>
  </si>
  <si>
    <t>004</t>
  </si>
  <si>
    <t>D1.4 Elektroinstalace</t>
  </si>
  <si>
    <t>{50f66bab-cdce-40fa-9943-0d9985f09f55}</t>
  </si>
  <si>
    <t>005</t>
  </si>
  <si>
    <t>Oprava zpevněných ploch</t>
  </si>
  <si>
    <t>{1005a8ce-d4d3-449c-9f7b-e4bf69f0e012}</t>
  </si>
  <si>
    <t>006</t>
  </si>
  <si>
    <t>Vedlejší rozpočtové náklady</t>
  </si>
  <si>
    <t>{f2afce78-5f70-4afe-919b-091369461c08}</t>
  </si>
  <si>
    <t>a1</t>
  </si>
  <si>
    <t>116,798</t>
  </si>
  <si>
    <t>a2</t>
  </si>
  <si>
    <t>60,787</t>
  </si>
  <si>
    <t>KRYCÍ LIST SOUPISU PRACÍ</t>
  </si>
  <si>
    <t>l1</t>
  </si>
  <si>
    <t>216</t>
  </si>
  <si>
    <t>l2</t>
  </si>
  <si>
    <t>632</t>
  </si>
  <si>
    <t>l3</t>
  </si>
  <si>
    <t>135,2</t>
  </si>
  <si>
    <t>l4</t>
  </si>
  <si>
    <t>36,76</t>
  </si>
  <si>
    <t>Objekt:</t>
  </si>
  <si>
    <t>l5</t>
  </si>
  <si>
    <t>7,84</t>
  </si>
  <si>
    <t>01 - D1 Mateřská škola</t>
  </si>
  <si>
    <t>leš</t>
  </si>
  <si>
    <t>783,728</t>
  </si>
  <si>
    <t>Soupis:</t>
  </si>
  <si>
    <t>pl</t>
  </si>
  <si>
    <t>1045,16</t>
  </si>
  <si>
    <t>001 - D1.1 Architektonicko-stavební řešení</t>
  </si>
  <si>
    <t>l41</t>
  </si>
  <si>
    <t>313</t>
  </si>
  <si>
    <t>l31</t>
  </si>
  <si>
    <t>76</t>
  </si>
  <si>
    <t>l42</t>
  </si>
  <si>
    <t>230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</si>
  <si>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</si>
  <si>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</si>
  <si>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</si>
  <si>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</si>
  <si>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</si>
  <si>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</si>
  <si>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</si>
  <si>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</si>
  <si>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</si>
  <si>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</si>
  <si>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</si>
  <si>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</si>
  <si>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</si>
  <si>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</si>
  <si>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</si>
  <si>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</si>
  <si>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</si>
  <si>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</si>
  <si>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</si>
  <si>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</si>
  <si>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</si>
  <si>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</si>
  <si>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</si>
  <si>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</si>
  <si>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</si>
  <si>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</si>
  <si>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</si>
  <si>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</si>
  <si>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</si>
  <si>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</si>
  <si>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</si>
  <si>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</si>
  <si>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</si>
  <si>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</si>
  <si>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</si>
  <si>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</si>
  <si>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</si>
  <si>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</si>
  <si>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</si>
  <si>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</si>
  <si>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</si>
  <si>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</si>
  <si>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</si>
  <si>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</si>
  <si>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</si>
  <si>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</si>
  <si>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</si>
  <si>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132201401</t>
  </si>
  <si>
    <t>Hloubená vykopávka pod základy v hornině tř. 3</t>
  </si>
  <si>
    <t>m3</t>
  </si>
  <si>
    <t>CS ÚRS 2018 01</t>
  </si>
  <si>
    <t>4</t>
  </si>
  <si>
    <t>-2000044671</t>
  </si>
  <si>
    <t>VV</t>
  </si>
  <si>
    <t>odkop pro zateplení soklu</t>
  </si>
  <si>
    <t>(35,52+0,6*2+15,22+7,07+0,6*2)*2*0,6*0,7</t>
  </si>
  <si>
    <t>(0,8+0,6)*0,6*0,7</t>
  </si>
  <si>
    <t>-(15,22-0,25*2)*0,6*0,7</t>
  </si>
  <si>
    <t>Součet</t>
  </si>
  <si>
    <t>174101101</t>
  </si>
  <si>
    <t>Zásyp jam, šachet rýh nebo kolem objektů sypaninou se zhutněním</t>
  </si>
  <si>
    <t>-1777871740</t>
  </si>
  <si>
    <t>3</t>
  </si>
  <si>
    <t>Svislé a kompletní konstrukce</t>
  </si>
  <si>
    <t>311272121</t>
  </si>
  <si>
    <t>Zdivo z pórobetonových tvárnic na pero a drážku do P2 do 450 kg/m3 na tenkovrstvou maltu tl 250 mm</t>
  </si>
  <si>
    <t>m2</t>
  </si>
  <si>
    <t>347079391</t>
  </si>
  <si>
    <t>"1.NP"</t>
  </si>
  <si>
    <t>(0,32+0,28)*2,05*0,25</t>
  </si>
  <si>
    <t>(0,755+0,82+0,15*2+0,71)*2,05*0,25</t>
  </si>
  <si>
    <t>340271041</t>
  </si>
  <si>
    <t xml:space="preserve">Zazdívka otvorů v příčkách nebo stěnách plochy do 1 m2  tvárnicemi pórobetonovými tl 150 mm</t>
  </si>
  <si>
    <t>-2012390738</t>
  </si>
  <si>
    <t>0,6*0,85*2</t>
  </si>
  <si>
    <t>5</t>
  </si>
  <si>
    <t>340271045</t>
  </si>
  <si>
    <t xml:space="preserve">Zazdívka otvorů v příčkách nebo stěnách plochy do 4 m2  tvárnicemi pórobetonovými tl 150 mm</t>
  </si>
  <si>
    <t>-1017890726</t>
  </si>
  <si>
    <t>1,19*1,75</t>
  </si>
  <si>
    <t>0,9*2,05*2</t>
  </si>
  <si>
    <t>(0,955+0,75)*2,05</t>
  </si>
  <si>
    <t>(0,89+1,2+1,25+1,1)*2,05</t>
  </si>
  <si>
    <t>(1,5+1,1+1,25+0,9)*2,05</t>
  </si>
  <si>
    <t>1,2*6*2,05</t>
  </si>
  <si>
    <t>1,2*0,85*3</t>
  </si>
  <si>
    <t>2,46*0,85</t>
  </si>
  <si>
    <t>"2.NP"</t>
  </si>
  <si>
    <t>(1,25+1,2*8+1,25)*2,07</t>
  </si>
  <si>
    <t>(1,1+1,5+1,1)*2,07</t>
  </si>
  <si>
    <t>6</t>
  </si>
  <si>
    <t>Úpravy povrchů, podlahy a osazování výplní</t>
  </si>
  <si>
    <t>612315302</t>
  </si>
  <si>
    <t>Vápenná štuková omítka ostění nebo nadpraží</t>
  </si>
  <si>
    <t>-1149737205</t>
  </si>
  <si>
    <t>(1,8+2,05)*2*0,25</t>
  </si>
  <si>
    <t>(2,32+2,8*2)*0,25</t>
  </si>
  <si>
    <t>(1,8+2,05)*2*0,25*2</t>
  </si>
  <si>
    <t>(1,2+2,05)*2*0,25*2</t>
  </si>
  <si>
    <t>(3,0+2,05)*2*0,25</t>
  </si>
  <si>
    <t>(1,9+2,8*2)*0,25</t>
  </si>
  <si>
    <t>(1,2+2,05)*2*0,25*5</t>
  </si>
  <si>
    <t>(2,4+2,05)*2*0,25*2</t>
  </si>
  <si>
    <t>(3,6+2,05)*2*0,25</t>
  </si>
  <si>
    <t>(6,0+2,05)*2*0,25</t>
  </si>
  <si>
    <t>(4,8+2,05)*2*0,25*2</t>
  </si>
  <si>
    <t>(1,5+2,8*2)*0,25</t>
  </si>
  <si>
    <t>(1,2+2,8*2)*0,25*4</t>
  </si>
  <si>
    <t>(2,4+0,85)*2*0,25</t>
  </si>
  <si>
    <t>(1,2+0,85)*2*0,25*4</t>
  </si>
  <si>
    <t>(3,5+0,85)*2*0,25</t>
  </si>
  <si>
    <t>(1,2+1,75)*2*0,25</t>
  </si>
  <si>
    <t>(2,4+1,75)*2*0,25</t>
  </si>
  <si>
    <t>(0,9+1,75)*2*0,25</t>
  </si>
  <si>
    <t>(3,6+2,07)*2*0,25*6</t>
  </si>
  <si>
    <t>(2,4+2,07)*2*0,25*2</t>
  </si>
  <si>
    <t>(1,2+2,07)*0,25*8</t>
  </si>
  <si>
    <t>(6,0+2,07)*2*0,25*2</t>
  </si>
  <si>
    <t>(4,8+2,07)*2*0,25*4</t>
  </si>
  <si>
    <t>7</t>
  </si>
  <si>
    <t>612325223</t>
  </si>
  <si>
    <t>Vápenocementová štuková omítka malých ploch do 1,0 m2 na stěnách</t>
  </si>
  <si>
    <t>kus</t>
  </si>
  <si>
    <t>-1535687158</t>
  </si>
  <si>
    <t xml:space="preserve">"1.NP"   26</t>
  </si>
  <si>
    <t xml:space="preserve">"2.NP"   33</t>
  </si>
  <si>
    <t>8</t>
  </si>
  <si>
    <t>612325225</t>
  </si>
  <si>
    <t>Vápenocementová štuková omítka malých ploch do 4,0 m2 na stěnách</t>
  </si>
  <si>
    <t>-230275683</t>
  </si>
  <si>
    <t xml:space="preserve">"1.NP"     17</t>
  </si>
  <si>
    <t xml:space="preserve">"2.NP"     11</t>
  </si>
  <si>
    <t>9</t>
  </si>
  <si>
    <t>621142001</t>
  </si>
  <si>
    <t>Potažení vnějších podhledů sklovláknitým pletivem vtlačeným do tenkovrstvé hmoty</t>
  </si>
  <si>
    <t>-1356101626</t>
  </si>
  <si>
    <t>10</t>
  </si>
  <si>
    <t>621532021</t>
  </si>
  <si>
    <t>Tenkovrstvá silikonová hydrofilní zrnitá omítka tl. 2,0 mm včetně penetrace vnějších podhledů</t>
  </si>
  <si>
    <t>1636896238</t>
  </si>
  <si>
    <t>vstup</t>
  </si>
  <si>
    <t>1,9*0,6</t>
  </si>
  <si>
    <t>11</t>
  </si>
  <si>
    <t>622131111</t>
  </si>
  <si>
    <t>Adhézní spojovací můstek vnějších stěn nanášený ručně</t>
  </si>
  <si>
    <t>CS ÚRS 2019 01</t>
  </si>
  <si>
    <t>-1876704572</t>
  </si>
  <si>
    <t>12</t>
  </si>
  <si>
    <t>622142001</t>
  </si>
  <si>
    <t>Potažení vnějších stěn sklovláknitým pletivem vtlačeným do tenkovrstvé hmoty</t>
  </si>
  <si>
    <t>1371368977</t>
  </si>
  <si>
    <t>rampa</t>
  </si>
  <si>
    <t>1,5*0,9</t>
  </si>
  <si>
    <t>14,85*1,2</t>
  </si>
  <si>
    <t>1,5*0,8</t>
  </si>
  <si>
    <t>13</t>
  </si>
  <si>
    <t>622211031</t>
  </si>
  <si>
    <t>Montáž kontaktního zateplení vnějších stěn z polystyrénových desek tl do 160 mm,certifik.systém vč.zátek zapuštěných hmoždinek</t>
  </si>
  <si>
    <t>800066361</t>
  </si>
  <si>
    <t>sokl nad terénem</t>
  </si>
  <si>
    <t>východní</t>
  </si>
  <si>
    <t>(15,02+0,6*2-0,8+7,17+0,71)*0,49</t>
  </si>
  <si>
    <t>0,8*0,25</t>
  </si>
  <si>
    <t>severní</t>
  </si>
  <si>
    <t>35,52*(0,49+0,7)*0,5</t>
  </si>
  <si>
    <t>západní</t>
  </si>
  <si>
    <t>(7,07+0,25*2)*0,5</t>
  </si>
  <si>
    <t>15,22*0,15</t>
  </si>
  <si>
    <t>jižní</t>
  </si>
  <si>
    <t>(35,52-8,7)*0,49</t>
  </si>
  <si>
    <t>8,7*0,25</t>
  </si>
  <si>
    <t>55</t>
  </si>
  <si>
    <t>14</t>
  </si>
  <si>
    <t>M</t>
  </si>
  <si>
    <t>28376357.ISV</t>
  </si>
  <si>
    <t>Isover EPS PERIMETR 140mm, λD = 0,034 (W·m-1·K-1),1250 x 600 x 140 mm, izolační desky s minimální nasákavostí pro konstrukce v přímém styku s vlhkostí a vysokým zatížením, např. základových desek apod. Maximální hloubka použití pod terénem 4,5 m.</t>
  </si>
  <si>
    <t>-103113926</t>
  </si>
  <si>
    <t>55,000*1,05</t>
  </si>
  <si>
    <t>-853293066</t>
  </si>
  <si>
    <t>zateplení fasády</t>
  </si>
  <si>
    <t>pohled východní</t>
  </si>
  <si>
    <t>7,17*3,92</t>
  </si>
  <si>
    <t>0,6*2,8</t>
  </si>
  <si>
    <t>-0,1*2,05</t>
  </si>
  <si>
    <t>-3,0*2,05</t>
  </si>
  <si>
    <t>-1,9*2,8</t>
  </si>
  <si>
    <t>15,02*(7,23-2,05-2,07)</t>
  </si>
  <si>
    <t>(15,02-0,1*2)*(2,05+2,07)</t>
  </si>
  <si>
    <t>-6,0*2,05</t>
  </si>
  <si>
    <t>-4,8*2,05</t>
  </si>
  <si>
    <t>-6,0*2,07</t>
  </si>
  <si>
    <t>-4,8*2,07</t>
  </si>
  <si>
    <t>pohled severní</t>
  </si>
  <si>
    <t>(11,42+13,3+10,08+0,6)*(0,6+2,05+1,22)</t>
  </si>
  <si>
    <t>-(10,08+0,6)*2,05</t>
  </si>
  <si>
    <t>(10,08+0,6-0,1)*2,05</t>
  </si>
  <si>
    <t>35,42*1,29</t>
  </si>
  <si>
    <t>(35,42-0,1*2)*2,07</t>
  </si>
  <si>
    <t>11,42*(4,07-3,19)</t>
  </si>
  <si>
    <t>-1,2*1,75</t>
  </si>
  <si>
    <t>-2,4*1,75</t>
  </si>
  <si>
    <t>-0,9*1,75</t>
  </si>
  <si>
    <t>-1,8*2,05*2</t>
  </si>
  <si>
    <t>-1,2*2,05*2</t>
  </si>
  <si>
    <t>-1,2*2,05</t>
  </si>
  <si>
    <t>-2,4*2,05</t>
  </si>
  <si>
    <t>-3,6*2,05</t>
  </si>
  <si>
    <t>-3,6*2,07*4</t>
  </si>
  <si>
    <t>-2,4*2,07*2</t>
  </si>
  <si>
    <t>-1,2*2,07*3</t>
  </si>
  <si>
    <t>pohled západní</t>
  </si>
  <si>
    <t>7,07*3,92</t>
  </si>
  <si>
    <t>-2,32*2,8</t>
  </si>
  <si>
    <t>-1,8*2,05</t>
  </si>
  <si>
    <t>15,22*(7,23-2,05-2,07)</t>
  </si>
  <si>
    <t>(15,22-0,1*2)*(2,05+2,07)</t>
  </si>
  <si>
    <t>-3,5*0,85</t>
  </si>
  <si>
    <t>-1,2*2,8*2</t>
  </si>
  <si>
    <t>-1,2*0,85*2</t>
  </si>
  <si>
    <t>pohled jižní</t>
  </si>
  <si>
    <t>35,52*(7,23-2,05-2,07)</t>
  </si>
  <si>
    <t>(35,52-0,1*2)*(2,05+2,07)</t>
  </si>
  <si>
    <t>-1,5*(2,8-0,15)</t>
  </si>
  <si>
    <t>-1,2*(2,8-0,15)*2</t>
  </si>
  <si>
    <t>-1,2*2,05*4</t>
  </si>
  <si>
    <t>-2,4*0,85</t>
  </si>
  <si>
    <t>-3,6*2,07*2</t>
  </si>
  <si>
    <t>-4,8*2,07*2</t>
  </si>
  <si>
    <t>-1,2*2,07*5</t>
  </si>
  <si>
    <t>528</t>
  </si>
  <si>
    <t>16</t>
  </si>
  <si>
    <t>28376079.ISV</t>
  </si>
  <si>
    <t>Isover EPS GreyWall Plus 160mm, λD = 0,031 (W·m-1·K-1),1000 x 500 x 160 mm, fasádní desky s grafitem pro kontaktní zateplovací systémy ETICS s maximálním izolačním účinkem.</t>
  </si>
  <si>
    <t>1888190689</t>
  </si>
  <si>
    <t>17</t>
  </si>
  <si>
    <t>622252001</t>
  </si>
  <si>
    <t>Montáž zakládacích soklových lišt kontaktního zateplení</t>
  </si>
  <si>
    <t>m</t>
  </si>
  <si>
    <t>2008437839</t>
  </si>
  <si>
    <t>(35,52+15,02+7,17+0,6)*2</t>
  </si>
  <si>
    <t>117</t>
  </si>
  <si>
    <t>18</t>
  </si>
  <si>
    <t>59051653</t>
  </si>
  <si>
    <t>lišta soklová Al s okapničkou zakládací U 16cm 0,95/200cm</t>
  </si>
  <si>
    <t>1638430867</t>
  </si>
  <si>
    <t>117*1,05 'Přepočtené koeficientem množství</t>
  </si>
  <si>
    <t>19</t>
  </si>
  <si>
    <t>622252002</t>
  </si>
  <si>
    <t>Montáž ostatních lišt kontaktního zateplení</t>
  </si>
  <si>
    <t>578321852</t>
  </si>
  <si>
    <t>okenní okapničkový</t>
  </si>
  <si>
    <t>Mezisoučet</t>
  </si>
  <si>
    <t>APU lišty</t>
  </si>
  <si>
    <t xml:space="preserve">"pro vnitřní omítky"   316</t>
  </si>
  <si>
    <t xml:space="preserve">"pro venkovní omítky"   316,0</t>
  </si>
  <si>
    <t>parapetní</t>
  </si>
  <si>
    <t>1,2+2,4+0,9+1,8*3+3,0+1,2*7+2,4+3,6+6,0*5+4,8*2+2,4</t>
  </si>
  <si>
    <t>2,4+1,2*4+3,5+3,6*6+2,4*2+1,2*8+4,8*4</t>
  </si>
  <si>
    <t>rohové</t>
  </si>
  <si>
    <t xml:space="preserve">"rohový omítkový profil pro vnitřní omítky"    313,0</t>
  </si>
  <si>
    <t>7,23*4+3,92*2</t>
  </si>
  <si>
    <t xml:space="preserve">"PVC rohový profil s perlinkou"   230,0</t>
  </si>
  <si>
    <t>dilatační</t>
  </si>
  <si>
    <t>3,92*2</t>
  </si>
  <si>
    <t xml:space="preserve">"pro napojení parapatních plechů"   76,0</t>
  </si>
  <si>
    <t>20</t>
  </si>
  <si>
    <t>59051510</t>
  </si>
  <si>
    <t>profil okenní s nepřiznanou podomítkovou okapnicí PVC 2,0 m</t>
  </si>
  <si>
    <t>-1260066454</t>
  </si>
  <si>
    <t>l1*1,05</t>
  </si>
  <si>
    <t>59051486</t>
  </si>
  <si>
    <t>lišta rohová PVC 10/15cm s tkaninou</t>
  </si>
  <si>
    <t>-1625265674</t>
  </si>
  <si>
    <t>l42*1,05</t>
  </si>
  <si>
    <t>22</t>
  </si>
  <si>
    <t>59051476</t>
  </si>
  <si>
    <t>profil okenní začišťovací se sklovláknitou armovací tkaninou 9 mm/2,4 m</t>
  </si>
  <si>
    <t>1858049278</t>
  </si>
  <si>
    <t>l2*1,05</t>
  </si>
  <si>
    <t>23</t>
  </si>
  <si>
    <t>59051512</t>
  </si>
  <si>
    <t>profil parapetní se sklovláknitou armovací tkaninou PVC 2 m</t>
  </si>
  <si>
    <t>1565133712</t>
  </si>
  <si>
    <t>l3*1,05+l31*1,05</t>
  </si>
  <si>
    <t>24</t>
  </si>
  <si>
    <t>59051480</t>
  </si>
  <si>
    <t>profil rohový Al s tkaninou kontaktního zateplení</t>
  </si>
  <si>
    <t>-1798715651</t>
  </si>
  <si>
    <t>l4*1,05</t>
  </si>
  <si>
    <t>l41*1,05</t>
  </si>
  <si>
    <t>25</t>
  </si>
  <si>
    <t>59051502</t>
  </si>
  <si>
    <t>profil dilatační rohový</t>
  </si>
  <si>
    <t>-399263957</t>
  </si>
  <si>
    <t>l5*1,05</t>
  </si>
  <si>
    <t>26</t>
  </si>
  <si>
    <t>622511121</t>
  </si>
  <si>
    <t xml:space="preserve">Tenkovrstvá akrylátová mozaiková hrubozrnná omítka včetně penetrace vnějších stěn  vč.armované stěrky ,vel.zrna 3-5mm</t>
  </si>
  <si>
    <t>-1090893241</t>
  </si>
  <si>
    <t>(15,02-0,8+7,17+0,71)*0,49</t>
  </si>
  <si>
    <t>75</t>
  </si>
  <si>
    <t>27</t>
  </si>
  <si>
    <t>622532021</t>
  </si>
  <si>
    <t xml:space="preserve">Tenkovrstvá silikonová hydrofilní zrnitá omítka tl. 2,0 mm včetně penetrace vnějších stěn  vč.armovací stěeky</t>
  </si>
  <si>
    <t>-58076603</t>
  </si>
  <si>
    <t>-3,0*2,05+(3,0+2,05*2)*0,2</t>
  </si>
  <si>
    <t>-1,9*2,8+(1,9+2,8*2)*0,2</t>
  </si>
  <si>
    <t>(3,0+1,06+2,05+0,1)*0,1</t>
  </si>
  <si>
    <t>(7,17+0,6)*0,1</t>
  </si>
  <si>
    <t>15,02*0,1*3</t>
  </si>
  <si>
    <t>-6,0*2,05+(6,0+2,05)*2*0,2</t>
  </si>
  <si>
    <t>-4,8*2,05+(4,8+2,05)*2*0,2</t>
  </si>
  <si>
    <t>-6,0*2,07+(6,0+2,07)*2*0,2</t>
  </si>
  <si>
    <t>-4,8*2,07+(4,8+2,07)*2*0,2</t>
  </si>
  <si>
    <t>(13,3+11,42)*0,1</t>
  </si>
  <si>
    <t>(2,4+1,19+0,9+2,05)*0,1</t>
  </si>
  <si>
    <t>(1,8+0,9+1,2+2,05)*2*0,1</t>
  </si>
  <si>
    <t>(10,8+0,6)*0,1*2</t>
  </si>
  <si>
    <t>(1,2+0,9+1,8+1,115+0,1+2,05)*0,1</t>
  </si>
  <si>
    <t>35,42*0,1</t>
  </si>
  <si>
    <t>-1,2*1,75+(1,2+1,75)*2*0,2</t>
  </si>
  <si>
    <t>-2,4*1,75+(2,4+1,75)*2*0,2</t>
  </si>
  <si>
    <t>-0,9*1,75+(0,9+1,75)*2*0,2</t>
  </si>
  <si>
    <t>-1,8*2,05*2+(1,8+2,05)*2*0,2*2</t>
  </si>
  <si>
    <t>-1,2*2,05*2+(1,2+2,05)*2*0,2*2</t>
  </si>
  <si>
    <t>-1,2*2,05+(1,2+2,05)*2</t>
  </si>
  <si>
    <t>-2,4*2,05+(2,4+2,05)*2*0,2</t>
  </si>
  <si>
    <t>-3,6*2,05+(3,6+2,05)*2*0,2</t>
  </si>
  <si>
    <t>-3,6*2,07*4+(3,6+2,07)*2*0,2*4</t>
  </si>
  <si>
    <t>-2,4*2,07*2+(2,4+2,07)*2*0,2*2</t>
  </si>
  <si>
    <t>-1,2*2,07*3+(1,2+2,07)*2*0,2*3</t>
  </si>
  <si>
    <t>7,07*0,1</t>
  </si>
  <si>
    <t>-2,32*2,8+(2,32+2,8*2)*0,2</t>
  </si>
  <si>
    <t>-1,8*2,05+(1,8+2,05)*2*0,2</t>
  </si>
  <si>
    <t>15,22*0,1*3</t>
  </si>
  <si>
    <t>(15,22-1,65-1,61+0,85*2)*0,1</t>
  </si>
  <si>
    <t>-3,5*0,85+(3,5+0,85)*2*0,2</t>
  </si>
  <si>
    <t>-1,2*2,8*2+(1,2+2,8*2)*0,2*2</t>
  </si>
  <si>
    <t>-1,2*0,85*2+(1,2+0,85)*2*0,2*2</t>
  </si>
  <si>
    <t>35,52*0,1*3</t>
  </si>
  <si>
    <t>-1,5*(2,8-0,15)+(1,5+2,65*2)*0,2</t>
  </si>
  <si>
    <t>-1,2*(2,8-0,15)*2+(1,2+2,65*2)*0,2</t>
  </si>
  <si>
    <t>-1,2*2,05*4+(1,2+2,05)*2*0,2*4</t>
  </si>
  <si>
    <t>-2,4*0,85+(2,4+0,85)*2*0,2</t>
  </si>
  <si>
    <t>-3,6*2,07*2+(3,6+2,07)*2*0,2*2</t>
  </si>
  <si>
    <t>-4,8*2,07*2+(4,8+2,07)*2*0,2*2</t>
  </si>
  <si>
    <t>-1,2*2,07*5+(1,2+2,07)*2*0,2*5</t>
  </si>
  <si>
    <t>650</t>
  </si>
  <si>
    <t>28</t>
  </si>
  <si>
    <t>629991001</t>
  </si>
  <si>
    <t>Zakrytí podélných ploch fólií volně položenou</t>
  </si>
  <si>
    <t>-206021620</t>
  </si>
  <si>
    <t>35,52*15,22*2</t>
  </si>
  <si>
    <t>11,42*7,12</t>
  </si>
  <si>
    <t>29</t>
  </si>
  <si>
    <t>629991011</t>
  </si>
  <si>
    <t>Zakrytí výplní otvorů a svislých ploch fólií přilepenou lepící páskou</t>
  </si>
  <si>
    <t>1095295388</t>
  </si>
  <si>
    <t>3,0*2,05</t>
  </si>
  <si>
    <t>1,9*2,8</t>
  </si>
  <si>
    <t>6,0*2,05</t>
  </si>
  <si>
    <t>4,8*2,05</t>
  </si>
  <si>
    <t>6,0*2,07</t>
  </si>
  <si>
    <t>4,8*2,07</t>
  </si>
  <si>
    <t>1,2*1,75</t>
  </si>
  <si>
    <t>2,4*1,75</t>
  </si>
  <si>
    <t>0,9*1,75</t>
  </si>
  <si>
    <t>1,8*2,05*2</t>
  </si>
  <si>
    <t>1,2*2,05*2</t>
  </si>
  <si>
    <t>1,2*2,05</t>
  </si>
  <si>
    <t>2,4*2,05</t>
  </si>
  <si>
    <t>3,6*2,05</t>
  </si>
  <si>
    <t>3,6*2,07*4</t>
  </si>
  <si>
    <t>2,4*2,07*2</t>
  </si>
  <si>
    <t>1,2*2,07*3</t>
  </si>
  <si>
    <t>2,32*2,8</t>
  </si>
  <si>
    <t>1,8*2,05</t>
  </si>
  <si>
    <t>3,5*0,85</t>
  </si>
  <si>
    <t>1,2*2,8*2</t>
  </si>
  <si>
    <t>1,2*0,85*2</t>
  </si>
  <si>
    <t>1,5*2,8</t>
  </si>
  <si>
    <t>1,2*2,05*4</t>
  </si>
  <si>
    <t>2,4*0,85</t>
  </si>
  <si>
    <t>3,6*2,07*2</t>
  </si>
  <si>
    <t>4,8*2,07*2</t>
  </si>
  <si>
    <t>1,2*2,07*5</t>
  </si>
  <si>
    <t>30</t>
  </si>
  <si>
    <t>629995101</t>
  </si>
  <si>
    <t>Očištění vnějších ploch tlakovou vodou</t>
  </si>
  <si>
    <t>316107557</t>
  </si>
  <si>
    <t>725</t>
  </si>
  <si>
    <t>31</t>
  </si>
  <si>
    <t>632450121</t>
  </si>
  <si>
    <t>Vyrovnávací cementový potěr tl do 20 mm ze suchých směsí provedený v pásu</t>
  </si>
  <si>
    <t>1556976220</t>
  </si>
  <si>
    <t>pod parapety</t>
  </si>
  <si>
    <t>0,25*(47,0+67,0)</t>
  </si>
  <si>
    <t>0,19*(25,0+47,0)</t>
  </si>
  <si>
    <t>0,35*11,0</t>
  </si>
  <si>
    <t>0,29*11,0</t>
  </si>
  <si>
    <t>119,9*0,2</t>
  </si>
  <si>
    <t>32</t>
  </si>
  <si>
    <t>6324501R1</t>
  </si>
  <si>
    <t xml:space="preserve">Vyrovnávací betonová stěrka </t>
  </si>
  <si>
    <t>-1093766065</t>
  </si>
  <si>
    <t>střecha</t>
  </si>
  <si>
    <t>34,5*14,1</t>
  </si>
  <si>
    <t>10,5*6,71</t>
  </si>
  <si>
    <t>Ostatní konstrukce a práce, bourání</t>
  </si>
  <si>
    <t>33</t>
  </si>
  <si>
    <t>941111131</t>
  </si>
  <si>
    <t>Montáž lešení řadového trubkového lehkého s podlahami zatížení do 200 kg/m2 š do 1,5 m v do 10 m</t>
  </si>
  <si>
    <t>-1198461629</t>
  </si>
  <si>
    <t>(35,52+1,5*2+15,22+1,5*2)*2*(7,23+0,5-1,8)</t>
  </si>
  <si>
    <t>(15,22+1,5*2)*1,2</t>
  </si>
  <si>
    <t>(11,42+1,5*2+7,17*2+1,5*2)*(4,6-1,8)</t>
  </si>
  <si>
    <t>34</t>
  </si>
  <si>
    <t>941111231</t>
  </si>
  <si>
    <t>Příplatek k lešení řadovému trubkovému lehkému s podlahami š 1,5 m v 10 m za první a ZKD den použití</t>
  </si>
  <si>
    <t>462340247</t>
  </si>
  <si>
    <t>leš*30*2</t>
  </si>
  <si>
    <t>35</t>
  </si>
  <si>
    <t>941111831</t>
  </si>
  <si>
    <t>Demontáž lešení řadového trubkového lehkého s podlahami zatížení do 200 kg/m2 š do 1,5 m v do 10 m</t>
  </si>
  <si>
    <t>-1450699148</t>
  </si>
  <si>
    <t>36</t>
  </si>
  <si>
    <t>944611111</t>
  </si>
  <si>
    <t>Montáž ochranné plachty z textilie z umělých vláken</t>
  </si>
  <si>
    <t>-420971650</t>
  </si>
  <si>
    <t>(35,52+1,5*2+15,22+1,5*2)*2*(7,23+0,5)</t>
  </si>
  <si>
    <t>(11,42+1,5*2+7,17*2+1,5*2)*(4,6)</t>
  </si>
  <si>
    <t>37</t>
  </si>
  <si>
    <t>944611211</t>
  </si>
  <si>
    <t>Příplatek k ochranné plachtě za první a ZKD den použití</t>
  </si>
  <si>
    <t>-719476856</t>
  </si>
  <si>
    <t>pl*30*2</t>
  </si>
  <si>
    <t>38</t>
  </si>
  <si>
    <t>944611811</t>
  </si>
  <si>
    <t>Demontáž ochranné plachty z textilie z umělých vláken</t>
  </si>
  <si>
    <t>-348537381</t>
  </si>
  <si>
    <t>39</t>
  </si>
  <si>
    <t>949101111</t>
  </si>
  <si>
    <t>Lešení pomocné pro objekty pozemních staveb s lešeňovou podlahou v do 1,9 m zatížení do 150 kg/m2</t>
  </si>
  <si>
    <t>527209257</t>
  </si>
  <si>
    <t>"podhledy,zakrytí VZT"</t>
  </si>
  <si>
    <t>150</t>
  </si>
  <si>
    <t>40</t>
  </si>
  <si>
    <t>949101112</t>
  </si>
  <si>
    <t>Lešení pomocné pro objekty pozemních staveb s lešeňovou podlahou v do 3,5 m zatížení do 150 kg/m2</t>
  </si>
  <si>
    <t>-645292881</t>
  </si>
  <si>
    <t xml:space="preserve">"venkovní zastřešení"     </t>
  </si>
  <si>
    <t>(7,0+1,5*2)*(1,5+1,5)</t>
  </si>
  <si>
    <t>(3,0+1,5)*(2,5+1,5)</t>
  </si>
  <si>
    <t>41</t>
  </si>
  <si>
    <t>952901111</t>
  </si>
  <si>
    <t>Vyčištění budov bytové a občanské výstavby při výšce podlaží do 4 m</t>
  </si>
  <si>
    <t>-746123994</t>
  </si>
  <si>
    <t>(35,52*15,22*2+11,42*7,17)*0,5</t>
  </si>
  <si>
    <t>72,3+100,0</t>
  </si>
  <si>
    <t>42</t>
  </si>
  <si>
    <t>9539428R018</t>
  </si>
  <si>
    <t>Demontáž+zpětná montáž domácího telefonu vč.dočasného uložení</t>
  </si>
  <si>
    <t>1199844144</t>
  </si>
  <si>
    <t>43</t>
  </si>
  <si>
    <t>9539428R019</t>
  </si>
  <si>
    <t>Demontáž+zpětná montáž+dodávka vypínače pohled východní vč. všech doplňků</t>
  </si>
  <si>
    <t>-280710159</t>
  </si>
  <si>
    <t>44</t>
  </si>
  <si>
    <t>9539428R020</t>
  </si>
  <si>
    <t>Demontáž+zpětná montáž+dodávka konzoly na vlajky pohled severní vč. všech doplňků</t>
  </si>
  <si>
    <t>507441757</t>
  </si>
  <si>
    <t>45</t>
  </si>
  <si>
    <t>9539428R021</t>
  </si>
  <si>
    <t>Demontáž+zpětná montáž znaku ČR pohled severní vč. dočasného uložení</t>
  </si>
  <si>
    <t>448271501</t>
  </si>
  <si>
    <t>46</t>
  </si>
  <si>
    <t>9539428R022</t>
  </si>
  <si>
    <t>Demontáž+zpětná montáž znaku školky pohled severní vč. dočasného uložení</t>
  </si>
  <si>
    <t>-26052496</t>
  </si>
  <si>
    <t>47</t>
  </si>
  <si>
    <t>9539428R023</t>
  </si>
  <si>
    <t>Demontáž+zpětná montáž klecí na venkovní nábytek pohled severní vč.povrch.úpravy, dočasného uložení</t>
  </si>
  <si>
    <t>1630771643</t>
  </si>
  <si>
    <t>48</t>
  </si>
  <si>
    <t>9539428R024</t>
  </si>
  <si>
    <t>Mont+dod rám z OSB desek + větrací mřížka 150x150mm pohled severní vč. dočasného uložení</t>
  </si>
  <si>
    <t>-1931036717</t>
  </si>
  <si>
    <t>49</t>
  </si>
  <si>
    <t>9539428R025</t>
  </si>
  <si>
    <t>Demontáž+zpětná montáž žebříku+suchovodu pohled severní vč. prodloužení kotev,povrch.úpravy dočasného uložení a všech doplňků</t>
  </si>
  <si>
    <t>-491387087</t>
  </si>
  <si>
    <t>50</t>
  </si>
  <si>
    <t>9539428R026</t>
  </si>
  <si>
    <t>Demontáž+zpětná montáž stávající sirény pohled severní vč. prodloužení kotev,povrch.úpravy dočasného uložení a všech doplňků</t>
  </si>
  <si>
    <t>-1077177699</t>
  </si>
  <si>
    <t>51</t>
  </si>
  <si>
    <t>9539428R027</t>
  </si>
  <si>
    <t xml:space="preserve">úprava skříní elektro pohled severní vč. povrch.úpravy </t>
  </si>
  <si>
    <t>1748631229</t>
  </si>
  <si>
    <t>52</t>
  </si>
  <si>
    <t>9539428R028</t>
  </si>
  <si>
    <t>Demontáž+zpětná montáž+dodávka vypínače pohled západní vč. všech doplňků</t>
  </si>
  <si>
    <t>1980674982</t>
  </si>
  <si>
    <t>53</t>
  </si>
  <si>
    <t>9539428R029</t>
  </si>
  <si>
    <t>Demontáž+zpětná montáž čidla pohled západní vč. všech doplňků</t>
  </si>
  <si>
    <t>-1436238111</t>
  </si>
  <si>
    <t>54</t>
  </si>
  <si>
    <t>9539428R030</t>
  </si>
  <si>
    <t xml:space="preserve">úprava skříní elektro pohled západní vč. povrch.úpravy </t>
  </si>
  <si>
    <t>998056342</t>
  </si>
  <si>
    <t>9539428R031</t>
  </si>
  <si>
    <t xml:space="preserve">úprava skříní plynu pohled západní vč. povrch.úpravy </t>
  </si>
  <si>
    <t>-1731993609</t>
  </si>
  <si>
    <t>56</t>
  </si>
  <si>
    <t>9539428R032</t>
  </si>
  <si>
    <t xml:space="preserve">úprava  plynu -nika v zateplení 250/1690mm+větrací mřížka pohled západní vč. všech doplňků</t>
  </si>
  <si>
    <t>1004054664</t>
  </si>
  <si>
    <t>57</t>
  </si>
  <si>
    <t>9539428R033</t>
  </si>
  <si>
    <t>Demontáž+zpětná montáž VZT jednotek pohled západní vč. prodloužení kotev,povrch.úpravy dočasného uložení a všech doplňků</t>
  </si>
  <si>
    <t>-2025056920</t>
  </si>
  <si>
    <t>58</t>
  </si>
  <si>
    <t>9539428R034</t>
  </si>
  <si>
    <t>Demontáž+zpětná montáž+dodávka světel pohled západní vč. všech doplňků</t>
  </si>
  <si>
    <t>313959668</t>
  </si>
  <si>
    <t>59</t>
  </si>
  <si>
    <t>9539428R035</t>
  </si>
  <si>
    <t xml:space="preserve">Demontáž+zpětná montáž stávající odkouření pohled západní vč. prodloužení kotev,povrch.úpravy  a všech doplňků</t>
  </si>
  <si>
    <t>-138609920</t>
  </si>
  <si>
    <t>60</t>
  </si>
  <si>
    <t>9539428R036</t>
  </si>
  <si>
    <t xml:space="preserve">Demontáž+zpětná montáž stávající odkouření plynové kotelny pohled západní vč. prodloužení kotev,povrch.úpravy  a všech doplňků</t>
  </si>
  <si>
    <t>1694335215</t>
  </si>
  <si>
    <t>61</t>
  </si>
  <si>
    <t>9539428R037</t>
  </si>
  <si>
    <t>Mont+dod rám z OSB desek + větrací mřížka 300x300mm pohled severní vč. dočasného uložení</t>
  </si>
  <si>
    <t>2095130807</t>
  </si>
  <si>
    <t>62</t>
  </si>
  <si>
    <t>9539428R038</t>
  </si>
  <si>
    <t>Demontáž+zpětná montáž+dodávka světel pohled jižní vč. všech doplňků</t>
  </si>
  <si>
    <t>504224655</t>
  </si>
  <si>
    <t>63</t>
  </si>
  <si>
    <t>9539428R039</t>
  </si>
  <si>
    <t>Demontáž+zpětná montáž+dodávka vypínače +zásuvky pohled jižní vč. všech doplňků</t>
  </si>
  <si>
    <t>-940749088</t>
  </si>
  <si>
    <t>2+1</t>
  </si>
  <si>
    <t>64</t>
  </si>
  <si>
    <t>9539428R040</t>
  </si>
  <si>
    <t xml:space="preserve">Demontáž+zpětná montáž antény pohled jižní vč. prodloužení kotev,povrch.úpravy  a všech doplňků</t>
  </si>
  <si>
    <t>-44770649</t>
  </si>
  <si>
    <t>65</t>
  </si>
  <si>
    <t>9539428R042</t>
  </si>
  <si>
    <t xml:space="preserve">úprava zábradlí na rampě </t>
  </si>
  <si>
    <t>-1530862735</t>
  </si>
  <si>
    <t>66</t>
  </si>
  <si>
    <t>9539428R043</t>
  </si>
  <si>
    <t>Mont+dod banner</t>
  </si>
  <si>
    <t>-1693352118</t>
  </si>
  <si>
    <t>67</t>
  </si>
  <si>
    <t>9539428R044</t>
  </si>
  <si>
    <t>Mont+dod pamětní deska</t>
  </si>
  <si>
    <t>667401253</t>
  </si>
  <si>
    <t>68</t>
  </si>
  <si>
    <t>965045113</t>
  </si>
  <si>
    <t>Bourání potěrů cementových nebo pískocementových tl do 50 mm pl přes 4 m2</t>
  </si>
  <si>
    <t>853379054</t>
  </si>
  <si>
    <t>dvoupodlažní část</t>
  </si>
  <si>
    <t>35,42*15,02</t>
  </si>
  <si>
    <t>69</t>
  </si>
  <si>
    <t>968072361</t>
  </si>
  <si>
    <t>Vybourání meziokenní vložky</t>
  </si>
  <si>
    <t>-1272201947</t>
  </si>
  <si>
    <t>(0,32+0,28)*2,05</t>
  </si>
  <si>
    <t>1,005*2,05</t>
  </si>
  <si>
    <t>0,82*2,05</t>
  </si>
  <si>
    <t>(0,71+0,89+1,2+1,25+1,1)*2,05</t>
  </si>
  <si>
    <t>70</t>
  </si>
  <si>
    <t>968082016</t>
  </si>
  <si>
    <t>Vybourání plastových rámů oken včetně křídel plochy přes 1 do 2 m2</t>
  </si>
  <si>
    <t>1497607026</t>
  </si>
  <si>
    <t>1,2*0,85*4</t>
  </si>
  <si>
    <t>71</t>
  </si>
  <si>
    <t>968082017</t>
  </si>
  <si>
    <t>Vybourání plastových rámů oken včetně křídel plochy přes 2 do 4 m2</t>
  </si>
  <si>
    <t>96698931</t>
  </si>
  <si>
    <t>1,2*2,05*(4+2+1)</t>
  </si>
  <si>
    <t>1,2*2,07*(5+3)</t>
  </si>
  <si>
    <t>72</t>
  </si>
  <si>
    <t>968082018</t>
  </si>
  <si>
    <t>Vybourání plastových rámů oken včetně křídel plochy přes 4 m2</t>
  </si>
  <si>
    <t>-1012531305</t>
  </si>
  <si>
    <t>2,4*2,05*(2)</t>
  </si>
  <si>
    <t>4,8*2,05*2</t>
  </si>
  <si>
    <t>3,6*2,07*6</t>
  </si>
  <si>
    <t>6,0*2,07*2</t>
  </si>
  <si>
    <t>4,8*2,07*4</t>
  </si>
  <si>
    <t>73</t>
  </si>
  <si>
    <t>968082022</t>
  </si>
  <si>
    <t>Vybourání plastových zárubní dveří plochy do 4 m2</t>
  </si>
  <si>
    <t>-1310050198</t>
  </si>
  <si>
    <t>1,2*2,8*4</t>
  </si>
  <si>
    <t>74</t>
  </si>
  <si>
    <t>968082032</t>
  </si>
  <si>
    <t>Vybourání plastových vrat plochy přes 5 m2</t>
  </si>
  <si>
    <t>757092756</t>
  </si>
  <si>
    <t>977151127</t>
  </si>
  <si>
    <t>Jádrové vrty diamantovými korunkami do D 250 mm do stavebních materiálů</t>
  </si>
  <si>
    <t>-339145698</t>
  </si>
  <si>
    <t>prostupy pro VZT</t>
  </si>
  <si>
    <t>0,1*(8+8*2)</t>
  </si>
  <si>
    <t>977151132</t>
  </si>
  <si>
    <t>Jádrové vrty diamantovými korunkami do D 450 mm do stavebních materiálů</t>
  </si>
  <si>
    <t>-1633422092</t>
  </si>
  <si>
    <t>0,1*6</t>
  </si>
  <si>
    <t>997</t>
  </si>
  <si>
    <t>Přesun sutě</t>
  </si>
  <si>
    <t>77</t>
  </si>
  <si>
    <t>997013152</t>
  </si>
  <si>
    <t>Vnitrostaveništní doprava suti a vybouraných hmot pro budovy v do 9 m s omezením mechanizace</t>
  </si>
  <si>
    <t>t</t>
  </si>
  <si>
    <t>-291649149</t>
  </si>
  <si>
    <t>78</t>
  </si>
  <si>
    <t>997013501</t>
  </si>
  <si>
    <t>Odvoz suti a vybouraných hmot na skládku nebo meziskládku do 1 km se složením</t>
  </si>
  <si>
    <t>1419359351</t>
  </si>
  <si>
    <t>79</t>
  </si>
  <si>
    <t>997013509</t>
  </si>
  <si>
    <t>Příplatek k odvozu suti a vybouraných hmot na skládku ZKD 1 km přes 1 km</t>
  </si>
  <si>
    <t>-2000414363</t>
  </si>
  <si>
    <t>200,096*14 'Přepočtené koeficientem množství</t>
  </si>
  <si>
    <t>80</t>
  </si>
  <si>
    <t>997013831</t>
  </si>
  <si>
    <t>Poplatek za uložení na skládce (skládkovné) stavebního odpadu směsného kód odpadu 170 904</t>
  </si>
  <si>
    <t>-1612757188</t>
  </si>
  <si>
    <t>998</t>
  </si>
  <si>
    <t>Přesun hmot</t>
  </si>
  <si>
    <t>81</t>
  </si>
  <si>
    <t>998017002</t>
  </si>
  <si>
    <t>Přesun hmot s omezením mechanizace pro budovy v do 12 m</t>
  </si>
  <si>
    <t>1645328983</t>
  </si>
  <si>
    <t>PSV</t>
  </si>
  <si>
    <t>Práce a dodávky PSV</t>
  </si>
  <si>
    <t>711</t>
  </si>
  <si>
    <t>Izolace proti vodě, vlhkosti a plynům</t>
  </si>
  <si>
    <t>82</t>
  </si>
  <si>
    <t>711491272</t>
  </si>
  <si>
    <t>Provedení izolace proti tlakové vodě svislé z textilií vrstva ochranná</t>
  </si>
  <si>
    <t>1179308802</t>
  </si>
  <si>
    <t>83</t>
  </si>
  <si>
    <t>69311068</t>
  </si>
  <si>
    <t>geotextilie netkaná PP 300g/m2</t>
  </si>
  <si>
    <t>682511169</t>
  </si>
  <si>
    <t>55,000*1,2</t>
  </si>
  <si>
    <t>84</t>
  </si>
  <si>
    <t>711491273</t>
  </si>
  <si>
    <t>Provedení izolace proti tlakové vodě svislé z nopové folie</t>
  </si>
  <si>
    <t>1376747919</t>
  </si>
  <si>
    <t>85</t>
  </si>
  <si>
    <t>28323024</t>
  </si>
  <si>
    <t>fólie drenážní nopová v 8mm tl 0,4mm š 0,5m</t>
  </si>
  <si>
    <t>811865086</t>
  </si>
  <si>
    <t>55*1,2 'Přepočtené koeficientem množství</t>
  </si>
  <si>
    <t>86</t>
  </si>
  <si>
    <t>998711202</t>
  </si>
  <si>
    <t>Přesun hmot procentní pro izolace proti vodě, vlhkosti a plynům v objektech v do 12 m</t>
  </si>
  <si>
    <t>%</t>
  </si>
  <si>
    <t>-18811952</t>
  </si>
  <si>
    <t>712</t>
  </si>
  <si>
    <t>Povlakové krytiny</t>
  </si>
  <si>
    <t>87</t>
  </si>
  <si>
    <t>712300833</t>
  </si>
  <si>
    <t>Odstranění povlakové krytiny střech do 10° třívrstvé</t>
  </si>
  <si>
    <t>-2114408033</t>
  </si>
  <si>
    <t>jednopodlažní část</t>
  </si>
  <si>
    <t>11,42*7,17</t>
  </si>
  <si>
    <t>88</t>
  </si>
  <si>
    <t>712311101</t>
  </si>
  <si>
    <t>Provedení povlakové krytiny střech do 10° za studena lakem penetračním nebo asfaltovým</t>
  </si>
  <si>
    <t>-169778327</t>
  </si>
  <si>
    <t>35,42*15,022</t>
  </si>
  <si>
    <t>(34,5+14,1)*2*(7,38-6,49)</t>
  </si>
  <si>
    <t>(10,5+6,71)*2*(4,07-3,19)</t>
  </si>
  <si>
    <t>89</t>
  </si>
  <si>
    <t>11163150</t>
  </si>
  <si>
    <t>lak asfaltový penetrační</t>
  </si>
  <si>
    <t>-1276311931</t>
  </si>
  <si>
    <t>730,758*0,0003 'Přepočtené koeficientem množství</t>
  </si>
  <si>
    <t>90</t>
  </si>
  <si>
    <t>712341559</t>
  </si>
  <si>
    <t>Provedení povlakové krytiny střech do 10° pásy NAIP přitavením v plné ploše</t>
  </si>
  <si>
    <t>-639139233</t>
  </si>
  <si>
    <t>91</t>
  </si>
  <si>
    <t>62852015</t>
  </si>
  <si>
    <t xml:space="preserve">pásy s modifikovaným asfaltem </t>
  </si>
  <si>
    <t>-1123239888</t>
  </si>
  <si>
    <t>730,758*1,15 'Přepočtené koeficientem množství</t>
  </si>
  <si>
    <t>92</t>
  </si>
  <si>
    <t>7123634R1</t>
  </si>
  <si>
    <t>Mont+dod hydroizolační fólie z PVC P-mechanické kotvení,odolnost proti požáru Broot,vč.lišt,kotev,prostupů a všech doplňků</t>
  </si>
  <si>
    <t>-1078987776</t>
  </si>
  <si>
    <t>(35,42+15,02)*2*(7,38-6,92)</t>
  </si>
  <si>
    <t>(11,42+7,17)*2*(4,07-3,65)</t>
  </si>
  <si>
    <t>93</t>
  </si>
  <si>
    <t>712391172</t>
  </si>
  <si>
    <t>Provedení povlakové krytiny střech do 10° ochranné textilní vrstvy</t>
  </si>
  <si>
    <t>-235874448</t>
  </si>
  <si>
    <t>94</t>
  </si>
  <si>
    <t>69311060</t>
  </si>
  <si>
    <t>geotextilie netkaná PP 200g/m2</t>
  </si>
  <si>
    <t>476548213</t>
  </si>
  <si>
    <t>615*1,15 'Přepočtené koeficientem množství</t>
  </si>
  <si>
    <t>95</t>
  </si>
  <si>
    <t>712391382</t>
  </si>
  <si>
    <t>Provedení povlakové krytiny střech do 10° násypem z hrubého kameniva tl 50 mm</t>
  </si>
  <si>
    <t>-1000880845</t>
  </si>
  <si>
    <t>615</t>
  </si>
  <si>
    <t>96</t>
  </si>
  <si>
    <t>58343810</t>
  </si>
  <si>
    <t>kamenivo drcené hrubé frakce 4/8</t>
  </si>
  <si>
    <t>-2145813373</t>
  </si>
  <si>
    <t>615*0,0825 'Přepočtené koeficientem množství</t>
  </si>
  <si>
    <t>97</t>
  </si>
  <si>
    <t>998712202</t>
  </si>
  <si>
    <t>Přesun hmot procentní pro krytiny povlakové v objektech v do 12 m</t>
  </si>
  <si>
    <t>-159543017</t>
  </si>
  <si>
    <t>713</t>
  </si>
  <si>
    <t>Izolace tepelné</t>
  </si>
  <si>
    <t>98</t>
  </si>
  <si>
    <t>713131135</t>
  </si>
  <si>
    <t>Montáž izolace tepelné stěn nastřelením rohoží, pásů, dílců, desek vně objektu</t>
  </si>
  <si>
    <t>1177589135</t>
  </si>
  <si>
    <t>pod terénem</t>
  </si>
  <si>
    <t>(15,02+0,6*2-0,8+7,17+0,71)*0,51</t>
  </si>
  <si>
    <t>0,8*0,75</t>
  </si>
  <si>
    <t>35,52*0,51</t>
  </si>
  <si>
    <t>7,07*0,51</t>
  </si>
  <si>
    <t>(35,52-8,7)*0,51</t>
  </si>
  <si>
    <t>8,7*0,75</t>
  </si>
  <si>
    <t>99</t>
  </si>
  <si>
    <t>1982440434</t>
  </si>
  <si>
    <t>100</t>
  </si>
  <si>
    <t>713131141</t>
  </si>
  <si>
    <t>Montáž izolace tepelné stěn a základů lepením celoplošně rohoží, pásů, dílců, desek</t>
  </si>
  <si>
    <t>1940197712</t>
  </si>
  <si>
    <t>atika - vnitřní strana</t>
  </si>
  <si>
    <t>atika horní část pod oplechování</t>
  </si>
  <si>
    <t>(35,42+15,02)*2*(0,25+0,16+0,02+0,05)</t>
  </si>
  <si>
    <t>(11,42+7,17*2)*(0,25+0,16+0,02+0,05)</t>
  </si>
  <si>
    <t>101</t>
  </si>
  <si>
    <t>28376415</t>
  </si>
  <si>
    <t>deska z polystyrénu XPS, hrana polodrážková a hladký povrch tl 30mm</t>
  </si>
  <si>
    <t>-1578490505</t>
  </si>
  <si>
    <t>a2*1,1</t>
  </si>
  <si>
    <t>66,866*1,02 'Přepočtené koeficientem množství</t>
  </si>
  <si>
    <t>102</t>
  </si>
  <si>
    <t>28376417</t>
  </si>
  <si>
    <t>deska z polystyrénu XPS, hrana polodrážková a hladký povrch tl 50mm</t>
  </si>
  <si>
    <t>769844137</t>
  </si>
  <si>
    <t>a1*1,1</t>
  </si>
  <si>
    <t>128,478*1,02 'Přepočtené koeficientem množství</t>
  </si>
  <si>
    <t>103</t>
  </si>
  <si>
    <t>713140853</t>
  </si>
  <si>
    <t>Odstranění tepelné izolace střech nadstřešní lepené z vláknitých materiálů tl přes 100 mm</t>
  </si>
  <si>
    <t>-218214875</t>
  </si>
  <si>
    <t>104</t>
  </si>
  <si>
    <t>713140863</t>
  </si>
  <si>
    <t>Odstranění tepelné izolace střech nadstřešní lepené z polystyrenu tl přes 100 mm</t>
  </si>
  <si>
    <t>-259786254</t>
  </si>
  <si>
    <t>105</t>
  </si>
  <si>
    <t>713141182</t>
  </si>
  <si>
    <t xml:space="preserve">Montáž izolace tepelné střech plochých </t>
  </si>
  <si>
    <t>1457934015</t>
  </si>
  <si>
    <t xml:space="preserve">střecha  tl.izolace 280=2 vrstvy</t>
  </si>
  <si>
    <t>556,905*2</t>
  </si>
  <si>
    <t>106</t>
  </si>
  <si>
    <t>28372316.ISV</t>
  </si>
  <si>
    <t>Isover EPS 100 140mm, λD = 0,037 (W·m-1·K-1),1000 x 500 x 140 mm, stabilizované desky pro tepelné izolace konstrukcí s běžnými požadavky na zatížení, např. ploché střechy, podlahy apod. Trvalá zatížitelnost v tlaku max. 2000 kg/m2 při def. &lt; 2%.</t>
  </si>
  <si>
    <t>-1211429167</t>
  </si>
  <si>
    <t>1113,810*1,05</t>
  </si>
  <si>
    <t>107</t>
  </si>
  <si>
    <t>713141321</t>
  </si>
  <si>
    <t>Montáž izolace tepelné střech plochých lepené asfaltem zplna, spádová vrstva</t>
  </si>
  <si>
    <t>1999386705</t>
  </si>
  <si>
    <t>108</t>
  </si>
  <si>
    <t>28376141</t>
  </si>
  <si>
    <t>klín izolační z pěnového polystyrenu EPS 100 spádový</t>
  </si>
  <si>
    <t>-1914433502</t>
  </si>
  <si>
    <t>556,905*(0,2+0,02)*0,5*1,1</t>
  </si>
  <si>
    <t>109</t>
  </si>
  <si>
    <t>713190814</t>
  </si>
  <si>
    <t>Odstranění tepelné izolace škvárového lože tloušťky do 200 mm</t>
  </si>
  <si>
    <t>-1399930125</t>
  </si>
  <si>
    <t>spádová vrstva</t>
  </si>
  <si>
    <t>110</t>
  </si>
  <si>
    <t>998713202</t>
  </si>
  <si>
    <t>Přesun hmot procentní pro izolace tepelné v objektech v do 12 m</t>
  </si>
  <si>
    <t>-1386892185</t>
  </si>
  <si>
    <t>721</t>
  </si>
  <si>
    <t>Zdravotechnika - vnitřní kanalizace</t>
  </si>
  <si>
    <t>111</t>
  </si>
  <si>
    <t>721171808</t>
  </si>
  <si>
    <t>Demontáž potrubí z PVC do D 114</t>
  </si>
  <si>
    <t>-994923268</t>
  </si>
  <si>
    <t>112</t>
  </si>
  <si>
    <t>721174064</t>
  </si>
  <si>
    <t>Potrubí kanalizační z PP větrací DN 125</t>
  </si>
  <si>
    <t>98274173</t>
  </si>
  <si>
    <t>113</t>
  </si>
  <si>
    <t>721174055</t>
  </si>
  <si>
    <t>Potrubí kanalizační z PP dešťové DN 100</t>
  </si>
  <si>
    <t>605137940</t>
  </si>
  <si>
    <t>114</t>
  </si>
  <si>
    <t>72123311R</t>
  </si>
  <si>
    <t>Střešní vtok DN 100 tepelně izolovaný dvou úrovňový</t>
  </si>
  <si>
    <t>-966966271</t>
  </si>
  <si>
    <t>115</t>
  </si>
  <si>
    <t>721242803</t>
  </si>
  <si>
    <t>Demontáž lapače střešních splavenin DN 110</t>
  </si>
  <si>
    <t>-229033380</t>
  </si>
  <si>
    <t>116</t>
  </si>
  <si>
    <t>721273153</t>
  </si>
  <si>
    <t>Hlavice ventilační polypropylen PP DN 125</t>
  </si>
  <si>
    <t>-1151751385</t>
  </si>
  <si>
    <t>998721202</t>
  </si>
  <si>
    <t>Přesun hmot procentní pro vnitřní kanalizace v objektech v do 12 m</t>
  </si>
  <si>
    <t>-1772131204</t>
  </si>
  <si>
    <t>762</t>
  </si>
  <si>
    <t>Konstrukce tesařské</t>
  </si>
  <si>
    <t>118</t>
  </si>
  <si>
    <t>762332131</t>
  </si>
  <si>
    <t>Montáž vázaných kcí krovů pravidelných z hraněného řeziva průřezové plochy do 120 cm2</t>
  </si>
  <si>
    <t>-190363120</t>
  </si>
  <si>
    <t>montáž latí-rampa a vstup</t>
  </si>
  <si>
    <t>0,29*10+1,72*4+6,61*5+0,16*23</t>
  </si>
  <si>
    <t>0,29*6+2,76*2+2,22*5+0,16*8</t>
  </si>
  <si>
    <t>119</t>
  </si>
  <si>
    <t>60514103</t>
  </si>
  <si>
    <t>řezivo jehličnaté lať jakost I. 30x50mm</t>
  </si>
  <si>
    <t>-2075947208</t>
  </si>
  <si>
    <t>(0,077+0,032)*1,1</t>
  </si>
  <si>
    <t>120</t>
  </si>
  <si>
    <t>762341670</t>
  </si>
  <si>
    <t xml:space="preserve">Montáž bednění atikových zdí  z dřevotřískových na sraz</t>
  </si>
  <si>
    <t>-1906261757</t>
  </si>
  <si>
    <t>121</t>
  </si>
  <si>
    <t>60726274</t>
  </si>
  <si>
    <t>deska dřevoštěpková OSB pero-drážka nebroušená tl 18mm</t>
  </si>
  <si>
    <t>824571926</t>
  </si>
  <si>
    <t>60,787*1,1 'Přepočtené koeficientem množství</t>
  </si>
  <si>
    <t>122</t>
  </si>
  <si>
    <t>762395000</t>
  </si>
  <si>
    <t>Spojovací prostředky pro montáž krovu, bednění, laťování, světlíky, klíny</t>
  </si>
  <si>
    <t>1988912881</t>
  </si>
  <si>
    <t>a2*0,018</t>
  </si>
  <si>
    <t>123</t>
  </si>
  <si>
    <t>263969489</t>
  </si>
  <si>
    <t>124</t>
  </si>
  <si>
    <t>762430033</t>
  </si>
  <si>
    <t>Obložení stěn z cementotřískových desek tl 16 mm broušených na pero a drážku šroubovaných</t>
  </si>
  <si>
    <t>419546491</t>
  </si>
  <si>
    <t>obklad atiky - zastřešení rampy a vstupu</t>
  </si>
  <si>
    <t>(6,7+1,8*2)*0,4</t>
  </si>
  <si>
    <t>(2,8+2,24)*0,4</t>
  </si>
  <si>
    <t>125</t>
  </si>
  <si>
    <t>762495000</t>
  </si>
  <si>
    <t>Spojovací prostředky pro montáž olištování, obložení stropů, střešních podhledů a stěn</t>
  </si>
  <si>
    <t>-43426580</t>
  </si>
  <si>
    <t>126</t>
  </si>
  <si>
    <t>998762202</t>
  </si>
  <si>
    <t>Přesun hmot procentní pro kce tesařské v objektech v do 12 m</t>
  </si>
  <si>
    <t>2048615527</t>
  </si>
  <si>
    <t>763</t>
  </si>
  <si>
    <t>Konstrukce suché výstavby</t>
  </si>
  <si>
    <t>127</t>
  </si>
  <si>
    <t>763135102</t>
  </si>
  <si>
    <t>Montáž SDK kazetového podhledu z kazet 600x600 mm na zavěšenou polozapuštěnou nosnou konstrukci</t>
  </si>
  <si>
    <t>-921605291</t>
  </si>
  <si>
    <t xml:space="preserve">"1.13"     24,2</t>
  </si>
  <si>
    <t xml:space="preserve">"2.06"     24,3</t>
  </si>
  <si>
    <t xml:space="preserve">"2.16"     23,8</t>
  </si>
  <si>
    <t>128</t>
  </si>
  <si>
    <t>59030571</t>
  </si>
  <si>
    <t>podhled kazetový bez děrování, polozapuštený rastr, tl.10 mm, 600 x 600 mm</t>
  </si>
  <si>
    <t>-1214679511</t>
  </si>
  <si>
    <t>72,3*1,05 'Přepočtené koeficientem množství</t>
  </si>
  <si>
    <t>129</t>
  </si>
  <si>
    <t>763164551</t>
  </si>
  <si>
    <t>SDK obklad kcí tvaru L desky 1xA 12,5</t>
  </si>
  <si>
    <t>-1831811430</t>
  </si>
  <si>
    <t>2,09*(0,25+0,4+0,35)</t>
  </si>
  <si>
    <t>(6,8+5,6+6,32+4,9)*(0,3+0,35)</t>
  </si>
  <si>
    <t>2,08*(0,25+0,4+0,35)*2</t>
  </si>
  <si>
    <t>130</t>
  </si>
  <si>
    <t>998763402</t>
  </si>
  <si>
    <t>Přesun hmot procentní pro sádrokartonové konstrukce v objektech v do 12 m</t>
  </si>
  <si>
    <t>-896994232</t>
  </si>
  <si>
    <t>764</t>
  </si>
  <si>
    <t>Konstrukce klempířské</t>
  </si>
  <si>
    <t>131</t>
  </si>
  <si>
    <t>764001841</t>
  </si>
  <si>
    <t>Demontáž krytiny ze šablon do suti</t>
  </si>
  <si>
    <t>2132991612</t>
  </si>
  <si>
    <t>132</t>
  </si>
  <si>
    <t>764002841</t>
  </si>
  <si>
    <t>Demontáž oplechování horních ploch zdí a nadezdívek do suti</t>
  </si>
  <si>
    <t>1488938063</t>
  </si>
  <si>
    <t>133</t>
  </si>
  <si>
    <t>764002851</t>
  </si>
  <si>
    <t>Demontáž oplechování parapetů do suti</t>
  </si>
  <si>
    <t>241885994</t>
  </si>
  <si>
    <t>47+67+25+27+11*2</t>
  </si>
  <si>
    <t>134</t>
  </si>
  <si>
    <t>764002871</t>
  </si>
  <si>
    <t>Demontáž lemování zdí do suti</t>
  </si>
  <si>
    <t>2087716903</t>
  </si>
  <si>
    <t>135</t>
  </si>
  <si>
    <t>764002881</t>
  </si>
  <si>
    <t>Demontáž lemování střešních prostupů do suti</t>
  </si>
  <si>
    <t>1410860842</t>
  </si>
  <si>
    <t>6+3</t>
  </si>
  <si>
    <t>136</t>
  </si>
  <si>
    <t>7640038R1</t>
  </si>
  <si>
    <t>Demontáž stávajících komínků</t>
  </si>
  <si>
    <t>1428124957</t>
  </si>
  <si>
    <t>137</t>
  </si>
  <si>
    <t>764111671</t>
  </si>
  <si>
    <t xml:space="preserve">Krytina železobetonových desek z Pz plechu s povrchovou úpravou  vč.všech doplňků</t>
  </si>
  <si>
    <t>1753427529</t>
  </si>
  <si>
    <t xml:space="preserve">"K6"   4,0</t>
  </si>
  <si>
    <t>138</t>
  </si>
  <si>
    <t>764214607</t>
  </si>
  <si>
    <t xml:space="preserve">Oplechování horních ploch a atik bez rohů z Pz s povrch úpravou mechanicky kotvené rš 660 mm  vč.všech doplňků</t>
  </si>
  <si>
    <t>-2083908944</t>
  </si>
  <si>
    <t xml:space="preserve">"K5"   130,0</t>
  </si>
  <si>
    <t>139</t>
  </si>
  <si>
    <t>7642146R03</t>
  </si>
  <si>
    <t xml:space="preserve">Oplechování horních ploch a atik bez rohů z Pz s povrch úpravou mechanicky kotvené rš 350 mm  vč.všech doplňků</t>
  </si>
  <si>
    <t>-1831422649</t>
  </si>
  <si>
    <t xml:space="preserve">"K3"    3,6</t>
  </si>
  <si>
    <t xml:space="preserve">"K10"    2,8</t>
  </si>
  <si>
    <t>140</t>
  </si>
  <si>
    <t>764216602</t>
  </si>
  <si>
    <t xml:space="preserve">Oplechování rovných parapetů mechanicky kotvené z Pz s povrchovou úpravou rš 190 mm  vč.všech doplňků</t>
  </si>
  <si>
    <t>1619258999</t>
  </si>
  <si>
    <t xml:space="preserve">"K2"   25,0+47,0</t>
  </si>
  <si>
    <t>141</t>
  </si>
  <si>
    <t>764216603</t>
  </si>
  <si>
    <t xml:space="preserve">Oplechování rovných parapetů mechanicky kotvené z Pz s povrchovou úpravou rš 250 mm  vč.všech doplňků</t>
  </si>
  <si>
    <t>-1966607405</t>
  </si>
  <si>
    <t xml:space="preserve">"K/1"    47,0+67,0</t>
  </si>
  <si>
    <t>142</t>
  </si>
  <si>
    <t>7642166R1</t>
  </si>
  <si>
    <t xml:space="preserve">Oplechování rovných parapetů mechanicky kotvené z Pz s povrchovou úpravou rš 350 mm  vč.všech doplňků</t>
  </si>
  <si>
    <t>-1422504794</t>
  </si>
  <si>
    <t xml:space="preserve">"K3"   11,0</t>
  </si>
  <si>
    <t>143</t>
  </si>
  <si>
    <t>7642166R2</t>
  </si>
  <si>
    <t xml:space="preserve">Oplechování rovných parapetů mechanicky kotvené z Pz s povrchovou úpravou rš 290 mm  vč.všech doplňků</t>
  </si>
  <si>
    <t>-1217631631</t>
  </si>
  <si>
    <t xml:space="preserve">"K4"    11,0</t>
  </si>
  <si>
    <t>144</t>
  </si>
  <si>
    <t>764306R01</t>
  </si>
  <si>
    <t xml:space="preserve">Výměna VZT hlavice + dopojení na stáv.potrubí DN 150mm vč.likvidace stávajících  a vč.všech doplňků</t>
  </si>
  <si>
    <t>-1633301233</t>
  </si>
  <si>
    <t>145</t>
  </si>
  <si>
    <t>764306R02</t>
  </si>
  <si>
    <t xml:space="preserve">úprava stávajícího VZT potrubí na západní fasádě -demontáž+zpětná montáž,prodloužení kotvení,kolen,povrchová úprava  vč. dočasného uložení a všech doplňků</t>
  </si>
  <si>
    <t>1956773108</t>
  </si>
  <si>
    <t>146</t>
  </si>
  <si>
    <t>7643116R1</t>
  </si>
  <si>
    <t xml:space="preserve">Lemování rovných zdí střech s krytinou skládanou z Pz s povrchovou úpravou rš 380 mm   vč.všech doplňků</t>
  </si>
  <si>
    <t>1024353627</t>
  </si>
  <si>
    <t xml:space="preserve">"K7"  8,0</t>
  </si>
  <si>
    <t>147</t>
  </si>
  <si>
    <t>7643116R2</t>
  </si>
  <si>
    <t xml:space="preserve">Lemování rovných zdí střech s krytinou skládanou z Pz s povrchovou úpravou rš 350 mm   vč.všech doplňků  odk.K11</t>
  </si>
  <si>
    <t>-176583029</t>
  </si>
  <si>
    <t>148</t>
  </si>
  <si>
    <t>7645154R1</t>
  </si>
  <si>
    <t xml:space="preserve">Žlaby mezistřešní nebo zaatikové uložené v lůžku z Pz plechu rš 750 mm  vč.všech doplňků</t>
  </si>
  <si>
    <t>575461163</t>
  </si>
  <si>
    <t xml:space="preserve">"K2"   6,65</t>
  </si>
  <si>
    <t xml:space="preserve">"K9"    2,25</t>
  </si>
  <si>
    <t>149</t>
  </si>
  <si>
    <t>764518621</t>
  </si>
  <si>
    <t xml:space="preserve">Svody kruhové včetně objímek, kolen, odskoků z Pz s povrchovou úpravou průměru 75 mm  vč.všech doplňků</t>
  </si>
  <si>
    <t>2133784585</t>
  </si>
  <si>
    <t>zastřešení rampy a vstupu</t>
  </si>
  <si>
    <t xml:space="preserve">"K1"   4,0</t>
  </si>
  <si>
    <t xml:space="preserve">"K8"   3,0</t>
  </si>
  <si>
    <t>998764202</t>
  </si>
  <si>
    <t>Přesun hmot procentní pro konstrukce klempířské v objektech v do 12 m</t>
  </si>
  <si>
    <t>1220712505</t>
  </si>
  <si>
    <t>766</t>
  </si>
  <si>
    <t>Konstrukce truhlářské</t>
  </si>
  <si>
    <t>151</t>
  </si>
  <si>
    <t>766622135</t>
  </si>
  <si>
    <t>Montáž plastových oken plochy přes 1 m2 otevíravých výšky do 1,5m s rámem do celostěnových panelů</t>
  </si>
  <si>
    <t>-762966614</t>
  </si>
  <si>
    <t xml:space="preserve">"P4"      1,2*0,85*8</t>
  </si>
  <si>
    <t>152</t>
  </si>
  <si>
    <t>766622136</t>
  </si>
  <si>
    <t>Montáž plastových oken plochy přes 1 m2 otevíravých výšky do 2,5 m s rámem do celostěnových panelů</t>
  </si>
  <si>
    <t>-631534922</t>
  </si>
  <si>
    <t xml:space="preserve">"P1a"   1,2*2,05*13</t>
  </si>
  <si>
    <t xml:space="preserve">"P1b"   1,2*2,05*12</t>
  </si>
  <si>
    <t xml:space="preserve">"P2a"   0,9*2,05* 4</t>
  </si>
  <si>
    <t xml:space="preserve">"P2b"   0,9*2,05* 4</t>
  </si>
  <si>
    <t xml:space="preserve">"P5a"   1,2*2,07*26</t>
  </si>
  <si>
    <t xml:space="preserve">"P5b"   1,2*2,07*24</t>
  </si>
  <si>
    <t xml:space="preserve">"P7b"   1,2*2,05*2</t>
  </si>
  <si>
    <t xml:space="preserve">"P8a"   1,2*2,07*3</t>
  </si>
  <si>
    <t xml:space="preserve">"P8b"   1,2*2,07*3</t>
  </si>
  <si>
    <t>153</t>
  </si>
  <si>
    <t>766622132</t>
  </si>
  <si>
    <t>Montáž plastových oken plochy přes 1 m2 otevíravých výšky do 2,5 m s rámem do zdiva</t>
  </si>
  <si>
    <t>1005728166</t>
  </si>
  <si>
    <t xml:space="preserve">"P3a"    1,2*1,75</t>
  </si>
  <si>
    <t xml:space="preserve">"P3b"    1,2*1,75*2</t>
  </si>
  <si>
    <t xml:space="preserve">"P6"      0,9*1,75</t>
  </si>
  <si>
    <t xml:space="preserve">"P7a"      1,2*2,05</t>
  </si>
  <si>
    <t>154</t>
  </si>
  <si>
    <t>766622212</t>
  </si>
  <si>
    <t>Montáž plastových oken plochy do 1 m2 pevných s rámem do zdiva</t>
  </si>
  <si>
    <t>-1099389337</t>
  </si>
  <si>
    <t xml:space="preserve">"P15"  1</t>
  </si>
  <si>
    <t>155</t>
  </si>
  <si>
    <t>6114R00</t>
  </si>
  <si>
    <t xml:space="preserve">okno plastové otevíravé sklopné zasklené izol.trojsklem 1200x2050mm  Ug=0,88 W/km2 vč.kování,připoj.paro a difúz.fólie  a všech doplňků podrobný popis   odk.P1a</t>
  </si>
  <si>
    <t>-719188145</t>
  </si>
  <si>
    <t>156</t>
  </si>
  <si>
    <t>6114R001</t>
  </si>
  <si>
    <t xml:space="preserve">okno plastové otevíravé sklopné zasklené izol.trojsklem 1200x2050mm  Ug=0,88 W/km2 vč.kování ,připoj.paro a difúz.fólie a všech doplňků podrobný popis   odk.P1b</t>
  </si>
  <si>
    <t>-728294845</t>
  </si>
  <si>
    <t>157</t>
  </si>
  <si>
    <t>6114R002</t>
  </si>
  <si>
    <t xml:space="preserve">okno plastové otevíravé sklopné zasklené izol.trojsklem 900x2050mm  Ug=0,88 W/km2 vč.kování ,připoj.paro a difúz.fólie a všech doplňků podrobný popis   odk.P2a</t>
  </si>
  <si>
    <t>-279248974</t>
  </si>
  <si>
    <t>158</t>
  </si>
  <si>
    <t>6114R003</t>
  </si>
  <si>
    <t xml:space="preserve">okno plastové otevíravé sklopné zasklené izol.trojsklem 900x2050mm  Ug=0,88 W/km2 vč.kování ,připoj.paro a difúz.fólie a všech doplňků podrobný popis   odk.P2b</t>
  </si>
  <si>
    <t>-788984380</t>
  </si>
  <si>
    <t>159</t>
  </si>
  <si>
    <t>6114R004</t>
  </si>
  <si>
    <t xml:space="preserve">okno plastové otevíravé sklopné zasklené izol.trojsklem 1200x1750mm  Ug=0,88 W/km2 vč.kování,připoj.paro a difúz.fólie a všech doplňků podrobný popis   odk.P3a</t>
  </si>
  <si>
    <t>-1947827746</t>
  </si>
  <si>
    <t>160</t>
  </si>
  <si>
    <t>6114R005</t>
  </si>
  <si>
    <t xml:space="preserve">okno plastové otevíravé sklopné zasklené izol.trojsklem 1200x1750mm  Ug=0,88 W/km2 vč.kování,připoj.paro a difúz.fólie a všech doplňků podrobný popis   odk.P3b</t>
  </si>
  <si>
    <t>-1756670566</t>
  </si>
  <si>
    <t>161</t>
  </si>
  <si>
    <t>6114R006</t>
  </si>
  <si>
    <t xml:space="preserve">okno plastové otevíravé sklopné zasklené izol.trojsklem  1200x850mm  Ug=0,88 W/km2 vč.kován,připoj.paro a difúz.fólieí a všech doplňků podrobný popis   odk.Pa</t>
  </si>
  <si>
    <t>-134808946</t>
  </si>
  <si>
    <t>162</t>
  </si>
  <si>
    <t>6114R007</t>
  </si>
  <si>
    <t xml:space="preserve">okno plastové otevíravé sklopné zasklené izol.trojsklem  1200x2070mm  Ug=0,88 W/km2 vč.kování,připoj.paro a difúz.fólie a všech doplňků podrobný popis   odk.P5a</t>
  </si>
  <si>
    <t>129721760</t>
  </si>
  <si>
    <t>163</t>
  </si>
  <si>
    <t>6114R008</t>
  </si>
  <si>
    <t xml:space="preserve">okno plastové otevíravé sklopné zasklené izol.trojsklem  1200x2070mm  Ug=0,88 W/km2 vč.kován,připoj.paro a difúz.fólie a všech doplňků podrobný popis   odk.P5b</t>
  </si>
  <si>
    <t>-1200753402</t>
  </si>
  <si>
    <t>164</t>
  </si>
  <si>
    <t>6114R009</t>
  </si>
  <si>
    <t xml:space="preserve">okno plastové otevíravé sklopné zasklené izol.trojsklem  900x1750mm  Ug=0,88 W/km2 vč.kování,připoj.paro a difúz.fólie a všech doplňků podrobný popis   odk.P6</t>
  </si>
  <si>
    <t>1722667823</t>
  </si>
  <si>
    <t>165</t>
  </si>
  <si>
    <t>6114R010</t>
  </si>
  <si>
    <t xml:space="preserve">okno plastové otevíravé sklopné,horní díl plná PUR výplň, zasklené izol.trojsklem  1200x2050mm  Ug=0,88 W/km2 vč.kování,připoj.paro a difúz.fólie a všech doplňků podrobný popis   odk.P7a</t>
  </si>
  <si>
    <t>1677991079</t>
  </si>
  <si>
    <t>166</t>
  </si>
  <si>
    <t>6114R011</t>
  </si>
  <si>
    <t xml:space="preserve">okno plastové otevíravé sklopné,horní díl plná PUR výplň, zasklené izol.trojsklem  1200x2050mm  Ug=0,88 W/km2 vč.kování,připoj.paro a difúz.fólie a všech doplňků podrobný popis   odk.P7b</t>
  </si>
  <si>
    <t>-990167455</t>
  </si>
  <si>
    <t>167</t>
  </si>
  <si>
    <t>6114R012</t>
  </si>
  <si>
    <t xml:space="preserve">okno plastové otevíravé sklopné,horní díl plná PUR výplň, zasklené izol.trojsklem  1200x2070mm  Ug=0,88 W/km2 vč.kování,připoj.paro a difúz.fólie a všech doplňků podrobný popis   odk.P8a</t>
  </si>
  <si>
    <t>1869760959</t>
  </si>
  <si>
    <t>168</t>
  </si>
  <si>
    <t>6114R013</t>
  </si>
  <si>
    <t xml:space="preserve">okno plastové otevíravé sklopné,horní díl plná PUR výplň, zasklené izol.trojsklem  1200x2070mm  Ug=0,88 W/km2 vč.kování,připoj.paro a difúz.fólie a všech doplňků podrobný popis   odk.P8b</t>
  </si>
  <si>
    <t>1382802751</t>
  </si>
  <si>
    <t>169</t>
  </si>
  <si>
    <t>6114R014</t>
  </si>
  <si>
    <t xml:space="preserve">okno plastové pevné plné PUR výplň+VZT mřížka  1100x850mm  vč.,připoj.paro a difúz.fólie všech doplňků podrobný popis   odk.P15</t>
  </si>
  <si>
    <t>-1643290275</t>
  </si>
  <si>
    <t>170</t>
  </si>
  <si>
    <t>7666222R1</t>
  </si>
  <si>
    <t>Mont+dod síť proti hmyzu vč.rámu a všech doplňků</t>
  </si>
  <si>
    <t>-2048845948</t>
  </si>
  <si>
    <t xml:space="preserve">"S1"   1,2*0,625*6</t>
  </si>
  <si>
    <t xml:space="preserve">"S2"   1,2*1,125*2</t>
  </si>
  <si>
    <t xml:space="preserve">"S3"   0,9*0,625</t>
  </si>
  <si>
    <t xml:space="preserve">"S4"   1,2*0,85</t>
  </si>
  <si>
    <t>171</t>
  </si>
  <si>
    <t>76666R001</t>
  </si>
  <si>
    <t xml:space="preserve">Mont+dod vstupní plastové dveře s nadsvětlíkem  2220x2800mm Ug=0,88 W/K/m2  vč.zárubně,povrch.úpravy,kování,vč.všech doplňků  podrobný pois odk.P9</t>
  </si>
  <si>
    <t>-1307831953</t>
  </si>
  <si>
    <t>172</t>
  </si>
  <si>
    <t>76666R002</t>
  </si>
  <si>
    <t xml:space="preserve">Mont+dod vstupní plastové dveře 2-kř.s nadsvětlíkem  1500x2800mm Ug=0,88 W/K/m2  vč.zárubně,povrch.úpravy,kování,pákový ovladač vč.všech doplňků  podrobný pois odk.P10</t>
  </si>
  <si>
    <t>-1811784689</t>
  </si>
  <si>
    <t>173</t>
  </si>
  <si>
    <t>76666R003</t>
  </si>
  <si>
    <t xml:space="preserve">Mont+dod vstupní plastové dveře 1-kř.s nadsvětlíkem  1200x2800mm Ug=0,88 W/K/m2  vč.zárubně,povrch.úpravy,kování,pákový ovladač vč.všech doplňků  podrobný pois odk.P11</t>
  </si>
  <si>
    <t>-54413357</t>
  </si>
  <si>
    <t>174</t>
  </si>
  <si>
    <t>76666R004</t>
  </si>
  <si>
    <t xml:space="preserve">Mont+dod vstupní plastové dveře 1-kř.s nadsvětlíkem  1200x2800mm Ug=0,88 W/K/m2  vč.zárubně,povrch.úpravy,kování,pákový ovladač vč.všech doplňků  podrobný pois odk.P12</t>
  </si>
  <si>
    <t>-1752820679</t>
  </si>
  <si>
    <t>175</t>
  </si>
  <si>
    <t>76666R005</t>
  </si>
  <si>
    <t xml:space="preserve">Mont+dod vstupní plastové dveře 1-kř.s nadsvětlíkem  1200x2800mm Ug=0,88 W/K/m2  vč.zárubně,povrch.úpravy,kování,pákový ovladač vč.všech doplňků  podrobný pois odk.P13</t>
  </si>
  <si>
    <t>214668675</t>
  </si>
  <si>
    <t>176</t>
  </si>
  <si>
    <t>76666R006</t>
  </si>
  <si>
    <t xml:space="preserve">Mont+dod vstupní plastové dveře 1-kř.s nadsvětlíkem  1200x2800mm Ug=0,88 W/K/m2  vč.zárubně,povrch.úpravy,kování,pákový ovladač vč.všech doplňků  podrobný pois odk.P14</t>
  </si>
  <si>
    <t>-1503495509</t>
  </si>
  <si>
    <t>177</t>
  </si>
  <si>
    <t>766694111</t>
  </si>
  <si>
    <t>Montáž parapetních desek dřevěných nebo plastových šířky do 30 cm délky do 1,0 m</t>
  </si>
  <si>
    <t>195402110</t>
  </si>
  <si>
    <t xml:space="preserve">"01"       1,2*(12+8)</t>
  </si>
  <si>
    <t xml:space="preserve">"02"       1,8*3</t>
  </si>
  <si>
    <t xml:space="preserve">"04"       3,0</t>
  </si>
  <si>
    <t xml:space="preserve">"05"       3,5</t>
  </si>
  <si>
    <t>178</t>
  </si>
  <si>
    <t>6114440R</t>
  </si>
  <si>
    <t>parapet plastový vnitřní - komůrkový 20x100cm</t>
  </si>
  <si>
    <t>-265388106</t>
  </si>
  <si>
    <t>179</t>
  </si>
  <si>
    <t>61144019</t>
  </si>
  <si>
    <t>koncovka k parapetu plastovému vnitřnímu 1 pár</t>
  </si>
  <si>
    <t>sada</t>
  </si>
  <si>
    <t>-1907216294</t>
  </si>
  <si>
    <t>12+8+3+5+1+1+7+6+3</t>
  </si>
  <si>
    <t>180</t>
  </si>
  <si>
    <t>766694121.1</t>
  </si>
  <si>
    <t xml:space="preserve">Montáž parapetních desek dřevěných nebo plastových šířky přes 30 cm </t>
  </si>
  <si>
    <t>595807738</t>
  </si>
  <si>
    <t xml:space="preserve">"03"       2,4*5</t>
  </si>
  <si>
    <t xml:space="preserve">"06"       3,6*7</t>
  </si>
  <si>
    <t xml:space="preserve">"07"       4,8*6</t>
  </si>
  <si>
    <t xml:space="preserve">"08"       6,0*3</t>
  </si>
  <si>
    <t>181</t>
  </si>
  <si>
    <t>61144406</t>
  </si>
  <si>
    <t>parapet plastový vnitřní komůrkový 600x20x1000mm</t>
  </si>
  <si>
    <t>-513834840</t>
  </si>
  <si>
    <t>84,000*1,05</t>
  </si>
  <si>
    <t>182</t>
  </si>
  <si>
    <t>76669R001</t>
  </si>
  <si>
    <t xml:space="preserve">úprava stávajících  krytů radiátorů vč.demontáže a zpětná montáže,povrchové úpravy</t>
  </si>
  <si>
    <t>-744647920</t>
  </si>
  <si>
    <t>183</t>
  </si>
  <si>
    <t>998766202</t>
  </si>
  <si>
    <t>Přesun hmot procentní pro konstrukce truhlářské v objektech v do 12 m</t>
  </si>
  <si>
    <t>-700962118</t>
  </si>
  <si>
    <t>767</t>
  </si>
  <si>
    <t>Konstrukce zámečnické</t>
  </si>
  <si>
    <t>184</t>
  </si>
  <si>
    <t>767391113</t>
  </si>
  <si>
    <t>Montáž krytiny z tvarovaných plechů přistřelením</t>
  </si>
  <si>
    <t>393196168</t>
  </si>
  <si>
    <t>zatřešení rampy,vstupu</t>
  </si>
  <si>
    <t>10,0+6,0</t>
  </si>
  <si>
    <t>185</t>
  </si>
  <si>
    <t>55350877</t>
  </si>
  <si>
    <t>trapézový plech T20 -29W-1095 vč.povrch.úpravy a všech doplňků</t>
  </si>
  <si>
    <t>-236073681</t>
  </si>
  <si>
    <t>16,000*1,1</t>
  </si>
  <si>
    <t>186</t>
  </si>
  <si>
    <t>767657523</t>
  </si>
  <si>
    <t xml:space="preserve">Mont+dod 2-kř.vrata plechová zateplená s nadsvětlíkem  2320x2800mm,vč.zárubní,povrch.úpravy,kování a všech doplňků podrobný popis odk.V1</t>
  </si>
  <si>
    <t>363905603</t>
  </si>
  <si>
    <t>187</t>
  </si>
  <si>
    <t>767995117</t>
  </si>
  <si>
    <t>Montáž atypických zámečnických konstrukcí hmotnosti do 500 kg</t>
  </si>
  <si>
    <t>kg</t>
  </si>
  <si>
    <t>-1283776308</t>
  </si>
  <si>
    <t>zastřešení vstupu v.č.12</t>
  </si>
  <si>
    <t>342,5</t>
  </si>
  <si>
    <t>188</t>
  </si>
  <si>
    <t>5531411R001</t>
  </si>
  <si>
    <t>dodávka zámečnické konstrukce</t>
  </si>
  <si>
    <t>944897506</t>
  </si>
  <si>
    <t>189</t>
  </si>
  <si>
    <t>1260862040</t>
  </si>
  <si>
    <t>zastřešení rampy v.č.13</t>
  </si>
  <si>
    <t>699,7</t>
  </si>
  <si>
    <t>190</t>
  </si>
  <si>
    <t>478355601</t>
  </si>
  <si>
    <t>191</t>
  </si>
  <si>
    <t>767996803</t>
  </si>
  <si>
    <t>Demontáž atypických zámečnických konstrukcí rozebráním hmotnosti jednotlivých dílů do 250 kg</t>
  </si>
  <si>
    <t>839024842</t>
  </si>
  <si>
    <t xml:space="preserve">"zastřešení vstupu,rapmy"   150*2</t>
  </si>
  <si>
    <t>192</t>
  </si>
  <si>
    <t>998767202</t>
  </si>
  <si>
    <t>Přesun hmot procentní pro zámečnické konstrukce v objektech v do 12 m</t>
  </si>
  <si>
    <t>1881059906</t>
  </si>
  <si>
    <t>771</t>
  </si>
  <si>
    <t>Podlahy z dlaždic</t>
  </si>
  <si>
    <t>193</t>
  </si>
  <si>
    <t>77157R01</t>
  </si>
  <si>
    <t>Doplnění podlahy u nově osazených venkovních dveří poznámka č.2</t>
  </si>
  <si>
    <t>1269501195</t>
  </si>
  <si>
    <t>1,5*0,25</t>
  </si>
  <si>
    <t>1,2*0,25*4</t>
  </si>
  <si>
    <t>2,32*0,25</t>
  </si>
  <si>
    <t>194</t>
  </si>
  <si>
    <t>998771202</t>
  </si>
  <si>
    <t>Přesun hmot procentní pro podlahy z dlaždic v objektech v do 12 m</t>
  </si>
  <si>
    <t>654894283</t>
  </si>
  <si>
    <t>781</t>
  </si>
  <si>
    <t>Dokončovací práce - obklady</t>
  </si>
  <si>
    <t>195</t>
  </si>
  <si>
    <t>7814141R1</t>
  </si>
  <si>
    <t xml:space="preserve">Montáž obkladaček vnitřních  lepených flexibilním lepidlem-doplnění obkladu</t>
  </si>
  <si>
    <t>1321234537</t>
  </si>
  <si>
    <t>(0,3*2+0,4+0,32)*2,0</t>
  </si>
  <si>
    <t>(1,2+1,25*2)*0,25</t>
  </si>
  <si>
    <t>2,0*0,25*2</t>
  </si>
  <si>
    <t>(0,4+0,3+0,28)*2,94</t>
  </si>
  <si>
    <t>(0,63+0,4)*2,0</t>
  </si>
  <si>
    <t>(2,4+1,25*2)*0,25</t>
  </si>
  <si>
    <t>(0,39+0,4)*2,94</t>
  </si>
  <si>
    <t>(1,2+0,85)*2*0,25</t>
  </si>
  <si>
    <t>(0,64+0,4)*2,0*2</t>
  </si>
  <si>
    <t>(2,4+1,25*2)*0,25*2</t>
  </si>
  <si>
    <t>(0,42+0,34+0,32+0,52)*2,0</t>
  </si>
  <si>
    <t>(1,2+1,25*2)*0,25*2</t>
  </si>
  <si>
    <t>196</t>
  </si>
  <si>
    <t>59761071</t>
  </si>
  <si>
    <t>obkládačky keramické - barva podle stávajícího obkladu</t>
  </si>
  <si>
    <t>-1570767468</t>
  </si>
  <si>
    <t>29,139*1,1 'Přepočtené koeficientem množství</t>
  </si>
  <si>
    <t>197</t>
  </si>
  <si>
    <t>781479191</t>
  </si>
  <si>
    <t>Příplatek k montáži obkladů vnitřních keramických hladkých za plochu do 10 m2</t>
  </si>
  <si>
    <t>1042592330</t>
  </si>
  <si>
    <t>198</t>
  </si>
  <si>
    <t>781479196</t>
  </si>
  <si>
    <t>Příplatek k montáži obkladů vnitřních keramických hladkých za spárování tmelem dvousložkovým</t>
  </si>
  <si>
    <t>1854667807</t>
  </si>
  <si>
    <t>199</t>
  </si>
  <si>
    <t>781479197</t>
  </si>
  <si>
    <t>Příplatek k montáži obkladů vnitřních keramických hladkých za lepením lepidlem dvousložkovým</t>
  </si>
  <si>
    <t>-994405647</t>
  </si>
  <si>
    <t>200</t>
  </si>
  <si>
    <t>781731810</t>
  </si>
  <si>
    <t>Demontáž obkladů z obkladaček cihelných kladených do malty</t>
  </si>
  <si>
    <t>-516196051</t>
  </si>
  <si>
    <t>odsekání soklu</t>
  </si>
  <si>
    <t>201</t>
  </si>
  <si>
    <t>998781202</t>
  </si>
  <si>
    <t>Přesun hmot procentní pro obklady keramické v objektech v do 12 m</t>
  </si>
  <si>
    <t>-1690591961</t>
  </si>
  <si>
    <t>783</t>
  </si>
  <si>
    <t>Dokončovací práce - nátěry</t>
  </si>
  <si>
    <t>202</t>
  </si>
  <si>
    <t>783009401</t>
  </si>
  <si>
    <t>Bezpečnostní šrafování stěn nebo svislých ploch rovných</t>
  </si>
  <si>
    <t>-1276098026</t>
  </si>
  <si>
    <t>zábradlí na rampě</t>
  </si>
  <si>
    <t>(15,22+1,5*2)*1,1*0,3</t>
  </si>
  <si>
    <t>203</t>
  </si>
  <si>
    <t>783213121</t>
  </si>
  <si>
    <t>Napouštěcí dvojnásobný syntetický biocidní nátěr tesařských konstrukcí zabudovaných do konstrukce</t>
  </si>
  <si>
    <t>1811023039</t>
  </si>
  <si>
    <t>latě - rampa a vstup</t>
  </si>
  <si>
    <t>(0,29*10+1,72*4+6,61*5+0,16*23)*(0,05+0,03)*2</t>
  </si>
  <si>
    <t>(0,29*6+2,76*2+2,22*5+0,16*8)*(0,05+0,03)*2</t>
  </si>
  <si>
    <t>204</t>
  </si>
  <si>
    <t>783214101</t>
  </si>
  <si>
    <t>Základní jednonásobný syntetický nátěr tesařských konstrukcí</t>
  </si>
  <si>
    <t>-633787704</t>
  </si>
  <si>
    <t>(6,7+1,8*2)*0,4*2</t>
  </si>
  <si>
    <t>(2,8+2,24)*0,4*2</t>
  </si>
  <si>
    <t>205</t>
  </si>
  <si>
    <t>783217101</t>
  </si>
  <si>
    <t>Krycí jednonásobný syntetický nátěr tesařských konstrukcí</t>
  </si>
  <si>
    <t>-1089697512</t>
  </si>
  <si>
    <t>12,272*2</t>
  </si>
  <si>
    <t>206</t>
  </si>
  <si>
    <t>783218111</t>
  </si>
  <si>
    <t>Lazurovací dvojnásobný syntetický nátěr tesařských konstrukcí</t>
  </si>
  <si>
    <t>-2026475856</t>
  </si>
  <si>
    <t>207</t>
  </si>
  <si>
    <t>783306805</t>
  </si>
  <si>
    <t>Odstranění nátěru ze zámečnických konstrukcí opálením</t>
  </si>
  <si>
    <t>-1510382891</t>
  </si>
  <si>
    <t>(15,22+1,5*2)*1,1</t>
  </si>
  <si>
    <t>208</t>
  </si>
  <si>
    <t>783314101</t>
  </si>
  <si>
    <t>Základní jednonásobný syntetický nátěr zámečnických konstrukcí</t>
  </si>
  <si>
    <t>-301926582</t>
  </si>
  <si>
    <t>209</t>
  </si>
  <si>
    <t>783317101</t>
  </si>
  <si>
    <t>Krycí jednonásobný syntetický standardní nátěr zámečnických konstrukcí</t>
  </si>
  <si>
    <t>1346053243</t>
  </si>
  <si>
    <t>20,042*2</t>
  </si>
  <si>
    <t>784</t>
  </si>
  <si>
    <t>Dokončovací práce - malby a tapety</t>
  </si>
  <si>
    <t>210</t>
  </si>
  <si>
    <t>784181101</t>
  </si>
  <si>
    <t>Základní akrylátová jednonásobná penetrace podkladu v místnostech výšky do 3,80m</t>
  </si>
  <si>
    <t>227280259</t>
  </si>
  <si>
    <t>211</t>
  </si>
  <si>
    <t>784211131</t>
  </si>
  <si>
    <t>Dvojnásobné bílé malby ze směsí za mokra minimálně otěruvzdorných v místnostech do 3,80 m</t>
  </si>
  <si>
    <t>-315384765</t>
  </si>
  <si>
    <t>(35,25-0,25*2+15,22-0,25*2)*2,94</t>
  </si>
  <si>
    <t>(35,25-0,25*2+15,22-0,25*2)*2,975</t>
  </si>
  <si>
    <t>(11,42-0,25*2+7,17*2-0,25*2)*2,94</t>
  </si>
  <si>
    <t>obklad SDK</t>
  </si>
  <si>
    <t>786</t>
  </si>
  <si>
    <t>Dokončovací práce - čalounické úpravy</t>
  </si>
  <si>
    <t>212</t>
  </si>
  <si>
    <t>786624111</t>
  </si>
  <si>
    <t xml:space="preserve">Montáž lamelové žaluzie do oken  otevíravých, sklápěcích a vyklápěcích</t>
  </si>
  <si>
    <t>-833297499</t>
  </si>
  <si>
    <t xml:space="preserve">"Ž1"   1,2*2,05*22</t>
  </si>
  <si>
    <t xml:space="preserve">"Ž2"   0,9*2,05*2</t>
  </si>
  <si>
    <t xml:space="preserve">"Ž3"   1,5*2,8</t>
  </si>
  <si>
    <t xml:space="preserve">"Ž4"   1,2*2,07*43</t>
  </si>
  <si>
    <t>213</t>
  </si>
  <si>
    <t>55346200</t>
  </si>
  <si>
    <t>žaluzie horizontální interiérové</t>
  </si>
  <si>
    <t>67456886</t>
  </si>
  <si>
    <t>168,822*1,1</t>
  </si>
  <si>
    <t>214</t>
  </si>
  <si>
    <t>998786202</t>
  </si>
  <si>
    <t>Přesun hmot procentní pro čalounické úpravy v objektech v do 12 m</t>
  </si>
  <si>
    <t>1996522099</t>
  </si>
  <si>
    <t>787</t>
  </si>
  <si>
    <t>Dokončovací práce - zasklívání</t>
  </si>
  <si>
    <t>215</t>
  </si>
  <si>
    <t>787300801</t>
  </si>
  <si>
    <t>Vysklívání střešních konstrukcí a světlíků tmelených</t>
  </si>
  <si>
    <t>1391110808</t>
  </si>
  <si>
    <t>2,0*2,0*2</t>
  </si>
  <si>
    <t>789</t>
  </si>
  <si>
    <t>Povrchové úpravy ocelových konstrukcí a technologických zařízení</t>
  </si>
  <si>
    <t>789222523</t>
  </si>
  <si>
    <t>Otryskání abrazivem ze strusky ocelových kcí stupeň přípravy Sa 2</t>
  </si>
  <si>
    <t>748512601</t>
  </si>
  <si>
    <t>342,5*52*0,001</t>
  </si>
  <si>
    <t>699,7*52*0,001</t>
  </si>
  <si>
    <t>217</t>
  </si>
  <si>
    <t>789421532</t>
  </si>
  <si>
    <t xml:space="preserve">Žárové stříkání ocelových konstrukcí </t>
  </si>
  <si>
    <t>1126337469</t>
  </si>
  <si>
    <t>o</t>
  </si>
  <si>
    <t>2,568</t>
  </si>
  <si>
    <t>p1</t>
  </si>
  <si>
    <t>1,44</t>
  </si>
  <si>
    <t>p2</t>
  </si>
  <si>
    <t>0,36</t>
  </si>
  <si>
    <t>r</t>
  </si>
  <si>
    <t>4,32</t>
  </si>
  <si>
    <t>s</t>
  </si>
  <si>
    <t>0,768</t>
  </si>
  <si>
    <t>002 - D1.4 Vnitřní kanalizace</t>
  </si>
  <si>
    <t xml:space="preserve">    4 - Vodorovné konstrukce</t>
  </si>
  <si>
    <t xml:space="preserve">    8 - Trubní vedení</t>
  </si>
  <si>
    <t xml:space="preserve">    722 - Zdravotechnika - vnitřní vodovod</t>
  </si>
  <si>
    <t>132212101</t>
  </si>
  <si>
    <t>Hloubení rýh š do 600 mm ručním nebo pneum nářadím v soudržných horninách tř. 3</t>
  </si>
  <si>
    <t>206564193</t>
  </si>
  <si>
    <t>0,6*1,2*6,0</t>
  </si>
  <si>
    <t>132212109</t>
  </si>
  <si>
    <t>Příplatek za lepivost u hloubení rýh š do 600 mm ručním nebo pneum nářadím v hornině tř. 3</t>
  </si>
  <si>
    <t>566410232</t>
  </si>
  <si>
    <t>r*0,3</t>
  </si>
  <si>
    <t>133201101</t>
  </si>
  <si>
    <t>Hloubení šachet v hornině tř. 3 objemu do 100 m3</t>
  </si>
  <si>
    <t>2033395124</t>
  </si>
  <si>
    <t>0,8*0,8*1,2</t>
  </si>
  <si>
    <t>133201109</t>
  </si>
  <si>
    <t>Příplatek za lepivost u hloubení šachet v hornině tř. 3</t>
  </si>
  <si>
    <t>-1941304527</t>
  </si>
  <si>
    <t>s*0,3</t>
  </si>
  <si>
    <t>162701105</t>
  </si>
  <si>
    <t>Vodorovné přemístění do 10000 m výkopku/sypaniny z horniny tř. 1 až 4</t>
  </si>
  <si>
    <t>1099168417</t>
  </si>
  <si>
    <t>r+s-2,52</t>
  </si>
  <si>
    <t>162701109</t>
  </si>
  <si>
    <t>Příplatek k vodorovnému přemístění výkopku/sypaniny z horniny tř. 1 až 4 ZKD 1000 m přes 10000 m</t>
  </si>
  <si>
    <t>-1904668431</t>
  </si>
  <si>
    <t>o*5</t>
  </si>
  <si>
    <t>171201201</t>
  </si>
  <si>
    <t>Uložení sypaniny na skládky</t>
  </si>
  <si>
    <t>-1526746986</t>
  </si>
  <si>
    <t>171201211</t>
  </si>
  <si>
    <t>Poplatek za uložení stavebního odpadu - zeminy a kameniva na skládce</t>
  </si>
  <si>
    <t>2124610679</t>
  </si>
  <si>
    <t>o*1,67</t>
  </si>
  <si>
    <t>-879231745</t>
  </si>
  <si>
    <t>r-p1-p2</t>
  </si>
  <si>
    <t>175101201</t>
  </si>
  <si>
    <t>Obsypání objektu nad přilehlým původním terénem sypaninou bez prohození sítem, uloženou do 3 m</t>
  </si>
  <si>
    <t>2089841725</t>
  </si>
  <si>
    <t>-0,4*0,4*1,2</t>
  </si>
  <si>
    <t>58337344</t>
  </si>
  <si>
    <t>štěrkopísek frakce 0-32</t>
  </si>
  <si>
    <t>1953243310</t>
  </si>
  <si>
    <t>0,576*2 'Přepočtené koeficientem množství</t>
  </si>
  <si>
    <t>175111101</t>
  </si>
  <si>
    <t>Obsypání potrubí ručně sypaninou bez prohození sítem, uloženou do 3 m</t>
  </si>
  <si>
    <t>-392633869</t>
  </si>
  <si>
    <t>0,6*0,4*6,0</t>
  </si>
  <si>
    <t>58331351</t>
  </si>
  <si>
    <t>kamenivo těžené drobné frakce 0-4</t>
  </si>
  <si>
    <t>-1084101345</t>
  </si>
  <si>
    <t>1,44*2 'Přepočtené koeficientem množství</t>
  </si>
  <si>
    <t>Vodorovné konstrukce</t>
  </si>
  <si>
    <t>451572111</t>
  </si>
  <si>
    <t>Lože pod potrubí otevřený výkop z kameniva drobného těženého</t>
  </si>
  <si>
    <t>-1378793893</t>
  </si>
  <si>
    <t>0,6*0,1*6,0</t>
  </si>
  <si>
    <t>Trubní vedení</t>
  </si>
  <si>
    <t>894812031</t>
  </si>
  <si>
    <t>Revizní a čistící šachta z PP DN 400 šachtová roura korugovaná bez hrdla světlé hloubky 1000 mm</t>
  </si>
  <si>
    <t>871003541</t>
  </si>
  <si>
    <t>894812041</t>
  </si>
  <si>
    <t>Příplatek k rourám revizní a čistící šachty z PP DN 400 za uříznutí šachtové roury</t>
  </si>
  <si>
    <t>438455720</t>
  </si>
  <si>
    <t>894812062</t>
  </si>
  <si>
    <t>Revizní a čistící šachta z PP DN 400 poklop litinový s betonovým rámem pro zatížení 12,5 t</t>
  </si>
  <si>
    <t>1398510452</t>
  </si>
  <si>
    <t>998276101</t>
  </si>
  <si>
    <t>Přesun hmot pro trubní vedení z trub z plastických hmot otevřený výkop</t>
  </si>
  <si>
    <t>703747435</t>
  </si>
  <si>
    <t>721140917R</t>
  </si>
  <si>
    <t>Potrubí litinové propojení potrubí DN 100-150</t>
  </si>
  <si>
    <t>-164962008</t>
  </si>
  <si>
    <t>721173401</t>
  </si>
  <si>
    <t>Potrubí kanalizační z PVC SN 4 svodné DN 110</t>
  </si>
  <si>
    <t>-1660383809</t>
  </si>
  <si>
    <t>721174027R</t>
  </si>
  <si>
    <t>Potrubí kanalizační z PP odpadní DN 100- 150 pro napojení na stávající kanalizaci</t>
  </si>
  <si>
    <t>148162259</t>
  </si>
  <si>
    <t>721174042</t>
  </si>
  <si>
    <t>Potrubí kanalizační z PP připojovací DN 32</t>
  </si>
  <si>
    <t>-585241109</t>
  </si>
  <si>
    <t>721226523R</t>
  </si>
  <si>
    <t>Podomítkový kondenzační sifon s přídavným mech.uzávěrem</t>
  </si>
  <si>
    <t>1668893142</t>
  </si>
  <si>
    <t>721242115</t>
  </si>
  <si>
    <t>Lapač střešních splavenin z PP se zápachovou klapkou a lapacím košem DN 110</t>
  </si>
  <si>
    <t>-36162027</t>
  </si>
  <si>
    <t>721290111</t>
  </si>
  <si>
    <t>Zkouška těsnosti potrubí kanalizace vodou do DN 125</t>
  </si>
  <si>
    <t>-529142077</t>
  </si>
  <si>
    <t>1976420641</t>
  </si>
  <si>
    <t>722</t>
  </si>
  <si>
    <t>Zdravotechnika - vnitřní vodovod</t>
  </si>
  <si>
    <t>722181212</t>
  </si>
  <si>
    <t>Ochrana vodovodního potrubí přilepenými termoizolačními trubicemi z PE tl do 6 mm DN do 32 mm</t>
  </si>
  <si>
    <t>-1086930967</t>
  </si>
  <si>
    <t>998722202</t>
  </si>
  <si>
    <t>Přesun hmot procentní pro vnitřní vodovod v objektech v do 12 m</t>
  </si>
  <si>
    <t>-1120162539</t>
  </si>
  <si>
    <t>767995112</t>
  </si>
  <si>
    <t>Pomocné konstrukce vč.montáže,dodávky,povrchové úpravy</t>
  </si>
  <si>
    <t>kpl</t>
  </si>
  <si>
    <t>1851803381</t>
  </si>
  <si>
    <t>003 - D1.4 Vzduchotechnika</t>
  </si>
  <si>
    <t xml:space="preserve">    751 - Vzduchotechnika</t>
  </si>
  <si>
    <t>751</t>
  </si>
  <si>
    <t>Vzduchotechnika</t>
  </si>
  <si>
    <t>7511110R1</t>
  </si>
  <si>
    <t>Vzduchotechnika viz.příloha</t>
  </si>
  <si>
    <t>-1935656632</t>
  </si>
  <si>
    <t>004 - D1.4 Elektroinstalace</t>
  </si>
  <si>
    <t>M - Práce a dodávky M</t>
  </si>
  <si>
    <t xml:space="preserve">    21-M - Elektromontáže</t>
  </si>
  <si>
    <t>Práce a dodávky M</t>
  </si>
  <si>
    <t>21-M</t>
  </si>
  <si>
    <t>Elektromontáže</t>
  </si>
  <si>
    <t>2100R</t>
  </si>
  <si>
    <t>Elektroinstalace viz.příloha</t>
  </si>
  <si>
    <t>-2087815162</t>
  </si>
  <si>
    <t>j</t>
  </si>
  <si>
    <t>27,4</t>
  </si>
  <si>
    <t>34,372</t>
  </si>
  <si>
    <t>6,972</t>
  </si>
  <si>
    <t>005 - Oprava zpevněných ploch</t>
  </si>
  <si>
    <t xml:space="preserve">    2 - Zakládání</t>
  </si>
  <si>
    <t xml:space="preserve">    5 - Komunikace pozemní</t>
  </si>
  <si>
    <t>113106121</t>
  </si>
  <si>
    <t>Rozebrání dlažeb z betonových nebo kamenných dlaždic komunikací pro pěší ručně</t>
  </si>
  <si>
    <t>436358326</t>
  </si>
  <si>
    <t>113107111</t>
  </si>
  <si>
    <t>Odstranění podkladu z kameniva těženého tl 100 mm ručně</t>
  </si>
  <si>
    <t>1771773740</t>
  </si>
  <si>
    <t>113202111</t>
  </si>
  <si>
    <t>Vytrhání obrub krajníků obrubníků stojatých</t>
  </si>
  <si>
    <t>-2099969167</t>
  </si>
  <si>
    <t>131203101</t>
  </si>
  <si>
    <t>Hloubení jam ručním nebo pneum nářadím v soudržných horninách tř. 3</t>
  </si>
  <si>
    <t>-73113451</t>
  </si>
  <si>
    <t>odkop pro dlažbu</t>
  </si>
  <si>
    <t>137,0*0,2</t>
  </si>
  <si>
    <t>131203109</t>
  </si>
  <si>
    <t>Příplatek za lepivost u hloubení jam ručním nebo pneum nářadím v hornině tř. 3</t>
  </si>
  <si>
    <t>-1925421618</t>
  </si>
  <si>
    <t>j*0,3</t>
  </si>
  <si>
    <t>-1542466732</t>
  </si>
  <si>
    <t>dokopání pro obrubníky</t>
  </si>
  <si>
    <t>90,0*0,1*0,15</t>
  </si>
  <si>
    <t>žlab</t>
  </si>
  <si>
    <t>11,0*0,15*0,2</t>
  </si>
  <si>
    <t>zídka</t>
  </si>
  <si>
    <t>(4,6-1,2+11,0+5,36+2,29)*0,4*0,6</t>
  </si>
  <si>
    <t>-1712793633</t>
  </si>
  <si>
    <t>-53623057</t>
  </si>
  <si>
    <t xml:space="preserve">"dovoz ornice"   125,0*0,15</t>
  </si>
  <si>
    <t>-577590698</t>
  </si>
  <si>
    <t>odvoz přebytečné zeminy</t>
  </si>
  <si>
    <t>j+r</t>
  </si>
  <si>
    <t>284920746</t>
  </si>
  <si>
    <t>167101101</t>
  </si>
  <si>
    <t>Nakládání výkopku z hornin tř. 1 až 4 do 100 m3</t>
  </si>
  <si>
    <t>1373082212</t>
  </si>
  <si>
    <t>-2074953997</t>
  </si>
  <si>
    <t>1811791828</t>
  </si>
  <si>
    <t>181301102</t>
  </si>
  <si>
    <t>Rozprostření ornice tl vrstvy do 150 mm pl do 500 m2 v rovině nebo ve svahu do 1:5</t>
  </si>
  <si>
    <t>380789870</t>
  </si>
  <si>
    <t>181411131</t>
  </si>
  <si>
    <t>Založení parkového trávníku výsevem plochy do 1000 m2 v rovině a ve svahu do 1:5</t>
  </si>
  <si>
    <t>1460944465</t>
  </si>
  <si>
    <t>00572410</t>
  </si>
  <si>
    <t>osivo směs travní parková</t>
  </si>
  <si>
    <t>-321988807</t>
  </si>
  <si>
    <t>125,000*0,03*1,015</t>
  </si>
  <si>
    <t>181951102</t>
  </si>
  <si>
    <t>Úprava pláně v hornině tř. 1 až 4 se zhutněním</t>
  </si>
  <si>
    <t>682632661</t>
  </si>
  <si>
    <t>183403153</t>
  </si>
  <si>
    <t>Obdělání půdy hrabáním v rovině a svahu do 1:5</t>
  </si>
  <si>
    <t>981232944</t>
  </si>
  <si>
    <t>183403161</t>
  </si>
  <si>
    <t>Obdělání půdy válením v rovině a svahu do 1:5</t>
  </si>
  <si>
    <t>-1733157115</t>
  </si>
  <si>
    <t>Zakládání</t>
  </si>
  <si>
    <t>274313611</t>
  </si>
  <si>
    <t>Základové pásy z betonu tř. C 16/20</t>
  </si>
  <si>
    <t>180599843</t>
  </si>
  <si>
    <t>betonová zídka</t>
  </si>
  <si>
    <t>(4,6-1,2+11,0+5,36+2,29)*0,4*0,4*1,035</t>
  </si>
  <si>
    <t>348272113</t>
  </si>
  <si>
    <t>Plotová zeď tl 200 mm z betonových tvarovek hladkých přírodních na MC včetně spárování</t>
  </si>
  <si>
    <t>-1762511919</t>
  </si>
  <si>
    <t>(4,6-1,2+11,0+5,36+2,29)*0,8</t>
  </si>
  <si>
    <t>348272515</t>
  </si>
  <si>
    <t xml:space="preserve">Plotová stříška pro zeď tl.300 mm z tvarovek hladkých  přírodních</t>
  </si>
  <si>
    <t>-1448679322</t>
  </si>
  <si>
    <t>(4,6-1,2+11,0+5,36+2,29)</t>
  </si>
  <si>
    <t>348361216</t>
  </si>
  <si>
    <t>Výztuž zábradlí nebo zábradelních zídek z betonářské oceli 10 505</t>
  </si>
  <si>
    <t>1010628656</t>
  </si>
  <si>
    <t>145*0,888*1,15*0,001</t>
  </si>
  <si>
    <t>434121426</t>
  </si>
  <si>
    <t>Osazení ŽB schodišťových stupňů</t>
  </si>
  <si>
    <t>-1216586583</t>
  </si>
  <si>
    <t>3,0*3</t>
  </si>
  <si>
    <t>593737962</t>
  </si>
  <si>
    <t>Schodišťový stupeň 350/150 dl.1000mm</t>
  </si>
  <si>
    <t>-2083552217</t>
  </si>
  <si>
    <t>434351141</t>
  </si>
  <si>
    <t>Zřízení bednění stupňů přímočarých schodišť</t>
  </si>
  <si>
    <t>2109736332</t>
  </si>
  <si>
    <t xml:space="preserve">"betonová mazanina-deska schodišť.stupňů  "</t>
  </si>
  <si>
    <t>3,0*(0,3+0,15)*3</t>
  </si>
  <si>
    <t>434351142</t>
  </si>
  <si>
    <t>Odstranění bednění stupňů přímočarých schodišť</t>
  </si>
  <si>
    <t>-1457610026</t>
  </si>
  <si>
    <t>Komunikace pozemní</t>
  </si>
  <si>
    <t>564962111</t>
  </si>
  <si>
    <t>Podklad z mechanicky zpevněného kameniva MZK tl 200 mm</t>
  </si>
  <si>
    <t>-421340589</t>
  </si>
  <si>
    <t>631311134</t>
  </si>
  <si>
    <t>Mazanina tl do 240 mm z betonu prostého bez zvýšených nároků na prostředí tř. C 16/20</t>
  </si>
  <si>
    <t>2030782165</t>
  </si>
  <si>
    <t>beton pod schodišťový stupeň</t>
  </si>
  <si>
    <t>3,0*0,9*0,15</t>
  </si>
  <si>
    <t>3,0*0,3*0,15*0,5*3</t>
  </si>
  <si>
    <t>631351101</t>
  </si>
  <si>
    <t>Zřízení bednění rýh a hran v podlahách</t>
  </si>
  <si>
    <t>952500687</t>
  </si>
  <si>
    <t>(3,0+0,9)*2*0,15</t>
  </si>
  <si>
    <t>631351102.1</t>
  </si>
  <si>
    <t>Odstranění bednění rýh a hran v podlahách</t>
  </si>
  <si>
    <t>CS ÚRS 2017 01</t>
  </si>
  <si>
    <t>165306061</t>
  </si>
  <si>
    <t>631362021</t>
  </si>
  <si>
    <t>Výztuž mazanin svařovanými sítěmi Kari</t>
  </si>
  <si>
    <t>-1865664553</t>
  </si>
  <si>
    <t xml:space="preserve">"schodiště "   3,0*0,9*4,335*1,15*0,001*2</t>
  </si>
  <si>
    <t>635111241</t>
  </si>
  <si>
    <t>Násyp pod podlahy z hrubého kameniva 8-16 se zhutněním</t>
  </si>
  <si>
    <t>167002477</t>
  </si>
  <si>
    <t>"deska schodiště"</t>
  </si>
  <si>
    <t>637211122</t>
  </si>
  <si>
    <t>Okapový chodník z betonových dlaždic tl 60 mm kladených do písku se zalitím spár MC</t>
  </si>
  <si>
    <t>-132241620</t>
  </si>
  <si>
    <t>87126521R</t>
  </si>
  <si>
    <t>PVC trubka DN 100mm vyústění žlabu na terén</t>
  </si>
  <si>
    <t>164027090</t>
  </si>
  <si>
    <t>916231213</t>
  </si>
  <si>
    <t>Osazení chodníkového obrubníku betonového stojatého s boční opěrou do lože z betonu prostého</t>
  </si>
  <si>
    <t>1740043817</t>
  </si>
  <si>
    <t>59217017</t>
  </si>
  <si>
    <t>obrubník betonový chodníkový 100x10x25 cm</t>
  </si>
  <si>
    <t>-567357886</t>
  </si>
  <si>
    <t>90,000*1,05</t>
  </si>
  <si>
    <t>9359322R1</t>
  </si>
  <si>
    <t>mont+dod odvod.žlab se spádem 0,5%+rošt v.č.- 11</t>
  </si>
  <si>
    <t>-1477562827</t>
  </si>
  <si>
    <t>961044111</t>
  </si>
  <si>
    <t>Bourání základů z betonu prostého</t>
  </si>
  <si>
    <t>1095415970</t>
  </si>
  <si>
    <t>betonová zídka terasy</t>
  </si>
  <si>
    <t>(4,6-1,2+11,0+5,36+2,29)*0,6*0,4</t>
  </si>
  <si>
    <t>962042320</t>
  </si>
  <si>
    <t>Bourání zdiva nadzákladového z betonu prostého do 1 m3</t>
  </si>
  <si>
    <t>-1469282669</t>
  </si>
  <si>
    <t>(4,6-1,2+11,0+5,36+2,29)*0,6*0,3</t>
  </si>
  <si>
    <t>963042R1</t>
  </si>
  <si>
    <t>Demontáž schodiště a příjezdové rampy u vstupu vč.likvidace</t>
  </si>
  <si>
    <t>-158323449</t>
  </si>
  <si>
    <t>985121121</t>
  </si>
  <si>
    <t>Tryskání degradovaného betonu stěn a rubu kleneb vodou pod tlakem do 300 barů</t>
  </si>
  <si>
    <t>-100206493</t>
  </si>
  <si>
    <t>v.č.-11-schodiště</t>
  </si>
  <si>
    <t>5,0</t>
  </si>
  <si>
    <t>985311211</t>
  </si>
  <si>
    <t>Reprofilace schodiště cementovými sanačními maltami</t>
  </si>
  <si>
    <t>-1944397290</t>
  </si>
  <si>
    <t>985312134</t>
  </si>
  <si>
    <t>Stěrka k vyrovnání betonových ploch - schodiště</t>
  </si>
  <si>
    <t>-1200548802</t>
  </si>
  <si>
    <t>985323111</t>
  </si>
  <si>
    <t xml:space="preserve">Spojovací můstek  betonu na cementové bázi </t>
  </si>
  <si>
    <t>-1456704386</t>
  </si>
  <si>
    <t>985324112</t>
  </si>
  <si>
    <t>Impregnační gelový nátěr betonu dvojnásobný (OS-A)</t>
  </si>
  <si>
    <t>-827865963</t>
  </si>
  <si>
    <t>997221551</t>
  </si>
  <si>
    <t>Vodorovná doprava suti ze sypkých materiálů do 1 km</t>
  </si>
  <si>
    <t>766427072</t>
  </si>
  <si>
    <t>997221559</t>
  </si>
  <si>
    <t>Příplatek ZKD 1 km u vodorovné dopravy suti ze sypkých materiálů</t>
  </si>
  <si>
    <t>1086121068</t>
  </si>
  <si>
    <t>24,66*14</t>
  </si>
  <si>
    <t>997221561</t>
  </si>
  <si>
    <t>Vodorovná doprava suti z kusových materiálů do 1 km</t>
  </si>
  <si>
    <t>-231121340</t>
  </si>
  <si>
    <t>97,756-24,66</t>
  </si>
  <si>
    <t>997221569</t>
  </si>
  <si>
    <t>Příplatek ZKD 1 km u vodorovné dopravy suti z kusových materiálů</t>
  </si>
  <si>
    <t>987687482</t>
  </si>
  <si>
    <t>73,096</t>
  </si>
  <si>
    <t>997221611</t>
  </si>
  <si>
    <t>Nakládání suti na dopravní prostředky pro vodorovnou dopravu</t>
  </si>
  <si>
    <t>-480688801</t>
  </si>
  <si>
    <t>997221815</t>
  </si>
  <si>
    <t>Poplatek za uložení na skládce (skládkovné) stavebního odpadu betonového kód odpadu 170 101</t>
  </si>
  <si>
    <t>-1834361861</t>
  </si>
  <si>
    <t>997221855</t>
  </si>
  <si>
    <t>Poplatek za uložení na skládce (skládkovné) zeminy a kameniva kód odpadu 170 504</t>
  </si>
  <si>
    <t>493536840</t>
  </si>
  <si>
    <t>998223011</t>
  </si>
  <si>
    <t>Přesun hmot pro pozemní komunikace s krytem dlážděným</t>
  </si>
  <si>
    <t>146852034</t>
  </si>
  <si>
    <t>006 - Vedlejší rozpočtové náklady</t>
  </si>
  <si>
    <t>VRN - Vedlejší rozpočtové náklady</t>
  </si>
  <si>
    <t xml:space="preserve">    VRN3 - Zařízení staveniště</t>
  </si>
  <si>
    <t xml:space="preserve">    VRN7 - Provozní vlivy</t>
  </si>
  <si>
    <t>VRN</t>
  </si>
  <si>
    <t>VRN3</t>
  </si>
  <si>
    <t>Zařízení staveniště</t>
  </si>
  <si>
    <t>030001000</t>
  </si>
  <si>
    <t>Kč</t>
  </si>
  <si>
    <t>1024</t>
  </si>
  <si>
    <t>1725659853</t>
  </si>
  <si>
    <t>VRN7</t>
  </si>
  <si>
    <t>Provozní vlivy</t>
  </si>
  <si>
    <t>070001000</t>
  </si>
  <si>
    <t>-1914971560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</si>
</sst>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40</v>
      </c>
      <c r="E29" s="46"/>
      <c r="F29" s="32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2" customFormat="1" ht="14.4" customHeight="1">
      <c r="B30" s="45"/>
      <c r="C30" s="46"/>
      <c r="D30" s="46"/>
      <c r="E30" s="46"/>
      <c r="F30" s="32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2" customFormat="1" ht="14.4" customHeight="1">
      <c r="B31" s="45"/>
      <c r="C31" s="46"/>
      <c r="D31" s="46"/>
      <c r="E31" s="46"/>
      <c r="F31" s="32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2" customFormat="1" ht="14.4" customHeight="1">
      <c r="B32" s="45"/>
      <c r="C32" s="46"/>
      <c r="D32" s="46"/>
      <c r="E32" s="46"/>
      <c r="F32" s="32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2" customFormat="1" ht="14.4" customHeight="1">
      <c r="B33" s="45"/>
      <c r="C33" s="46"/>
      <c r="D33" s="46"/>
      <c r="E33" s="46"/>
      <c r="F33" s="32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1"/>
    </row>
    <row r="35" s="1" customFormat="1" ht="25.92" customHeight="1"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14.4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</row>
    <row r="38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1" customFormat="1" ht="14.4" customHeight="1">
      <c r="B49" s="38"/>
      <c r="C49" s="39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39"/>
      <c r="AQ49" s="39"/>
      <c r="AR49" s="4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1" customFormat="1">
      <c r="B60" s="38"/>
      <c r="C60" s="39"/>
      <c r="D60" s="60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0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0" t="s">
        <v>51</v>
      </c>
      <c r="AI60" s="41"/>
      <c r="AJ60" s="41"/>
      <c r="AK60" s="41"/>
      <c r="AL60" s="41"/>
      <c r="AM60" s="60" t="s">
        <v>52</v>
      </c>
      <c r="AN60" s="41"/>
      <c r="AO60" s="41"/>
      <c r="AP60" s="39"/>
      <c r="AQ60" s="39"/>
      <c r="AR60" s="43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1" customFormat="1">
      <c r="B64" s="38"/>
      <c r="C64" s="39"/>
      <c r="D64" s="58" t="s">
        <v>53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8" t="s">
        <v>54</v>
      </c>
      <c r="AI64" s="59"/>
      <c r="AJ64" s="59"/>
      <c r="AK64" s="59"/>
      <c r="AL64" s="59"/>
      <c r="AM64" s="59"/>
      <c r="AN64" s="59"/>
      <c r="AO64" s="59"/>
      <c r="AP64" s="39"/>
      <c r="AQ64" s="39"/>
      <c r="AR64" s="43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1" customFormat="1">
      <c r="B75" s="38"/>
      <c r="C75" s="39"/>
      <c r="D75" s="60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0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0" t="s">
        <v>51</v>
      </c>
      <c r="AI75" s="41"/>
      <c r="AJ75" s="41"/>
      <c r="AK75" s="41"/>
      <c r="AL75" s="41"/>
      <c r="AM75" s="60" t="s">
        <v>52</v>
      </c>
      <c r="AN75" s="41"/>
      <c r="AO75" s="41"/>
      <c r="AP75" s="39"/>
      <c r="AQ75" s="39"/>
      <c r="AR75" s="43"/>
    </row>
    <row r="76" s="1" customFormat="1"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</row>
    <row r="77" s="1" customFormat="1" ht="6.96" customHeight="1"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43"/>
    </row>
    <row r="81" s="1" customFormat="1" ht="6.96" customHeight="1"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43"/>
    </row>
    <row r="82" s="1" customFormat="1" ht="24.96" customHeight="1">
      <c r="B82" s="38"/>
      <c r="C82" s="23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</row>
    <row r="84" s="3" customFormat="1" ht="12" customHeight="1">
      <c r="B84" s="65"/>
      <c r="C84" s="32" t="s">
        <v>13</v>
      </c>
      <c r="D84" s="66"/>
      <c r="E84" s="66"/>
      <c r="F84" s="66"/>
      <c r="G84" s="66"/>
      <c r="H84" s="66"/>
      <c r="I84" s="66"/>
      <c r="J84" s="66"/>
      <c r="K84" s="66"/>
      <c r="L84" s="66" t="str">
        <f>K5</f>
        <v>Zadrapa067</v>
      </c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7"/>
    </row>
    <row r="85" s="4" customFormat="1" ht="36.96" customHeight="1">
      <c r="B85" s="68"/>
      <c r="C85" s="69" t="s">
        <v>16</v>
      </c>
      <c r="D85" s="70"/>
      <c r="E85" s="70"/>
      <c r="F85" s="70"/>
      <c r="G85" s="70"/>
      <c r="H85" s="70"/>
      <c r="I85" s="70"/>
      <c r="J85" s="70"/>
      <c r="K85" s="70"/>
      <c r="L85" s="71" t="str">
        <f>K6</f>
        <v>Zlepšení tepelně technických vlastností obvodových konstrukcí objektu MŠ Kraiczova</v>
      </c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2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</row>
    <row r="87" s="1" customFormat="1" ht="12" customHeight="1">
      <c r="B87" s="38"/>
      <c r="C87" s="32" t="s">
        <v>20</v>
      </c>
      <c r="D87" s="39"/>
      <c r="E87" s="39"/>
      <c r="F87" s="39"/>
      <c r="G87" s="39"/>
      <c r="H87" s="39"/>
      <c r="I87" s="39"/>
      <c r="J87" s="39"/>
      <c r="K87" s="39"/>
      <c r="L87" s="73" t="str">
        <f>IF(K8="","",K8)</f>
        <v>Valašské Meziříčí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2" t="s">
        <v>22</v>
      </c>
      <c r="AJ87" s="39"/>
      <c r="AK87" s="39"/>
      <c r="AL87" s="39"/>
      <c r="AM87" s="74" t="str">
        <f>IF(AN8= "","",AN8)</f>
        <v>24. 5. 2018</v>
      </c>
      <c r="AN87" s="74"/>
      <c r="AO87" s="39"/>
      <c r="AP87" s="39"/>
      <c r="AQ87" s="39"/>
      <c r="AR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</row>
    <row r="89" s="1" customFormat="1" ht="15.15" customHeight="1">
      <c r="B89" s="38"/>
      <c r="C89" s="32" t="s">
        <v>24</v>
      </c>
      <c r="D89" s="39"/>
      <c r="E89" s="39"/>
      <c r="F89" s="39"/>
      <c r="G89" s="39"/>
      <c r="H89" s="39"/>
      <c r="I89" s="39"/>
      <c r="J89" s="39"/>
      <c r="K89" s="39"/>
      <c r="L89" s="66" t="str">
        <f>IF(E11= "","",E11)</f>
        <v>Město Valašské Meziříčí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2" t="s">
        <v>30</v>
      </c>
      <c r="AJ89" s="39"/>
      <c r="AK89" s="39"/>
      <c r="AL89" s="39"/>
      <c r="AM89" s="75" t="str">
        <f>IF(E17="","",E17)</f>
        <v>Ing.arch.Petr Klier</v>
      </c>
      <c r="AN89" s="66"/>
      <c r="AO89" s="66"/>
      <c r="AP89" s="66"/>
      <c r="AQ89" s="39"/>
      <c r="AR89" s="43"/>
      <c r="AS89" s="76" t="s">
        <v>56</v>
      </c>
      <c r="AT89" s="77"/>
      <c r="AU89" s="78"/>
      <c r="AV89" s="78"/>
      <c r="AW89" s="78"/>
      <c r="AX89" s="78"/>
      <c r="AY89" s="78"/>
      <c r="AZ89" s="78"/>
      <c r="BA89" s="78"/>
      <c r="BB89" s="78"/>
      <c r="BC89" s="78"/>
      <c r="BD89" s="79"/>
    </row>
    <row r="90" s="1" customFormat="1" ht="15.15" customHeight="1">
      <c r="B90" s="38"/>
      <c r="C90" s="32" t="s">
        <v>28</v>
      </c>
      <c r="D90" s="39"/>
      <c r="E90" s="39"/>
      <c r="F90" s="39"/>
      <c r="G90" s="39"/>
      <c r="H90" s="39"/>
      <c r="I90" s="39"/>
      <c r="J90" s="39"/>
      <c r="K90" s="39"/>
      <c r="L90" s="66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2" t="s">
        <v>33</v>
      </c>
      <c r="AJ90" s="39"/>
      <c r="AK90" s="39"/>
      <c r="AL90" s="39"/>
      <c r="AM90" s="75" t="str">
        <f>IF(E20="","",E20)</f>
        <v>Fajfrová Irena</v>
      </c>
      <c r="AN90" s="66"/>
      <c r="AO90" s="66"/>
      <c r="AP90" s="66"/>
      <c r="AQ90" s="39"/>
      <c r="AR90" s="43"/>
      <c r="AS90" s="80"/>
      <c r="AT90" s="81"/>
      <c r="AU90" s="82"/>
      <c r="AV90" s="82"/>
      <c r="AW90" s="82"/>
      <c r="AX90" s="82"/>
      <c r="AY90" s="82"/>
      <c r="AZ90" s="82"/>
      <c r="BA90" s="82"/>
      <c r="BB90" s="82"/>
      <c r="BC90" s="82"/>
      <c r="BD90" s="83"/>
    </row>
    <row r="91" s="1" customFormat="1" ht="10.8" customHeight="1"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4"/>
      <c r="AT91" s="85"/>
      <c r="AU91" s="86"/>
      <c r="AV91" s="86"/>
      <c r="AW91" s="86"/>
      <c r="AX91" s="86"/>
      <c r="AY91" s="86"/>
      <c r="AZ91" s="86"/>
      <c r="BA91" s="86"/>
      <c r="BB91" s="86"/>
      <c r="BC91" s="86"/>
      <c r="BD91" s="87"/>
    </row>
    <row r="92" s="1" customFormat="1" ht="29.28" customHeight="1">
      <c r="B92" s="38"/>
      <c r="C92" s="88" t="s">
        <v>57</v>
      </c>
      <c r="D92" s="89"/>
      <c r="E92" s="89"/>
      <c r="F92" s="89"/>
      <c r="G92" s="89"/>
      <c r="H92" s="90"/>
      <c r="I92" s="91" t="s">
        <v>58</v>
      </c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92" t="s">
        <v>59</v>
      </c>
      <c r="AH92" s="89"/>
      <c r="AI92" s="89"/>
      <c r="AJ92" s="89"/>
      <c r="AK92" s="89"/>
      <c r="AL92" s="89"/>
      <c r="AM92" s="89"/>
      <c r="AN92" s="91" t="s">
        <v>60</v>
      </c>
      <c r="AO92" s="89"/>
      <c r="AP92" s="93"/>
      <c r="AQ92" s="94" t="s">
        <v>61</v>
      </c>
      <c r="AR92" s="43"/>
      <c r="AS92" s="95" t="s">
        <v>62</v>
      </c>
      <c r="AT92" s="96" t="s">
        <v>63</v>
      </c>
      <c r="AU92" s="96" t="s">
        <v>64</v>
      </c>
      <c r="AV92" s="96" t="s">
        <v>65</v>
      </c>
      <c r="AW92" s="96" t="s">
        <v>66</v>
      </c>
      <c r="AX92" s="96" t="s">
        <v>67</v>
      </c>
      <c r="AY92" s="96" t="s">
        <v>68</v>
      </c>
      <c r="AZ92" s="96" t="s">
        <v>69</v>
      </c>
      <c r="BA92" s="96" t="s">
        <v>70</v>
      </c>
      <c r="BB92" s="96" t="s">
        <v>71</v>
      </c>
      <c r="BC92" s="96" t="s">
        <v>72</v>
      </c>
      <c r="BD92" s="97" t="s">
        <v>73</v>
      </c>
    </row>
    <row r="93" s="1" customFormat="1" ht="10.8" customHeight="1"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98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100"/>
    </row>
    <row r="94" s="5" customFormat="1" ht="32.4" customHeight="1">
      <c r="B94" s="101"/>
      <c r="C94" s="102" t="s">
        <v>74</v>
      </c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4">
        <f>ROUND(AG95,2)</f>
        <v>0</v>
      </c>
      <c r="AH94" s="104"/>
      <c r="AI94" s="104"/>
      <c r="AJ94" s="104"/>
      <c r="AK94" s="104"/>
      <c r="AL94" s="104"/>
      <c r="AM94" s="104"/>
      <c r="AN94" s="105">
        <f>SUM(AG94,AT94)</f>
        <v>0</v>
      </c>
      <c r="AO94" s="105"/>
      <c r="AP94" s="105"/>
      <c r="AQ94" s="106" t="s">
        <v>1</v>
      </c>
      <c r="AR94" s="107"/>
      <c r="AS94" s="108">
        <f>ROUND(AS95,2)</f>
        <v>0</v>
      </c>
      <c r="AT94" s="109">
        <f>ROUND(SUM(AV94:AW94),2)</f>
        <v>0</v>
      </c>
      <c r="AU94" s="110">
        <f>ROUND(AU95,5)</f>
        <v>0</v>
      </c>
      <c r="AV94" s="109">
        <f>ROUND(AZ94*L29,2)</f>
        <v>0</v>
      </c>
      <c r="AW94" s="109">
        <f>ROUND(BA94*L30,2)</f>
        <v>0</v>
      </c>
      <c r="AX94" s="109">
        <f>ROUND(BB94*L29,2)</f>
        <v>0</v>
      </c>
      <c r="AY94" s="109">
        <f>ROUND(BC94*L30,2)</f>
        <v>0</v>
      </c>
      <c r="AZ94" s="109">
        <f>ROUND(AZ95,2)</f>
        <v>0</v>
      </c>
      <c r="BA94" s="109">
        <f>ROUND(BA95,2)</f>
        <v>0</v>
      </c>
      <c r="BB94" s="109">
        <f>ROUND(BB95,2)</f>
        <v>0</v>
      </c>
      <c r="BC94" s="109">
        <f>ROUND(BC95,2)</f>
        <v>0</v>
      </c>
      <c r="BD94" s="111">
        <f>ROUND(BD95,2)</f>
        <v>0</v>
      </c>
      <c r="BS94" s="112" t="s">
        <v>75</v>
      </c>
      <c r="BT94" s="112" t="s">
        <v>76</v>
      </c>
      <c r="BU94" s="113" t="s">
        <v>77</v>
      </c>
      <c r="BV94" s="112" t="s">
        <v>78</v>
      </c>
      <c r="BW94" s="112" t="s">
        <v>5</v>
      </c>
      <c r="BX94" s="112" t="s">
        <v>79</v>
      </c>
      <c r="CL94" s="112" t="s">
        <v>1</v>
      </c>
    </row>
    <row r="95" s="6" customFormat="1" ht="16.5" customHeight="1">
      <c r="B95" s="114"/>
      <c r="C95" s="115"/>
      <c r="D95" s="116" t="s">
        <v>80</v>
      </c>
      <c r="E95" s="116"/>
      <c r="F95" s="116"/>
      <c r="G95" s="116"/>
      <c r="H95" s="116"/>
      <c r="I95" s="117"/>
      <c r="J95" s="116" t="s">
        <v>81</v>
      </c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8">
        <f>ROUND(SUM(AG96:AG101),2)</f>
        <v>0</v>
      </c>
      <c r="AH95" s="117"/>
      <c r="AI95" s="117"/>
      <c r="AJ95" s="117"/>
      <c r="AK95" s="117"/>
      <c r="AL95" s="117"/>
      <c r="AM95" s="117"/>
      <c r="AN95" s="119">
        <f>SUM(AG95,AT95)</f>
        <v>0</v>
      </c>
      <c r="AO95" s="117"/>
      <c r="AP95" s="117"/>
      <c r="AQ95" s="120" t="s">
        <v>82</v>
      </c>
      <c r="AR95" s="121"/>
      <c r="AS95" s="122">
        <f>ROUND(SUM(AS96:AS101),2)</f>
        <v>0</v>
      </c>
      <c r="AT95" s="123">
        <f>ROUND(SUM(AV95:AW95),2)</f>
        <v>0</v>
      </c>
      <c r="AU95" s="124">
        <f>ROUND(SUM(AU96:AU101),5)</f>
        <v>0</v>
      </c>
      <c r="AV95" s="123">
        <f>ROUND(AZ95*L29,2)</f>
        <v>0</v>
      </c>
      <c r="AW95" s="123">
        <f>ROUND(BA95*L30,2)</f>
        <v>0</v>
      </c>
      <c r="AX95" s="123">
        <f>ROUND(BB95*L29,2)</f>
        <v>0</v>
      </c>
      <c r="AY95" s="123">
        <f>ROUND(BC95*L30,2)</f>
        <v>0</v>
      </c>
      <c r="AZ95" s="123">
        <f>ROUND(SUM(AZ96:AZ101),2)</f>
        <v>0</v>
      </c>
      <c r="BA95" s="123">
        <f>ROUND(SUM(BA96:BA101),2)</f>
        <v>0</v>
      </c>
      <c r="BB95" s="123">
        <f>ROUND(SUM(BB96:BB101),2)</f>
        <v>0</v>
      </c>
      <c r="BC95" s="123">
        <f>ROUND(SUM(BC96:BC101),2)</f>
        <v>0</v>
      </c>
      <c r="BD95" s="125">
        <f>ROUND(SUM(BD96:BD101),2)</f>
        <v>0</v>
      </c>
      <c r="BS95" s="126" t="s">
        <v>75</v>
      </c>
      <c r="BT95" s="126" t="s">
        <v>83</v>
      </c>
      <c r="BU95" s="126" t="s">
        <v>77</v>
      </c>
      <c r="BV95" s="126" t="s">
        <v>78</v>
      </c>
      <c r="BW95" s="126" t="s">
        <v>84</v>
      </c>
      <c r="BX95" s="126" t="s">
        <v>5</v>
      </c>
      <c r="CL95" s="126" t="s">
        <v>1</v>
      </c>
      <c r="CM95" s="126" t="s">
        <v>85</v>
      </c>
    </row>
    <row r="96" s="3" customFormat="1" ht="16.5" customHeight="1">
      <c r="A96" s="127" t="s">
        <v>86</v>
      </c>
      <c r="B96" s="65"/>
      <c r="C96" s="128"/>
      <c r="D96" s="128"/>
      <c r="E96" s="129" t="s">
        <v>87</v>
      </c>
      <c r="F96" s="129"/>
      <c r="G96" s="129"/>
      <c r="H96" s="129"/>
      <c r="I96" s="129"/>
      <c r="J96" s="128"/>
      <c r="K96" s="129" t="s">
        <v>88</v>
      </c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30">
        <f>'001 - D1.1 Architektonick...'!J32</f>
        <v>0</v>
      </c>
      <c r="AH96" s="128"/>
      <c r="AI96" s="128"/>
      <c r="AJ96" s="128"/>
      <c r="AK96" s="128"/>
      <c r="AL96" s="128"/>
      <c r="AM96" s="128"/>
      <c r="AN96" s="130">
        <f>SUM(AG96,AT96)</f>
        <v>0</v>
      </c>
      <c r="AO96" s="128"/>
      <c r="AP96" s="128"/>
      <c r="AQ96" s="131" t="s">
        <v>89</v>
      </c>
      <c r="AR96" s="67"/>
      <c r="AS96" s="132">
        <v>0</v>
      </c>
      <c r="AT96" s="133">
        <f>ROUND(SUM(AV96:AW96),2)</f>
        <v>0</v>
      </c>
      <c r="AU96" s="134">
        <f>'001 - D1.1 Architektonick...'!P144</f>
        <v>0</v>
      </c>
      <c r="AV96" s="133">
        <f>'001 - D1.1 Architektonick...'!J35</f>
        <v>0</v>
      </c>
      <c r="AW96" s="133">
        <f>'001 - D1.1 Architektonick...'!J36</f>
        <v>0</v>
      </c>
      <c r="AX96" s="133">
        <f>'001 - D1.1 Architektonick...'!J37</f>
        <v>0</v>
      </c>
      <c r="AY96" s="133">
        <f>'001 - D1.1 Architektonick...'!J38</f>
        <v>0</v>
      </c>
      <c r="AZ96" s="133">
        <f>'001 - D1.1 Architektonick...'!F35</f>
        <v>0</v>
      </c>
      <c r="BA96" s="133">
        <f>'001 - D1.1 Architektonick...'!F36</f>
        <v>0</v>
      </c>
      <c r="BB96" s="133">
        <f>'001 - D1.1 Architektonick...'!F37</f>
        <v>0</v>
      </c>
      <c r="BC96" s="133">
        <f>'001 - D1.1 Architektonick...'!F38</f>
        <v>0</v>
      </c>
      <c r="BD96" s="135">
        <f>'001 - D1.1 Architektonick...'!F39</f>
        <v>0</v>
      </c>
      <c r="BT96" s="136" t="s">
        <v>85</v>
      </c>
      <c r="BV96" s="136" t="s">
        <v>78</v>
      </c>
      <c r="BW96" s="136" t="s">
        <v>90</v>
      </c>
      <c r="BX96" s="136" t="s">
        <v>84</v>
      </c>
      <c r="CL96" s="136" t="s">
        <v>1</v>
      </c>
    </row>
    <row r="97" s="3" customFormat="1" ht="16.5" customHeight="1">
      <c r="A97" s="127" t="s">
        <v>86</v>
      </c>
      <c r="B97" s="65"/>
      <c r="C97" s="128"/>
      <c r="D97" s="128"/>
      <c r="E97" s="129" t="s">
        <v>91</v>
      </c>
      <c r="F97" s="129"/>
      <c r="G97" s="129"/>
      <c r="H97" s="129"/>
      <c r="I97" s="129"/>
      <c r="J97" s="128"/>
      <c r="K97" s="129" t="s">
        <v>92</v>
      </c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30">
        <f>'002 - D1.4 Vnitřní kanali...'!J32</f>
        <v>0</v>
      </c>
      <c r="AH97" s="128"/>
      <c r="AI97" s="128"/>
      <c r="AJ97" s="128"/>
      <c r="AK97" s="128"/>
      <c r="AL97" s="128"/>
      <c r="AM97" s="128"/>
      <c r="AN97" s="130">
        <f>SUM(AG97,AT97)</f>
        <v>0</v>
      </c>
      <c r="AO97" s="128"/>
      <c r="AP97" s="128"/>
      <c r="AQ97" s="131" t="s">
        <v>89</v>
      </c>
      <c r="AR97" s="67"/>
      <c r="AS97" s="132">
        <v>0</v>
      </c>
      <c r="AT97" s="133">
        <f>ROUND(SUM(AV97:AW97),2)</f>
        <v>0</v>
      </c>
      <c r="AU97" s="134">
        <f>'002 - D1.4 Vnitřní kanali...'!P129</f>
        <v>0</v>
      </c>
      <c r="AV97" s="133">
        <f>'002 - D1.4 Vnitřní kanali...'!J35</f>
        <v>0</v>
      </c>
      <c r="AW97" s="133">
        <f>'002 - D1.4 Vnitřní kanali...'!J36</f>
        <v>0</v>
      </c>
      <c r="AX97" s="133">
        <f>'002 - D1.4 Vnitřní kanali...'!J37</f>
        <v>0</v>
      </c>
      <c r="AY97" s="133">
        <f>'002 - D1.4 Vnitřní kanali...'!J38</f>
        <v>0</v>
      </c>
      <c r="AZ97" s="133">
        <f>'002 - D1.4 Vnitřní kanali...'!F35</f>
        <v>0</v>
      </c>
      <c r="BA97" s="133">
        <f>'002 - D1.4 Vnitřní kanali...'!F36</f>
        <v>0</v>
      </c>
      <c r="BB97" s="133">
        <f>'002 - D1.4 Vnitřní kanali...'!F37</f>
        <v>0</v>
      </c>
      <c r="BC97" s="133">
        <f>'002 - D1.4 Vnitřní kanali...'!F38</f>
        <v>0</v>
      </c>
      <c r="BD97" s="135">
        <f>'002 - D1.4 Vnitřní kanali...'!F39</f>
        <v>0</v>
      </c>
      <c r="BT97" s="136" t="s">
        <v>85</v>
      </c>
      <c r="BV97" s="136" t="s">
        <v>78</v>
      </c>
      <c r="BW97" s="136" t="s">
        <v>93</v>
      </c>
      <c r="BX97" s="136" t="s">
        <v>84</v>
      </c>
      <c r="CL97" s="136" t="s">
        <v>1</v>
      </c>
    </row>
    <row r="98" s="3" customFormat="1" ht="16.5" customHeight="1">
      <c r="A98" s="127" t="s">
        <v>86</v>
      </c>
      <c r="B98" s="65"/>
      <c r="C98" s="128"/>
      <c r="D98" s="128"/>
      <c r="E98" s="129" t="s">
        <v>94</v>
      </c>
      <c r="F98" s="129"/>
      <c r="G98" s="129"/>
      <c r="H98" s="129"/>
      <c r="I98" s="129"/>
      <c r="J98" s="128"/>
      <c r="K98" s="129" t="s">
        <v>95</v>
      </c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30">
        <f>'003 - D1.4 Vzduchotechnika'!J32</f>
        <v>0</v>
      </c>
      <c r="AH98" s="128"/>
      <c r="AI98" s="128"/>
      <c r="AJ98" s="128"/>
      <c r="AK98" s="128"/>
      <c r="AL98" s="128"/>
      <c r="AM98" s="128"/>
      <c r="AN98" s="130">
        <f>SUM(AG98,AT98)</f>
        <v>0</v>
      </c>
      <c r="AO98" s="128"/>
      <c r="AP98" s="128"/>
      <c r="AQ98" s="131" t="s">
        <v>89</v>
      </c>
      <c r="AR98" s="67"/>
      <c r="AS98" s="132">
        <v>0</v>
      </c>
      <c r="AT98" s="133">
        <f>ROUND(SUM(AV98:AW98),2)</f>
        <v>0</v>
      </c>
      <c r="AU98" s="134">
        <f>'003 - D1.4 Vzduchotechnika'!P122</f>
        <v>0</v>
      </c>
      <c r="AV98" s="133">
        <f>'003 - D1.4 Vzduchotechnika'!J35</f>
        <v>0</v>
      </c>
      <c r="AW98" s="133">
        <f>'003 - D1.4 Vzduchotechnika'!J36</f>
        <v>0</v>
      </c>
      <c r="AX98" s="133">
        <f>'003 - D1.4 Vzduchotechnika'!J37</f>
        <v>0</v>
      </c>
      <c r="AY98" s="133">
        <f>'003 - D1.4 Vzduchotechnika'!J38</f>
        <v>0</v>
      </c>
      <c r="AZ98" s="133">
        <f>'003 - D1.4 Vzduchotechnika'!F35</f>
        <v>0</v>
      </c>
      <c r="BA98" s="133">
        <f>'003 - D1.4 Vzduchotechnika'!F36</f>
        <v>0</v>
      </c>
      <c r="BB98" s="133">
        <f>'003 - D1.4 Vzduchotechnika'!F37</f>
        <v>0</v>
      </c>
      <c r="BC98" s="133">
        <f>'003 - D1.4 Vzduchotechnika'!F38</f>
        <v>0</v>
      </c>
      <c r="BD98" s="135">
        <f>'003 - D1.4 Vzduchotechnika'!F39</f>
        <v>0</v>
      </c>
      <c r="BT98" s="136" t="s">
        <v>85</v>
      </c>
      <c r="BV98" s="136" t="s">
        <v>78</v>
      </c>
      <c r="BW98" s="136" t="s">
        <v>96</v>
      </c>
      <c r="BX98" s="136" t="s">
        <v>84</v>
      </c>
      <c r="CL98" s="136" t="s">
        <v>1</v>
      </c>
    </row>
    <row r="99" s="3" customFormat="1" ht="16.5" customHeight="1">
      <c r="A99" s="127" t="s">
        <v>86</v>
      </c>
      <c r="B99" s="65"/>
      <c r="C99" s="128"/>
      <c r="D99" s="128"/>
      <c r="E99" s="129" t="s">
        <v>97</v>
      </c>
      <c r="F99" s="129"/>
      <c r="G99" s="129"/>
      <c r="H99" s="129"/>
      <c r="I99" s="129"/>
      <c r="J99" s="128"/>
      <c r="K99" s="129" t="s">
        <v>98</v>
      </c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30">
        <f>'004 - D1.4 Elektroinstalace'!J32</f>
        <v>0</v>
      </c>
      <c r="AH99" s="128"/>
      <c r="AI99" s="128"/>
      <c r="AJ99" s="128"/>
      <c r="AK99" s="128"/>
      <c r="AL99" s="128"/>
      <c r="AM99" s="128"/>
      <c r="AN99" s="130">
        <f>SUM(AG99,AT99)</f>
        <v>0</v>
      </c>
      <c r="AO99" s="128"/>
      <c r="AP99" s="128"/>
      <c r="AQ99" s="131" t="s">
        <v>89</v>
      </c>
      <c r="AR99" s="67"/>
      <c r="AS99" s="132">
        <v>0</v>
      </c>
      <c r="AT99" s="133">
        <f>ROUND(SUM(AV99:AW99),2)</f>
        <v>0</v>
      </c>
      <c r="AU99" s="134">
        <f>'004 - D1.4 Elektroinstalace'!P122</f>
        <v>0</v>
      </c>
      <c r="AV99" s="133">
        <f>'004 - D1.4 Elektroinstalace'!J35</f>
        <v>0</v>
      </c>
      <c r="AW99" s="133">
        <f>'004 - D1.4 Elektroinstalace'!J36</f>
        <v>0</v>
      </c>
      <c r="AX99" s="133">
        <f>'004 - D1.4 Elektroinstalace'!J37</f>
        <v>0</v>
      </c>
      <c r="AY99" s="133">
        <f>'004 - D1.4 Elektroinstalace'!J38</f>
        <v>0</v>
      </c>
      <c r="AZ99" s="133">
        <f>'004 - D1.4 Elektroinstalace'!F35</f>
        <v>0</v>
      </c>
      <c r="BA99" s="133">
        <f>'004 - D1.4 Elektroinstalace'!F36</f>
        <v>0</v>
      </c>
      <c r="BB99" s="133">
        <f>'004 - D1.4 Elektroinstalace'!F37</f>
        <v>0</v>
      </c>
      <c r="BC99" s="133">
        <f>'004 - D1.4 Elektroinstalace'!F38</f>
        <v>0</v>
      </c>
      <c r="BD99" s="135">
        <f>'004 - D1.4 Elektroinstalace'!F39</f>
        <v>0</v>
      </c>
      <c r="BT99" s="136" t="s">
        <v>85</v>
      </c>
      <c r="BV99" s="136" t="s">
        <v>78</v>
      </c>
      <c r="BW99" s="136" t="s">
        <v>99</v>
      </c>
      <c r="BX99" s="136" t="s">
        <v>84</v>
      </c>
      <c r="CL99" s="136" t="s">
        <v>1</v>
      </c>
    </row>
    <row r="100" s="3" customFormat="1" ht="16.5" customHeight="1">
      <c r="A100" s="127" t="s">
        <v>86</v>
      </c>
      <c r="B100" s="65"/>
      <c r="C100" s="128"/>
      <c r="D100" s="128"/>
      <c r="E100" s="129" t="s">
        <v>100</v>
      </c>
      <c r="F100" s="129"/>
      <c r="G100" s="129"/>
      <c r="H100" s="129"/>
      <c r="I100" s="129"/>
      <c r="J100" s="128"/>
      <c r="K100" s="129" t="s">
        <v>101</v>
      </c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30">
        <f>'005 - Oprava zpevněných p...'!J32</f>
        <v>0</v>
      </c>
      <c r="AH100" s="128"/>
      <c r="AI100" s="128"/>
      <c r="AJ100" s="128"/>
      <c r="AK100" s="128"/>
      <c r="AL100" s="128"/>
      <c r="AM100" s="128"/>
      <c r="AN100" s="130">
        <f>SUM(AG100,AT100)</f>
        <v>0</v>
      </c>
      <c r="AO100" s="128"/>
      <c r="AP100" s="128"/>
      <c r="AQ100" s="131" t="s">
        <v>89</v>
      </c>
      <c r="AR100" s="67"/>
      <c r="AS100" s="132">
        <v>0</v>
      </c>
      <c r="AT100" s="133">
        <f>ROUND(SUM(AV100:AW100),2)</f>
        <v>0</v>
      </c>
      <c r="AU100" s="134">
        <f>'005 - Oprava zpevněných p...'!P131</f>
        <v>0</v>
      </c>
      <c r="AV100" s="133">
        <f>'005 - Oprava zpevněných p...'!J35</f>
        <v>0</v>
      </c>
      <c r="AW100" s="133">
        <f>'005 - Oprava zpevněných p...'!J36</f>
        <v>0</v>
      </c>
      <c r="AX100" s="133">
        <f>'005 - Oprava zpevněných p...'!J37</f>
        <v>0</v>
      </c>
      <c r="AY100" s="133">
        <f>'005 - Oprava zpevněných p...'!J38</f>
        <v>0</v>
      </c>
      <c r="AZ100" s="133">
        <f>'005 - Oprava zpevněných p...'!F35</f>
        <v>0</v>
      </c>
      <c r="BA100" s="133">
        <f>'005 - Oprava zpevněných p...'!F36</f>
        <v>0</v>
      </c>
      <c r="BB100" s="133">
        <f>'005 - Oprava zpevněných p...'!F37</f>
        <v>0</v>
      </c>
      <c r="BC100" s="133">
        <f>'005 - Oprava zpevněných p...'!F38</f>
        <v>0</v>
      </c>
      <c r="BD100" s="135">
        <f>'005 - Oprava zpevněných p...'!F39</f>
        <v>0</v>
      </c>
      <c r="BT100" s="136" t="s">
        <v>85</v>
      </c>
      <c r="BV100" s="136" t="s">
        <v>78</v>
      </c>
      <c r="BW100" s="136" t="s">
        <v>102</v>
      </c>
      <c r="BX100" s="136" t="s">
        <v>84</v>
      </c>
      <c r="CL100" s="136" t="s">
        <v>1</v>
      </c>
    </row>
    <row r="101" s="3" customFormat="1" ht="16.5" customHeight="1">
      <c r="A101" s="127" t="s">
        <v>86</v>
      </c>
      <c r="B101" s="65"/>
      <c r="C101" s="128"/>
      <c r="D101" s="128"/>
      <c r="E101" s="129" t="s">
        <v>103</v>
      </c>
      <c r="F101" s="129"/>
      <c r="G101" s="129"/>
      <c r="H101" s="129"/>
      <c r="I101" s="129"/>
      <c r="J101" s="128"/>
      <c r="K101" s="129" t="s">
        <v>104</v>
      </c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30">
        <f>'006 - Vedlejší rozpočtové...'!J32</f>
        <v>0</v>
      </c>
      <c r="AH101" s="128"/>
      <c r="AI101" s="128"/>
      <c r="AJ101" s="128"/>
      <c r="AK101" s="128"/>
      <c r="AL101" s="128"/>
      <c r="AM101" s="128"/>
      <c r="AN101" s="130">
        <f>SUM(AG101,AT101)</f>
        <v>0</v>
      </c>
      <c r="AO101" s="128"/>
      <c r="AP101" s="128"/>
      <c r="AQ101" s="131" t="s">
        <v>89</v>
      </c>
      <c r="AR101" s="67"/>
      <c r="AS101" s="137">
        <v>0</v>
      </c>
      <c r="AT101" s="138">
        <f>ROUND(SUM(AV101:AW101),2)</f>
        <v>0</v>
      </c>
      <c r="AU101" s="139">
        <f>'006 - Vedlejší rozpočtové...'!P123</f>
        <v>0</v>
      </c>
      <c r="AV101" s="138">
        <f>'006 - Vedlejší rozpočtové...'!J35</f>
        <v>0</v>
      </c>
      <c r="AW101" s="138">
        <f>'006 - Vedlejší rozpočtové...'!J36</f>
        <v>0</v>
      </c>
      <c r="AX101" s="138">
        <f>'006 - Vedlejší rozpočtové...'!J37</f>
        <v>0</v>
      </c>
      <c r="AY101" s="138">
        <f>'006 - Vedlejší rozpočtové...'!J38</f>
        <v>0</v>
      </c>
      <c r="AZ101" s="138">
        <f>'006 - Vedlejší rozpočtové...'!F35</f>
        <v>0</v>
      </c>
      <c r="BA101" s="138">
        <f>'006 - Vedlejší rozpočtové...'!F36</f>
        <v>0</v>
      </c>
      <c r="BB101" s="138">
        <f>'006 - Vedlejší rozpočtové...'!F37</f>
        <v>0</v>
      </c>
      <c r="BC101" s="138">
        <f>'006 - Vedlejší rozpočtové...'!F38</f>
        <v>0</v>
      </c>
      <c r="BD101" s="140">
        <f>'006 - Vedlejší rozpočtové...'!F39</f>
        <v>0</v>
      </c>
      <c r="BT101" s="136" t="s">
        <v>85</v>
      </c>
      <c r="BV101" s="136" t="s">
        <v>78</v>
      </c>
      <c r="BW101" s="136" t="s">
        <v>105</v>
      </c>
      <c r="BX101" s="136" t="s">
        <v>84</v>
      </c>
      <c r="CL101" s="136" t="s">
        <v>1</v>
      </c>
    </row>
    <row r="102" s="1" customFormat="1" ht="30" customHeight="1"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3"/>
    </row>
    <row r="103" s="1" customFormat="1" ht="6.96" customHeight="1"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43"/>
    </row>
  </sheetData>
  <sheetProtection sheet="1" formatColumns="0" formatRows="0" objects="1" scenarios="1" spinCount="100000" saltValue="Oxtk93XSHdX2lvwSx3S8S7Y045Q4SC3AHun6bLgcjjfgc7JqpdlLT/B2LmOw84+QQynpgYB0wez8pHUQNQb+TA==" hashValue="5MLJXvbrQ/6S09gu665Sz0wnvL+wwRzSMuPKiB3i9MIArF+sjpu+oIbLNBK0XWtjfRJSWsZe6M7OgmcHpDAQ6Q==" algorithmName="SHA-512" password="CC35"/>
  <mergeCells count="6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C92:G92"/>
    <mergeCell ref="I92:AF92"/>
    <mergeCell ref="D95:H95"/>
    <mergeCell ref="J95:AF95"/>
    <mergeCell ref="E96:I96"/>
    <mergeCell ref="K96:AF96"/>
    <mergeCell ref="E97:I97"/>
    <mergeCell ref="K97:AF97"/>
    <mergeCell ref="E98:I98"/>
    <mergeCell ref="K98:AF98"/>
    <mergeCell ref="E99:I99"/>
    <mergeCell ref="K99:AF99"/>
    <mergeCell ref="E100:I100"/>
    <mergeCell ref="K100:AF100"/>
    <mergeCell ref="E101:I101"/>
    <mergeCell ref="K101:AF101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94:AM94"/>
    <mergeCell ref="AN94:AP94"/>
  </mergeCells>
  <hyperlinks>
    <hyperlink ref="A96" location="'001 - D1.1 Architektonick...'!C2" display="/"/>
    <hyperlink ref="A97" location="'002 - D1.4 Vnitřní kanali...'!C2" display="/"/>
    <hyperlink ref="A98" location="'003 - D1.4 Vzduchotechnika'!C2" display="/"/>
    <hyperlink ref="A99" location="'004 - D1.4 Elektroinstalace'!C2" display="/"/>
    <hyperlink ref="A100" location="'005 - Oprava zpevněných p...'!C2" display="/"/>
    <hyperlink ref="A101" location="'006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90</v>
      </c>
      <c r="AZ2" s="142" t="s">
        <v>106</v>
      </c>
      <c r="BA2" s="142" t="s">
        <v>1</v>
      </c>
      <c r="BB2" s="142" t="s">
        <v>1</v>
      </c>
      <c r="BC2" s="142" t="s">
        <v>107</v>
      </c>
      <c r="BD2" s="142" t="s">
        <v>85</v>
      </c>
    </row>
    <row r="3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20"/>
      <c r="AT3" s="17" t="s">
        <v>85</v>
      </c>
      <c r="AZ3" s="142" t="s">
        <v>108</v>
      </c>
      <c r="BA3" s="142" t="s">
        <v>1</v>
      </c>
      <c r="BB3" s="142" t="s">
        <v>1</v>
      </c>
      <c r="BC3" s="142" t="s">
        <v>109</v>
      </c>
      <c r="BD3" s="142" t="s">
        <v>85</v>
      </c>
    </row>
    <row r="4" ht="24.96" customHeight="1">
      <c r="B4" s="20"/>
      <c r="D4" s="146" t="s">
        <v>110</v>
      </c>
      <c r="L4" s="20"/>
      <c r="M4" s="147" t="s">
        <v>10</v>
      </c>
      <c r="AT4" s="17" t="s">
        <v>4</v>
      </c>
      <c r="AZ4" s="142" t="s">
        <v>111</v>
      </c>
      <c r="BA4" s="142" t="s">
        <v>1</v>
      </c>
      <c r="BB4" s="142" t="s">
        <v>1</v>
      </c>
      <c r="BC4" s="142" t="s">
        <v>112</v>
      </c>
      <c r="BD4" s="142" t="s">
        <v>85</v>
      </c>
    </row>
    <row r="5" ht="6.96" customHeight="1">
      <c r="B5" s="20"/>
      <c r="L5" s="20"/>
      <c r="AZ5" s="142" t="s">
        <v>113</v>
      </c>
      <c r="BA5" s="142" t="s">
        <v>1</v>
      </c>
      <c r="BB5" s="142" t="s">
        <v>1</v>
      </c>
      <c r="BC5" s="142" t="s">
        <v>114</v>
      </c>
      <c r="BD5" s="142" t="s">
        <v>85</v>
      </c>
    </row>
    <row r="6" ht="12" customHeight="1">
      <c r="B6" s="20"/>
      <c r="D6" s="148" t="s">
        <v>16</v>
      </c>
      <c r="L6" s="20"/>
      <c r="AZ6" s="142" t="s">
        <v>115</v>
      </c>
      <c r="BA6" s="142" t="s">
        <v>1</v>
      </c>
      <c r="BB6" s="142" t="s">
        <v>1</v>
      </c>
      <c r="BC6" s="142" t="s">
        <v>116</v>
      </c>
      <c r="BD6" s="142" t="s">
        <v>85</v>
      </c>
    </row>
    <row r="7" ht="16.5" customHeight="1">
      <c r="B7" s="20"/>
      <c r="E7" s="149" t="str">
        <f>'Rekapitulace stavby'!K6</f>
        <v>Zlepšení tepelně technických vlastností obvodových konstrukcí objektu MŠ Kraiczova</v>
      </c>
      <c r="F7" s="148"/>
      <c r="G7" s="148"/>
      <c r="H7" s="148"/>
      <c r="L7" s="20"/>
      <c r="AZ7" s="142" t="s">
        <v>117</v>
      </c>
      <c r="BA7" s="142" t="s">
        <v>1</v>
      </c>
      <c r="BB7" s="142" t="s">
        <v>1</v>
      </c>
      <c r="BC7" s="142" t="s">
        <v>118</v>
      </c>
      <c r="BD7" s="142" t="s">
        <v>85</v>
      </c>
    </row>
    <row r="8" ht="12" customHeight="1">
      <c r="B8" s="20"/>
      <c r="D8" s="148" t="s">
        <v>119</v>
      </c>
      <c r="L8" s="20"/>
      <c r="AZ8" s="142" t="s">
        <v>120</v>
      </c>
      <c r="BA8" s="142" t="s">
        <v>1</v>
      </c>
      <c r="BB8" s="142" t="s">
        <v>1</v>
      </c>
      <c r="BC8" s="142" t="s">
        <v>121</v>
      </c>
      <c r="BD8" s="142" t="s">
        <v>85</v>
      </c>
    </row>
    <row r="9" s="1" customFormat="1" ht="16.5" customHeight="1">
      <c r="B9" s="43"/>
      <c r="E9" s="149" t="s">
        <v>122</v>
      </c>
      <c r="F9" s="1"/>
      <c r="G9" s="1"/>
      <c r="H9" s="1"/>
      <c r="I9" s="150"/>
      <c r="L9" s="43"/>
      <c r="AZ9" s="142" t="s">
        <v>123</v>
      </c>
      <c r="BA9" s="142" t="s">
        <v>1</v>
      </c>
      <c r="BB9" s="142" t="s">
        <v>1</v>
      </c>
      <c r="BC9" s="142" t="s">
        <v>124</v>
      </c>
      <c r="BD9" s="142" t="s">
        <v>85</v>
      </c>
    </row>
    <row r="10" s="1" customFormat="1" ht="12" customHeight="1">
      <c r="B10" s="43"/>
      <c r="D10" s="148" t="s">
        <v>125</v>
      </c>
      <c r="I10" s="150"/>
      <c r="L10" s="43"/>
      <c r="AZ10" s="142" t="s">
        <v>126</v>
      </c>
      <c r="BA10" s="142" t="s">
        <v>1</v>
      </c>
      <c r="BB10" s="142" t="s">
        <v>1</v>
      </c>
      <c r="BC10" s="142" t="s">
        <v>127</v>
      </c>
      <c r="BD10" s="142" t="s">
        <v>85</v>
      </c>
    </row>
    <row r="11" s="1" customFormat="1" ht="36.96" customHeight="1">
      <c r="B11" s="43"/>
      <c r="E11" s="151" t="s">
        <v>128</v>
      </c>
      <c r="F11" s="1"/>
      <c r="G11" s="1"/>
      <c r="H11" s="1"/>
      <c r="I11" s="150"/>
      <c r="L11" s="43"/>
      <c r="AZ11" s="142" t="s">
        <v>129</v>
      </c>
      <c r="BA11" s="142" t="s">
        <v>1</v>
      </c>
      <c r="BB11" s="142" t="s">
        <v>1</v>
      </c>
      <c r="BC11" s="142" t="s">
        <v>130</v>
      </c>
      <c r="BD11" s="142" t="s">
        <v>85</v>
      </c>
    </row>
    <row r="12" s="1" customFormat="1">
      <c r="B12" s="43"/>
      <c r="I12" s="150"/>
      <c r="L12" s="43"/>
      <c r="AZ12" s="142" t="s">
        <v>131</v>
      </c>
      <c r="BA12" s="142" t="s">
        <v>1</v>
      </c>
      <c r="BB12" s="142" t="s">
        <v>1</v>
      </c>
      <c r="BC12" s="142" t="s">
        <v>132</v>
      </c>
      <c r="BD12" s="142" t="s">
        <v>85</v>
      </c>
    </row>
    <row r="13" s="1" customFormat="1" ht="12" customHeight="1">
      <c r="B13" s="43"/>
      <c r="D13" s="148" t="s">
        <v>18</v>
      </c>
      <c r="F13" s="136" t="s">
        <v>1</v>
      </c>
      <c r="I13" s="152" t="s">
        <v>19</v>
      </c>
      <c r="J13" s="136" t="s">
        <v>1</v>
      </c>
      <c r="L13" s="43"/>
      <c r="AZ13" s="142" t="s">
        <v>133</v>
      </c>
      <c r="BA13" s="142" t="s">
        <v>1</v>
      </c>
      <c r="BB13" s="142" t="s">
        <v>1</v>
      </c>
      <c r="BC13" s="142" t="s">
        <v>134</v>
      </c>
      <c r="BD13" s="142" t="s">
        <v>85</v>
      </c>
    </row>
    <row r="14" s="1" customFormat="1" ht="12" customHeight="1">
      <c r="B14" s="43"/>
      <c r="D14" s="148" t="s">
        <v>20</v>
      </c>
      <c r="F14" s="136" t="s">
        <v>21</v>
      </c>
      <c r="I14" s="152" t="s">
        <v>22</v>
      </c>
      <c r="J14" s="153" t="str">
        <f>'Rekapitulace stavby'!AN8</f>
        <v>24. 5. 2018</v>
      </c>
      <c r="L14" s="43"/>
    </row>
    <row r="15" s="1" customFormat="1" ht="10.8" customHeight="1">
      <c r="B15" s="43"/>
      <c r="I15" s="150"/>
      <c r="L15" s="43"/>
    </row>
    <row r="16" s="1" customFormat="1" ht="12" customHeight="1">
      <c r="B16" s="43"/>
      <c r="D16" s="148" t="s">
        <v>24</v>
      </c>
      <c r="I16" s="152" t="s">
        <v>25</v>
      </c>
      <c r="J16" s="136" t="s">
        <v>1</v>
      </c>
      <c r="L16" s="43"/>
    </row>
    <row r="17" s="1" customFormat="1" ht="18" customHeight="1">
      <c r="B17" s="43"/>
      <c r="E17" s="136" t="s">
        <v>26</v>
      </c>
      <c r="I17" s="152" t="s">
        <v>27</v>
      </c>
      <c r="J17" s="136" t="s">
        <v>1</v>
      </c>
      <c r="L17" s="43"/>
    </row>
    <row r="18" s="1" customFormat="1" ht="6.96" customHeight="1">
      <c r="B18" s="43"/>
      <c r="I18" s="150"/>
      <c r="L18" s="43"/>
    </row>
    <row r="19" s="1" customFormat="1" ht="12" customHeight="1">
      <c r="B19" s="43"/>
      <c r="D19" s="148" t="s">
        <v>28</v>
      </c>
      <c r="I19" s="152" t="s">
        <v>25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36"/>
      <c r="G20" s="136"/>
      <c r="H20" s="136"/>
      <c r="I20" s="152" t="s">
        <v>27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50"/>
      <c r="L21" s="43"/>
    </row>
    <row r="22" s="1" customFormat="1" ht="12" customHeight="1">
      <c r="B22" s="43"/>
      <c r="D22" s="148" t="s">
        <v>30</v>
      </c>
      <c r="I22" s="152" t="s">
        <v>25</v>
      </c>
      <c r="J22" s="136" t="s">
        <v>1</v>
      </c>
      <c r="L22" s="43"/>
    </row>
    <row r="23" s="1" customFormat="1" ht="18" customHeight="1">
      <c r="B23" s="43"/>
      <c r="E23" s="136" t="s">
        <v>31</v>
      </c>
      <c r="I23" s="152" t="s">
        <v>27</v>
      </c>
      <c r="J23" s="136" t="s">
        <v>1</v>
      </c>
      <c r="L23" s="43"/>
    </row>
    <row r="24" s="1" customFormat="1" ht="6.96" customHeight="1">
      <c r="B24" s="43"/>
      <c r="I24" s="150"/>
      <c r="L24" s="43"/>
    </row>
    <row r="25" s="1" customFormat="1" ht="12" customHeight="1">
      <c r="B25" s="43"/>
      <c r="D25" s="148" t="s">
        <v>33</v>
      </c>
      <c r="I25" s="152" t="s">
        <v>25</v>
      </c>
      <c r="J25" s="136" t="s">
        <v>1</v>
      </c>
      <c r="L25" s="43"/>
    </row>
    <row r="26" s="1" customFormat="1" ht="18" customHeight="1">
      <c r="B26" s="43"/>
      <c r="E26" s="136" t="s">
        <v>34</v>
      </c>
      <c r="I26" s="152" t="s">
        <v>27</v>
      </c>
      <c r="J26" s="136" t="s">
        <v>1</v>
      </c>
      <c r="L26" s="43"/>
    </row>
    <row r="27" s="1" customFormat="1" ht="6.96" customHeight="1">
      <c r="B27" s="43"/>
      <c r="I27" s="150"/>
      <c r="L27" s="43"/>
    </row>
    <row r="28" s="1" customFormat="1" ht="12" customHeight="1">
      <c r="B28" s="43"/>
      <c r="D28" s="148" t="s">
        <v>35</v>
      </c>
      <c r="I28" s="150"/>
      <c r="L28" s="43"/>
    </row>
    <row r="29" s="7" customFormat="1" ht="16.5" customHeight="1">
      <c r="B29" s="154"/>
      <c r="E29" s="155" t="s">
        <v>1</v>
      </c>
      <c r="F29" s="155"/>
      <c r="G29" s="155"/>
      <c r="H29" s="155"/>
      <c r="I29" s="156"/>
      <c r="L29" s="154"/>
    </row>
    <row r="30" s="1" customFormat="1" ht="6.96" customHeight="1">
      <c r="B30" s="43"/>
      <c r="I30" s="150"/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57"/>
      <c r="J31" s="78"/>
      <c r="K31" s="78"/>
      <c r="L31" s="43"/>
    </row>
    <row r="32" s="1" customFormat="1" ht="25.44" customHeight="1">
      <c r="B32" s="43"/>
      <c r="D32" s="158" t="s">
        <v>36</v>
      </c>
      <c r="I32" s="150"/>
      <c r="J32" s="159">
        <f>ROUND(J144,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57"/>
      <c r="J33" s="78"/>
      <c r="K33" s="78"/>
      <c r="L33" s="43"/>
    </row>
    <row r="34" s="1" customFormat="1" ht="14.4" customHeight="1">
      <c r="B34" s="43"/>
      <c r="F34" s="160" t="s">
        <v>38</v>
      </c>
      <c r="I34" s="161" t="s">
        <v>37</v>
      </c>
      <c r="J34" s="160" t="s">
        <v>39</v>
      </c>
      <c r="L34" s="43"/>
    </row>
    <row r="35" s="1" customFormat="1" ht="14.4" customHeight="1">
      <c r="B35" s="43"/>
      <c r="D35" s="162" t="s">
        <v>40</v>
      </c>
      <c r="E35" s="148" t="s">
        <v>41</v>
      </c>
      <c r="F35" s="163">
        <f>ROUND((SUM(BE144:BE1084)),  2)</f>
        <v>0</v>
      </c>
      <c r="I35" s="164">
        <v>0.20999999999999999</v>
      </c>
      <c r="J35" s="163">
        <f>ROUND(((SUM(BE144:BE1084))*I35),  2)</f>
        <v>0</v>
      </c>
      <c r="L35" s="43"/>
    </row>
    <row r="36" s="1" customFormat="1" ht="14.4" customHeight="1">
      <c r="B36" s="43"/>
      <c r="E36" s="148" t="s">
        <v>42</v>
      </c>
      <c r="F36" s="163">
        <f>ROUND((SUM(BF144:BF1084)),  2)</f>
        <v>0</v>
      </c>
      <c r="I36" s="164">
        <v>0.14999999999999999</v>
      </c>
      <c r="J36" s="163">
        <f>ROUND(((SUM(BF144:BF1084))*I36),  2)</f>
        <v>0</v>
      </c>
      <c r="L36" s="43"/>
    </row>
    <row r="37" hidden="1" s="1" customFormat="1" ht="14.4" customHeight="1">
      <c r="B37" s="43"/>
      <c r="E37" s="148" t="s">
        <v>43</v>
      </c>
      <c r="F37" s="163">
        <f>ROUND((SUM(BG144:BG1084)),  2)</f>
        <v>0</v>
      </c>
      <c r="I37" s="164">
        <v>0.20999999999999999</v>
      </c>
      <c r="J37" s="163">
        <f>0</f>
        <v>0</v>
      </c>
      <c r="L37" s="43"/>
    </row>
    <row r="38" hidden="1" s="1" customFormat="1" ht="14.4" customHeight="1">
      <c r="B38" s="43"/>
      <c r="E38" s="148" t="s">
        <v>44</v>
      </c>
      <c r="F38" s="163">
        <f>ROUND((SUM(BH144:BH1084)),  2)</f>
        <v>0</v>
      </c>
      <c r="I38" s="164">
        <v>0.14999999999999999</v>
      </c>
      <c r="J38" s="163">
        <f>0</f>
        <v>0</v>
      </c>
      <c r="L38" s="43"/>
    </row>
    <row r="39" hidden="1" s="1" customFormat="1" ht="14.4" customHeight="1">
      <c r="B39" s="43"/>
      <c r="E39" s="148" t="s">
        <v>45</v>
      </c>
      <c r="F39" s="163">
        <f>ROUND((SUM(BI144:BI1084)),  2)</f>
        <v>0</v>
      </c>
      <c r="I39" s="164">
        <v>0</v>
      </c>
      <c r="J39" s="163">
        <f>0</f>
        <v>0</v>
      </c>
      <c r="L39" s="43"/>
    </row>
    <row r="40" s="1" customFormat="1" ht="6.96" customHeight="1">
      <c r="B40" s="43"/>
      <c r="I40" s="150"/>
      <c r="L40" s="43"/>
    </row>
    <row r="41" s="1" customFormat="1" ht="25.44" customHeight="1">
      <c r="B41" s="43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70"/>
      <c r="J41" s="171">
        <f>SUM(J32:J39)</f>
        <v>0</v>
      </c>
      <c r="K41" s="172"/>
      <c r="L41" s="43"/>
    </row>
    <row r="42" s="1" customFormat="1" ht="14.4" customHeight="1">
      <c r="B42" s="43"/>
      <c r="I42" s="150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73" t="s">
        <v>49</v>
      </c>
      <c r="E50" s="174"/>
      <c r="F50" s="174"/>
      <c r="G50" s="173" t="s">
        <v>50</v>
      </c>
      <c r="H50" s="174"/>
      <c r="I50" s="175"/>
      <c r="J50" s="174"/>
      <c r="K50" s="174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76" t="s">
        <v>51</v>
      </c>
      <c r="E61" s="177"/>
      <c r="F61" s="178" t="s">
        <v>52</v>
      </c>
      <c r="G61" s="176" t="s">
        <v>51</v>
      </c>
      <c r="H61" s="177"/>
      <c r="I61" s="179"/>
      <c r="J61" s="180" t="s">
        <v>52</v>
      </c>
      <c r="K61" s="177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73" t="s">
        <v>53</v>
      </c>
      <c r="E65" s="174"/>
      <c r="F65" s="174"/>
      <c r="G65" s="173" t="s">
        <v>54</v>
      </c>
      <c r="H65" s="174"/>
      <c r="I65" s="175"/>
      <c r="J65" s="174"/>
      <c r="K65" s="174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76" t="s">
        <v>51</v>
      </c>
      <c r="E76" s="177"/>
      <c r="F76" s="178" t="s">
        <v>52</v>
      </c>
      <c r="G76" s="176" t="s">
        <v>51</v>
      </c>
      <c r="H76" s="177"/>
      <c r="I76" s="179"/>
      <c r="J76" s="180" t="s">
        <v>52</v>
      </c>
      <c r="K76" s="177"/>
      <c r="L76" s="43"/>
    </row>
    <row r="77" s="1" customFormat="1" ht="14.4" customHeight="1"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43"/>
    </row>
    <row r="81" hidden="1" s="1" customFormat="1" ht="6.96" customHeight="1"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43"/>
    </row>
    <row r="82" hidden="1" s="1" customFormat="1" ht="24.96" customHeight="1">
      <c r="B82" s="38"/>
      <c r="C82" s="23" t="s">
        <v>135</v>
      </c>
      <c r="D82" s="39"/>
      <c r="E82" s="39"/>
      <c r="F82" s="39"/>
      <c r="G82" s="39"/>
      <c r="H82" s="39"/>
      <c r="I82" s="150"/>
      <c r="J82" s="39"/>
      <c r="K82" s="39"/>
      <c r="L82" s="43"/>
    </row>
    <row r="83" hidden="1" s="1" customFormat="1" ht="6.96" customHeight="1">
      <c r="B83" s="38"/>
      <c r="C83" s="39"/>
      <c r="D83" s="39"/>
      <c r="E83" s="39"/>
      <c r="F83" s="39"/>
      <c r="G83" s="39"/>
      <c r="H83" s="39"/>
      <c r="I83" s="150"/>
      <c r="J83" s="39"/>
      <c r="K83" s="39"/>
      <c r="L83" s="43"/>
    </row>
    <row r="84" hidden="1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50"/>
      <c r="J84" s="39"/>
      <c r="K84" s="39"/>
      <c r="L84" s="43"/>
    </row>
    <row r="85" hidden="1" s="1" customFormat="1" ht="16.5" customHeight="1">
      <c r="B85" s="38"/>
      <c r="C85" s="39"/>
      <c r="D85" s="39"/>
      <c r="E85" s="187" t="str">
        <f>E7</f>
        <v>Zlepšení tepelně technických vlastností obvodových konstrukcí objektu MŠ Kraiczova</v>
      </c>
      <c r="F85" s="32"/>
      <c r="G85" s="32"/>
      <c r="H85" s="32"/>
      <c r="I85" s="150"/>
      <c r="J85" s="39"/>
      <c r="K85" s="39"/>
      <c r="L85" s="43"/>
    </row>
    <row r="86" hidden="1" ht="12" customHeight="1">
      <c r="B86" s="21"/>
      <c r="C86" s="32" t="s">
        <v>119</v>
      </c>
      <c r="D86" s="22"/>
      <c r="E86" s="22"/>
      <c r="F86" s="22"/>
      <c r="G86" s="22"/>
      <c r="H86" s="22"/>
      <c r="I86" s="141"/>
      <c r="J86" s="22"/>
      <c r="K86" s="22"/>
      <c r="L86" s="20"/>
    </row>
    <row r="87" hidden="1" s="1" customFormat="1" ht="16.5" customHeight="1">
      <c r="B87" s="38"/>
      <c r="C87" s="39"/>
      <c r="D87" s="39"/>
      <c r="E87" s="187" t="s">
        <v>122</v>
      </c>
      <c r="F87" s="39"/>
      <c r="G87" s="39"/>
      <c r="H87" s="39"/>
      <c r="I87" s="150"/>
      <c r="J87" s="39"/>
      <c r="K87" s="39"/>
      <c r="L87" s="43"/>
    </row>
    <row r="88" hidden="1" s="1" customFormat="1" ht="12" customHeight="1">
      <c r="B88" s="38"/>
      <c r="C88" s="32" t="s">
        <v>125</v>
      </c>
      <c r="D88" s="39"/>
      <c r="E88" s="39"/>
      <c r="F88" s="39"/>
      <c r="G88" s="39"/>
      <c r="H88" s="39"/>
      <c r="I88" s="150"/>
      <c r="J88" s="39"/>
      <c r="K88" s="39"/>
      <c r="L88" s="43"/>
    </row>
    <row r="89" hidden="1" s="1" customFormat="1" ht="16.5" customHeight="1">
      <c r="B89" s="38"/>
      <c r="C89" s="39"/>
      <c r="D89" s="39"/>
      <c r="E89" s="71" t="str">
        <f>E11</f>
        <v>001 - D1.1 Architektonicko-stavební řešení</v>
      </c>
      <c r="F89" s="39"/>
      <c r="G89" s="39"/>
      <c r="H89" s="39"/>
      <c r="I89" s="150"/>
      <c r="J89" s="39"/>
      <c r="K89" s="39"/>
      <c r="L89" s="43"/>
    </row>
    <row r="90" hidden="1" s="1" customFormat="1" ht="6.96" customHeight="1">
      <c r="B90" s="38"/>
      <c r="C90" s="39"/>
      <c r="D90" s="39"/>
      <c r="E90" s="39"/>
      <c r="F90" s="39"/>
      <c r="G90" s="39"/>
      <c r="H90" s="39"/>
      <c r="I90" s="150"/>
      <c r="J90" s="39"/>
      <c r="K90" s="39"/>
      <c r="L90" s="43"/>
    </row>
    <row r="91" hidden="1" s="1" customFormat="1" ht="12" customHeight="1">
      <c r="B91" s="38"/>
      <c r="C91" s="32" t="s">
        <v>20</v>
      </c>
      <c r="D91" s="39"/>
      <c r="E91" s="39"/>
      <c r="F91" s="27" t="str">
        <f>F14</f>
        <v>Valašské Meziříčí</v>
      </c>
      <c r="G91" s="39"/>
      <c r="H91" s="39"/>
      <c r="I91" s="152" t="s">
        <v>22</v>
      </c>
      <c r="J91" s="74" t="str">
        <f>IF(J14="","",J14)</f>
        <v>24. 5. 2018</v>
      </c>
      <c r="K91" s="39"/>
      <c r="L91" s="43"/>
    </row>
    <row r="92" hidden="1" s="1" customFormat="1" ht="6.96" customHeight="1">
      <c r="B92" s="38"/>
      <c r="C92" s="39"/>
      <c r="D92" s="39"/>
      <c r="E92" s="39"/>
      <c r="F92" s="39"/>
      <c r="G92" s="39"/>
      <c r="H92" s="39"/>
      <c r="I92" s="150"/>
      <c r="J92" s="39"/>
      <c r="K92" s="39"/>
      <c r="L92" s="43"/>
    </row>
    <row r="93" hidden="1" s="1" customFormat="1" ht="15.15" customHeight="1">
      <c r="B93" s="38"/>
      <c r="C93" s="32" t="s">
        <v>24</v>
      </c>
      <c r="D93" s="39"/>
      <c r="E93" s="39"/>
      <c r="F93" s="27" t="str">
        <f>E17</f>
        <v>Město Valašské Meziříčí</v>
      </c>
      <c r="G93" s="39"/>
      <c r="H93" s="39"/>
      <c r="I93" s="152" t="s">
        <v>30</v>
      </c>
      <c r="J93" s="36" t="str">
        <f>E23</f>
        <v>Ing.arch.Petr Klier</v>
      </c>
      <c r="K93" s="39"/>
      <c r="L93" s="43"/>
    </row>
    <row r="94" hidden="1" s="1" customFormat="1" ht="15.15" customHeight="1">
      <c r="B94" s="38"/>
      <c r="C94" s="32" t="s">
        <v>28</v>
      </c>
      <c r="D94" s="39"/>
      <c r="E94" s="39"/>
      <c r="F94" s="27" t="str">
        <f>IF(E20="","",E20)</f>
        <v>Vyplň údaj</v>
      </c>
      <c r="G94" s="39"/>
      <c r="H94" s="39"/>
      <c r="I94" s="152" t="s">
        <v>33</v>
      </c>
      <c r="J94" s="36" t="str">
        <f>E26</f>
        <v>Fajfrová Irena</v>
      </c>
      <c r="K94" s="39"/>
      <c r="L94" s="43"/>
    </row>
    <row r="95" hidden="1" s="1" customFormat="1" ht="10.32" customHeight="1">
      <c r="B95" s="38"/>
      <c r="C95" s="39"/>
      <c r="D95" s="39"/>
      <c r="E95" s="39"/>
      <c r="F95" s="39"/>
      <c r="G95" s="39"/>
      <c r="H95" s="39"/>
      <c r="I95" s="150"/>
      <c r="J95" s="39"/>
      <c r="K95" s="39"/>
      <c r="L95" s="43"/>
    </row>
    <row r="96" hidden="1" s="1" customFormat="1" ht="29.28" customHeight="1">
      <c r="B96" s="38"/>
      <c r="C96" s="188" t="s">
        <v>136</v>
      </c>
      <c r="D96" s="189"/>
      <c r="E96" s="189"/>
      <c r="F96" s="189"/>
      <c r="G96" s="189"/>
      <c r="H96" s="189"/>
      <c r="I96" s="190"/>
      <c r="J96" s="191" t="s">
        <v>137</v>
      </c>
      <c r="K96" s="189"/>
      <c r="L96" s="43"/>
    </row>
    <row r="97" hidden="1" s="1" customFormat="1" ht="10.32" customHeight="1">
      <c r="B97" s="38"/>
      <c r="C97" s="39"/>
      <c r="D97" s="39"/>
      <c r="E97" s="39"/>
      <c r="F97" s="39"/>
      <c r="G97" s="39"/>
      <c r="H97" s="39"/>
      <c r="I97" s="150"/>
      <c r="J97" s="39"/>
      <c r="K97" s="39"/>
      <c r="L97" s="43"/>
    </row>
    <row r="98" hidden="1" s="1" customFormat="1" ht="22.8" customHeight="1">
      <c r="B98" s="38"/>
      <c r="C98" s="192" t="s">
        <v>138</v>
      </c>
      <c r="D98" s="39"/>
      <c r="E98" s="39"/>
      <c r="F98" s="39"/>
      <c r="G98" s="39"/>
      <c r="H98" s="39"/>
      <c r="I98" s="150"/>
      <c r="J98" s="105">
        <f>J144</f>
        <v>0</v>
      </c>
      <c r="K98" s="39"/>
      <c r="L98" s="43"/>
      <c r="AU98" s="17" t="s">
        <v>139</v>
      </c>
    </row>
    <row r="99" hidden="1" s="8" customFormat="1" ht="24.96" customHeight="1">
      <c r="B99" s="193"/>
      <c r="C99" s="194"/>
      <c r="D99" s="195" t="s">
        <v>140</v>
      </c>
      <c r="E99" s="196"/>
      <c r="F99" s="196"/>
      <c r="G99" s="196"/>
      <c r="H99" s="196"/>
      <c r="I99" s="197"/>
      <c r="J99" s="198">
        <f>J145</f>
        <v>0</v>
      </c>
      <c r="K99" s="194"/>
      <c r="L99" s="199"/>
    </row>
    <row r="100" hidden="1" s="9" customFormat="1" ht="19.92" customHeight="1">
      <c r="B100" s="200"/>
      <c r="C100" s="128"/>
      <c r="D100" s="201" t="s">
        <v>141</v>
      </c>
      <c r="E100" s="202"/>
      <c r="F100" s="202"/>
      <c r="G100" s="202"/>
      <c r="H100" s="202"/>
      <c r="I100" s="203"/>
      <c r="J100" s="204">
        <f>J146</f>
        <v>0</v>
      </c>
      <c r="K100" s="128"/>
      <c r="L100" s="205"/>
    </row>
    <row r="101" hidden="1" s="9" customFormat="1" ht="19.92" customHeight="1">
      <c r="B101" s="200"/>
      <c r="C101" s="128"/>
      <c r="D101" s="201" t="s">
        <v>142</v>
      </c>
      <c r="E101" s="202"/>
      <c r="F101" s="202"/>
      <c r="G101" s="202"/>
      <c r="H101" s="202"/>
      <c r="I101" s="203"/>
      <c r="J101" s="204">
        <f>J154</f>
        <v>0</v>
      </c>
      <c r="K101" s="128"/>
      <c r="L101" s="205"/>
    </row>
    <row r="102" hidden="1" s="9" customFormat="1" ht="19.92" customHeight="1">
      <c r="B102" s="200"/>
      <c r="C102" s="128"/>
      <c r="D102" s="201" t="s">
        <v>143</v>
      </c>
      <c r="E102" s="202"/>
      <c r="F102" s="202"/>
      <c r="G102" s="202"/>
      <c r="H102" s="202"/>
      <c r="I102" s="203"/>
      <c r="J102" s="204">
        <f>J179</f>
        <v>0</v>
      </c>
      <c r="K102" s="128"/>
      <c r="L102" s="205"/>
    </row>
    <row r="103" hidden="1" s="9" customFormat="1" ht="19.92" customHeight="1">
      <c r="B103" s="200"/>
      <c r="C103" s="128"/>
      <c r="D103" s="201" t="s">
        <v>144</v>
      </c>
      <c r="E103" s="202"/>
      <c r="F103" s="202"/>
      <c r="G103" s="202"/>
      <c r="H103" s="202"/>
      <c r="I103" s="203"/>
      <c r="J103" s="204">
        <f>J566</f>
        <v>0</v>
      </c>
      <c r="K103" s="128"/>
      <c r="L103" s="205"/>
    </row>
    <row r="104" hidden="1" s="9" customFormat="1" ht="19.92" customHeight="1">
      <c r="B104" s="200"/>
      <c r="C104" s="128"/>
      <c r="D104" s="201" t="s">
        <v>145</v>
      </c>
      <c r="E104" s="202"/>
      <c r="F104" s="202"/>
      <c r="G104" s="202"/>
      <c r="H104" s="202"/>
      <c r="I104" s="203"/>
      <c r="J104" s="204">
        <f>J684</f>
        <v>0</v>
      </c>
      <c r="K104" s="128"/>
      <c r="L104" s="205"/>
    </row>
    <row r="105" hidden="1" s="9" customFormat="1" ht="19.92" customHeight="1">
      <c r="B105" s="200"/>
      <c r="C105" s="128"/>
      <c r="D105" s="201" t="s">
        <v>146</v>
      </c>
      <c r="E105" s="202"/>
      <c r="F105" s="202"/>
      <c r="G105" s="202"/>
      <c r="H105" s="202"/>
      <c r="I105" s="203"/>
      <c r="J105" s="204">
        <f>J690</f>
        <v>0</v>
      </c>
      <c r="K105" s="128"/>
      <c r="L105" s="205"/>
    </row>
    <row r="106" hidden="1" s="8" customFormat="1" ht="24.96" customHeight="1">
      <c r="B106" s="193"/>
      <c r="C106" s="194"/>
      <c r="D106" s="195" t="s">
        <v>147</v>
      </c>
      <c r="E106" s="196"/>
      <c r="F106" s="196"/>
      <c r="G106" s="196"/>
      <c r="H106" s="196"/>
      <c r="I106" s="197"/>
      <c r="J106" s="198">
        <f>J692</f>
        <v>0</v>
      </c>
      <c r="K106" s="194"/>
      <c r="L106" s="199"/>
    </row>
    <row r="107" hidden="1" s="9" customFormat="1" ht="19.92" customHeight="1">
      <c r="B107" s="200"/>
      <c r="C107" s="128"/>
      <c r="D107" s="201" t="s">
        <v>148</v>
      </c>
      <c r="E107" s="202"/>
      <c r="F107" s="202"/>
      <c r="G107" s="202"/>
      <c r="H107" s="202"/>
      <c r="I107" s="203"/>
      <c r="J107" s="204">
        <f>J693</f>
        <v>0</v>
      </c>
      <c r="K107" s="128"/>
      <c r="L107" s="205"/>
    </row>
    <row r="108" hidden="1" s="9" customFormat="1" ht="19.92" customHeight="1">
      <c r="B108" s="200"/>
      <c r="C108" s="128"/>
      <c r="D108" s="201" t="s">
        <v>149</v>
      </c>
      <c r="E108" s="202"/>
      <c r="F108" s="202"/>
      <c r="G108" s="202"/>
      <c r="H108" s="202"/>
      <c r="I108" s="203"/>
      <c r="J108" s="204">
        <f>J701</f>
        <v>0</v>
      </c>
      <c r="K108" s="128"/>
      <c r="L108" s="205"/>
    </row>
    <row r="109" hidden="1" s="9" customFormat="1" ht="19.92" customHeight="1">
      <c r="B109" s="200"/>
      <c r="C109" s="128"/>
      <c r="D109" s="201" t="s">
        <v>150</v>
      </c>
      <c r="E109" s="202"/>
      <c r="F109" s="202"/>
      <c r="G109" s="202"/>
      <c r="H109" s="202"/>
      <c r="I109" s="203"/>
      <c r="J109" s="204">
        <f>J736</f>
        <v>0</v>
      </c>
      <c r="K109" s="128"/>
      <c r="L109" s="205"/>
    </row>
    <row r="110" hidden="1" s="9" customFormat="1" ht="19.92" customHeight="1">
      <c r="B110" s="200"/>
      <c r="C110" s="128"/>
      <c r="D110" s="201" t="s">
        <v>151</v>
      </c>
      <c r="E110" s="202"/>
      <c r="F110" s="202"/>
      <c r="G110" s="202"/>
      <c r="H110" s="202"/>
      <c r="I110" s="203"/>
      <c r="J110" s="204">
        <f>J798</f>
        <v>0</v>
      </c>
      <c r="K110" s="128"/>
      <c r="L110" s="205"/>
    </row>
    <row r="111" hidden="1" s="9" customFormat="1" ht="19.92" customHeight="1">
      <c r="B111" s="200"/>
      <c r="C111" s="128"/>
      <c r="D111" s="201" t="s">
        <v>152</v>
      </c>
      <c r="E111" s="202"/>
      <c r="F111" s="202"/>
      <c r="G111" s="202"/>
      <c r="H111" s="202"/>
      <c r="I111" s="203"/>
      <c r="J111" s="204">
        <f>J806</f>
        <v>0</v>
      </c>
      <c r="K111" s="128"/>
      <c r="L111" s="205"/>
    </row>
    <row r="112" hidden="1" s="9" customFormat="1" ht="19.92" customHeight="1">
      <c r="B112" s="200"/>
      <c r="C112" s="128"/>
      <c r="D112" s="201" t="s">
        <v>153</v>
      </c>
      <c r="E112" s="202"/>
      <c r="F112" s="202"/>
      <c r="G112" s="202"/>
      <c r="H112" s="202"/>
      <c r="I112" s="203"/>
      <c r="J112" s="204">
        <f>J831</f>
        <v>0</v>
      </c>
      <c r="K112" s="128"/>
      <c r="L112" s="205"/>
    </row>
    <row r="113" hidden="1" s="9" customFormat="1" ht="19.92" customHeight="1">
      <c r="B113" s="200"/>
      <c r="C113" s="128"/>
      <c r="D113" s="201" t="s">
        <v>154</v>
      </c>
      <c r="E113" s="202"/>
      <c r="F113" s="202"/>
      <c r="G113" s="202"/>
      <c r="H113" s="202"/>
      <c r="I113" s="203"/>
      <c r="J113" s="204">
        <f>J851</f>
        <v>0</v>
      </c>
      <c r="K113" s="128"/>
      <c r="L113" s="205"/>
    </row>
    <row r="114" hidden="1" s="9" customFormat="1" ht="19.92" customHeight="1">
      <c r="B114" s="200"/>
      <c r="C114" s="128"/>
      <c r="D114" s="201" t="s">
        <v>155</v>
      </c>
      <c r="E114" s="202"/>
      <c r="F114" s="202"/>
      <c r="G114" s="202"/>
      <c r="H114" s="202"/>
      <c r="I114" s="203"/>
      <c r="J114" s="204">
        <f>J891</f>
        <v>0</v>
      </c>
      <c r="K114" s="128"/>
      <c r="L114" s="205"/>
    </row>
    <row r="115" hidden="1" s="9" customFormat="1" ht="19.92" customHeight="1">
      <c r="B115" s="200"/>
      <c r="C115" s="128"/>
      <c r="D115" s="201" t="s">
        <v>156</v>
      </c>
      <c r="E115" s="202"/>
      <c r="F115" s="202"/>
      <c r="G115" s="202"/>
      <c r="H115" s="202"/>
      <c r="I115" s="203"/>
      <c r="J115" s="204">
        <f>J959</f>
        <v>0</v>
      </c>
      <c r="K115" s="128"/>
      <c r="L115" s="205"/>
    </row>
    <row r="116" hidden="1" s="9" customFormat="1" ht="19.92" customHeight="1">
      <c r="B116" s="200"/>
      <c r="C116" s="128"/>
      <c r="D116" s="201" t="s">
        <v>157</v>
      </c>
      <c r="E116" s="202"/>
      <c r="F116" s="202"/>
      <c r="G116" s="202"/>
      <c r="H116" s="202"/>
      <c r="I116" s="203"/>
      <c r="J116" s="204">
        <f>J977</f>
        <v>0</v>
      </c>
      <c r="K116" s="128"/>
      <c r="L116" s="205"/>
    </row>
    <row r="117" hidden="1" s="9" customFormat="1" ht="19.92" customHeight="1">
      <c r="B117" s="200"/>
      <c r="C117" s="128"/>
      <c r="D117" s="201" t="s">
        <v>158</v>
      </c>
      <c r="E117" s="202"/>
      <c r="F117" s="202"/>
      <c r="G117" s="202"/>
      <c r="H117" s="202"/>
      <c r="I117" s="203"/>
      <c r="J117" s="204">
        <f>J984</f>
        <v>0</v>
      </c>
      <c r="K117" s="128"/>
      <c r="L117" s="205"/>
    </row>
    <row r="118" hidden="1" s="9" customFormat="1" ht="19.92" customHeight="1">
      <c r="B118" s="200"/>
      <c r="C118" s="128"/>
      <c r="D118" s="201" t="s">
        <v>159</v>
      </c>
      <c r="E118" s="202"/>
      <c r="F118" s="202"/>
      <c r="G118" s="202"/>
      <c r="H118" s="202"/>
      <c r="I118" s="203"/>
      <c r="J118" s="204">
        <f>J1024</f>
        <v>0</v>
      </c>
      <c r="K118" s="128"/>
      <c r="L118" s="205"/>
    </row>
    <row r="119" hidden="1" s="9" customFormat="1" ht="19.92" customHeight="1">
      <c r="B119" s="200"/>
      <c r="C119" s="128"/>
      <c r="D119" s="201" t="s">
        <v>160</v>
      </c>
      <c r="E119" s="202"/>
      <c r="F119" s="202"/>
      <c r="G119" s="202"/>
      <c r="H119" s="202"/>
      <c r="I119" s="203"/>
      <c r="J119" s="204">
        <f>J1049</f>
        <v>0</v>
      </c>
      <c r="K119" s="128"/>
      <c r="L119" s="205"/>
    </row>
    <row r="120" hidden="1" s="9" customFormat="1" ht="19.92" customHeight="1">
      <c r="B120" s="200"/>
      <c r="C120" s="128"/>
      <c r="D120" s="201" t="s">
        <v>161</v>
      </c>
      <c r="E120" s="202"/>
      <c r="F120" s="202"/>
      <c r="G120" s="202"/>
      <c r="H120" s="202"/>
      <c r="I120" s="203"/>
      <c r="J120" s="204">
        <f>J1064</f>
        <v>0</v>
      </c>
      <c r="K120" s="128"/>
      <c r="L120" s="205"/>
    </row>
    <row r="121" hidden="1" s="9" customFormat="1" ht="19.92" customHeight="1">
      <c r="B121" s="200"/>
      <c r="C121" s="128"/>
      <c r="D121" s="201" t="s">
        <v>162</v>
      </c>
      <c r="E121" s="202"/>
      <c r="F121" s="202"/>
      <c r="G121" s="202"/>
      <c r="H121" s="202"/>
      <c r="I121" s="203"/>
      <c r="J121" s="204">
        <f>J1074</f>
        <v>0</v>
      </c>
      <c r="K121" s="128"/>
      <c r="L121" s="205"/>
    </row>
    <row r="122" hidden="1" s="9" customFormat="1" ht="19.92" customHeight="1">
      <c r="B122" s="200"/>
      <c r="C122" s="128"/>
      <c r="D122" s="201" t="s">
        <v>163</v>
      </c>
      <c r="E122" s="202"/>
      <c r="F122" s="202"/>
      <c r="G122" s="202"/>
      <c r="H122" s="202"/>
      <c r="I122" s="203"/>
      <c r="J122" s="204">
        <f>J1077</f>
        <v>0</v>
      </c>
      <c r="K122" s="128"/>
      <c r="L122" s="205"/>
    </row>
    <row r="123" hidden="1" s="1" customFormat="1" ht="21.84" customHeight="1">
      <c r="B123" s="38"/>
      <c r="C123" s="39"/>
      <c r="D123" s="39"/>
      <c r="E123" s="39"/>
      <c r="F123" s="39"/>
      <c r="G123" s="39"/>
      <c r="H123" s="39"/>
      <c r="I123" s="150"/>
      <c r="J123" s="39"/>
      <c r="K123" s="39"/>
      <c r="L123" s="43"/>
    </row>
    <row r="124" hidden="1" s="1" customFormat="1" ht="6.96" customHeight="1">
      <c r="B124" s="61"/>
      <c r="C124" s="62"/>
      <c r="D124" s="62"/>
      <c r="E124" s="62"/>
      <c r="F124" s="62"/>
      <c r="G124" s="62"/>
      <c r="H124" s="62"/>
      <c r="I124" s="183"/>
      <c r="J124" s="62"/>
      <c r="K124" s="62"/>
      <c r="L124" s="43"/>
    </row>
    <row r="125" hidden="1"/>
    <row r="126" hidden="1"/>
    <row r="127" hidden="1"/>
    <row r="128" s="1" customFormat="1" ht="6.96" customHeight="1">
      <c r="B128" s="63"/>
      <c r="C128" s="64"/>
      <c r="D128" s="64"/>
      <c r="E128" s="64"/>
      <c r="F128" s="64"/>
      <c r="G128" s="64"/>
      <c r="H128" s="64"/>
      <c r="I128" s="186"/>
      <c r="J128" s="64"/>
      <c r="K128" s="64"/>
      <c r="L128" s="43"/>
    </row>
    <row r="129" s="1" customFormat="1" ht="24.96" customHeight="1">
      <c r="B129" s="38"/>
      <c r="C129" s="23" t="s">
        <v>164</v>
      </c>
      <c r="D129" s="39"/>
      <c r="E129" s="39"/>
      <c r="F129" s="39"/>
      <c r="G129" s="39"/>
      <c r="H129" s="39"/>
      <c r="I129" s="150"/>
      <c r="J129" s="39"/>
      <c r="K129" s="39"/>
      <c r="L129" s="43"/>
    </row>
    <row r="130" s="1" customFormat="1" ht="6.96" customHeight="1">
      <c r="B130" s="38"/>
      <c r="C130" s="39"/>
      <c r="D130" s="39"/>
      <c r="E130" s="39"/>
      <c r="F130" s="39"/>
      <c r="G130" s="39"/>
      <c r="H130" s="39"/>
      <c r="I130" s="150"/>
      <c r="J130" s="39"/>
      <c r="K130" s="39"/>
      <c r="L130" s="43"/>
    </row>
    <row r="131" s="1" customFormat="1" ht="12" customHeight="1">
      <c r="B131" s="38"/>
      <c r="C131" s="32" t="s">
        <v>16</v>
      </c>
      <c r="D131" s="39"/>
      <c r="E131" s="39"/>
      <c r="F131" s="39"/>
      <c r="G131" s="39"/>
      <c r="H131" s="39"/>
      <c r="I131" s="150"/>
      <c r="J131" s="39"/>
      <c r="K131" s="39"/>
      <c r="L131" s="43"/>
    </row>
    <row r="132" s="1" customFormat="1" ht="16.5" customHeight="1">
      <c r="B132" s="38"/>
      <c r="C132" s="39"/>
      <c r="D132" s="39"/>
      <c r="E132" s="187" t="str">
        <f>E7</f>
        <v>Zlepšení tepelně technických vlastností obvodových konstrukcí objektu MŠ Kraiczova</v>
      </c>
      <c r="F132" s="32"/>
      <c r="G132" s="32"/>
      <c r="H132" s="32"/>
      <c r="I132" s="150"/>
      <c r="J132" s="39"/>
      <c r="K132" s="39"/>
      <c r="L132" s="43"/>
    </row>
    <row r="133" ht="12" customHeight="1">
      <c r="B133" s="21"/>
      <c r="C133" s="32" t="s">
        <v>119</v>
      </c>
      <c r="D133" s="22"/>
      <c r="E133" s="22"/>
      <c r="F133" s="22"/>
      <c r="G133" s="22"/>
      <c r="H133" s="22"/>
      <c r="I133" s="141"/>
      <c r="J133" s="22"/>
      <c r="K133" s="22"/>
      <c r="L133" s="20"/>
    </row>
    <row r="134" s="1" customFormat="1" ht="16.5" customHeight="1">
      <c r="B134" s="38"/>
      <c r="C134" s="39"/>
      <c r="D134" s="39"/>
      <c r="E134" s="187" t="s">
        <v>122</v>
      </c>
      <c r="F134" s="39"/>
      <c r="G134" s="39"/>
      <c r="H134" s="39"/>
      <c r="I134" s="150"/>
      <c r="J134" s="39"/>
      <c r="K134" s="39"/>
      <c r="L134" s="43"/>
    </row>
    <row r="135" s="1" customFormat="1" ht="12" customHeight="1">
      <c r="B135" s="38"/>
      <c r="C135" s="32" t="s">
        <v>125</v>
      </c>
      <c r="D135" s="39"/>
      <c r="E135" s="39"/>
      <c r="F135" s="39"/>
      <c r="G135" s="39"/>
      <c r="H135" s="39"/>
      <c r="I135" s="150"/>
      <c r="J135" s="39"/>
      <c r="K135" s="39"/>
      <c r="L135" s="43"/>
    </row>
    <row r="136" s="1" customFormat="1" ht="16.5" customHeight="1">
      <c r="B136" s="38"/>
      <c r="C136" s="39"/>
      <c r="D136" s="39"/>
      <c r="E136" s="71" t="str">
        <f>E11</f>
        <v>001 - D1.1 Architektonicko-stavební řešení</v>
      </c>
      <c r="F136" s="39"/>
      <c r="G136" s="39"/>
      <c r="H136" s="39"/>
      <c r="I136" s="150"/>
      <c r="J136" s="39"/>
      <c r="K136" s="39"/>
      <c r="L136" s="43"/>
    </row>
    <row r="137" s="1" customFormat="1" ht="6.96" customHeight="1">
      <c r="B137" s="38"/>
      <c r="C137" s="39"/>
      <c r="D137" s="39"/>
      <c r="E137" s="39"/>
      <c r="F137" s="39"/>
      <c r="G137" s="39"/>
      <c r="H137" s="39"/>
      <c r="I137" s="150"/>
      <c r="J137" s="39"/>
      <c r="K137" s="39"/>
      <c r="L137" s="43"/>
    </row>
    <row r="138" s="1" customFormat="1" ht="12" customHeight="1">
      <c r="B138" s="38"/>
      <c r="C138" s="32" t="s">
        <v>20</v>
      </c>
      <c r="D138" s="39"/>
      <c r="E138" s="39"/>
      <c r="F138" s="27" t="str">
        <f>F14</f>
        <v>Valašské Meziříčí</v>
      </c>
      <c r="G138" s="39"/>
      <c r="H138" s="39"/>
      <c r="I138" s="152" t="s">
        <v>22</v>
      </c>
      <c r="J138" s="74" t="str">
        <f>IF(J14="","",J14)</f>
        <v>24. 5. 2018</v>
      </c>
      <c r="K138" s="39"/>
      <c r="L138" s="43"/>
    </row>
    <row r="139" s="1" customFormat="1" ht="6.96" customHeight="1">
      <c r="B139" s="38"/>
      <c r="C139" s="39"/>
      <c r="D139" s="39"/>
      <c r="E139" s="39"/>
      <c r="F139" s="39"/>
      <c r="G139" s="39"/>
      <c r="H139" s="39"/>
      <c r="I139" s="150"/>
      <c r="J139" s="39"/>
      <c r="K139" s="39"/>
      <c r="L139" s="43"/>
    </row>
    <row r="140" s="1" customFormat="1" ht="15.15" customHeight="1">
      <c r="B140" s="38"/>
      <c r="C140" s="32" t="s">
        <v>24</v>
      </c>
      <c r="D140" s="39"/>
      <c r="E140" s="39"/>
      <c r="F140" s="27" t="str">
        <f>E17</f>
        <v>Město Valašské Meziříčí</v>
      </c>
      <c r="G140" s="39"/>
      <c r="H140" s="39"/>
      <c r="I140" s="152" t="s">
        <v>30</v>
      </c>
      <c r="J140" s="36" t="str">
        <f>E23</f>
        <v>Ing.arch.Petr Klier</v>
      </c>
      <c r="K140" s="39"/>
      <c r="L140" s="43"/>
    </row>
    <row r="141" s="1" customFormat="1" ht="15.15" customHeight="1">
      <c r="B141" s="38"/>
      <c r="C141" s="32" t="s">
        <v>28</v>
      </c>
      <c r="D141" s="39"/>
      <c r="E141" s="39"/>
      <c r="F141" s="27" t="str">
        <f>IF(E20="","",E20)</f>
        <v>Vyplň údaj</v>
      </c>
      <c r="G141" s="39"/>
      <c r="H141" s="39"/>
      <c r="I141" s="152" t="s">
        <v>33</v>
      </c>
      <c r="J141" s="36" t="str">
        <f>E26</f>
        <v>Fajfrová Irena</v>
      </c>
      <c r="K141" s="39"/>
      <c r="L141" s="43"/>
    </row>
    <row r="142" s="1" customFormat="1" ht="10.32" customHeight="1">
      <c r="B142" s="38"/>
      <c r="C142" s="39"/>
      <c r="D142" s="39"/>
      <c r="E142" s="39"/>
      <c r="F142" s="39"/>
      <c r="G142" s="39"/>
      <c r="H142" s="39"/>
      <c r="I142" s="150"/>
      <c r="J142" s="39"/>
      <c r="K142" s="39"/>
      <c r="L142" s="43"/>
    </row>
    <row r="143" s="10" customFormat="1" ht="29.28" customHeight="1">
      <c r="B143" s="206"/>
      <c r="C143" s="207" t="s">
        <v>165</v>
      </c>
      <c r="D143" s="208" t="s">
        <v>61</v>
      </c>
      <c r="E143" s="208" t="s">
        <v>57</v>
      </c>
      <c r="F143" s="208" t="s">
        <v>58</v>
      </c>
      <c r="G143" s="208" t="s">
        <v>166</v>
      </c>
      <c r="H143" s="208" t="s">
        <v>167</v>
      </c>
      <c r="I143" s="209" t="s">
        <v>168</v>
      </c>
      <c r="J143" s="208" t="s">
        <v>137</v>
      </c>
      <c r="K143" s="210" t="s">
        <v>169</v>
      </c>
      <c r="L143" s="211"/>
      <c r="M143" s="95" t="s">
        <v>1</v>
      </c>
      <c r="N143" s="96" t="s">
        <v>40</v>
      </c>
      <c r="O143" s="96" t="s">
        <v>170</v>
      </c>
      <c r="P143" s="96" t="s">
        <v>171</v>
      </c>
      <c r="Q143" s="96" t="s">
        <v>172</v>
      </c>
      <c r="R143" s="96" t="s">
        <v>173</v>
      </c>
      <c r="S143" s="96" t="s">
        <v>174</v>
      </c>
      <c r="T143" s="97" t="s">
        <v>175</v>
      </c>
    </row>
    <row r="144" s="1" customFormat="1" ht="22.8" customHeight="1">
      <c r="B144" s="38"/>
      <c r="C144" s="102" t="s">
        <v>176</v>
      </c>
      <c r="D144" s="39"/>
      <c r="E144" s="39"/>
      <c r="F144" s="39"/>
      <c r="G144" s="39"/>
      <c r="H144" s="39"/>
      <c r="I144" s="150"/>
      <c r="J144" s="212">
        <f>BK144</f>
        <v>0</v>
      </c>
      <c r="K144" s="39"/>
      <c r="L144" s="43"/>
      <c r="M144" s="98"/>
      <c r="N144" s="99"/>
      <c r="O144" s="99"/>
      <c r="P144" s="213">
        <f>P145+P692</f>
        <v>0</v>
      </c>
      <c r="Q144" s="99"/>
      <c r="R144" s="213">
        <f>R145+R692</f>
        <v>136.84867581</v>
      </c>
      <c r="S144" s="99"/>
      <c r="T144" s="214">
        <f>T145+T692</f>
        <v>200.09552810000002</v>
      </c>
      <c r="AT144" s="17" t="s">
        <v>75</v>
      </c>
      <c r="AU144" s="17" t="s">
        <v>139</v>
      </c>
      <c r="BK144" s="215">
        <f>BK145+BK692</f>
        <v>0</v>
      </c>
    </row>
    <row r="145" s="11" customFormat="1" ht="25.92" customHeight="1">
      <c r="B145" s="216"/>
      <c r="C145" s="217"/>
      <c r="D145" s="218" t="s">
        <v>75</v>
      </c>
      <c r="E145" s="219" t="s">
        <v>177</v>
      </c>
      <c r="F145" s="219" t="s">
        <v>178</v>
      </c>
      <c r="G145" s="217"/>
      <c r="H145" s="217"/>
      <c r="I145" s="220"/>
      <c r="J145" s="221">
        <f>BK145</f>
        <v>0</v>
      </c>
      <c r="K145" s="217"/>
      <c r="L145" s="222"/>
      <c r="M145" s="223"/>
      <c r="N145" s="224"/>
      <c r="O145" s="224"/>
      <c r="P145" s="225">
        <f>P146+P154+P179+P566+P684+P690</f>
        <v>0</v>
      </c>
      <c r="Q145" s="224"/>
      <c r="R145" s="225">
        <f>R146+R154+R179+R566+R684+R690</f>
        <v>60.848898769999998</v>
      </c>
      <c r="S145" s="224"/>
      <c r="T145" s="226">
        <f>T146+T154+T179+T566+T684+T690</f>
        <v>68.421279999999996</v>
      </c>
      <c r="AR145" s="227" t="s">
        <v>83</v>
      </c>
      <c r="AT145" s="228" t="s">
        <v>75</v>
      </c>
      <c r="AU145" s="228" t="s">
        <v>76</v>
      </c>
      <c r="AY145" s="227" t="s">
        <v>179</v>
      </c>
      <c r="BK145" s="229">
        <f>BK146+BK154+BK179+BK566+BK684+BK690</f>
        <v>0</v>
      </c>
    </row>
    <row r="146" s="11" customFormat="1" ht="22.8" customHeight="1">
      <c r="B146" s="216"/>
      <c r="C146" s="217"/>
      <c r="D146" s="218" t="s">
        <v>75</v>
      </c>
      <c r="E146" s="230" t="s">
        <v>83</v>
      </c>
      <c r="F146" s="230" t="s">
        <v>180</v>
      </c>
      <c r="G146" s="217"/>
      <c r="H146" s="217"/>
      <c r="I146" s="220"/>
      <c r="J146" s="231">
        <f>BK146</f>
        <v>0</v>
      </c>
      <c r="K146" s="217"/>
      <c r="L146" s="222"/>
      <c r="M146" s="223"/>
      <c r="N146" s="224"/>
      <c r="O146" s="224"/>
      <c r="P146" s="225">
        <f>SUM(P147:P153)</f>
        <v>0</v>
      </c>
      <c r="Q146" s="224"/>
      <c r="R146" s="225">
        <f>SUM(R147:R153)</f>
        <v>0</v>
      </c>
      <c r="S146" s="224"/>
      <c r="T146" s="226">
        <f>SUM(T147:T153)</f>
        <v>0</v>
      </c>
      <c r="AR146" s="227" t="s">
        <v>83</v>
      </c>
      <c r="AT146" s="228" t="s">
        <v>75</v>
      </c>
      <c r="AU146" s="228" t="s">
        <v>83</v>
      </c>
      <c r="AY146" s="227" t="s">
        <v>179</v>
      </c>
      <c r="BK146" s="229">
        <f>SUM(BK147:BK153)</f>
        <v>0</v>
      </c>
    </row>
    <row r="147" s="1" customFormat="1" ht="16.5" customHeight="1">
      <c r="B147" s="38"/>
      <c r="C147" s="232" t="s">
        <v>83</v>
      </c>
      <c r="D147" s="232" t="s">
        <v>181</v>
      </c>
      <c r="E147" s="233" t="s">
        <v>182</v>
      </c>
      <c r="F147" s="234" t="s">
        <v>183</v>
      </c>
      <c r="G147" s="235" t="s">
        <v>184</v>
      </c>
      <c r="H147" s="236">
        <v>44.981999999999999</v>
      </c>
      <c r="I147" s="237"/>
      <c r="J147" s="238">
        <f>ROUND(I147*H147,2)</f>
        <v>0</v>
      </c>
      <c r="K147" s="234" t="s">
        <v>185</v>
      </c>
      <c r="L147" s="43"/>
      <c r="M147" s="239" t="s">
        <v>1</v>
      </c>
      <c r="N147" s="240" t="s">
        <v>41</v>
      </c>
      <c r="O147" s="86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AR147" s="243" t="s">
        <v>186</v>
      </c>
      <c r="AT147" s="243" t="s">
        <v>181</v>
      </c>
      <c r="AU147" s="243" t="s">
        <v>85</v>
      </c>
      <c r="AY147" s="17" t="s">
        <v>179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7" t="s">
        <v>83</v>
      </c>
      <c r="BK147" s="244">
        <f>ROUND(I147*H147,2)</f>
        <v>0</v>
      </c>
      <c r="BL147" s="17" t="s">
        <v>186</v>
      </c>
      <c r="BM147" s="243" t="s">
        <v>187</v>
      </c>
    </row>
    <row r="148" s="12" customFormat="1">
      <c r="B148" s="245"/>
      <c r="C148" s="246"/>
      <c r="D148" s="247" t="s">
        <v>188</v>
      </c>
      <c r="E148" s="248" t="s">
        <v>1</v>
      </c>
      <c r="F148" s="249" t="s">
        <v>189</v>
      </c>
      <c r="G148" s="246"/>
      <c r="H148" s="248" t="s">
        <v>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AT148" s="255" t="s">
        <v>188</v>
      </c>
      <c r="AU148" s="255" t="s">
        <v>85</v>
      </c>
      <c r="AV148" s="12" t="s">
        <v>83</v>
      </c>
      <c r="AW148" s="12" t="s">
        <v>32</v>
      </c>
      <c r="AX148" s="12" t="s">
        <v>76</v>
      </c>
      <c r="AY148" s="255" t="s">
        <v>179</v>
      </c>
    </row>
    <row r="149" s="13" customFormat="1">
      <c r="B149" s="256"/>
      <c r="C149" s="257"/>
      <c r="D149" s="247" t="s">
        <v>188</v>
      </c>
      <c r="E149" s="258" t="s">
        <v>1</v>
      </c>
      <c r="F149" s="259" t="s">
        <v>190</v>
      </c>
      <c r="G149" s="257"/>
      <c r="H149" s="260">
        <v>50.576000000000001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AT149" s="266" t="s">
        <v>188</v>
      </c>
      <c r="AU149" s="266" t="s">
        <v>85</v>
      </c>
      <c r="AV149" s="13" t="s">
        <v>85</v>
      </c>
      <c r="AW149" s="13" t="s">
        <v>32</v>
      </c>
      <c r="AX149" s="13" t="s">
        <v>76</v>
      </c>
      <c r="AY149" s="266" t="s">
        <v>179</v>
      </c>
    </row>
    <row r="150" s="13" customFormat="1">
      <c r="B150" s="256"/>
      <c r="C150" s="257"/>
      <c r="D150" s="247" t="s">
        <v>188</v>
      </c>
      <c r="E150" s="258" t="s">
        <v>1</v>
      </c>
      <c r="F150" s="259" t="s">
        <v>191</v>
      </c>
      <c r="G150" s="257"/>
      <c r="H150" s="260">
        <v>0.58799999999999997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AT150" s="266" t="s">
        <v>188</v>
      </c>
      <c r="AU150" s="266" t="s">
        <v>85</v>
      </c>
      <c r="AV150" s="13" t="s">
        <v>85</v>
      </c>
      <c r="AW150" s="13" t="s">
        <v>32</v>
      </c>
      <c r="AX150" s="13" t="s">
        <v>76</v>
      </c>
      <c r="AY150" s="266" t="s">
        <v>179</v>
      </c>
    </row>
    <row r="151" s="13" customFormat="1">
      <c r="B151" s="256"/>
      <c r="C151" s="257"/>
      <c r="D151" s="247" t="s">
        <v>188</v>
      </c>
      <c r="E151" s="258" t="s">
        <v>1</v>
      </c>
      <c r="F151" s="259" t="s">
        <v>192</v>
      </c>
      <c r="G151" s="257"/>
      <c r="H151" s="260">
        <v>-6.1820000000000004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AT151" s="266" t="s">
        <v>188</v>
      </c>
      <c r="AU151" s="266" t="s">
        <v>85</v>
      </c>
      <c r="AV151" s="13" t="s">
        <v>85</v>
      </c>
      <c r="AW151" s="13" t="s">
        <v>32</v>
      </c>
      <c r="AX151" s="13" t="s">
        <v>76</v>
      </c>
      <c r="AY151" s="266" t="s">
        <v>179</v>
      </c>
    </row>
    <row r="152" s="14" customFormat="1">
      <c r="B152" s="267"/>
      <c r="C152" s="268"/>
      <c r="D152" s="247" t="s">
        <v>188</v>
      </c>
      <c r="E152" s="269" t="s">
        <v>1</v>
      </c>
      <c r="F152" s="270" t="s">
        <v>193</v>
      </c>
      <c r="G152" s="268"/>
      <c r="H152" s="271">
        <v>44.981999999999999</v>
      </c>
      <c r="I152" s="272"/>
      <c r="J152" s="268"/>
      <c r="K152" s="268"/>
      <c r="L152" s="273"/>
      <c r="M152" s="274"/>
      <c r="N152" s="275"/>
      <c r="O152" s="275"/>
      <c r="P152" s="275"/>
      <c r="Q152" s="275"/>
      <c r="R152" s="275"/>
      <c r="S152" s="275"/>
      <c r="T152" s="276"/>
      <c r="AT152" s="277" t="s">
        <v>188</v>
      </c>
      <c r="AU152" s="277" t="s">
        <v>85</v>
      </c>
      <c r="AV152" s="14" t="s">
        <v>186</v>
      </c>
      <c r="AW152" s="14" t="s">
        <v>32</v>
      </c>
      <c r="AX152" s="14" t="s">
        <v>83</v>
      </c>
      <c r="AY152" s="277" t="s">
        <v>179</v>
      </c>
    </row>
    <row r="153" s="1" customFormat="1" ht="24" customHeight="1">
      <c r="B153" s="38"/>
      <c r="C153" s="232" t="s">
        <v>85</v>
      </c>
      <c r="D153" s="232" t="s">
        <v>181</v>
      </c>
      <c r="E153" s="233" t="s">
        <v>194</v>
      </c>
      <c r="F153" s="234" t="s">
        <v>195</v>
      </c>
      <c r="G153" s="235" t="s">
        <v>184</v>
      </c>
      <c r="H153" s="236">
        <v>44.981999999999999</v>
      </c>
      <c r="I153" s="237"/>
      <c r="J153" s="238">
        <f>ROUND(I153*H153,2)</f>
        <v>0</v>
      </c>
      <c r="K153" s="234" t="s">
        <v>185</v>
      </c>
      <c r="L153" s="43"/>
      <c r="M153" s="239" t="s">
        <v>1</v>
      </c>
      <c r="N153" s="240" t="s">
        <v>41</v>
      </c>
      <c r="O153" s="86"/>
      <c r="P153" s="241">
        <f>O153*H153</f>
        <v>0</v>
      </c>
      <c r="Q153" s="241">
        <v>0</v>
      </c>
      <c r="R153" s="241">
        <f>Q153*H153</f>
        <v>0</v>
      </c>
      <c r="S153" s="241">
        <v>0</v>
      </c>
      <c r="T153" s="242">
        <f>S153*H153</f>
        <v>0</v>
      </c>
      <c r="AR153" s="243" t="s">
        <v>186</v>
      </c>
      <c r="AT153" s="243" t="s">
        <v>181</v>
      </c>
      <c r="AU153" s="243" t="s">
        <v>85</v>
      </c>
      <c r="AY153" s="17" t="s">
        <v>179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7" t="s">
        <v>83</v>
      </c>
      <c r="BK153" s="244">
        <f>ROUND(I153*H153,2)</f>
        <v>0</v>
      </c>
      <c r="BL153" s="17" t="s">
        <v>186</v>
      </c>
      <c r="BM153" s="243" t="s">
        <v>196</v>
      </c>
    </row>
    <row r="154" s="11" customFormat="1" ht="22.8" customHeight="1">
      <c r="B154" s="216"/>
      <c r="C154" s="217"/>
      <c r="D154" s="218" t="s">
        <v>75</v>
      </c>
      <c r="E154" s="230" t="s">
        <v>197</v>
      </c>
      <c r="F154" s="230" t="s">
        <v>198</v>
      </c>
      <c r="G154" s="217"/>
      <c r="H154" s="217"/>
      <c r="I154" s="220"/>
      <c r="J154" s="231">
        <f>BK154</f>
        <v>0</v>
      </c>
      <c r="K154" s="217"/>
      <c r="L154" s="222"/>
      <c r="M154" s="223"/>
      <c r="N154" s="224"/>
      <c r="O154" s="224"/>
      <c r="P154" s="225">
        <f>SUM(P155:P178)</f>
        <v>0</v>
      </c>
      <c r="Q154" s="224"/>
      <c r="R154" s="225">
        <f>SUM(R155:R178)</f>
        <v>12.755290330000001</v>
      </c>
      <c r="S154" s="224"/>
      <c r="T154" s="226">
        <f>SUM(T155:T178)</f>
        <v>0</v>
      </c>
      <c r="AR154" s="227" t="s">
        <v>83</v>
      </c>
      <c r="AT154" s="228" t="s">
        <v>75</v>
      </c>
      <c r="AU154" s="228" t="s">
        <v>83</v>
      </c>
      <c r="AY154" s="227" t="s">
        <v>179</v>
      </c>
      <c r="BK154" s="229">
        <f>SUM(BK155:BK178)</f>
        <v>0</v>
      </c>
    </row>
    <row r="155" s="1" customFormat="1" ht="24" customHeight="1">
      <c r="B155" s="38"/>
      <c r="C155" s="232" t="s">
        <v>197</v>
      </c>
      <c r="D155" s="232" t="s">
        <v>181</v>
      </c>
      <c r="E155" s="233" t="s">
        <v>199</v>
      </c>
      <c r="F155" s="234" t="s">
        <v>200</v>
      </c>
      <c r="G155" s="235" t="s">
        <v>201</v>
      </c>
      <c r="H155" s="236">
        <v>1.633</v>
      </c>
      <c r="I155" s="237"/>
      <c r="J155" s="238">
        <f>ROUND(I155*H155,2)</f>
        <v>0</v>
      </c>
      <c r="K155" s="234" t="s">
        <v>185</v>
      </c>
      <c r="L155" s="43"/>
      <c r="M155" s="239" t="s">
        <v>1</v>
      </c>
      <c r="N155" s="240" t="s">
        <v>41</v>
      </c>
      <c r="O155" s="86"/>
      <c r="P155" s="241">
        <f>O155*H155</f>
        <v>0</v>
      </c>
      <c r="Q155" s="241">
        <v>0.17663999999999999</v>
      </c>
      <c r="R155" s="241">
        <f>Q155*H155</f>
        <v>0.28845312000000001</v>
      </c>
      <c r="S155" s="241">
        <v>0</v>
      </c>
      <c r="T155" s="242">
        <f>S155*H155</f>
        <v>0</v>
      </c>
      <c r="AR155" s="243" t="s">
        <v>186</v>
      </c>
      <c r="AT155" s="243" t="s">
        <v>181</v>
      </c>
      <c r="AU155" s="243" t="s">
        <v>85</v>
      </c>
      <c r="AY155" s="17" t="s">
        <v>179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7" t="s">
        <v>83</v>
      </c>
      <c r="BK155" s="244">
        <f>ROUND(I155*H155,2)</f>
        <v>0</v>
      </c>
      <c r="BL155" s="17" t="s">
        <v>186</v>
      </c>
      <c r="BM155" s="243" t="s">
        <v>202</v>
      </c>
    </row>
    <row r="156" s="12" customFormat="1">
      <c r="B156" s="245"/>
      <c r="C156" s="246"/>
      <c r="D156" s="247" t="s">
        <v>188</v>
      </c>
      <c r="E156" s="248" t="s">
        <v>1</v>
      </c>
      <c r="F156" s="249" t="s">
        <v>203</v>
      </c>
      <c r="G156" s="246"/>
      <c r="H156" s="248" t="s">
        <v>1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AT156" s="255" t="s">
        <v>188</v>
      </c>
      <c r="AU156" s="255" t="s">
        <v>85</v>
      </c>
      <c r="AV156" s="12" t="s">
        <v>83</v>
      </c>
      <c r="AW156" s="12" t="s">
        <v>32</v>
      </c>
      <c r="AX156" s="12" t="s">
        <v>76</v>
      </c>
      <c r="AY156" s="255" t="s">
        <v>179</v>
      </c>
    </row>
    <row r="157" s="13" customFormat="1">
      <c r="B157" s="256"/>
      <c r="C157" s="257"/>
      <c r="D157" s="247" t="s">
        <v>188</v>
      </c>
      <c r="E157" s="258" t="s">
        <v>1</v>
      </c>
      <c r="F157" s="259" t="s">
        <v>204</v>
      </c>
      <c r="G157" s="257"/>
      <c r="H157" s="260">
        <v>0.308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AT157" s="266" t="s">
        <v>188</v>
      </c>
      <c r="AU157" s="266" t="s">
        <v>85</v>
      </c>
      <c r="AV157" s="13" t="s">
        <v>85</v>
      </c>
      <c r="AW157" s="13" t="s">
        <v>32</v>
      </c>
      <c r="AX157" s="13" t="s">
        <v>76</v>
      </c>
      <c r="AY157" s="266" t="s">
        <v>179</v>
      </c>
    </row>
    <row r="158" s="13" customFormat="1">
      <c r="B158" s="256"/>
      <c r="C158" s="257"/>
      <c r="D158" s="247" t="s">
        <v>188</v>
      </c>
      <c r="E158" s="258" t="s">
        <v>1</v>
      </c>
      <c r="F158" s="259" t="s">
        <v>205</v>
      </c>
      <c r="G158" s="257"/>
      <c r="H158" s="260">
        <v>1.325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AT158" s="266" t="s">
        <v>188</v>
      </c>
      <c r="AU158" s="266" t="s">
        <v>85</v>
      </c>
      <c r="AV158" s="13" t="s">
        <v>85</v>
      </c>
      <c r="AW158" s="13" t="s">
        <v>32</v>
      </c>
      <c r="AX158" s="13" t="s">
        <v>76</v>
      </c>
      <c r="AY158" s="266" t="s">
        <v>179</v>
      </c>
    </row>
    <row r="159" s="14" customFormat="1">
      <c r="B159" s="267"/>
      <c r="C159" s="268"/>
      <c r="D159" s="247" t="s">
        <v>188</v>
      </c>
      <c r="E159" s="269" t="s">
        <v>1</v>
      </c>
      <c r="F159" s="270" t="s">
        <v>193</v>
      </c>
      <c r="G159" s="268"/>
      <c r="H159" s="271">
        <v>1.633</v>
      </c>
      <c r="I159" s="272"/>
      <c r="J159" s="268"/>
      <c r="K159" s="268"/>
      <c r="L159" s="273"/>
      <c r="M159" s="274"/>
      <c r="N159" s="275"/>
      <c r="O159" s="275"/>
      <c r="P159" s="275"/>
      <c r="Q159" s="275"/>
      <c r="R159" s="275"/>
      <c r="S159" s="275"/>
      <c r="T159" s="276"/>
      <c r="AT159" s="277" t="s">
        <v>188</v>
      </c>
      <c r="AU159" s="277" t="s">
        <v>85</v>
      </c>
      <c r="AV159" s="14" t="s">
        <v>186</v>
      </c>
      <c r="AW159" s="14" t="s">
        <v>32</v>
      </c>
      <c r="AX159" s="14" t="s">
        <v>83</v>
      </c>
      <c r="AY159" s="277" t="s">
        <v>179</v>
      </c>
    </row>
    <row r="160" s="1" customFormat="1" ht="24" customHeight="1">
      <c r="B160" s="38"/>
      <c r="C160" s="232" t="s">
        <v>186</v>
      </c>
      <c r="D160" s="232" t="s">
        <v>181</v>
      </c>
      <c r="E160" s="233" t="s">
        <v>206</v>
      </c>
      <c r="F160" s="234" t="s">
        <v>207</v>
      </c>
      <c r="G160" s="235" t="s">
        <v>201</v>
      </c>
      <c r="H160" s="236">
        <v>1.02</v>
      </c>
      <c r="I160" s="237"/>
      <c r="J160" s="238">
        <f>ROUND(I160*H160,2)</f>
        <v>0</v>
      </c>
      <c r="K160" s="234" t="s">
        <v>185</v>
      </c>
      <c r="L160" s="43"/>
      <c r="M160" s="239" t="s">
        <v>1</v>
      </c>
      <c r="N160" s="240" t="s">
        <v>41</v>
      </c>
      <c r="O160" s="86"/>
      <c r="P160" s="241">
        <f>O160*H160</f>
        <v>0</v>
      </c>
      <c r="Q160" s="241">
        <v>0.11085</v>
      </c>
      <c r="R160" s="241">
        <f>Q160*H160</f>
        <v>0.113067</v>
      </c>
      <c r="S160" s="241">
        <v>0</v>
      </c>
      <c r="T160" s="242">
        <f>S160*H160</f>
        <v>0</v>
      </c>
      <c r="AR160" s="243" t="s">
        <v>186</v>
      </c>
      <c r="AT160" s="243" t="s">
        <v>181</v>
      </c>
      <c r="AU160" s="243" t="s">
        <v>85</v>
      </c>
      <c r="AY160" s="17" t="s">
        <v>179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7" t="s">
        <v>83</v>
      </c>
      <c r="BK160" s="244">
        <f>ROUND(I160*H160,2)</f>
        <v>0</v>
      </c>
      <c r="BL160" s="17" t="s">
        <v>186</v>
      </c>
      <c r="BM160" s="243" t="s">
        <v>208</v>
      </c>
    </row>
    <row r="161" s="12" customFormat="1">
      <c r="B161" s="245"/>
      <c r="C161" s="246"/>
      <c r="D161" s="247" t="s">
        <v>188</v>
      </c>
      <c r="E161" s="248" t="s">
        <v>1</v>
      </c>
      <c r="F161" s="249" t="s">
        <v>203</v>
      </c>
      <c r="G161" s="246"/>
      <c r="H161" s="248" t="s">
        <v>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AT161" s="255" t="s">
        <v>188</v>
      </c>
      <c r="AU161" s="255" t="s">
        <v>85</v>
      </c>
      <c r="AV161" s="12" t="s">
        <v>83</v>
      </c>
      <c r="AW161" s="12" t="s">
        <v>32</v>
      </c>
      <c r="AX161" s="12" t="s">
        <v>76</v>
      </c>
      <c r="AY161" s="255" t="s">
        <v>179</v>
      </c>
    </row>
    <row r="162" s="13" customFormat="1">
      <c r="B162" s="256"/>
      <c r="C162" s="257"/>
      <c r="D162" s="247" t="s">
        <v>188</v>
      </c>
      <c r="E162" s="258" t="s">
        <v>1</v>
      </c>
      <c r="F162" s="259" t="s">
        <v>209</v>
      </c>
      <c r="G162" s="257"/>
      <c r="H162" s="260">
        <v>1.02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AT162" s="266" t="s">
        <v>188</v>
      </c>
      <c r="AU162" s="266" t="s">
        <v>85</v>
      </c>
      <c r="AV162" s="13" t="s">
        <v>85</v>
      </c>
      <c r="AW162" s="13" t="s">
        <v>32</v>
      </c>
      <c r="AX162" s="13" t="s">
        <v>83</v>
      </c>
      <c r="AY162" s="266" t="s">
        <v>179</v>
      </c>
    </row>
    <row r="163" s="1" customFormat="1" ht="24" customHeight="1">
      <c r="B163" s="38"/>
      <c r="C163" s="232" t="s">
        <v>210</v>
      </c>
      <c r="D163" s="232" t="s">
        <v>181</v>
      </c>
      <c r="E163" s="233" t="s">
        <v>211</v>
      </c>
      <c r="F163" s="234" t="s">
        <v>212</v>
      </c>
      <c r="G163" s="235" t="s">
        <v>201</v>
      </c>
      <c r="H163" s="236">
        <v>113.431</v>
      </c>
      <c r="I163" s="237"/>
      <c r="J163" s="238">
        <f>ROUND(I163*H163,2)</f>
        <v>0</v>
      </c>
      <c r="K163" s="234" t="s">
        <v>185</v>
      </c>
      <c r="L163" s="43"/>
      <c r="M163" s="239" t="s">
        <v>1</v>
      </c>
      <c r="N163" s="240" t="s">
        <v>41</v>
      </c>
      <c r="O163" s="86"/>
      <c r="P163" s="241">
        <f>O163*H163</f>
        <v>0</v>
      </c>
      <c r="Q163" s="241">
        <v>0.10891000000000001</v>
      </c>
      <c r="R163" s="241">
        <f>Q163*H163</f>
        <v>12.35377021</v>
      </c>
      <c r="S163" s="241">
        <v>0</v>
      </c>
      <c r="T163" s="242">
        <f>S163*H163</f>
        <v>0</v>
      </c>
      <c r="AR163" s="243" t="s">
        <v>186</v>
      </c>
      <c r="AT163" s="243" t="s">
        <v>181</v>
      </c>
      <c r="AU163" s="243" t="s">
        <v>85</v>
      </c>
      <c r="AY163" s="17" t="s">
        <v>179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7" t="s">
        <v>83</v>
      </c>
      <c r="BK163" s="244">
        <f>ROUND(I163*H163,2)</f>
        <v>0</v>
      </c>
      <c r="BL163" s="17" t="s">
        <v>186</v>
      </c>
      <c r="BM163" s="243" t="s">
        <v>213</v>
      </c>
    </row>
    <row r="164" s="12" customFormat="1">
      <c r="B164" s="245"/>
      <c r="C164" s="246"/>
      <c r="D164" s="247" t="s">
        <v>188</v>
      </c>
      <c r="E164" s="248" t="s">
        <v>1</v>
      </c>
      <c r="F164" s="249" t="s">
        <v>203</v>
      </c>
      <c r="G164" s="246"/>
      <c r="H164" s="248" t="s">
        <v>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AT164" s="255" t="s">
        <v>188</v>
      </c>
      <c r="AU164" s="255" t="s">
        <v>85</v>
      </c>
      <c r="AV164" s="12" t="s">
        <v>83</v>
      </c>
      <c r="AW164" s="12" t="s">
        <v>32</v>
      </c>
      <c r="AX164" s="12" t="s">
        <v>76</v>
      </c>
      <c r="AY164" s="255" t="s">
        <v>179</v>
      </c>
    </row>
    <row r="165" s="13" customFormat="1">
      <c r="B165" s="256"/>
      <c r="C165" s="257"/>
      <c r="D165" s="247" t="s">
        <v>188</v>
      </c>
      <c r="E165" s="258" t="s">
        <v>1</v>
      </c>
      <c r="F165" s="259" t="s">
        <v>214</v>
      </c>
      <c r="G165" s="257"/>
      <c r="H165" s="260">
        <v>2.0830000000000002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AT165" s="266" t="s">
        <v>188</v>
      </c>
      <c r="AU165" s="266" t="s">
        <v>85</v>
      </c>
      <c r="AV165" s="13" t="s">
        <v>85</v>
      </c>
      <c r="AW165" s="13" t="s">
        <v>32</v>
      </c>
      <c r="AX165" s="13" t="s">
        <v>76</v>
      </c>
      <c r="AY165" s="266" t="s">
        <v>179</v>
      </c>
    </row>
    <row r="166" s="13" customFormat="1">
      <c r="B166" s="256"/>
      <c r="C166" s="257"/>
      <c r="D166" s="247" t="s">
        <v>188</v>
      </c>
      <c r="E166" s="258" t="s">
        <v>1</v>
      </c>
      <c r="F166" s="259" t="s">
        <v>215</v>
      </c>
      <c r="G166" s="257"/>
      <c r="H166" s="260">
        <v>3.6899999999999999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AT166" s="266" t="s">
        <v>188</v>
      </c>
      <c r="AU166" s="266" t="s">
        <v>85</v>
      </c>
      <c r="AV166" s="13" t="s">
        <v>85</v>
      </c>
      <c r="AW166" s="13" t="s">
        <v>32</v>
      </c>
      <c r="AX166" s="13" t="s">
        <v>76</v>
      </c>
      <c r="AY166" s="266" t="s">
        <v>179</v>
      </c>
    </row>
    <row r="167" s="13" customFormat="1">
      <c r="B167" s="256"/>
      <c r="C167" s="257"/>
      <c r="D167" s="247" t="s">
        <v>188</v>
      </c>
      <c r="E167" s="258" t="s">
        <v>1</v>
      </c>
      <c r="F167" s="259" t="s">
        <v>216</v>
      </c>
      <c r="G167" s="257"/>
      <c r="H167" s="260">
        <v>3.4950000000000001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AT167" s="266" t="s">
        <v>188</v>
      </c>
      <c r="AU167" s="266" t="s">
        <v>85</v>
      </c>
      <c r="AV167" s="13" t="s">
        <v>85</v>
      </c>
      <c r="AW167" s="13" t="s">
        <v>32</v>
      </c>
      <c r="AX167" s="13" t="s">
        <v>76</v>
      </c>
      <c r="AY167" s="266" t="s">
        <v>179</v>
      </c>
    </row>
    <row r="168" s="13" customFormat="1">
      <c r="B168" s="256"/>
      <c r="C168" s="257"/>
      <c r="D168" s="247" t="s">
        <v>188</v>
      </c>
      <c r="E168" s="258" t="s">
        <v>1</v>
      </c>
      <c r="F168" s="259" t="s">
        <v>217</v>
      </c>
      <c r="G168" s="257"/>
      <c r="H168" s="260">
        <v>9.1020000000000003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AT168" s="266" t="s">
        <v>188</v>
      </c>
      <c r="AU168" s="266" t="s">
        <v>85</v>
      </c>
      <c r="AV168" s="13" t="s">
        <v>85</v>
      </c>
      <c r="AW168" s="13" t="s">
        <v>32</v>
      </c>
      <c r="AX168" s="13" t="s">
        <v>76</v>
      </c>
      <c r="AY168" s="266" t="s">
        <v>179</v>
      </c>
    </row>
    <row r="169" s="13" customFormat="1">
      <c r="B169" s="256"/>
      <c r="C169" s="257"/>
      <c r="D169" s="247" t="s">
        <v>188</v>
      </c>
      <c r="E169" s="258" t="s">
        <v>1</v>
      </c>
      <c r="F169" s="259" t="s">
        <v>218</v>
      </c>
      <c r="G169" s="257"/>
      <c r="H169" s="260">
        <v>9.7379999999999995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AT169" s="266" t="s">
        <v>188</v>
      </c>
      <c r="AU169" s="266" t="s">
        <v>85</v>
      </c>
      <c r="AV169" s="13" t="s">
        <v>85</v>
      </c>
      <c r="AW169" s="13" t="s">
        <v>32</v>
      </c>
      <c r="AX169" s="13" t="s">
        <v>76</v>
      </c>
      <c r="AY169" s="266" t="s">
        <v>179</v>
      </c>
    </row>
    <row r="170" s="13" customFormat="1">
      <c r="B170" s="256"/>
      <c r="C170" s="257"/>
      <c r="D170" s="247" t="s">
        <v>188</v>
      </c>
      <c r="E170" s="258" t="s">
        <v>1</v>
      </c>
      <c r="F170" s="259" t="s">
        <v>219</v>
      </c>
      <c r="G170" s="257"/>
      <c r="H170" s="260">
        <v>14.76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AT170" s="266" t="s">
        <v>188</v>
      </c>
      <c r="AU170" s="266" t="s">
        <v>85</v>
      </c>
      <c r="AV170" s="13" t="s">
        <v>85</v>
      </c>
      <c r="AW170" s="13" t="s">
        <v>32</v>
      </c>
      <c r="AX170" s="13" t="s">
        <v>76</v>
      </c>
      <c r="AY170" s="266" t="s">
        <v>179</v>
      </c>
    </row>
    <row r="171" s="13" customFormat="1">
      <c r="B171" s="256"/>
      <c r="C171" s="257"/>
      <c r="D171" s="247" t="s">
        <v>188</v>
      </c>
      <c r="E171" s="258" t="s">
        <v>1</v>
      </c>
      <c r="F171" s="259" t="s">
        <v>220</v>
      </c>
      <c r="G171" s="257"/>
      <c r="H171" s="260">
        <v>3.0600000000000001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AT171" s="266" t="s">
        <v>188</v>
      </c>
      <c r="AU171" s="266" t="s">
        <v>85</v>
      </c>
      <c r="AV171" s="13" t="s">
        <v>85</v>
      </c>
      <c r="AW171" s="13" t="s">
        <v>32</v>
      </c>
      <c r="AX171" s="13" t="s">
        <v>76</v>
      </c>
      <c r="AY171" s="266" t="s">
        <v>179</v>
      </c>
    </row>
    <row r="172" s="13" customFormat="1">
      <c r="B172" s="256"/>
      <c r="C172" s="257"/>
      <c r="D172" s="247" t="s">
        <v>188</v>
      </c>
      <c r="E172" s="258" t="s">
        <v>1</v>
      </c>
      <c r="F172" s="259" t="s">
        <v>221</v>
      </c>
      <c r="G172" s="257"/>
      <c r="H172" s="260">
        <v>2.0910000000000002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AT172" s="266" t="s">
        <v>188</v>
      </c>
      <c r="AU172" s="266" t="s">
        <v>85</v>
      </c>
      <c r="AV172" s="13" t="s">
        <v>85</v>
      </c>
      <c r="AW172" s="13" t="s">
        <v>32</v>
      </c>
      <c r="AX172" s="13" t="s">
        <v>76</v>
      </c>
      <c r="AY172" s="266" t="s">
        <v>179</v>
      </c>
    </row>
    <row r="173" s="12" customFormat="1">
      <c r="B173" s="245"/>
      <c r="C173" s="246"/>
      <c r="D173" s="247" t="s">
        <v>188</v>
      </c>
      <c r="E173" s="248" t="s">
        <v>1</v>
      </c>
      <c r="F173" s="249" t="s">
        <v>222</v>
      </c>
      <c r="G173" s="246"/>
      <c r="H173" s="248" t="s">
        <v>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AT173" s="255" t="s">
        <v>188</v>
      </c>
      <c r="AU173" s="255" t="s">
        <v>85</v>
      </c>
      <c r="AV173" s="12" t="s">
        <v>83</v>
      </c>
      <c r="AW173" s="12" t="s">
        <v>32</v>
      </c>
      <c r="AX173" s="12" t="s">
        <v>76</v>
      </c>
      <c r="AY173" s="255" t="s">
        <v>179</v>
      </c>
    </row>
    <row r="174" s="13" customFormat="1">
      <c r="B174" s="256"/>
      <c r="C174" s="257"/>
      <c r="D174" s="247" t="s">
        <v>188</v>
      </c>
      <c r="E174" s="258" t="s">
        <v>1</v>
      </c>
      <c r="F174" s="259" t="s">
        <v>223</v>
      </c>
      <c r="G174" s="257"/>
      <c r="H174" s="260">
        <v>25.047000000000001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AT174" s="266" t="s">
        <v>188</v>
      </c>
      <c r="AU174" s="266" t="s">
        <v>85</v>
      </c>
      <c r="AV174" s="13" t="s">
        <v>85</v>
      </c>
      <c r="AW174" s="13" t="s">
        <v>32</v>
      </c>
      <c r="AX174" s="13" t="s">
        <v>76</v>
      </c>
      <c r="AY174" s="266" t="s">
        <v>179</v>
      </c>
    </row>
    <row r="175" s="13" customFormat="1">
      <c r="B175" s="256"/>
      <c r="C175" s="257"/>
      <c r="D175" s="247" t="s">
        <v>188</v>
      </c>
      <c r="E175" s="258" t="s">
        <v>1</v>
      </c>
      <c r="F175" s="259" t="s">
        <v>224</v>
      </c>
      <c r="G175" s="257"/>
      <c r="H175" s="260">
        <v>7.6589999999999998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AT175" s="266" t="s">
        <v>188</v>
      </c>
      <c r="AU175" s="266" t="s">
        <v>85</v>
      </c>
      <c r="AV175" s="13" t="s">
        <v>85</v>
      </c>
      <c r="AW175" s="13" t="s">
        <v>32</v>
      </c>
      <c r="AX175" s="13" t="s">
        <v>76</v>
      </c>
      <c r="AY175" s="266" t="s">
        <v>179</v>
      </c>
    </row>
    <row r="176" s="13" customFormat="1">
      <c r="B176" s="256"/>
      <c r="C176" s="257"/>
      <c r="D176" s="247" t="s">
        <v>188</v>
      </c>
      <c r="E176" s="258" t="s">
        <v>1</v>
      </c>
      <c r="F176" s="259" t="s">
        <v>223</v>
      </c>
      <c r="G176" s="257"/>
      <c r="H176" s="260">
        <v>25.047000000000001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AT176" s="266" t="s">
        <v>188</v>
      </c>
      <c r="AU176" s="266" t="s">
        <v>85</v>
      </c>
      <c r="AV176" s="13" t="s">
        <v>85</v>
      </c>
      <c r="AW176" s="13" t="s">
        <v>32</v>
      </c>
      <c r="AX176" s="13" t="s">
        <v>76</v>
      </c>
      <c r="AY176" s="266" t="s">
        <v>179</v>
      </c>
    </row>
    <row r="177" s="13" customFormat="1">
      <c r="B177" s="256"/>
      <c r="C177" s="257"/>
      <c r="D177" s="247" t="s">
        <v>188</v>
      </c>
      <c r="E177" s="258" t="s">
        <v>1</v>
      </c>
      <c r="F177" s="259" t="s">
        <v>224</v>
      </c>
      <c r="G177" s="257"/>
      <c r="H177" s="260">
        <v>7.6589999999999998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AT177" s="266" t="s">
        <v>188</v>
      </c>
      <c r="AU177" s="266" t="s">
        <v>85</v>
      </c>
      <c r="AV177" s="13" t="s">
        <v>85</v>
      </c>
      <c r="AW177" s="13" t="s">
        <v>32</v>
      </c>
      <c r="AX177" s="13" t="s">
        <v>76</v>
      </c>
      <c r="AY177" s="266" t="s">
        <v>179</v>
      </c>
    </row>
    <row r="178" s="14" customFormat="1">
      <c r="B178" s="267"/>
      <c r="C178" s="268"/>
      <c r="D178" s="247" t="s">
        <v>188</v>
      </c>
      <c r="E178" s="269" t="s">
        <v>1</v>
      </c>
      <c r="F178" s="270" t="s">
        <v>193</v>
      </c>
      <c r="G178" s="268"/>
      <c r="H178" s="271">
        <v>113.431</v>
      </c>
      <c r="I178" s="272"/>
      <c r="J178" s="268"/>
      <c r="K178" s="268"/>
      <c r="L178" s="273"/>
      <c r="M178" s="274"/>
      <c r="N178" s="275"/>
      <c r="O178" s="275"/>
      <c r="P178" s="275"/>
      <c r="Q178" s="275"/>
      <c r="R178" s="275"/>
      <c r="S178" s="275"/>
      <c r="T178" s="276"/>
      <c r="AT178" s="277" t="s">
        <v>188</v>
      </c>
      <c r="AU178" s="277" t="s">
        <v>85</v>
      </c>
      <c r="AV178" s="14" t="s">
        <v>186</v>
      </c>
      <c r="AW178" s="14" t="s">
        <v>32</v>
      </c>
      <c r="AX178" s="14" t="s">
        <v>83</v>
      </c>
      <c r="AY178" s="277" t="s">
        <v>179</v>
      </c>
    </row>
    <row r="179" s="11" customFormat="1" ht="22.8" customHeight="1">
      <c r="B179" s="216"/>
      <c r="C179" s="217"/>
      <c r="D179" s="218" t="s">
        <v>75</v>
      </c>
      <c r="E179" s="230" t="s">
        <v>225</v>
      </c>
      <c r="F179" s="230" t="s">
        <v>226</v>
      </c>
      <c r="G179" s="217"/>
      <c r="H179" s="217"/>
      <c r="I179" s="220"/>
      <c r="J179" s="231">
        <f>BK179</f>
        <v>0</v>
      </c>
      <c r="K179" s="217"/>
      <c r="L179" s="222"/>
      <c r="M179" s="223"/>
      <c r="N179" s="224"/>
      <c r="O179" s="224"/>
      <c r="P179" s="225">
        <f>SUM(P180:P565)</f>
        <v>0</v>
      </c>
      <c r="Q179" s="224"/>
      <c r="R179" s="225">
        <f>SUM(R180:R565)</f>
        <v>47.493778239999997</v>
      </c>
      <c r="S179" s="224"/>
      <c r="T179" s="226">
        <f>SUM(T180:T565)</f>
        <v>0</v>
      </c>
      <c r="AR179" s="227" t="s">
        <v>83</v>
      </c>
      <c r="AT179" s="228" t="s">
        <v>75</v>
      </c>
      <c r="AU179" s="228" t="s">
        <v>83</v>
      </c>
      <c r="AY179" s="227" t="s">
        <v>179</v>
      </c>
      <c r="BK179" s="229">
        <f>SUM(BK180:BK565)</f>
        <v>0</v>
      </c>
    </row>
    <row r="180" s="1" customFormat="1" ht="16.5" customHeight="1">
      <c r="B180" s="38"/>
      <c r="C180" s="232" t="s">
        <v>225</v>
      </c>
      <c r="D180" s="232" t="s">
        <v>181</v>
      </c>
      <c r="E180" s="233" t="s">
        <v>227</v>
      </c>
      <c r="F180" s="234" t="s">
        <v>228</v>
      </c>
      <c r="G180" s="235" t="s">
        <v>201</v>
      </c>
      <c r="H180" s="236">
        <v>112.86</v>
      </c>
      <c r="I180" s="237"/>
      <c r="J180" s="238">
        <f>ROUND(I180*H180,2)</f>
        <v>0</v>
      </c>
      <c r="K180" s="234" t="s">
        <v>185</v>
      </c>
      <c r="L180" s="43"/>
      <c r="M180" s="239" t="s">
        <v>1</v>
      </c>
      <c r="N180" s="240" t="s">
        <v>41</v>
      </c>
      <c r="O180" s="86"/>
      <c r="P180" s="241">
        <f>O180*H180</f>
        <v>0</v>
      </c>
      <c r="Q180" s="241">
        <v>0.032730000000000002</v>
      </c>
      <c r="R180" s="241">
        <f>Q180*H180</f>
        <v>3.6939078000000003</v>
      </c>
      <c r="S180" s="241">
        <v>0</v>
      </c>
      <c r="T180" s="242">
        <f>S180*H180</f>
        <v>0</v>
      </c>
      <c r="AR180" s="243" t="s">
        <v>186</v>
      </c>
      <c r="AT180" s="243" t="s">
        <v>181</v>
      </c>
      <c r="AU180" s="243" t="s">
        <v>85</v>
      </c>
      <c r="AY180" s="17" t="s">
        <v>179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17" t="s">
        <v>83</v>
      </c>
      <c r="BK180" s="244">
        <f>ROUND(I180*H180,2)</f>
        <v>0</v>
      </c>
      <c r="BL180" s="17" t="s">
        <v>186</v>
      </c>
      <c r="BM180" s="243" t="s">
        <v>229</v>
      </c>
    </row>
    <row r="181" s="12" customFormat="1">
      <c r="B181" s="245"/>
      <c r="C181" s="246"/>
      <c r="D181" s="247" t="s">
        <v>188</v>
      </c>
      <c r="E181" s="248" t="s">
        <v>1</v>
      </c>
      <c r="F181" s="249" t="s">
        <v>203</v>
      </c>
      <c r="G181" s="246"/>
      <c r="H181" s="248" t="s">
        <v>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AT181" s="255" t="s">
        <v>188</v>
      </c>
      <c r="AU181" s="255" t="s">
        <v>85</v>
      </c>
      <c r="AV181" s="12" t="s">
        <v>83</v>
      </c>
      <c r="AW181" s="12" t="s">
        <v>32</v>
      </c>
      <c r="AX181" s="12" t="s">
        <v>76</v>
      </c>
      <c r="AY181" s="255" t="s">
        <v>179</v>
      </c>
    </row>
    <row r="182" s="13" customFormat="1">
      <c r="B182" s="256"/>
      <c r="C182" s="257"/>
      <c r="D182" s="247" t="s">
        <v>188</v>
      </c>
      <c r="E182" s="258" t="s">
        <v>1</v>
      </c>
      <c r="F182" s="259" t="s">
        <v>230</v>
      </c>
      <c r="G182" s="257"/>
      <c r="H182" s="260">
        <v>1.925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AT182" s="266" t="s">
        <v>188</v>
      </c>
      <c r="AU182" s="266" t="s">
        <v>85</v>
      </c>
      <c r="AV182" s="13" t="s">
        <v>85</v>
      </c>
      <c r="AW182" s="13" t="s">
        <v>32</v>
      </c>
      <c r="AX182" s="13" t="s">
        <v>76</v>
      </c>
      <c r="AY182" s="266" t="s">
        <v>179</v>
      </c>
    </row>
    <row r="183" s="13" customFormat="1">
      <c r="B183" s="256"/>
      <c r="C183" s="257"/>
      <c r="D183" s="247" t="s">
        <v>188</v>
      </c>
      <c r="E183" s="258" t="s">
        <v>1</v>
      </c>
      <c r="F183" s="259" t="s">
        <v>231</v>
      </c>
      <c r="G183" s="257"/>
      <c r="H183" s="260">
        <v>1.98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AT183" s="266" t="s">
        <v>188</v>
      </c>
      <c r="AU183" s="266" t="s">
        <v>85</v>
      </c>
      <c r="AV183" s="13" t="s">
        <v>85</v>
      </c>
      <c r="AW183" s="13" t="s">
        <v>32</v>
      </c>
      <c r="AX183" s="13" t="s">
        <v>76</v>
      </c>
      <c r="AY183" s="266" t="s">
        <v>179</v>
      </c>
    </row>
    <row r="184" s="13" customFormat="1">
      <c r="B184" s="256"/>
      <c r="C184" s="257"/>
      <c r="D184" s="247" t="s">
        <v>188</v>
      </c>
      <c r="E184" s="258" t="s">
        <v>1</v>
      </c>
      <c r="F184" s="259" t="s">
        <v>232</v>
      </c>
      <c r="G184" s="257"/>
      <c r="H184" s="260">
        <v>3.8500000000000001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AT184" s="266" t="s">
        <v>188</v>
      </c>
      <c r="AU184" s="266" t="s">
        <v>85</v>
      </c>
      <c r="AV184" s="13" t="s">
        <v>85</v>
      </c>
      <c r="AW184" s="13" t="s">
        <v>32</v>
      </c>
      <c r="AX184" s="13" t="s">
        <v>76</v>
      </c>
      <c r="AY184" s="266" t="s">
        <v>179</v>
      </c>
    </row>
    <row r="185" s="13" customFormat="1">
      <c r="B185" s="256"/>
      <c r="C185" s="257"/>
      <c r="D185" s="247" t="s">
        <v>188</v>
      </c>
      <c r="E185" s="258" t="s">
        <v>1</v>
      </c>
      <c r="F185" s="259" t="s">
        <v>233</v>
      </c>
      <c r="G185" s="257"/>
      <c r="H185" s="260">
        <v>3.25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AT185" s="266" t="s">
        <v>188</v>
      </c>
      <c r="AU185" s="266" t="s">
        <v>85</v>
      </c>
      <c r="AV185" s="13" t="s">
        <v>85</v>
      </c>
      <c r="AW185" s="13" t="s">
        <v>32</v>
      </c>
      <c r="AX185" s="13" t="s">
        <v>76</v>
      </c>
      <c r="AY185" s="266" t="s">
        <v>179</v>
      </c>
    </row>
    <row r="186" s="13" customFormat="1">
      <c r="B186" s="256"/>
      <c r="C186" s="257"/>
      <c r="D186" s="247" t="s">
        <v>188</v>
      </c>
      <c r="E186" s="258" t="s">
        <v>1</v>
      </c>
      <c r="F186" s="259" t="s">
        <v>234</v>
      </c>
      <c r="G186" s="257"/>
      <c r="H186" s="260">
        <v>2.5249999999999999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AT186" s="266" t="s">
        <v>188</v>
      </c>
      <c r="AU186" s="266" t="s">
        <v>85</v>
      </c>
      <c r="AV186" s="13" t="s">
        <v>85</v>
      </c>
      <c r="AW186" s="13" t="s">
        <v>32</v>
      </c>
      <c r="AX186" s="13" t="s">
        <v>76</v>
      </c>
      <c r="AY186" s="266" t="s">
        <v>179</v>
      </c>
    </row>
    <row r="187" s="13" customFormat="1">
      <c r="B187" s="256"/>
      <c r="C187" s="257"/>
      <c r="D187" s="247" t="s">
        <v>188</v>
      </c>
      <c r="E187" s="258" t="s">
        <v>1</v>
      </c>
      <c r="F187" s="259" t="s">
        <v>235</v>
      </c>
      <c r="G187" s="257"/>
      <c r="H187" s="260">
        <v>1.875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AT187" s="266" t="s">
        <v>188</v>
      </c>
      <c r="AU187" s="266" t="s">
        <v>85</v>
      </c>
      <c r="AV187" s="13" t="s">
        <v>85</v>
      </c>
      <c r="AW187" s="13" t="s">
        <v>32</v>
      </c>
      <c r="AX187" s="13" t="s">
        <v>76</v>
      </c>
      <c r="AY187" s="266" t="s">
        <v>179</v>
      </c>
    </row>
    <row r="188" s="13" customFormat="1">
      <c r="B188" s="256"/>
      <c r="C188" s="257"/>
      <c r="D188" s="247" t="s">
        <v>188</v>
      </c>
      <c r="E188" s="258" t="s">
        <v>1</v>
      </c>
      <c r="F188" s="259" t="s">
        <v>236</v>
      </c>
      <c r="G188" s="257"/>
      <c r="H188" s="260">
        <v>8.125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AT188" s="266" t="s">
        <v>188</v>
      </c>
      <c r="AU188" s="266" t="s">
        <v>85</v>
      </c>
      <c r="AV188" s="13" t="s">
        <v>85</v>
      </c>
      <c r="AW188" s="13" t="s">
        <v>32</v>
      </c>
      <c r="AX188" s="13" t="s">
        <v>76</v>
      </c>
      <c r="AY188" s="266" t="s">
        <v>179</v>
      </c>
    </row>
    <row r="189" s="13" customFormat="1">
      <c r="B189" s="256"/>
      <c r="C189" s="257"/>
      <c r="D189" s="247" t="s">
        <v>188</v>
      </c>
      <c r="E189" s="258" t="s">
        <v>1</v>
      </c>
      <c r="F189" s="259" t="s">
        <v>237</v>
      </c>
      <c r="G189" s="257"/>
      <c r="H189" s="260">
        <v>4.4500000000000002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AT189" s="266" t="s">
        <v>188</v>
      </c>
      <c r="AU189" s="266" t="s">
        <v>85</v>
      </c>
      <c r="AV189" s="13" t="s">
        <v>85</v>
      </c>
      <c r="AW189" s="13" t="s">
        <v>32</v>
      </c>
      <c r="AX189" s="13" t="s">
        <v>76</v>
      </c>
      <c r="AY189" s="266" t="s">
        <v>179</v>
      </c>
    </row>
    <row r="190" s="13" customFormat="1">
      <c r="B190" s="256"/>
      <c r="C190" s="257"/>
      <c r="D190" s="247" t="s">
        <v>188</v>
      </c>
      <c r="E190" s="258" t="s">
        <v>1</v>
      </c>
      <c r="F190" s="259" t="s">
        <v>238</v>
      </c>
      <c r="G190" s="257"/>
      <c r="H190" s="260">
        <v>2.8250000000000002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AT190" s="266" t="s">
        <v>188</v>
      </c>
      <c r="AU190" s="266" t="s">
        <v>85</v>
      </c>
      <c r="AV190" s="13" t="s">
        <v>85</v>
      </c>
      <c r="AW190" s="13" t="s">
        <v>32</v>
      </c>
      <c r="AX190" s="13" t="s">
        <v>76</v>
      </c>
      <c r="AY190" s="266" t="s">
        <v>179</v>
      </c>
    </row>
    <row r="191" s="13" customFormat="1">
      <c r="B191" s="256"/>
      <c r="C191" s="257"/>
      <c r="D191" s="247" t="s">
        <v>188</v>
      </c>
      <c r="E191" s="258" t="s">
        <v>1</v>
      </c>
      <c r="F191" s="259" t="s">
        <v>239</v>
      </c>
      <c r="G191" s="257"/>
      <c r="H191" s="260">
        <v>4.0250000000000004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AT191" s="266" t="s">
        <v>188</v>
      </c>
      <c r="AU191" s="266" t="s">
        <v>85</v>
      </c>
      <c r="AV191" s="13" t="s">
        <v>85</v>
      </c>
      <c r="AW191" s="13" t="s">
        <v>32</v>
      </c>
      <c r="AX191" s="13" t="s">
        <v>76</v>
      </c>
      <c r="AY191" s="266" t="s">
        <v>179</v>
      </c>
    </row>
    <row r="192" s="13" customFormat="1">
      <c r="B192" s="256"/>
      <c r="C192" s="257"/>
      <c r="D192" s="247" t="s">
        <v>188</v>
      </c>
      <c r="E192" s="258" t="s">
        <v>1</v>
      </c>
      <c r="F192" s="259" t="s">
        <v>240</v>
      </c>
      <c r="G192" s="257"/>
      <c r="H192" s="260">
        <v>6.8499999999999996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AT192" s="266" t="s">
        <v>188</v>
      </c>
      <c r="AU192" s="266" t="s">
        <v>85</v>
      </c>
      <c r="AV192" s="13" t="s">
        <v>85</v>
      </c>
      <c r="AW192" s="13" t="s">
        <v>32</v>
      </c>
      <c r="AX192" s="13" t="s">
        <v>76</v>
      </c>
      <c r="AY192" s="266" t="s">
        <v>179</v>
      </c>
    </row>
    <row r="193" s="13" customFormat="1">
      <c r="B193" s="256"/>
      <c r="C193" s="257"/>
      <c r="D193" s="247" t="s">
        <v>188</v>
      </c>
      <c r="E193" s="258" t="s">
        <v>1</v>
      </c>
      <c r="F193" s="259" t="s">
        <v>241</v>
      </c>
      <c r="G193" s="257"/>
      <c r="H193" s="260">
        <v>1.7749999999999999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AT193" s="266" t="s">
        <v>188</v>
      </c>
      <c r="AU193" s="266" t="s">
        <v>85</v>
      </c>
      <c r="AV193" s="13" t="s">
        <v>85</v>
      </c>
      <c r="AW193" s="13" t="s">
        <v>32</v>
      </c>
      <c r="AX193" s="13" t="s">
        <v>76</v>
      </c>
      <c r="AY193" s="266" t="s">
        <v>179</v>
      </c>
    </row>
    <row r="194" s="13" customFormat="1">
      <c r="B194" s="256"/>
      <c r="C194" s="257"/>
      <c r="D194" s="247" t="s">
        <v>188</v>
      </c>
      <c r="E194" s="258" t="s">
        <v>1</v>
      </c>
      <c r="F194" s="259" t="s">
        <v>242</v>
      </c>
      <c r="G194" s="257"/>
      <c r="H194" s="260">
        <v>6.7999999999999998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AT194" s="266" t="s">
        <v>188</v>
      </c>
      <c r="AU194" s="266" t="s">
        <v>85</v>
      </c>
      <c r="AV194" s="13" t="s">
        <v>85</v>
      </c>
      <c r="AW194" s="13" t="s">
        <v>32</v>
      </c>
      <c r="AX194" s="13" t="s">
        <v>76</v>
      </c>
      <c r="AY194" s="266" t="s">
        <v>179</v>
      </c>
    </row>
    <row r="195" s="13" customFormat="1">
      <c r="B195" s="256"/>
      <c r="C195" s="257"/>
      <c r="D195" s="247" t="s">
        <v>188</v>
      </c>
      <c r="E195" s="258" t="s">
        <v>1</v>
      </c>
      <c r="F195" s="259" t="s">
        <v>243</v>
      </c>
      <c r="G195" s="257"/>
      <c r="H195" s="260">
        <v>1.625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AT195" s="266" t="s">
        <v>188</v>
      </c>
      <c r="AU195" s="266" t="s">
        <v>85</v>
      </c>
      <c r="AV195" s="13" t="s">
        <v>85</v>
      </c>
      <c r="AW195" s="13" t="s">
        <v>32</v>
      </c>
      <c r="AX195" s="13" t="s">
        <v>76</v>
      </c>
      <c r="AY195" s="266" t="s">
        <v>179</v>
      </c>
    </row>
    <row r="196" s="13" customFormat="1">
      <c r="B196" s="256"/>
      <c r="C196" s="257"/>
      <c r="D196" s="247" t="s">
        <v>188</v>
      </c>
      <c r="E196" s="258" t="s">
        <v>1</v>
      </c>
      <c r="F196" s="259" t="s">
        <v>244</v>
      </c>
      <c r="G196" s="257"/>
      <c r="H196" s="260">
        <v>4.0999999999999996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AT196" s="266" t="s">
        <v>188</v>
      </c>
      <c r="AU196" s="266" t="s">
        <v>85</v>
      </c>
      <c r="AV196" s="13" t="s">
        <v>85</v>
      </c>
      <c r="AW196" s="13" t="s">
        <v>32</v>
      </c>
      <c r="AX196" s="13" t="s">
        <v>76</v>
      </c>
      <c r="AY196" s="266" t="s">
        <v>179</v>
      </c>
    </row>
    <row r="197" s="13" customFormat="1">
      <c r="B197" s="256"/>
      <c r="C197" s="257"/>
      <c r="D197" s="247" t="s">
        <v>188</v>
      </c>
      <c r="E197" s="258" t="s">
        <v>1</v>
      </c>
      <c r="F197" s="259" t="s">
        <v>245</v>
      </c>
      <c r="G197" s="257"/>
      <c r="H197" s="260">
        <v>2.1749999999999998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AT197" s="266" t="s">
        <v>188</v>
      </c>
      <c r="AU197" s="266" t="s">
        <v>85</v>
      </c>
      <c r="AV197" s="13" t="s">
        <v>85</v>
      </c>
      <c r="AW197" s="13" t="s">
        <v>32</v>
      </c>
      <c r="AX197" s="13" t="s">
        <v>76</v>
      </c>
      <c r="AY197" s="266" t="s">
        <v>179</v>
      </c>
    </row>
    <row r="198" s="13" customFormat="1">
      <c r="B198" s="256"/>
      <c r="C198" s="257"/>
      <c r="D198" s="247" t="s">
        <v>188</v>
      </c>
      <c r="E198" s="258" t="s">
        <v>1</v>
      </c>
      <c r="F198" s="259" t="s">
        <v>246</v>
      </c>
      <c r="G198" s="257"/>
      <c r="H198" s="260">
        <v>1.4750000000000001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AT198" s="266" t="s">
        <v>188</v>
      </c>
      <c r="AU198" s="266" t="s">
        <v>85</v>
      </c>
      <c r="AV198" s="13" t="s">
        <v>85</v>
      </c>
      <c r="AW198" s="13" t="s">
        <v>32</v>
      </c>
      <c r="AX198" s="13" t="s">
        <v>76</v>
      </c>
      <c r="AY198" s="266" t="s">
        <v>179</v>
      </c>
    </row>
    <row r="199" s="13" customFormat="1">
      <c r="B199" s="256"/>
      <c r="C199" s="257"/>
      <c r="D199" s="247" t="s">
        <v>188</v>
      </c>
      <c r="E199" s="258" t="s">
        <v>1</v>
      </c>
      <c r="F199" s="259" t="s">
        <v>247</v>
      </c>
      <c r="G199" s="257"/>
      <c r="H199" s="260">
        <v>2.0750000000000002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AT199" s="266" t="s">
        <v>188</v>
      </c>
      <c r="AU199" s="266" t="s">
        <v>85</v>
      </c>
      <c r="AV199" s="13" t="s">
        <v>85</v>
      </c>
      <c r="AW199" s="13" t="s">
        <v>32</v>
      </c>
      <c r="AX199" s="13" t="s">
        <v>76</v>
      </c>
      <c r="AY199" s="266" t="s">
        <v>179</v>
      </c>
    </row>
    <row r="200" s="13" customFormat="1">
      <c r="B200" s="256"/>
      <c r="C200" s="257"/>
      <c r="D200" s="247" t="s">
        <v>188</v>
      </c>
      <c r="E200" s="258" t="s">
        <v>1</v>
      </c>
      <c r="F200" s="259" t="s">
        <v>248</v>
      </c>
      <c r="G200" s="257"/>
      <c r="H200" s="260">
        <v>1.325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AT200" s="266" t="s">
        <v>188</v>
      </c>
      <c r="AU200" s="266" t="s">
        <v>85</v>
      </c>
      <c r="AV200" s="13" t="s">
        <v>85</v>
      </c>
      <c r="AW200" s="13" t="s">
        <v>32</v>
      </c>
      <c r="AX200" s="13" t="s">
        <v>76</v>
      </c>
      <c r="AY200" s="266" t="s">
        <v>179</v>
      </c>
    </row>
    <row r="201" s="12" customFormat="1">
      <c r="B201" s="245"/>
      <c r="C201" s="246"/>
      <c r="D201" s="247" t="s">
        <v>188</v>
      </c>
      <c r="E201" s="248" t="s">
        <v>1</v>
      </c>
      <c r="F201" s="249" t="s">
        <v>222</v>
      </c>
      <c r="G201" s="246"/>
      <c r="H201" s="248" t="s">
        <v>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AT201" s="255" t="s">
        <v>188</v>
      </c>
      <c r="AU201" s="255" t="s">
        <v>85</v>
      </c>
      <c r="AV201" s="12" t="s">
        <v>83</v>
      </c>
      <c r="AW201" s="12" t="s">
        <v>32</v>
      </c>
      <c r="AX201" s="12" t="s">
        <v>76</v>
      </c>
      <c r="AY201" s="255" t="s">
        <v>179</v>
      </c>
    </row>
    <row r="202" s="13" customFormat="1">
      <c r="B202" s="256"/>
      <c r="C202" s="257"/>
      <c r="D202" s="247" t="s">
        <v>188</v>
      </c>
      <c r="E202" s="258" t="s">
        <v>1</v>
      </c>
      <c r="F202" s="259" t="s">
        <v>249</v>
      </c>
      <c r="G202" s="257"/>
      <c r="H202" s="260">
        <v>17.010000000000002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AT202" s="266" t="s">
        <v>188</v>
      </c>
      <c r="AU202" s="266" t="s">
        <v>85</v>
      </c>
      <c r="AV202" s="13" t="s">
        <v>85</v>
      </c>
      <c r="AW202" s="13" t="s">
        <v>32</v>
      </c>
      <c r="AX202" s="13" t="s">
        <v>76</v>
      </c>
      <c r="AY202" s="266" t="s">
        <v>179</v>
      </c>
    </row>
    <row r="203" s="13" customFormat="1">
      <c r="B203" s="256"/>
      <c r="C203" s="257"/>
      <c r="D203" s="247" t="s">
        <v>188</v>
      </c>
      <c r="E203" s="258" t="s">
        <v>1</v>
      </c>
      <c r="F203" s="259" t="s">
        <v>250</v>
      </c>
      <c r="G203" s="257"/>
      <c r="H203" s="260">
        <v>4.4699999999999998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AT203" s="266" t="s">
        <v>188</v>
      </c>
      <c r="AU203" s="266" t="s">
        <v>85</v>
      </c>
      <c r="AV203" s="13" t="s">
        <v>85</v>
      </c>
      <c r="AW203" s="13" t="s">
        <v>32</v>
      </c>
      <c r="AX203" s="13" t="s">
        <v>76</v>
      </c>
      <c r="AY203" s="266" t="s">
        <v>179</v>
      </c>
    </row>
    <row r="204" s="13" customFormat="1">
      <c r="B204" s="256"/>
      <c r="C204" s="257"/>
      <c r="D204" s="247" t="s">
        <v>188</v>
      </c>
      <c r="E204" s="258" t="s">
        <v>1</v>
      </c>
      <c r="F204" s="259" t="s">
        <v>251</v>
      </c>
      <c r="G204" s="257"/>
      <c r="H204" s="260">
        <v>6.54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AT204" s="266" t="s">
        <v>188</v>
      </c>
      <c r="AU204" s="266" t="s">
        <v>85</v>
      </c>
      <c r="AV204" s="13" t="s">
        <v>85</v>
      </c>
      <c r="AW204" s="13" t="s">
        <v>32</v>
      </c>
      <c r="AX204" s="13" t="s">
        <v>76</v>
      </c>
      <c r="AY204" s="266" t="s">
        <v>179</v>
      </c>
    </row>
    <row r="205" s="13" customFormat="1">
      <c r="B205" s="256"/>
      <c r="C205" s="257"/>
      <c r="D205" s="247" t="s">
        <v>188</v>
      </c>
      <c r="E205" s="258" t="s">
        <v>1</v>
      </c>
      <c r="F205" s="259" t="s">
        <v>252</v>
      </c>
      <c r="G205" s="257"/>
      <c r="H205" s="260">
        <v>8.0700000000000003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AT205" s="266" t="s">
        <v>188</v>
      </c>
      <c r="AU205" s="266" t="s">
        <v>85</v>
      </c>
      <c r="AV205" s="13" t="s">
        <v>85</v>
      </c>
      <c r="AW205" s="13" t="s">
        <v>32</v>
      </c>
      <c r="AX205" s="13" t="s">
        <v>76</v>
      </c>
      <c r="AY205" s="266" t="s">
        <v>179</v>
      </c>
    </row>
    <row r="206" s="13" customFormat="1">
      <c r="B206" s="256"/>
      <c r="C206" s="257"/>
      <c r="D206" s="247" t="s">
        <v>188</v>
      </c>
      <c r="E206" s="258" t="s">
        <v>1</v>
      </c>
      <c r="F206" s="259" t="s">
        <v>253</v>
      </c>
      <c r="G206" s="257"/>
      <c r="H206" s="260">
        <v>13.74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AT206" s="266" t="s">
        <v>188</v>
      </c>
      <c r="AU206" s="266" t="s">
        <v>85</v>
      </c>
      <c r="AV206" s="13" t="s">
        <v>85</v>
      </c>
      <c r="AW206" s="13" t="s">
        <v>32</v>
      </c>
      <c r="AX206" s="13" t="s">
        <v>76</v>
      </c>
      <c r="AY206" s="266" t="s">
        <v>179</v>
      </c>
    </row>
    <row r="207" s="14" customFormat="1">
      <c r="B207" s="267"/>
      <c r="C207" s="268"/>
      <c r="D207" s="247" t="s">
        <v>188</v>
      </c>
      <c r="E207" s="269" t="s">
        <v>1</v>
      </c>
      <c r="F207" s="270" t="s">
        <v>193</v>
      </c>
      <c r="G207" s="268"/>
      <c r="H207" s="271">
        <v>112.86</v>
      </c>
      <c r="I207" s="272"/>
      <c r="J207" s="268"/>
      <c r="K207" s="268"/>
      <c r="L207" s="273"/>
      <c r="M207" s="274"/>
      <c r="N207" s="275"/>
      <c r="O207" s="275"/>
      <c r="P207" s="275"/>
      <c r="Q207" s="275"/>
      <c r="R207" s="275"/>
      <c r="S207" s="275"/>
      <c r="T207" s="276"/>
      <c r="AT207" s="277" t="s">
        <v>188</v>
      </c>
      <c r="AU207" s="277" t="s">
        <v>85</v>
      </c>
      <c r="AV207" s="14" t="s">
        <v>186</v>
      </c>
      <c r="AW207" s="14" t="s">
        <v>32</v>
      </c>
      <c r="AX207" s="14" t="s">
        <v>83</v>
      </c>
      <c r="AY207" s="277" t="s">
        <v>179</v>
      </c>
    </row>
    <row r="208" s="1" customFormat="1" ht="24" customHeight="1">
      <c r="B208" s="38"/>
      <c r="C208" s="232" t="s">
        <v>254</v>
      </c>
      <c r="D208" s="232" t="s">
        <v>181</v>
      </c>
      <c r="E208" s="233" t="s">
        <v>255</v>
      </c>
      <c r="F208" s="234" t="s">
        <v>256</v>
      </c>
      <c r="G208" s="235" t="s">
        <v>257</v>
      </c>
      <c r="H208" s="236">
        <v>59</v>
      </c>
      <c r="I208" s="237"/>
      <c r="J208" s="238">
        <f>ROUND(I208*H208,2)</f>
        <v>0</v>
      </c>
      <c r="K208" s="234" t="s">
        <v>185</v>
      </c>
      <c r="L208" s="43"/>
      <c r="M208" s="239" t="s">
        <v>1</v>
      </c>
      <c r="N208" s="240" t="s">
        <v>41</v>
      </c>
      <c r="O208" s="86"/>
      <c r="P208" s="241">
        <f>O208*H208</f>
        <v>0</v>
      </c>
      <c r="Q208" s="241">
        <v>0.041500000000000002</v>
      </c>
      <c r="R208" s="241">
        <f>Q208*H208</f>
        <v>2.4485000000000001</v>
      </c>
      <c r="S208" s="241">
        <v>0</v>
      </c>
      <c r="T208" s="242">
        <f>S208*H208</f>
        <v>0</v>
      </c>
      <c r="AR208" s="243" t="s">
        <v>186</v>
      </c>
      <c r="AT208" s="243" t="s">
        <v>181</v>
      </c>
      <c r="AU208" s="243" t="s">
        <v>85</v>
      </c>
      <c r="AY208" s="17" t="s">
        <v>179</v>
      </c>
      <c r="BE208" s="244">
        <f>IF(N208="základní",J208,0)</f>
        <v>0</v>
      </c>
      <c r="BF208" s="244">
        <f>IF(N208="snížená",J208,0)</f>
        <v>0</v>
      </c>
      <c r="BG208" s="244">
        <f>IF(N208="zákl. přenesená",J208,0)</f>
        <v>0</v>
      </c>
      <c r="BH208" s="244">
        <f>IF(N208="sníž. přenesená",J208,0)</f>
        <v>0</v>
      </c>
      <c r="BI208" s="244">
        <f>IF(N208="nulová",J208,0)</f>
        <v>0</v>
      </c>
      <c r="BJ208" s="17" t="s">
        <v>83</v>
      </c>
      <c r="BK208" s="244">
        <f>ROUND(I208*H208,2)</f>
        <v>0</v>
      </c>
      <c r="BL208" s="17" t="s">
        <v>186</v>
      </c>
      <c r="BM208" s="243" t="s">
        <v>258</v>
      </c>
    </row>
    <row r="209" s="13" customFormat="1">
      <c r="B209" s="256"/>
      <c r="C209" s="257"/>
      <c r="D209" s="247" t="s">
        <v>188</v>
      </c>
      <c r="E209" s="258" t="s">
        <v>1</v>
      </c>
      <c r="F209" s="259" t="s">
        <v>259</v>
      </c>
      <c r="G209" s="257"/>
      <c r="H209" s="260">
        <v>26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AT209" s="266" t="s">
        <v>188</v>
      </c>
      <c r="AU209" s="266" t="s">
        <v>85</v>
      </c>
      <c r="AV209" s="13" t="s">
        <v>85</v>
      </c>
      <c r="AW209" s="13" t="s">
        <v>32</v>
      </c>
      <c r="AX209" s="13" t="s">
        <v>76</v>
      </c>
      <c r="AY209" s="266" t="s">
        <v>179</v>
      </c>
    </row>
    <row r="210" s="13" customFormat="1">
      <c r="B210" s="256"/>
      <c r="C210" s="257"/>
      <c r="D210" s="247" t="s">
        <v>188</v>
      </c>
      <c r="E210" s="258" t="s">
        <v>1</v>
      </c>
      <c r="F210" s="259" t="s">
        <v>260</v>
      </c>
      <c r="G210" s="257"/>
      <c r="H210" s="260">
        <v>33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AT210" s="266" t="s">
        <v>188</v>
      </c>
      <c r="AU210" s="266" t="s">
        <v>85</v>
      </c>
      <c r="AV210" s="13" t="s">
        <v>85</v>
      </c>
      <c r="AW210" s="13" t="s">
        <v>32</v>
      </c>
      <c r="AX210" s="13" t="s">
        <v>76</v>
      </c>
      <c r="AY210" s="266" t="s">
        <v>179</v>
      </c>
    </row>
    <row r="211" s="14" customFormat="1">
      <c r="B211" s="267"/>
      <c r="C211" s="268"/>
      <c r="D211" s="247" t="s">
        <v>188</v>
      </c>
      <c r="E211" s="269" t="s">
        <v>1</v>
      </c>
      <c r="F211" s="270" t="s">
        <v>193</v>
      </c>
      <c r="G211" s="268"/>
      <c r="H211" s="271">
        <v>59</v>
      </c>
      <c r="I211" s="272"/>
      <c r="J211" s="268"/>
      <c r="K211" s="268"/>
      <c r="L211" s="273"/>
      <c r="M211" s="274"/>
      <c r="N211" s="275"/>
      <c r="O211" s="275"/>
      <c r="P211" s="275"/>
      <c r="Q211" s="275"/>
      <c r="R211" s="275"/>
      <c r="S211" s="275"/>
      <c r="T211" s="276"/>
      <c r="AT211" s="277" t="s">
        <v>188</v>
      </c>
      <c r="AU211" s="277" t="s">
        <v>85</v>
      </c>
      <c r="AV211" s="14" t="s">
        <v>186</v>
      </c>
      <c r="AW211" s="14" t="s">
        <v>32</v>
      </c>
      <c r="AX211" s="14" t="s">
        <v>83</v>
      </c>
      <c r="AY211" s="277" t="s">
        <v>179</v>
      </c>
    </row>
    <row r="212" s="1" customFormat="1" ht="24" customHeight="1">
      <c r="B212" s="38"/>
      <c r="C212" s="232" t="s">
        <v>261</v>
      </c>
      <c r="D212" s="232" t="s">
        <v>181</v>
      </c>
      <c r="E212" s="233" t="s">
        <v>262</v>
      </c>
      <c r="F212" s="234" t="s">
        <v>263</v>
      </c>
      <c r="G212" s="235" t="s">
        <v>257</v>
      </c>
      <c r="H212" s="236">
        <v>28</v>
      </c>
      <c r="I212" s="237"/>
      <c r="J212" s="238">
        <f>ROUND(I212*H212,2)</f>
        <v>0</v>
      </c>
      <c r="K212" s="234" t="s">
        <v>185</v>
      </c>
      <c r="L212" s="43"/>
      <c r="M212" s="239" t="s">
        <v>1</v>
      </c>
      <c r="N212" s="240" t="s">
        <v>41</v>
      </c>
      <c r="O212" s="86"/>
      <c r="P212" s="241">
        <f>O212*H212</f>
        <v>0</v>
      </c>
      <c r="Q212" s="241">
        <v>0.1575</v>
      </c>
      <c r="R212" s="241">
        <f>Q212*H212</f>
        <v>4.4100000000000001</v>
      </c>
      <c r="S212" s="241">
        <v>0</v>
      </c>
      <c r="T212" s="242">
        <f>S212*H212</f>
        <v>0</v>
      </c>
      <c r="AR212" s="243" t="s">
        <v>186</v>
      </c>
      <c r="AT212" s="243" t="s">
        <v>181</v>
      </c>
      <c r="AU212" s="243" t="s">
        <v>85</v>
      </c>
      <c r="AY212" s="17" t="s">
        <v>179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17" t="s">
        <v>83</v>
      </c>
      <c r="BK212" s="244">
        <f>ROUND(I212*H212,2)</f>
        <v>0</v>
      </c>
      <c r="BL212" s="17" t="s">
        <v>186</v>
      </c>
      <c r="BM212" s="243" t="s">
        <v>264</v>
      </c>
    </row>
    <row r="213" s="13" customFormat="1">
      <c r="B213" s="256"/>
      <c r="C213" s="257"/>
      <c r="D213" s="247" t="s">
        <v>188</v>
      </c>
      <c r="E213" s="258" t="s">
        <v>1</v>
      </c>
      <c r="F213" s="259" t="s">
        <v>265</v>
      </c>
      <c r="G213" s="257"/>
      <c r="H213" s="260">
        <v>17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AT213" s="266" t="s">
        <v>188</v>
      </c>
      <c r="AU213" s="266" t="s">
        <v>85</v>
      </c>
      <c r="AV213" s="13" t="s">
        <v>85</v>
      </c>
      <c r="AW213" s="13" t="s">
        <v>32</v>
      </c>
      <c r="AX213" s="13" t="s">
        <v>76</v>
      </c>
      <c r="AY213" s="266" t="s">
        <v>179</v>
      </c>
    </row>
    <row r="214" s="13" customFormat="1">
      <c r="B214" s="256"/>
      <c r="C214" s="257"/>
      <c r="D214" s="247" t="s">
        <v>188</v>
      </c>
      <c r="E214" s="258" t="s">
        <v>1</v>
      </c>
      <c r="F214" s="259" t="s">
        <v>266</v>
      </c>
      <c r="G214" s="257"/>
      <c r="H214" s="260">
        <v>11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AT214" s="266" t="s">
        <v>188</v>
      </c>
      <c r="AU214" s="266" t="s">
        <v>85</v>
      </c>
      <c r="AV214" s="13" t="s">
        <v>85</v>
      </c>
      <c r="AW214" s="13" t="s">
        <v>32</v>
      </c>
      <c r="AX214" s="13" t="s">
        <v>76</v>
      </c>
      <c r="AY214" s="266" t="s">
        <v>179</v>
      </c>
    </row>
    <row r="215" s="14" customFormat="1">
      <c r="B215" s="267"/>
      <c r="C215" s="268"/>
      <c r="D215" s="247" t="s">
        <v>188</v>
      </c>
      <c r="E215" s="269" t="s">
        <v>1</v>
      </c>
      <c r="F215" s="270" t="s">
        <v>193</v>
      </c>
      <c r="G215" s="268"/>
      <c r="H215" s="271">
        <v>28</v>
      </c>
      <c r="I215" s="272"/>
      <c r="J215" s="268"/>
      <c r="K215" s="268"/>
      <c r="L215" s="273"/>
      <c r="M215" s="274"/>
      <c r="N215" s="275"/>
      <c r="O215" s="275"/>
      <c r="P215" s="275"/>
      <c r="Q215" s="275"/>
      <c r="R215" s="275"/>
      <c r="S215" s="275"/>
      <c r="T215" s="276"/>
      <c r="AT215" s="277" t="s">
        <v>188</v>
      </c>
      <c r="AU215" s="277" t="s">
        <v>85</v>
      </c>
      <c r="AV215" s="14" t="s">
        <v>186</v>
      </c>
      <c r="AW215" s="14" t="s">
        <v>32</v>
      </c>
      <c r="AX215" s="14" t="s">
        <v>83</v>
      </c>
      <c r="AY215" s="277" t="s">
        <v>179</v>
      </c>
    </row>
    <row r="216" s="1" customFormat="1" ht="24" customHeight="1">
      <c r="B216" s="38"/>
      <c r="C216" s="232" t="s">
        <v>267</v>
      </c>
      <c r="D216" s="232" t="s">
        <v>181</v>
      </c>
      <c r="E216" s="233" t="s">
        <v>268</v>
      </c>
      <c r="F216" s="234" t="s">
        <v>269</v>
      </c>
      <c r="G216" s="235" t="s">
        <v>201</v>
      </c>
      <c r="H216" s="236">
        <v>1.1399999999999999</v>
      </c>
      <c r="I216" s="237"/>
      <c r="J216" s="238">
        <f>ROUND(I216*H216,2)</f>
        <v>0</v>
      </c>
      <c r="K216" s="234" t="s">
        <v>185</v>
      </c>
      <c r="L216" s="43"/>
      <c r="M216" s="239" t="s">
        <v>1</v>
      </c>
      <c r="N216" s="240" t="s">
        <v>41</v>
      </c>
      <c r="O216" s="86"/>
      <c r="P216" s="241">
        <f>O216*H216</f>
        <v>0</v>
      </c>
      <c r="Q216" s="241">
        <v>0.0043800000000000002</v>
      </c>
      <c r="R216" s="241">
        <f>Q216*H216</f>
        <v>0.0049931999999999997</v>
      </c>
      <c r="S216" s="241">
        <v>0</v>
      </c>
      <c r="T216" s="242">
        <f>S216*H216</f>
        <v>0</v>
      </c>
      <c r="AR216" s="243" t="s">
        <v>186</v>
      </c>
      <c r="AT216" s="243" t="s">
        <v>181</v>
      </c>
      <c r="AU216" s="243" t="s">
        <v>85</v>
      </c>
      <c r="AY216" s="17" t="s">
        <v>179</v>
      </c>
      <c r="BE216" s="244">
        <f>IF(N216="základní",J216,0)</f>
        <v>0</v>
      </c>
      <c r="BF216" s="244">
        <f>IF(N216="snížená",J216,0)</f>
        <v>0</v>
      </c>
      <c r="BG216" s="244">
        <f>IF(N216="zákl. přenesená",J216,0)</f>
        <v>0</v>
      </c>
      <c r="BH216" s="244">
        <f>IF(N216="sníž. přenesená",J216,0)</f>
        <v>0</v>
      </c>
      <c r="BI216" s="244">
        <f>IF(N216="nulová",J216,0)</f>
        <v>0</v>
      </c>
      <c r="BJ216" s="17" t="s">
        <v>83</v>
      </c>
      <c r="BK216" s="244">
        <f>ROUND(I216*H216,2)</f>
        <v>0</v>
      </c>
      <c r="BL216" s="17" t="s">
        <v>186</v>
      </c>
      <c r="BM216" s="243" t="s">
        <v>270</v>
      </c>
    </row>
    <row r="217" s="1" customFormat="1" ht="24" customHeight="1">
      <c r="B217" s="38"/>
      <c r="C217" s="232" t="s">
        <v>271</v>
      </c>
      <c r="D217" s="232" t="s">
        <v>181</v>
      </c>
      <c r="E217" s="233" t="s">
        <v>272</v>
      </c>
      <c r="F217" s="234" t="s">
        <v>273</v>
      </c>
      <c r="G217" s="235" t="s">
        <v>201</v>
      </c>
      <c r="H217" s="236">
        <v>1.1399999999999999</v>
      </c>
      <c r="I217" s="237"/>
      <c r="J217" s="238">
        <f>ROUND(I217*H217,2)</f>
        <v>0</v>
      </c>
      <c r="K217" s="234" t="s">
        <v>185</v>
      </c>
      <c r="L217" s="43"/>
      <c r="M217" s="239" t="s">
        <v>1</v>
      </c>
      <c r="N217" s="240" t="s">
        <v>41</v>
      </c>
      <c r="O217" s="86"/>
      <c r="P217" s="241">
        <f>O217*H217</f>
        <v>0</v>
      </c>
      <c r="Q217" s="241">
        <v>0.00348</v>
      </c>
      <c r="R217" s="241">
        <f>Q217*H217</f>
        <v>0.0039671999999999997</v>
      </c>
      <c r="S217" s="241">
        <v>0</v>
      </c>
      <c r="T217" s="242">
        <f>S217*H217</f>
        <v>0</v>
      </c>
      <c r="AR217" s="243" t="s">
        <v>186</v>
      </c>
      <c r="AT217" s="243" t="s">
        <v>181</v>
      </c>
      <c r="AU217" s="243" t="s">
        <v>85</v>
      </c>
      <c r="AY217" s="17" t="s">
        <v>179</v>
      </c>
      <c r="BE217" s="244">
        <f>IF(N217="základní",J217,0)</f>
        <v>0</v>
      </c>
      <c r="BF217" s="244">
        <f>IF(N217="snížená",J217,0)</f>
        <v>0</v>
      </c>
      <c r="BG217" s="244">
        <f>IF(N217="zákl. přenesená",J217,0)</f>
        <v>0</v>
      </c>
      <c r="BH217" s="244">
        <f>IF(N217="sníž. přenesená",J217,0)</f>
        <v>0</v>
      </c>
      <c r="BI217" s="244">
        <f>IF(N217="nulová",J217,0)</f>
        <v>0</v>
      </c>
      <c r="BJ217" s="17" t="s">
        <v>83</v>
      </c>
      <c r="BK217" s="244">
        <f>ROUND(I217*H217,2)</f>
        <v>0</v>
      </c>
      <c r="BL217" s="17" t="s">
        <v>186</v>
      </c>
      <c r="BM217" s="243" t="s">
        <v>274</v>
      </c>
    </row>
    <row r="218" s="12" customFormat="1">
      <c r="B218" s="245"/>
      <c r="C218" s="246"/>
      <c r="D218" s="247" t="s">
        <v>188</v>
      </c>
      <c r="E218" s="248" t="s">
        <v>1</v>
      </c>
      <c r="F218" s="249" t="s">
        <v>275</v>
      </c>
      <c r="G218" s="246"/>
      <c r="H218" s="248" t="s">
        <v>1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AT218" s="255" t="s">
        <v>188</v>
      </c>
      <c r="AU218" s="255" t="s">
        <v>85</v>
      </c>
      <c r="AV218" s="12" t="s">
        <v>83</v>
      </c>
      <c r="AW218" s="12" t="s">
        <v>32</v>
      </c>
      <c r="AX218" s="12" t="s">
        <v>76</v>
      </c>
      <c r="AY218" s="255" t="s">
        <v>179</v>
      </c>
    </row>
    <row r="219" s="13" customFormat="1">
      <c r="B219" s="256"/>
      <c r="C219" s="257"/>
      <c r="D219" s="247" t="s">
        <v>188</v>
      </c>
      <c r="E219" s="258" t="s">
        <v>1</v>
      </c>
      <c r="F219" s="259" t="s">
        <v>276</v>
      </c>
      <c r="G219" s="257"/>
      <c r="H219" s="260">
        <v>1.1399999999999999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AT219" s="266" t="s">
        <v>188</v>
      </c>
      <c r="AU219" s="266" t="s">
        <v>85</v>
      </c>
      <c r="AV219" s="13" t="s">
        <v>85</v>
      </c>
      <c r="AW219" s="13" t="s">
        <v>32</v>
      </c>
      <c r="AX219" s="13" t="s">
        <v>83</v>
      </c>
      <c r="AY219" s="266" t="s">
        <v>179</v>
      </c>
    </row>
    <row r="220" s="1" customFormat="1" ht="24" customHeight="1">
      <c r="B220" s="38"/>
      <c r="C220" s="232" t="s">
        <v>277</v>
      </c>
      <c r="D220" s="232" t="s">
        <v>181</v>
      </c>
      <c r="E220" s="233" t="s">
        <v>278</v>
      </c>
      <c r="F220" s="234" t="s">
        <v>279</v>
      </c>
      <c r="G220" s="235" t="s">
        <v>201</v>
      </c>
      <c r="H220" s="236">
        <v>120</v>
      </c>
      <c r="I220" s="237"/>
      <c r="J220" s="238">
        <f>ROUND(I220*H220,2)</f>
        <v>0</v>
      </c>
      <c r="K220" s="234" t="s">
        <v>280</v>
      </c>
      <c r="L220" s="43"/>
      <c r="M220" s="239" t="s">
        <v>1</v>
      </c>
      <c r="N220" s="240" t="s">
        <v>41</v>
      </c>
      <c r="O220" s="86"/>
      <c r="P220" s="241">
        <f>O220*H220</f>
        <v>0</v>
      </c>
      <c r="Q220" s="241">
        <v>0.0014</v>
      </c>
      <c r="R220" s="241">
        <f>Q220*H220</f>
        <v>0.16800000000000001</v>
      </c>
      <c r="S220" s="241">
        <v>0</v>
      </c>
      <c r="T220" s="242">
        <f>S220*H220</f>
        <v>0</v>
      </c>
      <c r="AR220" s="243" t="s">
        <v>186</v>
      </c>
      <c r="AT220" s="243" t="s">
        <v>181</v>
      </c>
      <c r="AU220" s="243" t="s">
        <v>85</v>
      </c>
      <c r="AY220" s="17" t="s">
        <v>179</v>
      </c>
      <c r="BE220" s="244">
        <f>IF(N220="základní",J220,0)</f>
        <v>0</v>
      </c>
      <c r="BF220" s="244">
        <f>IF(N220="snížená",J220,0)</f>
        <v>0</v>
      </c>
      <c r="BG220" s="244">
        <f>IF(N220="zákl. přenesená",J220,0)</f>
        <v>0</v>
      </c>
      <c r="BH220" s="244">
        <f>IF(N220="sníž. přenesená",J220,0)</f>
        <v>0</v>
      </c>
      <c r="BI220" s="244">
        <f>IF(N220="nulová",J220,0)</f>
        <v>0</v>
      </c>
      <c r="BJ220" s="17" t="s">
        <v>83</v>
      </c>
      <c r="BK220" s="244">
        <f>ROUND(I220*H220,2)</f>
        <v>0</v>
      </c>
      <c r="BL220" s="17" t="s">
        <v>186</v>
      </c>
      <c r="BM220" s="243" t="s">
        <v>281</v>
      </c>
    </row>
    <row r="221" s="1" customFormat="1" ht="24" customHeight="1">
      <c r="B221" s="38"/>
      <c r="C221" s="232" t="s">
        <v>282</v>
      </c>
      <c r="D221" s="232" t="s">
        <v>181</v>
      </c>
      <c r="E221" s="233" t="s">
        <v>283</v>
      </c>
      <c r="F221" s="234" t="s">
        <v>284</v>
      </c>
      <c r="G221" s="235" t="s">
        <v>201</v>
      </c>
      <c r="H221" s="236">
        <v>20.370000000000001</v>
      </c>
      <c r="I221" s="237"/>
      <c r="J221" s="238">
        <f>ROUND(I221*H221,2)</f>
        <v>0</v>
      </c>
      <c r="K221" s="234" t="s">
        <v>185</v>
      </c>
      <c r="L221" s="43"/>
      <c r="M221" s="239" t="s">
        <v>1</v>
      </c>
      <c r="N221" s="240" t="s">
        <v>41</v>
      </c>
      <c r="O221" s="86"/>
      <c r="P221" s="241">
        <f>O221*H221</f>
        <v>0</v>
      </c>
      <c r="Q221" s="241">
        <v>0.0043800000000000002</v>
      </c>
      <c r="R221" s="241">
        <f>Q221*H221</f>
        <v>0.089220600000000011</v>
      </c>
      <c r="S221" s="241">
        <v>0</v>
      </c>
      <c r="T221" s="242">
        <f>S221*H221</f>
        <v>0</v>
      </c>
      <c r="AR221" s="243" t="s">
        <v>186</v>
      </c>
      <c r="AT221" s="243" t="s">
        <v>181</v>
      </c>
      <c r="AU221" s="243" t="s">
        <v>85</v>
      </c>
      <c r="AY221" s="17" t="s">
        <v>179</v>
      </c>
      <c r="BE221" s="244">
        <f>IF(N221="základní",J221,0)</f>
        <v>0</v>
      </c>
      <c r="BF221" s="244">
        <f>IF(N221="snížená",J221,0)</f>
        <v>0</v>
      </c>
      <c r="BG221" s="244">
        <f>IF(N221="zákl. přenesená",J221,0)</f>
        <v>0</v>
      </c>
      <c r="BH221" s="244">
        <f>IF(N221="sníž. přenesená",J221,0)</f>
        <v>0</v>
      </c>
      <c r="BI221" s="244">
        <f>IF(N221="nulová",J221,0)</f>
        <v>0</v>
      </c>
      <c r="BJ221" s="17" t="s">
        <v>83</v>
      </c>
      <c r="BK221" s="244">
        <f>ROUND(I221*H221,2)</f>
        <v>0</v>
      </c>
      <c r="BL221" s="17" t="s">
        <v>186</v>
      </c>
      <c r="BM221" s="243" t="s">
        <v>285</v>
      </c>
    </row>
    <row r="222" s="12" customFormat="1">
      <c r="B222" s="245"/>
      <c r="C222" s="246"/>
      <c r="D222" s="247" t="s">
        <v>188</v>
      </c>
      <c r="E222" s="248" t="s">
        <v>1</v>
      </c>
      <c r="F222" s="249" t="s">
        <v>286</v>
      </c>
      <c r="G222" s="246"/>
      <c r="H222" s="248" t="s">
        <v>1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AT222" s="255" t="s">
        <v>188</v>
      </c>
      <c r="AU222" s="255" t="s">
        <v>85</v>
      </c>
      <c r="AV222" s="12" t="s">
        <v>83</v>
      </c>
      <c r="AW222" s="12" t="s">
        <v>32</v>
      </c>
      <c r="AX222" s="12" t="s">
        <v>76</v>
      </c>
      <c r="AY222" s="255" t="s">
        <v>179</v>
      </c>
    </row>
    <row r="223" s="13" customFormat="1">
      <c r="B223" s="256"/>
      <c r="C223" s="257"/>
      <c r="D223" s="247" t="s">
        <v>188</v>
      </c>
      <c r="E223" s="258" t="s">
        <v>1</v>
      </c>
      <c r="F223" s="259" t="s">
        <v>287</v>
      </c>
      <c r="G223" s="257"/>
      <c r="H223" s="260">
        <v>1.3500000000000001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AT223" s="266" t="s">
        <v>188</v>
      </c>
      <c r="AU223" s="266" t="s">
        <v>85</v>
      </c>
      <c r="AV223" s="13" t="s">
        <v>85</v>
      </c>
      <c r="AW223" s="13" t="s">
        <v>32</v>
      </c>
      <c r="AX223" s="13" t="s">
        <v>76</v>
      </c>
      <c r="AY223" s="266" t="s">
        <v>179</v>
      </c>
    </row>
    <row r="224" s="13" customFormat="1">
      <c r="B224" s="256"/>
      <c r="C224" s="257"/>
      <c r="D224" s="247" t="s">
        <v>188</v>
      </c>
      <c r="E224" s="258" t="s">
        <v>1</v>
      </c>
      <c r="F224" s="259" t="s">
        <v>288</v>
      </c>
      <c r="G224" s="257"/>
      <c r="H224" s="260">
        <v>17.82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AT224" s="266" t="s">
        <v>188</v>
      </c>
      <c r="AU224" s="266" t="s">
        <v>85</v>
      </c>
      <c r="AV224" s="13" t="s">
        <v>85</v>
      </c>
      <c r="AW224" s="13" t="s">
        <v>32</v>
      </c>
      <c r="AX224" s="13" t="s">
        <v>76</v>
      </c>
      <c r="AY224" s="266" t="s">
        <v>179</v>
      </c>
    </row>
    <row r="225" s="13" customFormat="1">
      <c r="B225" s="256"/>
      <c r="C225" s="257"/>
      <c r="D225" s="247" t="s">
        <v>188</v>
      </c>
      <c r="E225" s="258" t="s">
        <v>1</v>
      </c>
      <c r="F225" s="259" t="s">
        <v>289</v>
      </c>
      <c r="G225" s="257"/>
      <c r="H225" s="260">
        <v>1.2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AT225" s="266" t="s">
        <v>188</v>
      </c>
      <c r="AU225" s="266" t="s">
        <v>85</v>
      </c>
      <c r="AV225" s="13" t="s">
        <v>85</v>
      </c>
      <c r="AW225" s="13" t="s">
        <v>32</v>
      </c>
      <c r="AX225" s="13" t="s">
        <v>76</v>
      </c>
      <c r="AY225" s="266" t="s">
        <v>179</v>
      </c>
    </row>
    <row r="226" s="14" customFormat="1">
      <c r="B226" s="267"/>
      <c r="C226" s="268"/>
      <c r="D226" s="247" t="s">
        <v>188</v>
      </c>
      <c r="E226" s="269" t="s">
        <v>1</v>
      </c>
      <c r="F226" s="270" t="s">
        <v>193</v>
      </c>
      <c r="G226" s="268"/>
      <c r="H226" s="271">
        <v>20.370000000000001</v>
      </c>
      <c r="I226" s="272"/>
      <c r="J226" s="268"/>
      <c r="K226" s="268"/>
      <c r="L226" s="273"/>
      <c r="M226" s="274"/>
      <c r="N226" s="275"/>
      <c r="O226" s="275"/>
      <c r="P226" s="275"/>
      <c r="Q226" s="275"/>
      <c r="R226" s="275"/>
      <c r="S226" s="275"/>
      <c r="T226" s="276"/>
      <c r="AT226" s="277" t="s">
        <v>188</v>
      </c>
      <c r="AU226" s="277" t="s">
        <v>85</v>
      </c>
      <c r="AV226" s="14" t="s">
        <v>186</v>
      </c>
      <c r="AW226" s="14" t="s">
        <v>32</v>
      </c>
      <c r="AX226" s="14" t="s">
        <v>83</v>
      </c>
      <c r="AY226" s="277" t="s">
        <v>179</v>
      </c>
    </row>
    <row r="227" s="1" customFormat="1" ht="36" customHeight="1">
      <c r="B227" s="38"/>
      <c r="C227" s="232" t="s">
        <v>290</v>
      </c>
      <c r="D227" s="232" t="s">
        <v>181</v>
      </c>
      <c r="E227" s="233" t="s">
        <v>291</v>
      </c>
      <c r="F227" s="234" t="s">
        <v>292</v>
      </c>
      <c r="G227" s="235" t="s">
        <v>201</v>
      </c>
      <c r="H227" s="236">
        <v>55</v>
      </c>
      <c r="I227" s="237"/>
      <c r="J227" s="238">
        <f>ROUND(I227*H227,2)</f>
        <v>0</v>
      </c>
      <c r="K227" s="234" t="s">
        <v>185</v>
      </c>
      <c r="L227" s="43"/>
      <c r="M227" s="239" t="s">
        <v>1</v>
      </c>
      <c r="N227" s="240" t="s">
        <v>41</v>
      </c>
      <c r="O227" s="86"/>
      <c r="P227" s="241">
        <f>O227*H227</f>
        <v>0</v>
      </c>
      <c r="Q227" s="241">
        <v>0.0085000000000000006</v>
      </c>
      <c r="R227" s="241">
        <f>Q227*H227</f>
        <v>0.46750000000000003</v>
      </c>
      <c r="S227" s="241">
        <v>0</v>
      </c>
      <c r="T227" s="242">
        <f>S227*H227</f>
        <v>0</v>
      </c>
      <c r="AR227" s="243" t="s">
        <v>186</v>
      </c>
      <c r="AT227" s="243" t="s">
        <v>181</v>
      </c>
      <c r="AU227" s="243" t="s">
        <v>85</v>
      </c>
      <c r="AY227" s="17" t="s">
        <v>179</v>
      </c>
      <c r="BE227" s="244">
        <f>IF(N227="základní",J227,0)</f>
        <v>0</v>
      </c>
      <c r="BF227" s="244">
        <f>IF(N227="snížená",J227,0)</f>
        <v>0</v>
      </c>
      <c r="BG227" s="244">
        <f>IF(N227="zákl. přenesená",J227,0)</f>
        <v>0</v>
      </c>
      <c r="BH227" s="244">
        <f>IF(N227="sníž. přenesená",J227,0)</f>
        <v>0</v>
      </c>
      <c r="BI227" s="244">
        <f>IF(N227="nulová",J227,0)</f>
        <v>0</v>
      </c>
      <c r="BJ227" s="17" t="s">
        <v>83</v>
      </c>
      <c r="BK227" s="244">
        <f>ROUND(I227*H227,2)</f>
        <v>0</v>
      </c>
      <c r="BL227" s="17" t="s">
        <v>186</v>
      </c>
      <c r="BM227" s="243" t="s">
        <v>293</v>
      </c>
    </row>
    <row r="228" s="12" customFormat="1">
      <c r="B228" s="245"/>
      <c r="C228" s="246"/>
      <c r="D228" s="247" t="s">
        <v>188</v>
      </c>
      <c r="E228" s="248" t="s">
        <v>1</v>
      </c>
      <c r="F228" s="249" t="s">
        <v>294</v>
      </c>
      <c r="G228" s="246"/>
      <c r="H228" s="248" t="s">
        <v>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AT228" s="255" t="s">
        <v>188</v>
      </c>
      <c r="AU228" s="255" t="s">
        <v>85</v>
      </c>
      <c r="AV228" s="12" t="s">
        <v>83</v>
      </c>
      <c r="AW228" s="12" t="s">
        <v>32</v>
      </c>
      <c r="AX228" s="12" t="s">
        <v>76</v>
      </c>
      <c r="AY228" s="255" t="s">
        <v>179</v>
      </c>
    </row>
    <row r="229" s="12" customFormat="1">
      <c r="B229" s="245"/>
      <c r="C229" s="246"/>
      <c r="D229" s="247" t="s">
        <v>188</v>
      </c>
      <c r="E229" s="248" t="s">
        <v>1</v>
      </c>
      <c r="F229" s="249" t="s">
        <v>295</v>
      </c>
      <c r="G229" s="246"/>
      <c r="H229" s="248" t="s">
        <v>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AT229" s="255" t="s">
        <v>188</v>
      </c>
      <c r="AU229" s="255" t="s">
        <v>85</v>
      </c>
      <c r="AV229" s="12" t="s">
        <v>83</v>
      </c>
      <c r="AW229" s="12" t="s">
        <v>32</v>
      </c>
      <c r="AX229" s="12" t="s">
        <v>76</v>
      </c>
      <c r="AY229" s="255" t="s">
        <v>179</v>
      </c>
    </row>
    <row r="230" s="13" customFormat="1">
      <c r="B230" s="256"/>
      <c r="C230" s="257"/>
      <c r="D230" s="247" t="s">
        <v>188</v>
      </c>
      <c r="E230" s="258" t="s">
        <v>1</v>
      </c>
      <c r="F230" s="259" t="s">
        <v>296</v>
      </c>
      <c r="G230" s="257"/>
      <c r="H230" s="260">
        <v>11.417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AT230" s="266" t="s">
        <v>188</v>
      </c>
      <c r="AU230" s="266" t="s">
        <v>85</v>
      </c>
      <c r="AV230" s="13" t="s">
        <v>85</v>
      </c>
      <c r="AW230" s="13" t="s">
        <v>32</v>
      </c>
      <c r="AX230" s="13" t="s">
        <v>76</v>
      </c>
      <c r="AY230" s="266" t="s">
        <v>179</v>
      </c>
    </row>
    <row r="231" s="13" customFormat="1">
      <c r="B231" s="256"/>
      <c r="C231" s="257"/>
      <c r="D231" s="247" t="s">
        <v>188</v>
      </c>
      <c r="E231" s="258" t="s">
        <v>1</v>
      </c>
      <c r="F231" s="259" t="s">
        <v>297</v>
      </c>
      <c r="G231" s="257"/>
      <c r="H231" s="260">
        <v>0.20000000000000001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AT231" s="266" t="s">
        <v>188</v>
      </c>
      <c r="AU231" s="266" t="s">
        <v>85</v>
      </c>
      <c r="AV231" s="13" t="s">
        <v>85</v>
      </c>
      <c r="AW231" s="13" t="s">
        <v>32</v>
      </c>
      <c r="AX231" s="13" t="s">
        <v>76</v>
      </c>
      <c r="AY231" s="266" t="s">
        <v>179</v>
      </c>
    </row>
    <row r="232" s="12" customFormat="1">
      <c r="B232" s="245"/>
      <c r="C232" s="246"/>
      <c r="D232" s="247" t="s">
        <v>188</v>
      </c>
      <c r="E232" s="248" t="s">
        <v>1</v>
      </c>
      <c r="F232" s="249" t="s">
        <v>298</v>
      </c>
      <c r="G232" s="246"/>
      <c r="H232" s="248" t="s">
        <v>1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AT232" s="255" t="s">
        <v>188</v>
      </c>
      <c r="AU232" s="255" t="s">
        <v>85</v>
      </c>
      <c r="AV232" s="12" t="s">
        <v>83</v>
      </c>
      <c r="AW232" s="12" t="s">
        <v>32</v>
      </c>
      <c r="AX232" s="12" t="s">
        <v>76</v>
      </c>
      <c r="AY232" s="255" t="s">
        <v>179</v>
      </c>
    </row>
    <row r="233" s="13" customFormat="1">
      <c r="B233" s="256"/>
      <c r="C233" s="257"/>
      <c r="D233" s="247" t="s">
        <v>188</v>
      </c>
      <c r="E233" s="258" t="s">
        <v>1</v>
      </c>
      <c r="F233" s="259" t="s">
        <v>299</v>
      </c>
      <c r="G233" s="257"/>
      <c r="H233" s="260">
        <v>21.134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AT233" s="266" t="s">
        <v>188</v>
      </c>
      <c r="AU233" s="266" t="s">
        <v>85</v>
      </c>
      <c r="AV233" s="13" t="s">
        <v>85</v>
      </c>
      <c r="AW233" s="13" t="s">
        <v>32</v>
      </c>
      <c r="AX233" s="13" t="s">
        <v>76</v>
      </c>
      <c r="AY233" s="266" t="s">
        <v>179</v>
      </c>
    </row>
    <row r="234" s="12" customFormat="1">
      <c r="B234" s="245"/>
      <c r="C234" s="246"/>
      <c r="D234" s="247" t="s">
        <v>188</v>
      </c>
      <c r="E234" s="248" t="s">
        <v>1</v>
      </c>
      <c r="F234" s="249" t="s">
        <v>300</v>
      </c>
      <c r="G234" s="246"/>
      <c r="H234" s="248" t="s">
        <v>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AT234" s="255" t="s">
        <v>188</v>
      </c>
      <c r="AU234" s="255" t="s">
        <v>85</v>
      </c>
      <c r="AV234" s="12" t="s">
        <v>83</v>
      </c>
      <c r="AW234" s="12" t="s">
        <v>32</v>
      </c>
      <c r="AX234" s="12" t="s">
        <v>76</v>
      </c>
      <c r="AY234" s="255" t="s">
        <v>179</v>
      </c>
    </row>
    <row r="235" s="13" customFormat="1">
      <c r="B235" s="256"/>
      <c r="C235" s="257"/>
      <c r="D235" s="247" t="s">
        <v>188</v>
      </c>
      <c r="E235" s="258" t="s">
        <v>1</v>
      </c>
      <c r="F235" s="259" t="s">
        <v>301</v>
      </c>
      <c r="G235" s="257"/>
      <c r="H235" s="260">
        <v>3.7850000000000001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AT235" s="266" t="s">
        <v>188</v>
      </c>
      <c r="AU235" s="266" t="s">
        <v>85</v>
      </c>
      <c r="AV235" s="13" t="s">
        <v>85</v>
      </c>
      <c r="AW235" s="13" t="s">
        <v>32</v>
      </c>
      <c r="AX235" s="13" t="s">
        <v>76</v>
      </c>
      <c r="AY235" s="266" t="s">
        <v>179</v>
      </c>
    </row>
    <row r="236" s="13" customFormat="1">
      <c r="B236" s="256"/>
      <c r="C236" s="257"/>
      <c r="D236" s="247" t="s">
        <v>188</v>
      </c>
      <c r="E236" s="258" t="s">
        <v>1</v>
      </c>
      <c r="F236" s="259" t="s">
        <v>302</v>
      </c>
      <c r="G236" s="257"/>
      <c r="H236" s="260">
        <v>2.2829999999999999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AT236" s="266" t="s">
        <v>188</v>
      </c>
      <c r="AU236" s="266" t="s">
        <v>85</v>
      </c>
      <c r="AV236" s="13" t="s">
        <v>85</v>
      </c>
      <c r="AW236" s="13" t="s">
        <v>32</v>
      </c>
      <c r="AX236" s="13" t="s">
        <v>76</v>
      </c>
      <c r="AY236" s="266" t="s">
        <v>179</v>
      </c>
    </row>
    <row r="237" s="12" customFormat="1">
      <c r="B237" s="245"/>
      <c r="C237" s="246"/>
      <c r="D237" s="247" t="s">
        <v>188</v>
      </c>
      <c r="E237" s="248" t="s">
        <v>1</v>
      </c>
      <c r="F237" s="249" t="s">
        <v>303</v>
      </c>
      <c r="G237" s="246"/>
      <c r="H237" s="248" t="s">
        <v>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AT237" s="255" t="s">
        <v>188</v>
      </c>
      <c r="AU237" s="255" t="s">
        <v>85</v>
      </c>
      <c r="AV237" s="12" t="s">
        <v>83</v>
      </c>
      <c r="AW237" s="12" t="s">
        <v>32</v>
      </c>
      <c r="AX237" s="12" t="s">
        <v>76</v>
      </c>
      <c r="AY237" s="255" t="s">
        <v>179</v>
      </c>
    </row>
    <row r="238" s="13" customFormat="1">
      <c r="B238" s="256"/>
      <c r="C238" s="257"/>
      <c r="D238" s="247" t="s">
        <v>188</v>
      </c>
      <c r="E238" s="258" t="s">
        <v>1</v>
      </c>
      <c r="F238" s="259" t="s">
        <v>304</v>
      </c>
      <c r="G238" s="257"/>
      <c r="H238" s="260">
        <v>13.142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AT238" s="266" t="s">
        <v>188</v>
      </c>
      <c r="AU238" s="266" t="s">
        <v>85</v>
      </c>
      <c r="AV238" s="13" t="s">
        <v>85</v>
      </c>
      <c r="AW238" s="13" t="s">
        <v>32</v>
      </c>
      <c r="AX238" s="13" t="s">
        <v>76</v>
      </c>
      <c r="AY238" s="266" t="s">
        <v>179</v>
      </c>
    </row>
    <row r="239" s="13" customFormat="1">
      <c r="B239" s="256"/>
      <c r="C239" s="257"/>
      <c r="D239" s="247" t="s">
        <v>188</v>
      </c>
      <c r="E239" s="258" t="s">
        <v>1</v>
      </c>
      <c r="F239" s="259" t="s">
        <v>305</v>
      </c>
      <c r="G239" s="257"/>
      <c r="H239" s="260">
        <v>2.1749999999999998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AT239" s="266" t="s">
        <v>188</v>
      </c>
      <c r="AU239" s="266" t="s">
        <v>85</v>
      </c>
      <c r="AV239" s="13" t="s">
        <v>85</v>
      </c>
      <c r="AW239" s="13" t="s">
        <v>32</v>
      </c>
      <c r="AX239" s="13" t="s">
        <v>76</v>
      </c>
      <c r="AY239" s="266" t="s">
        <v>179</v>
      </c>
    </row>
    <row r="240" s="14" customFormat="1">
      <c r="B240" s="267"/>
      <c r="C240" s="268"/>
      <c r="D240" s="247" t="s">
        <v>188</v>
      </c>
      <c r="E240" s="269" t="s">
        <v>1</v>
      </c>
      <c r="F240" s="270" t="s">
        <v>193</v>
      </c>
      <c r="G240" s="268"/>
      <c r="H240" s="271">
        <v>54.136000000000003</v>
      </c>
      <c r="I240" s="272"/>
      <c r="J240" s="268"/>
      <c r="K240" s="268"/>
      <c r="L240" s="273"/>
      <c r="M240" s="274"/>
      <c r="N240" s="275"/>
      <c r="O240" s="275"/>
      <c r="P240" s="275"/>
      <c r="Q240" s="275"/>
      <c r="R240" s="275"/>
      <c r="S240" s="275"/>
      <c r="T240" s="276"/>
      <c r="AT240" s="277" t="s">
        <v>188</v>
      </c>
      <c r="AU240" s="277" t="s">
        <v>85</v>
      </c>
      <c r="AV240" s="14" t="s">
        <v>186</v>
      </c>
      <c r="AW240" s="14" t="s">
        <v>32</v>
      </c>
      <c r="AX240" s="14" t="s">
        <v>76</v>
      </c>
      <c r="AY240" s="277" t="s">
        <v>179</v>
      </c>
    </row>
    <row r="241" s="13" customFormat="1">
      <c r="B241" s="256"/>
      <c r="C241" s="257"/>
      <c r="D241" s="247" t="s">
        <v>188</v>
      </c>
      <c r="E241" s="258" t="s">
        <v>1</v>
      </c>
      <c r="F241" s="259" t="s">
        <v>306</v>
      </c>
      <c r="G241" s="257"/>
      <c r="H241" s="260">
        <v>55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AT241" s="266" t="s">
        <v>188</v>
      </c>
      <c r="AU241" s="266" t="s">
        <v>85</v>
      </c>
      <c r="AV241" s="13" t="s">
        <v>85</v>
      </c>
      <c r="AW241" s="13" t="s">
        <v>32</v>
      </c>
      <c r="AX241" s="13" t="s">
        <v>83</v>
      </c>
      <c r="AY241" s="266" t="s">
        <v>179</v>
      </c>
    </row>
    <row r="242" s="1" customFormat="1" ht="60" customHeight="1">
      <c r="B242" s="38"/>
      <c r="C242" s="278" t="s">
        <v>307</v>
      </c>
      <c r="D242" s="278" t="s">
        <v>308</v>
      </c>
      <c r="E242" s="279" t="s">
        <v>309</v>
      </c>
      <c r="F242" s="280" t="s">
        <v>310</v>
      </c>
      <c r="G242" s="281" t="s">
        <v>201</v>
      </c>
      <c r="H242" s="282">
        <v>57.75</v>
      </c>
      <c r="I242" s="283"/>
      <c r="J242" s="284">
        <f>ROUND(I242*H242,2)</f>
        <v>0</v>
      </c>
      <c r="K242" s="280" t="s">
        <v>1</v>
      </c>
      <c r="L242" s="285"/>
      <c r="M242" s="286" t="s">
        <v>1</v>
      </c>
      <c r="N242" s="287" t="s">
        <v>41</v>
      </c>
      <c r="O242" s="86"/>
      <c r="P242" s="241">
        <f>O242*H242</f>
        <v>0</v>
      </c>
      <c r="Q242" s="241">
        <v>0.0048999999999999998</v>
      </c>
      <c r="R242" s="241">
        <f>Q242*H242</f>
        <v>0.28297499999999998</v>
      </c>
      <c r="S242" s="241">
        <v>0</v>
      </c>
      <c r="T242" s="242">
        <f>S242*H242</f>
        <v>0</v>
      </c>
      <c r="AR242" s="243" t="s">
        <v>261</v>
      </c>
      <c r="AT242" s="243" t="s">
        <v>308</v>
      </c>
      <c r="AU242" s="243" t="s">
        <v>85</v>
      </c>
      <c r="AY242" s="17" t="s">
        <v>179</v>
      </c>
      <c r="BE242" s="244">
        <f>IF(N242="základní",J242,0)</f>
        <v>0</v>
      </c>
      <c r="BF242" s="244">
        <f>IF(N242="snížená",J242,0)</f>
        <v>0</v>
      </c>
      <c r="BG242" s="244">
        <f>IF(N242="zákl. přenesená",J242,0)</f>
        <v>0</v>
      </c>
      <c r="BH242" s="244">
        <f>IF(N242="sníž. přenesená",J242,0)</f>
        <v>0</v>
      </c>
      <c r="BI242" s="244">
        <f>IF(N242="nulová",J242,0)</f>
        <v>0</v>
      </c>
      <c r="BJ242" s="17" t="s">
        <v>83</v>
      </c>
      <c r="BK242" s="244">
        <f>ROUND(I242*H242,2)</f>
        <v>0</v>
      </c>
      <c r="BL242" s="17" t="s">
        <v>186</v>
      </c>
      <c r="BM242" s="243" t="s">
        <v>311</v>
      </c>
    </row>
    <row r="243" s="13" customFormat="1">
      <c r="B243" s="256"/>
      <c r="C243" s="257"/>
      <c r="D243" s="247" t="s">
        <v>188</v>
      </c>
      <c r="E243" s="258" t="s">
        <v>1</v>
      </c>
      <c r="F243" s="259" t="s">
        <v>312</v>
      </c>
      <c r="G243" s="257"/>
      <c r="H243" s="260">
        <v>57.75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AT243" s="266" t="s">
        <v>188</v>
      </c>
      <c r="AU243" s="266" t="s">
        <v>85</v>
      </c>
      <c r="AV243" s="13" t="s">
        <v>85</v>
      </c>
      <c r="AW243" s="13" t="s">
        <v>32</v>
      </c>
      <c r="AX243" s="13" t="s">
        <v>83</v>
      </c>
      <c r="AY243" s="266" t="s">
        <v>179</v>
      </c>
    </row>
    <row r="244" s="1" customFormat="1" ht="36" customHeight="1">
      <c r="B244" s="38"/>
      <c r="C244" s="232" t="s">
        <v>8</v>
      </c>
      <c r="D244" s="232" t="s">
        <v>181</v>
      </c>
      <c r="E244" s="233" t="s">
        <v>291</v>
      </c>
      <c r="F244" s="234" t="s">
        <v>292</v>
      </c>
      <c r="G244" s="235" t="s">
        <v>201</v>
      </c>
      <c r="H244" s="236">
        <v>528</v>
      </c>
      <c r="I244" s="237"/>
      <c r="J244" s="238">
        <f>ROUND(I244*H244,2)</f>
        <v>0</v>
      </c>
      <c r="K244" s="234" t="s">
        <v>185</v>
      </c>
      <c r="L244" s="43"/>
      <c r="M244" s="239" t="s">
        <v>1</v>
      </c>
      <c r="N244" s="240" t="s">
        <v>41</v>
      </c>
      <c r="O244" s="86"/>
      <c r="P244" s="241">
        <f>O244*H244</f>
        <v>0</v>
      </c>
      <c r="Q244" s="241">
        <v>0.0085000000000000006</v>
      </c>
      <c r="R244" s="241">
        <f>Q244*H244</f>
        <v>4.4880000000000004</v>
      </c>
      <c r="S244" s="241">
        <v>0</v>
      </c>
      <c r="T244" s="242">
        <f>S244*H244</f>
        <v>0</v>
      </c>
      <c r="AR244" s="243" t="s">
        <v>186</v>
      </c>
      <c r="AT244" s="243" t="s">
        <v>181</v>
      </c>
      <c r="AU244" s="243" t="s">
        <v>85</v>
      </c>
      <c r="AY244" s="17" t="s">
        <v>179</v>
      </c>
      <c r="BE244" s="244">
        <f>IF(N244="základní",J244,0)</f>
        <v>0</v>
      </c>
      <c r="BF244" s="244">
        <f>IF(N244="snížená",J244,0)</f>
        <v>0</v>
      </c>
      <c r="BG244" s="244">
        <f>IF(N244="zákl. přenesená",J244,0)</f>
        <v>0</v>
      </c>
      <c r="BH244" s="244">
        <f>IF(N244="sníž. přenesená",J244,0)</f>
        <v>0</v>
      </c>
      <c r="BI244" s="244">
        <f>IF(N244="nulová",J244,0)</f>
        <v>0</v>
      </c>
      <c r="BJ244" s="17" t="s">
        <v>83</v>
      </c>
      <c r="BK244" s="244">
        <f>ROUND(I244*H244,2)</f>
        <v>0</v>
      </c>
      <c r="BL244" s="17" t="s">
        <v>186</v>
      </c>
      <c r="BM244" s="243" t="s">
        <v>313</v>
      </c>
    </row>
    <row r="245" s="12" customFormat="1">
      <c r="B245" s="245"/>
      <c r="C245" s="246"/>
      <c r="D245" s="247" t="s">
        <v>188</v>
      </c>
      <c r="E245" s="248" t="s">
        <v>1</v>
      </c>
      <c r="F245" s="249" t="s">
        <v>314</v>
      </c>
      <c r="G245" s="246"/>
      <c r="H245" s="248" t="s">
        <v>1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AT245" s="255" t="s">
        <v>188</v>
      </c>
      <c r="AU245" s="255" t="s">
        <v>85</v>
      </c>
      <c r="AV245" s="12" t="s">
        <v>83</v>
      </c>
      <c r="AW245" s="12" t="s">
        <v>32</v>
      </c>
      <c r="AX245" s="12" t="s">
        <v>76</v>
      </c>
      <c r="AY245" s="255" t="s">
        <v>179</v>
      </c>
    </row>
    <row r="246" s="12" customFormat="1">
      <c r="B246" s="245"/>
      <c r="C246" s="246"/>
      <c r="D246" s="247" t="s">
        <v>188</v>
      </c>
      <c r="E246" s="248" t="s">
        <v>1</v>
      </c>
      <c r="F246" s="249" t="s">
        <v>315</v>
      </c>
      <c r="G246" s="246"/>
      <c r="H246" s="248" t="s">
        <v>1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AT246" s="255" t="s">
        <v>188</v>
      </c>
      <c r="AU246" s="255" t="s">
        <v>85</v>
      </c>
      <c r="AV246" s="12" t="s">
        <v>83</v>
      </c>
      <c r="AW246" s="12" t="s">
        <v>32</v>
      </c>
      <c r="AX246" s="12" t="s">
        <v>76</v>
      </c>
      <c r="AY246" s="255" t="s">
        <v>179</v>
      </c>
    </row>
    <row r="247" s="13" customFormat="1">
      <c r="B247" s="256"/>
      <c r="C247" s="257"/>
      <c r="D247" s="247" t="s">
        <v>188</v>
      </c>
      <c r="E247" s="258" t="s">
        <v>1</v>
      </c>
      <c r="F247" s="259" t="s">
        <v>316</v>
      </c>
      <c r="G247" s="257"/>
      <c r="H247" s="260">
        <v>28.106000000000002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AT247" s="266" t="s">
        <v>188</v>
      </c>
      <c r="AU247" s="266" t="s">
        <v>85</v>
      </c>
      <c r="AV247" s="13" t="s">
        <v>85</v>
      </c>
      <c r="AW247" s="13" t="s">
        <v>32</v>
      </c>
      <c r="AX247" s="13" t="s">
        <v>76</v>
      </c>
      <c r="AY247" s="266" t="s">
        <v>179</v>
      </c>
    </row>
    <row r="248" s="13" customFormat="1">
      <c r="B248" s="256"/>
      <c r="C248" s="257"/>
      <c r="D248" s="247" t="s">
        <v>188</v>
      </c>
      <c r="E248" s="258" t="s">
        <v>1</v>
      </c>
      <c r="F248" s="259" t="s">
        <v>317</v>
      </c>
      <c r="G248" s="257"/>
      <c r="H248" s="260">
        <v>1.6799999999999999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AT248" s="266" t="s">
        <v>188</v>
      </c>
      <c r="AU248" s="266" t="s">
        <v>85</v>
      </c>
      <c r="AV248" s="13" t="s">
        <v>85</v>
      </c>
      <c r="AW248" s="13" t="s">
        <v>32</v>
      </c>
      <c r="AX248" s="13" t="s">
        <v>76</v>
      </c>
      <c r="AY248" s="266" t="s">
        <v>179</v>
      </c>
    </row>
    <row r="249" s="13" customFormat="1">
      <c r="B249" s="256"/>
      <c r="C249" s="257"/>
      <c r="D249" s="247" t="s">
        <v>188</v>
      </c>
      <c r="E249" s="258" t="s">
        <v>1</v>
      </c>
      <c r="F249" s="259" t="s">
        <v>318</v>
      </c>
      <c r="G249" s="257"/>
      <c r="H249" s="260">
        <v>-0.20499999999999999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AT249" s="266" t="s">
        <v>188</v>
      </c>
      <c r="AU249" s="266" t="s">
        <v>85</v>
      </c>
      <c r="AV249" s="13" t="s">
        <v>85</v>
      </c>
      <c r="AW249" s="13" t="s">
        <v>32</v>
      </c>
      <c r="AX249" s="13" t="s">
        <v>76</v>
      </c>
      <c r="AY249" s="266" t="s">
        <v>179</v>
      </c>
    </row>
    <row r="250" s="13" customFormat="1">
      <c r="B250" s="256"/>
      <c r="C250" s="257"/>
      <c r="D250" s="247" t="s">
        <v>188</v>
      </c>
      <c r="E250" s="258" t="s">
        <v>1</v>
      </c>
      <c r="F250" s="259" t="s">
        <v>319</v>
      </c>
      <c r="G250" s="257"/>
      <c r="H250" s="260">
        <v>-6.1500000000000004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AT250" s="266" t="s">
        <v>188</v>
      </c>
      <c r="AU250" s="266" t="s">
        <v>85</v>
      </c>
      <c r="AV250" s="13" t="s">
        <v>85</v>
      </c>
      <c r="AW250" s="13" t="s">
        <v>32</v>
      </c>
      <c r="AX250" s="13" t="s">
        <v>76</v>
      </c>
      <c r="AY250" s="266" t="s">
        <v>179</v>
      </c>
    </row>
    <row r="251" s="13" customFormat="1">
      <c r="B251" s="256"/>
      <c r="C251" s="257"/>
      <c r="D251" s="247" t="s">
        <v>188</v>
      </c>
      <c r="E251" s="258" t="s">
        <v>1</v>
      </c>
      <c r="F251" s="259" t="s">
        <v>320</v>
      </c>
      <c r="G251" s="257"/>
      <c r="H251" s="260">
        <v>-5.3200000000000003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AT251" s="266" t="s">
        <v>188</v>
      </c>
      <c r="AU251" s="266" t="s">
        <v>85</v>
      </c>
      <c r="AV251" s="13" t="s">
        <v>85</v>
      </c>
      <c r="AW251" s="13" t="s">
        <v>32</v>
      </c>
      <c r="AX251" s="13" t="s">
        <v>76</v>
      </c>
      <c r="AY251" s="266" t="s">
        <v>179</v>
      </c>
    </row>
    <row r="252" s="13" customFormat="1">
      <c r="B252" s="256"/>
      <c r="C252" s="257"/>
      <c r="D252" s="247" t="s">
        <v>188</v>
      </c>
      <c r="E252" s="258" t="s">
        <v>1</v>
      </c>
      <c r="F252" s="259" t="s">
        <v>321</v>
      </c>
      <c r="G252" s="257"/>
      <c r="H252" s="260">
        <v>46.712000000000003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AT252" s="266" t="s">
        <v>188</v>
      </c>
      <c r="AU252" s="266" t="s">
        <v>85</v>
      </c>
      <c r="AV252" s="13" t="s">
        <v>85</v>
      </c>
      <c r="AW252" s="13" t="s">
        <v>32</v>
      </c>
      <c r="AX252" s="13" t="s">
        <v>76</v>
      </c>
      <c r="AY252" s="266" t="s">
        <v>179</v>
      </c>
    </row>
    <row r="253" s="13" customFormat="1">
      <c r="B253" s="256"/>
      <c r="C253" s="257"/>
      <c r="D253" s="247" t="s">
        <v>188</v>
      </c>
      <c r="E253" s="258" t="s">
        <v>1</v>
      </c>
      <c r="F253" s="259" t="s">
        <v>322</v>
      </c>
      <c r="G253" s="257"/>
      <c r="H253" s="260">
        <v>61.058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AT253" s="266" t="s">
        <v>188</v>
      </c>
      <c r="AU253" s="266" t="s">
        <v>85</v>
      </c>
      <c r="AV253" s="13" t="s">
        <v>85</v>
      </c>
      <c r="AW253" s="13" t="s">
        <v>32</v>
      </c>
      <c r="AX253" s="13" t="s">
        <v>76</v>
      </c>
      <c r="AY253" s="266" t="s">
        <v>179</v>
      </c>
    </row>
    <row r="254" s="13" customFormat="1">
      <c r="B254" s="256"/>
      <c r="C254" s="257"/>
      <c r="D254" s="247" t="s">
        <v>188</v>
      </c>
      <c r="E254" s="258" t="s">
        <v>1</v>
      </c>
      <c r="F254" s="259" t="s">
        <v>323</v>
      </c>
      <c r="G254" s="257"/>
      <c r="H254" s="260">
        <v>-12.300000000000001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AT254" s="266" t="s">
        <v>188</v>
      </c>
      <c r="AU254" s="266" t="s">
        <v>85</v>
      </c>
      <c r="AV254" s="13" t="s">
        <v>85</v>
      </c>
      <c r="AW254" s="13" t="s">
        <v>32</v>
      </c>
      <c r="AX254" s="13" t="s">
        <v>76</v>
      </c>
      <c r="AY254" s="266" t="s">
        <v>179</v>
      </c>
    </row>
    <row r="255" s="13" customFormat="1">
      <c r="B255" s="256"/>
      <c r="C255" s="257"/>
      <c r="D255" s="247" t="s">
        <v>188</v>
      </c>
      <c r="E255" s="258" t="s">
        <v>1</v>
      </c>
      <c r="F255" s="259" t="s">
        <v>324</v>
      </c>
      <c r="G255" s="257"/>
      <c r="H255" s="260">
        <v>-9.8399999999999999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AT255" s="266" t="s">
        <v>188</v>
      </c>
      <c r="AU255" s="266" t="s">
        <v>85</v>
      </c>
      <c r="AV255" s="13" t="s">
        <v>85</v>
      </c>
      <c r="AW255" s="13" t="s">
        <v>32</v>
      </c>
      <c r="AX255" s="13" t="s">
        <v>76</v>
      </c>
      <c r="AY255" s="266" t="s">
        <v>179</v>
      </c>
    </row>
    <row r="256" s="13" customFormat="1">
      <c r="B256" s="256"/>
      <c r="C256" s="257"/>
      <c r="D256" s="247" t="s">
        <v>188</v>
      </c>
      <c r="E256" s="258" t="s">
        <v>1</v>
      </c>
      <c r="F256" s="259" t="s">
        <v>325</v>
      </c>
      <c r="G256" s="257"/>
      <c r="H256" s="260">
        <v>-12.42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AT256" s="266" t="s">
        <v>188</v>
      </c>
      <c r="AU256" s="266" t="s">
        <v>85</v>
      </c>
      <c r="AV256" s="13" t="s">
        <v>85</v>
      </c>
      <c r="AW256" s="13" t="s">
        <v>32</v>
      </c>
      <c r="AX256" s="13" t="s">
        <v>76</v>
      </c>
      <c r="AY256" s="266" t="s">
        <v>179</v>
      </c>
    </row>
    <row r="257" s="13" customFormat="1">
      <c r="B257" s="256"/>
      <c r="C257" s="257"/>
      <c r="D257" s="247" t="s">
        <v>188</v>
      </c>
      <c r="E257" s="258" t="s">
        <v>1</v>
      </c>
      <c r="F257" s="259" t="s">
        <v>326</v>
      </c>
      <c r="G257" s="257"/>
      <c r="H257" s="260">
        <v>-9.9359999999999999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AT257" s="266" t="s">
        <v>188</v>
      </c>
      <c r="AU257" s="266" t="s">
        <v>85</v>
      </c>
      <c r="AV257" s="13" t="s">
        <v>85</v>
      </c>
      <c r="AW257" s="13" t="s">
        <v>32</v>
      </c>
      <c r="AX257" s="13" t="s">
        <v>76</v>
      </c>
      <c r="AY257" s="266" t="s">
        <v>179</v>
      </c>
    </row>
    <row r="258" s="12" customFormat="1">
      <c r="B258" s="245"/>
      <c r="C258" s="246"/>
      <c r="D258" s="247" t="s">
        <v>188</v>
      </c>
      <c r="E258" s="248" t="s">
        <v>1</v>
      </c>
      <c r="F258" s="249" t="s">
        <v>327</v>
      </c>
      <c r="G258" s="246"/>
      <c r="H258" s="248" t="s">
        <v>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AT258" s="255" t="s">
        <v>188</v>
      </c>
      <c r="AU258" s="255" t="s">
        <v>85</v>
      </c>
      <c r="AV258" s="12" t="s">
        <v>83</v>
      </c>
      <c r="AW258" s="12" t="s">
        <v>32</v>
      </c>
      <c r="AX258" s="12" t="s">
        <v>76</v>
      </c>
      <c r="AY258" s="255" t="s">
        <v>179</v>
      </c>
    </row>
    <row r="259" s="13" customFormat="1">
      <c r="B259" s="256"/>
      <c r="C259" s="257"/>
      <c r="D259" s="247" t="s">
        <v>188</v>
      </c>
      <c r="E259" s="258" t="s">
        <v>1</v>
      </c>
      <c r="F259" s="259" t="s">
        <v>328</v>
      </c>
      <c r="G259" s="257"/>
      <c r="H259" s="260">
        <v>136.99799999999999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AT259" s="266" t="s">
        <v>188</v>
      </c>
      <c r="AU259" s="266" t="s">
        <v>85</v>
      </c>
      <c r="AV259" s="13" t="s">
        <v>85</v>
      </c>
      <c r="AW259" s="13" t="s">
        <v>32</v>
      </c>
      <c r="AX259" s="13" t="s">
        <v>76</v>
      </c>
      <c r="AY259" s="266" t="s">
        <v>179</v>
      </c>
    </row>
    <row r="260" s="13" customFormat="1">
      <c r="B260" s="256"/>
      <c r="C260" s="257"/>
      <c r="D260" s="247" t="s">
        <v>188</v>
      </c>
      <c r="E260" s="258" t="s">
        <v>1</v>
      </c>
      <c r="F260" s="259" t="s">
        <v>329</v>
      </c>
      <c r="G260" s="257"/>
      <c r="H260" s="260">
        <v>-21.893999999999998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AT260" s="266" t="s">
        <v>188</v>
      </c>
      <c r="AU260" s="266" t="s">
        <v>85</v>
      </c>
      <c r="AV260" s="13" t="s">
        <v>85</v>
      </c>
      <c r="AW260" s="13" t="s">
        <v>32</v>
      </c>
      <c r="AX260" s="13" t="s">
        <v>76</v>
      </c>
      <c r="AY260" s="266" t="s">
        <v>179</v>
      </c>
    </row>
    <row r="261" s="13" customFormat="1">
      <c r="B261" s="256"/>
      <c r="C261" s="257"/>
      <c r="D261" s="247" t="s">
        <v>188</v>
      </c>
      <c r="E261" s="258" t="s">
        <v>1</v>
      </c>
      <c r="F261" s="259" t="s">
        <v>330</v>
      </c>
      <c r="G261" s="257"/>
      <c r="H261" s="260">
        <v>21.689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AT261" s="266" t="s">
        <v>188</v>
      </c>
      <c r="AU261" s="266" t="s">
        <v>85</v>
      </c>
      <c r="AV261" s="13" t="s">
        <v>85</v>
      </c>
      <c r="AW261" s="13" t="s">
        <v>32</v>
      </c>
      <c r="AX261" s="13" t="s">
        <v>76</v>
      </c>
      <c r="AY261" s="266" t="s">
        <v>179</v>
      </c>
    </row>
    <row r="262" s="13" customFormat="1">
      <c r="B262" s="256"/>
      <c r="C262" s="257"/>
      <c r="D262" s="247" t="s">
        <v>188</v>
      </c>
      <c r="E262" s="258" t="s">
        <v>1</v>
      </c>
      <c r="F262" s="259" t="s">
        <v>331</v>
      </c>
      <c r="G262" s="257"/>
      <c r="H262" s="260">
        <v>45.692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AT262" s="266" t="s">
        <v>188</v>
      </c>
      <c r="AU262" s="266" t="s">
        <v>85</v>
      </c>
      <c r="AV262" s="13" t="s">
        <v>85</v>
      </c>
      <c r="AW262" s="13" t="s">
        <v>32</v>
      </c>
      <c r="AX262" s="13" t="s">
        <v>76</v>
      </c>
      <c r="AY262" s="266" t="s">
        <v>179</v>
      </c>
    </row>
    <row r="263" s="13" customFormat="1">
      <c r="B263" s="256"/>
      <c r="C263" s="257"/>
      <c r="D263" s="247" t="s">
        <v>188</v>
      </c>
      <c r="E263" s="258" t="s">
        <v>1</v>
      </c>
      <c r="F263" s="259" t="s">
        <v>332</v>
      </c>
      <c r="G263" s="257"/>
      <c r="H263" s="260">
        <v>72.905000000000001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AT263" s="266" t="s">
        <v>188</v>
      </c>
      <c r="AU263" s="266" t="s">
        <v>85</v>
      </c>
      <c r="AV263" s="13" t="s">
        <v>85</v>
      </c>
      <c r="AW263" s="13" t="s">
        <v>32</v>
      </c>
      <c r="AX263" s="13" t="s">
        <v>76</v>
      </c>
      <c r="AY263" s="266" t="s">
        <v>179</v>
      </c>
    </row>
    <row r="264" s="13" customFormat="1">
      <c r="B264" s="256"/>
      <c r="C264" s="257"/>
      <c r="D264" s="247" t="s">
        <v>188</v>
      </c>
      <c r="E264" s="258" t="s">
        <v>1</v>
      </c>
      <c r="F264" s="259" t="s">
        <v>333</v>
      </c>
      <c r="G264" s="257"/>
      <c r="H264" s="260">
        <v>10.050000000000001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AT264" s="266" t="s">
        <v>188</v>
      </c>
      <c r="AU264" s="266" t="s">
        <v>85</v>
      </c>
      <c r="AV264" s="13" t="s">
        <v>85</v>
      </c>
      <c r="AW264" s="13" t="s">
        <v>32</v>
      </c>
      <c r="AX264" s="13" t="s">
        <v>76</v>
      </c>
      <c r="AY264" s="266" t="s">
        <v>179</v>
      </c>
    </row>
    <row r="265" s="13" customFormat="1">
      <c r="B265" s="256"/>
      <c r="C265" s="257"/>
      <c r="D265" s="247" t="s">
        <v>188</v>
      </c>
      <c r="E265" s="258" t="s">
        <v>1</v>
      </c>
      <c r="F265" s="259" t="s">
        <v>334</v>
      </c>
      <c r="G265" s="257"/>
      <c r="H265" s="260">
        <v>-2.1000000000000001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AT265" s="266" t="s">
        <v>188</v>
      </c>
      <c r="AU265" s="266" t="s">
        <v>85</v>
      </c>
      <c r="AV265" s="13" t="s">
        <v>85</v>
      </c>
      <c r="AW265" s="13" t="s">
        <v>32</v>
      </c>
      <c r="AX265" s="13" t="s">
        <v>76</v>
      </c>
      <c r="AY265" s="266" t="s">
        <v>179</v>
      </c>
    </row>
    <row r="266" s="13" customFormat="1">
      <c r="B266" s="256"/>
      <c r="C266" s="257"/>
      <c r="D266" s="247" t="s">
        <v>188</v>
      </c>
      <c r="E266" s="258" t="s">
        <v>1</v>
      </c>
      <c r="F266" s="259" t="s">
        <v>335</v>
      </c>
      <c r="G266" s="257"/>
      <c r="H266" s="260">
        <v>-4.2000000000000002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AT266" s="266" t="s">
        <v>188</v>
      </c>
      <c r="AU266" s="266" t="s">
        <v>85</v>
      </c>
      <c r="AV266" s="13" t="s">
        <v>85</v>
      </c>
      <c r="AW266" s="13" t="s">
        <v>32</v>
      </c>
      <c r="AX266" s="13" t="s">
        <v>76</v>
      </c>
      <c r="AY266" s="266" t="s">
        <v>179</v>
      </c>
    </row>
    <row r="267" s="13" customFormat="1">
      <c r="B267" s="256"/>
      <c r="C267" s="257"/>
      <c r="D267" s="247" t="s">
        <v>188</v>
      </c>
      <c r="E267" s="258" t="s">
        <v>1</v>
      </c>
      <c r="F267" s="259" t="s">
        <v>336</v>
      </c>
      <c r="G267" s="257"/>
      <c r="H267" s="260">
        <v>-1.575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AT267" s="266" t="s">
        <v>188</v>
      </c>
      <c r="AU267" s="266" t="s">
        <v>85</v>
      </c>
      <c r="AV267" s="13" t="s">
        <v>85</v>
      </c>
      <c r="AW267" s="13" t="s">
        <v>32</v>
      </c>
      <c r="AX267" s="13" t="s">
        <v>76</v>
      </c>
      <c r="AY267" s="266" t="s">
        <v>179</v>
      </c>
    </row>
    <row r="268" s="13" customFormat="1">
      <c r="B268" s="256"/>
      <c r="C268" s="257"/>
      <c r="D268" s="247" t="s">
        <v>188</v>
      </c>
      <c r="E268" s="258" t="s">
        <v>1</v>
      </c>
      <c r="F268" s="259" t="s">
        <v>337</v>
      </c>
      <c r="G268" s="257"/>
      <c r="H268" s="260">
        <v>-7.3799999999999999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AT268" s="266" t="s">
        <v>188</v>
      </c>
      <c r="AU268" s="266" t="s">
        <v>85</v>
      </c>
      <c r="AV268" s="13" t="s">
        <v>85</v>
      </c>
      <c r="AW268" s="13" t="s">
        <v>32</v>
      </c>
      <c r="AX268" s="13" t="s">
        <v>76</v>
      </c>
      <c r="AY268" s="266" t="s">
        <v>179</v>
      </c>
    </row>
    <row r="269" s="13" customFormat="1">
      <c r="B269" s="256"/>
      <c r="C269" s="257"/>
      <c r="D269" s="247" t="s">
        <v>188</v>
      </c>
      <c r="E269" s="258" t="s">
        <v>1</v>
      </c>
      <c r="F269" s="259" t="s">
        <v>338</v>
      </c>
      <c r="G269" s="257"/>
      <c r="H269" s="260">
        <v>-4.9199999999999999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AT269" s="266" t="s">
        <v>188</v>
      </c>
      <c r="AU269" s="266" t="s">
        <v>85</v>
      </c>
      <c r="AV269" s="13" t="s">
        <v>85</v>
      </c>
      <c r="AW269" s="13" t="s">
        <v>32</v>
      </c>
      <c r="AX269" s="13" t="s">
        <v>76</v>
      </c>
      <c r="AY269" s="266" t="s">
        <v>179</v>
      </c>
    </row>
    <row r="270" s="13" customFormat="1">
      <c r="B270" s="256"/>
      <c r="C270" s="257"/>
      <c r="D270" s="247" t="s">
        <v>188</v>
      </c>
      <c r="E270" s="258" t="s">
        <v>1</v>
      </c>
      <c r="F270" s="259" t="s">
        <v>339</v>
      </c>
      <c r="G270" s="257"/>
      <c r="H270" s="260">
        <v>-2.46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AT270" s="266" t="s">
        <v>188</v>
      </c>
      <c r="AU270" s="266" t="s">
        <v>85</v>
      </c>
      <c r="AV270" s="13" t="s">
        <v>85</v>
      </c>
      <c r="AW270" s="13" t="s">
        <v>32</v>
      </c>
      <c r="AX270" s="13" t="s">
        <v>76</v>
      </c>
      <c r="AY270" s="266" t="s">
        <v>179</v>
      </c>
    </row>
    <row r="271" s="13" customFormat="1">
      <c r="B271" s="256"/>
      <c r="C271" s="257"/>
      <c r="D271" s="247" t="s">
        <v>188</v>
      </c>
      <c r="E271" s="258" t="s">
        <v>1</v>
      </c>
      <c r="F271" s="259" t="s">
        <v>340</v>
      </c>
      <c r="G271" s="257"/>
      <c r="H271" s="260">
        <v>-4.9199999999999999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AT271" s="266" t="s">
        <v>188</v>
      </c>
      <c r="AU271" s="266" t="s">
        <v>85</v>
      </c>
      <c r="AV271" s="13" t="s">
        <v>85</v>
      </c>
      <c r="AW271" s="13" t="s">
        <v>32</v>
      </c>
      <c r="AX271" s="13" t="s">
        <v>76</v>
      </c>
      <c r="AY271" s="266" t="s">
        <v>179</v>
      </c>
    </row>
    <row r="272" s="13" customFormat="1">
      <c r="B272" s="256"/>
      <c r="C272" s="257"/>
      <c r="D272" s="247" t="s">
        <v>188</v>
      </c>
      <c r="E272" s="258" t="s">
        <v>1</v>
      </c>
      <c r="F272" s="259" t="s">
        <v>341</v>
      </c>
      <c r="G272" s="257"/>
      <c r="H272" s="260">
        <v>-7.3799999999999999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AT272" s="266" t="s">
        <v>188</v>
      </c>
      <c r="AU272" s="266" t="s">
        <v>85</v>
      </c>
      <c r="AV272" s="13" t="s">
        <v>85</v>
      </c>
      <c r="AW272" s="13" t="s">
        <v>32</v>
      </c>
      <c r="AX272" s="13" t="s">
        <v>76</v>
      </c>
      <c r="AY272" s="266" t="s">
        <v>179</v>
      </c>
    </row>
    <row r="273" s="13" customFormat="1">
      <c r="B273" s="256"/>
      <c r="C273" s="257"/>
      <c r="D273" s="247" t="s">
        <v>188</v>
      </c>
      <c r="E273" s="258" t="s">
        <v>1</v>
      </c>
      <c r="F273" s="259" t="s">
        <v>342</v>
      </c>
      <c r="G273" s="257"/>
      <c r="H273" s="260">
        <v>-29.808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AT273" s="266" t="s">
        <v>188</v>
      </c>
      <c r="AU273" s="266" t="s">
        <v>85</v>
      </c>
      <c r="AV273" s="13" t="s">
        <v>85</v>
      </c>
      <c r="AW273" s="13" t="s">
        <v>32</v>
      </c>
      <c r="AX273" s="13" t="s">
        <v>76</v>
      </c>
      <c r="AY273" s="266" t="s">
        <v>179</v>
      </c>
    </row>
    <row r="274" s="13" customFormat="1">
      <c r="B274" s="256"/>
      <c r="C274" s="257"/>
      <c r="D274" s="247" t="s">
        <v>188</v>
      </c>
      <c r="E274" s="258" t="s">
        <v>1</v>
      </c>
      <c r="F274" s="259" t="s">
        <v>343</v>
      </c>
      <c r="G274" s="257"/>
      <c r="H274" s="260">
        <v>-9.9359999999999999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AT274" s="266" t="s">
        <v>188</v>
      </c>
      <c r="AU274" s="266" t="s">
        <v>85</v>
      </c>
      <c r="AV274" s="13" t="s">
        <v>85</v>
      </c>
      <c r="AW274" s="13" t="s">
        <v>32</v>
      </c>
      <c r="AX274" s="13" t="s">
        <v>76</v>
      </c>
      <c r="AY274" s="266" t="s">
        <v>179</v>
      </c>
    </row>
    <row r="275" s="13" customFormat="1">
      <c r="B275" s="256"/>
      <c r="C275" s="257"/>
      <c r="D275" s="247" t="s">
        <v>188</v>
      </c>
      <c r="E275" s="258" t="s">
        <v>1</v>
      </c>
      <c r="F275" s="259" t="s">
        <v>344</v>
      </c>
      <c r="G275" s="257"/>
      <c r="H275" s="260">
        <v>-7.452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AT275" s="266" t="s">
        <v>188</v>
      </c>
      <c r="AU275" s="266" t="s">
        <v>85</v>
      </c>
      <c r="AV275" s="13" t="s">
        <v>85</v>
      </c>
      <c r="AW275" s="13" t="s">
        <v>32</v>
      </c>
      <c r="AX275" s="13" t="s">
        <v>76</v>
      </c>
      <c r="AY275" s="266" t="s">
        <v>179</v>
      </c>
    </row>
    <row r="276" s="12" customFormat="1">
      <c r="B276" s="245"/>
      <c r="C276" s="246"/>
      <c r="D276" s="247" t="s">
        <v>188</v>
      </c>
      <c r="E276" s="248" t="s">
        <v>1</v>
      </c>
      <c r="F276" s="249" t="s">
        <v>345</v>
      </c>
      <c r="G276" s="246"/>
      <c r="H276" s="248" t="s">
        <v>1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AT276" s="255" t="s">
        <v>188</v>
      </c>
      <c r="AU276" s="255" t="s">
        <v>85</v>
      </c>
      <c r="AV276" s="12" t="s">
        <v>83</v>
      </c>
      <c r="AW276" s="12" t="s">
        <v>32</v>
      </c>
      <c r="AX276" s="12" t="s">
        <v>76</v>
      </c>
      <c r="AY276" s="255" t="s">
        <v>179</v>
      </c>
    </row>
    <row r="277" s="13" customFormat="1">
      <c r="B277" s="256"/>
      <c r="C277" s="257"/>
      <c r="D277" s="247" t="s">
        <v>188</v>
      </c>
      <c r="E277" s="258" t="s">
        <v>1</v>
      </c>
      <c r="F277" s="259" t="s">
        <v>346</v>
      </c>
      <c r="G277" s="257"/>
      <c r="H277" s="260">
        <v>27.713999999999999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AT277" s="266" t="s">
        <v>188</v>
      </c>
      <c r="AU277" s="266" t="s">
        <v>85</v>
      </c>
      <c r="AV277" s="13" t="s">
        <v>85</v>
      </c>
      <c r="AW277" s="13" t="s">
        <v>32</v>
      </c>
      <c r="AX277" s="13" t="s">
        <v>76</v>
      </c>
      <c r="AY277" s="266" t="s">
        <v>179</v>
      </c>
    </row>
    <row r="278" s="13" customFormat="1">
      <c r="B278" s="256"/>
      <c r="C278" s="257"/>
      <c r="D278" s="247" t="s">
        <v>188</v>
      </c>
      <c r="E278" s="258" t="s">
        <v>1</v>
      </c>
      <c r="F278" s="259" t="s">
        <v>347</v>
      </c>
      <c r="G278" s="257"/>
      <c r="H278" s="260">
        <v>-6.4960000000000004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AT278" s="266" t="s">
        <v>188</v>
      </c>
      <c r="AU278" s="266" t="s">
        <v>85</v>
      </c>
      <c r="AV278" s="13" t="s">
        <v>85</v>
      </c>
      <c r="AW278" s="13" t="s">
        <v>32</v>
      </c>
      <c r="AX278" s="13" t="s">
        <v>76</v>
      </c>
      <c r="AY278" s="266" t="s">
        <v>179</v>
      </c>
    </row>
    <row r="279" s="13" customFormat="1">
      <c r="B279" s="256"/>
      <c r="C279" s="257"/>
      <c r="D279" s="247" t="s">
        <v>188</v>
      </c>
      <c r="E279" s="258" t="s">
        <v>1</v>
      </c>
      <c r="F279" s="259" t="s">
        <v>348</v>
      </c>
      <c r="G279" s="257"/>
      <c r="H279" s="260">
        <v>-3.6899999999999999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AT279" s="266" t="s">
        <v>188</v>
      </c>
      <c r="AU279" s="266" t="s">
        <v>85</v>
      </c>
      <c r="AV279" s="13" t="s">
        <v>85</v>
      </c>
      <c r="AW279" s="13" t="s">
        <v>32</v>
      </c>
      <c r="AX279" s="13" t="s">
        <v>76</v>
      </c>
      <c r="AY279" s="266" t="s">
        <v>179</v>
      </c>
    </row>
    <row r="280" s="13" customFormat="1">
      <c r="B280" s="256"/>
      <c r="C280" s="257"/>
      <c r="D280" s="247" t="s">
        <v>188</v>
      </c>
      <c r="E280" s="258" t="s">
        <v>1</v>
      </c>
      <c r="F280" s="259" t="s">
        <v>349</v>
      </c>
      <c r="G280" s="257"/>
      <c r="H280" s="260">
        <v>47.334000000000003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AT280" s="266" t="s">
        <v>188</v>
      </c>
      <c r="AU280" s="266" t="s">
        <v>85</v>
      </c>
      <c r="AV280" s="13" t="s">
        <v>85</v>
      </c>
      <c r="AW280" s="13" t="s">
        <v>32</v>
      </c>
      <c r="AX280" s="13" t="s">
        <v>76</v>
      </c>
      <c r="AY280" s="266" t="s">
        <v>179</v>
      </c>
    </row>
    <row r="281" s="13" customFormat="1">
      <c r="B281" s="256"/>
      <c r="C281" s="257"/>
      <c r="D281" s="247" t="s">
        <v>188</v>
      </c>
      <c r="E281" s="258" t="s">
        <v>1</v>
      </c>
      <c r="F281" s="259" t="s">
        <v>350</v>
      </c>
      <c r="G281" s="257"/>
      <c r="H281" s="260">
        <v>61.881999999999998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AT281" s="266" t="s">
        <v>188</v>
      </c>
      <c r="AU281" s="266" t="s">
        <v>85</v>
      </c>
      <c r="AV281" s="13" t="s">
        <v>85</v>
      </c>
      <c r="AW281" s="13" t="s">
        <v>32</v>
      </c>
      <c r="AX281" s="13" t="s">
        <v>76</v>
      </c>
      <c r="AY281" s="266" t="s">
        <v>179</v>
      </c>
    </row>
    <row r="282" s="13" customFormat="1">
      <c r="B282" s="256"/>
      <c r="C282" s="257"/>
      <c r="D282" s="247" t="s">
        <v>188</v>
      </c>
      <c r="E282" s="258" t="s">
        <v>1</v>
      </c>
      <c r="F282" s="259" t="s">
        <v>351</v>
      </c>
      <c r="G282" s="257"/>
      <c r="H282" s="260">
        <v>-2.9750000000000001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AT282" s="266" t="s">
        <v>188</v>
      </c>
      <c r="AU282" s="266" t="s">
        <v>85</v>
      </c>
      <c r="AV282" s="13" t="s">
        <v>85</v>
      </c>
      <c r="AW282" s="13" t="s">
        <v>32</v>
      </c>
      <c r="AX282" s="13" t="s">
        <v>76</v>
      </c>
      <c r="AY282" s="266" t="s">
        <v>179</v>
      </c>
    </row>
    <row r="283" s="13" customFormat="1">
      <c r="B283" s="256"/>
      <c r="C283" s="257"/>
      <c r="D283" s="247" t="s">
        <v>188</v>
      </c>
      <c r="E283" s="258" t="s">
        <v>1</v>
      </c>
      <c r="F283" s="259" t="s">
        <v>352</v>
      </c>
      <c r="G283" s="257"/>
      <c r="H283" s="260">
        <v>-6.7199999999999998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AT283" s="266" t="s">
        <v>188</v>
      </c>
      <c r="AU283" s="266" t="s">
        <v>85</v>
      </c>
      <c r="AV283" s="13" t="s">
        <v>85</v>
      </c>
      <c r="AW283" s="13" t="s">
        <v>32</v>
      </c>
      <c r="AX283" s="13" t="s">
        <v>76</v>
      </c>
      <c r="AY283" s="266" t="s">
        <v>179</v>
      </c>
    </row>
    <row r="284" s="13" customFormat="1">
      <c r="B284" s="256"/>
      <c r="C284" s="257"/>
      <c r="D284" s="247" t="s">
        <v>188</v>
      </c>
      <c r="E284" s="258" t="s">
        <v>1</v>
      </c>
      <c r="F284" s="259" t="s">
        <v>353</v>
      </c>
      <c r="G284" s="257"/>
      <c r="H284" s="260">
        <v>-2.04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AT284" s="266" t="s">
        <v>188</v>
      </c>
      <c r="AU284" s="266" t="s">
        <v>85</v>
      </c>
      <c r="AV284" s="13" t="s">
        <v>85</v>
      </c>
      <c r="AW284" s="13" t="s">
        <v>32</v>
      </c>
      <c r="AX284" s="13" t="s">
        <v>76</v>
      </c>
      <c r="AY284" s="266" t="s">
        <v>179</v>
      </c>
    </row>
    <row r="285" s="13" customFormat="1">
      <c r="B285" s="256"/>
      <c r="C285" s="257"/>
      <c r="D285" s="247" t="s">
        <v>188</v>
      </c>
      <c r="E285" s="258" t="s">
        <v>1</v>
      </c>
      <c r="F285" s="259" t="s">
        <v>325</v>
      </c>
      <c r="G285" s="257"/>
      <c r="H285" s="260">
        <v>-12.42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AT285" s="266" t="s">
        <v>188</v>
      </c>
      <c r="AU285" s="266" t="s">
        <v>85</v>
      </c>
      <c r="AV285" s="13" t="s">
        <v>85</v>
      </c>
      <c r="AW285" s="13" t="s">
        <v>32</v>
      </c>
      <c r="AX285" s="13" t="s">
        <v>76</v>
      </c>
      <c r="AY285" s="266" t="s">
        <v>179</v>
      </c>
    </row>
    <row r="286" s="13" customFormat="1">
      <c r="B286" s="256"/>
      <c r="C286" s="257"/>
      <c r="D286" s="247" t="s">
        <v>188</v>
      </c>
      <c r="E286" s="258" t="s">
        <v>1</v>
      </c>
      <c r="F286" s="259" t="s">
        <v>326</v>
      </c>
      <c r="G286" s="257"/>
      <c r="H286" s="260">
        <v>-9.9359999999999999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AT286" s="266" t="s">
        <v>188</v>
      </c>
      <c r="AU286" s="266" t="s">
        <v>85</v>
      </c>
      <c r="AV286" s="13" t="s">
        <v>85</v>
      </c>
      <c r="AW286" s="13" t="s">
        <v>32</v>
      </c>
      <c r="AX286" s="13" t="s">
        <v>76</v>
      </c>
      <c r="AY286" s="266" t="s">
        <v>179</v>
      </c>
    </row>
    <row r="287" s="12" customFormat="1">
      <c r="B287" s="245"/>
      <c r="C287" s="246"/>
      <c r="D287" s="247" t="s">
        <v>188</v>
      </c>
      <c r="E287" s="248" t="s">
        <v>1</v>
      </c>
      <c r="F287" s="249" t="s">
        <v>354</v>
      </c>
      <c r="G287" s="246"/>
      <c r="H287" s="248" t="s">
        <v>1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AT287" s="255" t="s">
        <v>188</v>
      </c>
      <c r="AU287" s="255" t="s">
        <v>85</v>
      </c>
      <c r="AV287" s="12" t="s">
        <v>83</v>
      </c>
      <c r="AW287" s="12" t="s">
        <v>32</v>
      </c>
      <c r="AX287" s="12" t="s">
        <v>76</v>
      </c>
      <c r="AY287" s="255" t="s">
        <v>179</v>
      </c>
    </row>
    <row r="288" s="13" customFormat="1">
      <c r="B288" s="256"/>
      <c r="C288" s="257"/>
      <c r="D288" s="247" t="s">
        <v>188</v>
      </c>
      <c r="E288" s="258" t="s">
        <v>1</v>
      </c>
      <c r="F288" s="259" t="s">
        <v>355</v>
      </c>
      <c r="G288" s="257"/>
      <c r="H288" s="260">
        <v>110.467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AT288" s="266" t="s">
        <v>188</v>
      </c>
      <c r="AU288" s="266" t="s">
        <v>85</v>
      </c>
      <c r="AV288" s="13" t="s">
        <v>85</v>
      </c>
      <c r="AW288" s="13" t="s">
        <v>32</v>
      </c>
      <c r="AX288" s="13" t="s">
        <v>76</v>
      </c>
      <c r="AY288" s="266" t="s">
        <v>179</v>
      </c>
    </row>
    <row r="289" s="13" customFormat="1">
      <c r="B289" s="256"/>
      <c r="C289" s="257"/>
      <c r="D289" s="247" t="s">
        <v>188</v>
      </c>
      <c r="E289" s="258" t="s">
        <v>1</v>
      </c>
      <c r="F289" s="259" t="s">
        <v>356</v>
      </c>
      <c r="G289" s="257"/>
      <c r="H289" s="260">
        <v>145.518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AT289" s="266" t="s">
        <v>188</v>
      </c>
      <c r="AU289" s="266" t="s">
        <v>85</v>
      </c>
      <c r="AV289" s="13" t="s">
        <v>85</v>
      </c>
      <c r="AW289" s="13" t="s">
        <v>32</v>
      </c>
      <c r="AX289" s="13" t="s">
        <v>76</v>
      </c>
      <c r="AY289" s="266" t="s">
        <v>179</v>
      </c>
    </row>
    <row r="290" s="13" customFormat="1">
      <c r="B290" s="256"/>
      <c r="C290" s="257"/>
      <c r="D290" s="247" t="s">
        <v>188</v>
      </c>
      <c r="E290" s="258" t="s">
        <v>1</v>
      </c>
      <c r="F290" s="259" t="s">
        <v>357</v>
      </c>
      <c r="G290" s="257"/>
      <c r="H290" s="260">
        <v>-3.9750000000000001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AT290" s="266" t="s">
        <v>188</v>
      </c>
      <c r="AU290" s="266" t="s">
        <v>85</v>
      </c>
      <c r="AV290" s="13" t="s">
        <v>85</v>
      </c>
      <c r="AW290" s="13" t="s">
        <v>32</v>
      </c>
      <c r="AX290" s="13" t="s">
        <v>76</v>
      </c>
      <c r="AY290" s="266" t="s">
        <v>179</v>
      </c>
    </row>
    <row r="291" s="13" customFormat="1">
      <c r="B291" s="256"/>
      <c r="C291" s="257"/>
      <c r="D291" s="247" t="s">
        <v>188</v>
      </c>
      <c r="E291" s="258" t="s">
        <v>1</v>
      </c>
      <c r="F291" s="259" t="s">
        <v>358</v>
      </c>
      <c r="G291" s="257"/>
      <c r="H291" s="260">
        <v>-6.3600000000000003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AT291" s="266" t="s">
        <v>188</v>
      </c>
      <c r="AU291" s="266" t="s">
        <v>85</v>
      </c>
      <c r="AV291" s="13" t="s">
        <v>85</v>
      </c>
      <c r="AW291" s="13" t="s">
        <v>32</v>
      </c>
      <c r="AX291" s="13" t="s">
        <v>76</v>
      </c>
      <c r="AY291" s="266" t="s">
        <v>179</v>
      </c>
    </row>
    <row r="292" s="13" customFormat="1">
      <c r="B292" s="256"/>
      <c r="C292" s="257"/>
      <c r="D292" s="247" t="s">
        <v>188</v>
      </c>
      <c r="E292" s="258" t="s">
        <v>1</v>
      </c>
      <c r="F292" s="259" t="s">
        <v>340</v>
      </c>
      <c r="G292" s="257"/>
      <c r="H292" s="260">
        <v>-4.9199999999999999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AT292" s="266" t="s">
        <v>188</v>
      </c>
      <c r="AU292" s="266" t="s">
        <v>85</v>
      </c>
      <c r="AV292" s="13" t="s">
        <v>85</v>
      </c>
      <c r="AW292" s="13" t="s">
        <v>32</v>
      </c>
      <c r="AX292" s="13" t="s">
        <v>76</v>
      </c>
      <c r="AY292" s="266" t="s">
        <v>179</v>
      </c>
    </row>
    <row r="293" s="13" customFormat="1">
      <c r="B293" s="256"/>
      <c r="C293" s="257"/>
      <c r="D293" s="247" t="s">
        <v>188</v>
      </c>
      <c r="E293" s="258" t="s">
        <v>1</v>
      </c>
      <c r="F293" s="259" t="s">
        <v>324</v>
      </c>
      <c r="G293" s="257"/>
      <c r="H293" s="260">
        <v>-9.8399999999999999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AT293" s="266" t="s">
        <v>188</v>
      </c>
      <c r="AU293" s="266" t="s">
        <v>85</v>
      </c>
      <c r="AV293" s="13" t="s">
        <v>85</v>
      </c>
      <c r="AW293" s="13" t="s">
        <v>32</v>
      </c>
      <c r="AX293" s="13" t="s">
        <v>76</v>
      </c>
      <c r="AY293" s="266" t="s">
        <v>179</v>
      </c>
    </row>
    <row r="294" s="13" customFormat="1">
      <c r="B294" s="256"/>
      <c r="C294" s="257"/>
      <c r="D294" s="247" t="s">
        <v>188</v>
      </c>
      <c r="E294" s="258" t="s">
        <v>1</v>
      </c>
      <c r="F294" s="259" t="s">
        <v>359</v>
      </c>
      <c r="G294" s="257"/>
      <c r="H294" s="260">
        <v>-9.8399999999999999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AT294" s="266" t="s">
        <v>188</v>
      </c>
      <c r="AU294" s="266" t="s">
        <v>85</v>
      </c>
      <c r="AV294" s="13" t="s">
        <v>85</v>
      </c>
      <c r="AW294" s="13" t="s">
        <v>32</v>
      </c>
      <c r="AX294" s="13" t="s">
        <v>76</v>
      </c>
      <c r="AY294" s="266" t="s">
        <v>179</v>
      </c>
    </row>
    <row r="295" s="13" customFormat="1">
      <c r="B295" s="256"/>
      <c r="C295" s="257"/>
      <c r="D295" s="247" t="s">
        <v>188</v>
      </c>
      <c r="E295" s="258" t="s">
        <v>1</v>
      </c>
      <c r="F295" s="259" t="s">
        <v>360</v>
      </c>
      <c r="G295" s="257"/>
      <c r="H295" s="260">
        <v>-2.04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AT295" s="266" t="s">
        <v>188</v>
      </c>
      <c r="AU295" s="266" t="s">
        <v>85</v>
      </c>
      <c r="AV295" s="13" t="s">
        <v>85</v>
      </c>
      <c r="AW295" s="13" t="s">
        <v>32</v>
      </c>
      <c r="AX295" s="13" t="s">
        <v>76</v>
      </c>
      <c r="AY295" s="266" t="s">
        <v>179</v>
      </c>
    </row>
    <row r="296" s="13" customFormat="1">
      <c r="B296" s="256"/>
      <c r="C296" s="257"/>
      <c r="D296" s="247" t="s">
        <v>188</v>
      </c>
      <c r="E296" s="258" t="s">
        <v>1</v>
      </c>
      <c r="F296" s="259" t="s">
        <v>353</v>
      </c>
      <c r="G296" s="257"/>
      <c r="H296" s="260">
        <v>-2.04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AT296" s="266" t="s">
        <v>188</v>
      </c>
      <c r="AU296" s="266" t="s">
        <v>85</v>
      </c>
      <c r="AV296" s="13" t="s">
        <v>85</v>
      </c>
      <c r="AW296" s="13" t="s">
        <v>32</v>
      </c>
      <c r="AX296" s="13" t="s">
        <v>76</v>
      </c>
      <c r="AY296" s="266" t="s">
        <v>179</v>
      </c>
    </row>
    <row r="297" s="13" customFormat="1">
      <c r="B297" s="256"/>
      <c r="C297" s="257"/>
      <c r="D297" s="247" t="s">
        <v>188</v>
      </c>
      <c r="E297" s="258" t="s">
        <v>1</v>
      </c>
      <c r="F297" s="259" t="s">
        <v>361</v>
      </c>
      <c r="G297" s="257"/>
      <c r="H297" s="260">
        <v>-14.904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AT297" s="266" t="s">
        <v>188</v>
      </c>
      <c r="AU297" s="266" t="s">
        <v>85</v>
      </c>
      <c r="AV297" s="13" t="s">
        <v>85</v>
      </c>
      <c r="AW297" s="13" t="s">
        <v>32</v>
      </c>
      <c r="AX297" s="13" t="s">
        <v>76</v>
      </c>
      <c r="AY297" s="266" t="s">
        <v>179</v>
      </c>
    </row>
    <row r="298" s="13" customFormat="1">
      <c r="B298" s="256"/>
      <c r="C298" s="257"/>
      <c r="D298" s="247" t="s">
        <v>188</v>
      </c>
      <c r="E298" s="258" t="s">
        <v>1</v>
      </c>
      <c r="F298" s="259" t="s">
        <v>362</v>
      </c>
      <c r="G298" s="257"/>
      <c r="H298" s="260">
        <v>-19.872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AT298" s="266" t="s">
        <v>188</v>
      </c>
      <c r="AU298" s="266" t="s">
        <v>85</v>
      </c>
      <c r="AV298" s="13" t="s">
        <v>85</v>
      </c>
      <c r="AW298" s="13" t="s">
        <v>32</v>
      </c>
      <c r="AX298" s="13" t="s">
        <v>76</v>
      </c>
      <c r="AY298" s="266" t="s">
        <v>179</v>
      </c>
    </row>
    <row r="299" s="13" customFormat="1">
      <c r="B299" s="256"/>
      <c r="C299" s="257"/>
      <c r="D299" s="247" t="s">
        <v>188</v>
      </c>
      <c r="E299" s="258" t="s">
        <v>1</v>
      </c>
      <c r="F299" s="259" t="s">
        <v>363</v>
      </c>
      <c r="G299" s="257"/>
      <c r="H299" s="260">
        <v>-12.42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AT299" s="266" t="s">
        <v>188</v>
      </c>
      <c r="AU299" s="266" t="s">
        <v>85</v>
      </c>
      <c r="AV299" s="13" t="s">
        <v>85</v>
      </c>
      <c r="AW299" s="13" t="s">
        <v>32</v>
      </c>
      <c r="AX299" s="13" t="s">
        <v>76</v>
      </c>
      <c r="AY299" s="266" t="s">
        <v>179</v>
      </c>
    </row>
    <row r="300" s="14" customFormat="1">
      <c r="B300" s="267"/>
      <c r="C300" s="268"/>
      <c r="D300" s="247" t="s">
        <v>188</v>
      </c>
      <c r="E300" s="269" t="s">
        <v>1</v>
      </c>
      <c r="F300" s="270" t="s">
        <v>193</v>
      </c>
      <c r="G300" s="268"/>
      <c r="H300" s="271">
        <v>527.12099999999998</v>
      </c>
      <c r="I300" s="272"/>
      <c r="J300" s="268"/>
      <c r="K300" s="268"/>
      <c r="L300" s="273"/>
      <c r="M300" s="274"/>
      <c r="N300" s="275"/>
      <c r="O300" s="275"/>
      <c r="P300" s="275"/>
      <c r="Q300" s="275"/>
      <c r="R300" s="275"/>
      <c r="S300" s="275"/>
      <c r="T300" s="276"/>
      <c r="AT300" s="277" t="s">
        <v>188</v>
      </c>
      <c r="AU300" s="277" t="s">
        <v>85</v>
      </c>
      <c r="AV300" s="14" t="s">
        <v>186</v>
      </c>
      <c r="AW300" s="14" t="s">
        <v>32</v>
      </c>
      <c r="AX300" s="14" t="s">
        <v>76</v>
      </c>
      <c r="AY300" s="277" t="s">
        <v>179</v>
      </c>
    </row>
    <row r="301" s="13" customFormat="1">
      <c r="B301" s="256"/>
      <c r="C301" s="257"/>
      <c r="D301" s="247" t="s">
        <v>188</v>
      </c>
      <c r="E301" s="258" t="s">
        <v>1</v>
      </c>
      <c r="F301" s="259" t="s">
        <v>364</v>
      </c>
      <c r="G301" s="257"/>
      <c r="H301" s="260">
        <v>528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AT301" s="266" t="s">
        <v>188</v>
      </c>
      <c r="AU301" s="266" t="s">
        <v>85</v>
      </c>
      <c r="AV301" s="13" t="s">
        <v>85</v>
      </c>
      <c r="AW301" s="13" t="s">
        <v>32</v>
      </c>
      <c r="AX301" s="13" t="s">
        <v>83</v>
      </c>
      <c r="AY301" s="266" t="s">
        <v>179</v>
      </c>
    </row>
    <row r="302" s="1" customFormat="1" ht="48" customHeight="1">
      <c r="B302" s="38"/>
      <c r="C302" s="278" t="s">
        <v>365</v>
      </c>
      <c r="D302" s="278" t="s">
        <v>308</v>
      </c>
      <c r="E302" s="279" t="s">
        <v>366</v>
      </c>
      <c r="F302" s="280" t="s">
        <v>367</v>
      </c>
      <c r="G302" s="281" t="s">
        <v>201</v>
      </c>
      <c r="H302" s="282">
        <v>554.39999999999998</v>
      </c>
      <c r="I302" s="283"/>
      <c r="J302" s="284">
        <f>ROUND(I302*H302,2)</f>
        <v>0</v>
      </c>
      <c r="K302" s="280" t="s">
        <v>1</v>
      </c>
      <c r="L302" s="285"/>
      <c r="M302" s="286" t="s">
        <v>1</v>
      </c>
      <c r="N302" s="287" t="s">
        <v>41</v>
      </c>
      <c r="O302" s="86"/>
      <c r="P302" s="241">
        <f>O302*H302</f>
        <v>0</v>
      </c>
      <c r="Q302" s="241">
        <v>0.0023999999999999998</v>
      </c>
      <c r="R302" s="241">
        <f>Q302*H302</f>
        <v>1.3305599999999997</v>
      </c>
      <c r="S302" s="241">
        <v>0</v>
      </c>
      <c r="T302" s="242">
        <f>S302*H302</f>
        <v>0</v>
      </c>
      <c r="AR302" s="243" t="s">
        <v>261</v>
      </c>
      <c r="AT302" s="243" t="s">
        <v>308</v>
      </c>
      <c r="AU302" s="243" t="s">
        <v>85</v>
      </c>
      <c r="AY302" s="17" t="s">
        <v>179</v>
      </c>
      <c r="BE302" s="244">
        <f>IF(N302="základní",J302,0)</f>
        <v>0</v>
      </c>
      <c r="BF302" s="244">
        <f>IF(N302="snížená",J302,0)</f>
        <v>0</v>
      </c>
      <c r="BG302" s="244">
        <f>IF(N302="zákl. přenesená",J302,0)</f>
        <v>0</v>
      </c>
      <c r="BH302" s="244">
        <f>IF(N302="sníž. přenesená",J302,0)</f>
        <v>0</v>
      </c>
      <c r="BI302" s="244">
        <f>IF(N302="nulová",J302,0)</f>
        <v>0</v>
      </c>
      <c r="BJ302" s="17" t="s">
        <v>83</v>
      </c>
      <c r="BK302" s="244">
        <f>ROUND(I302*H302,2)</f>
        <v>0</v>
      </c>
      <c r="BL302" s="17" t="s">
        <v>186</v>
      </c>
      <c r="BM302" s="243" t="s">
        <v>368</v>
      </c>
    </row>
    <row r="303" s="1" customFormat="1" ht="16.5" customHeight="1">
      <c r="B303" s="38"/>
      <c r="C303" s="232" t="s">
        <v>369</v>
      </c>
      <c r="D303" s="232" t="s">
        <v>181</v>
      </c>
      <c r="E303" s="233" t="s">
        <v>370</v>
      </c>
      <c r="F303" s="234" t="s">
        <v>371</v>
      </c>
      <c r="G303" s="235" t="s">
        <v>372</v>
      </c>
      <c r="H303" s="236">
        <v>117</v>
      </c>
      <c r="I303" s="237"/>
      <c r="J303" s="238">
        <f>ROUND(I303*H303,2)</f>
        <v>0</v>
      </c>
      <c r="K303" s="234" t="s">
        <v>185</v>
      </c>
      <c r="L303" s="43"/>
      <c r="M303" s="239" t="s">
        <v>1</v>
      </c>
      <c r="N303" s="240" t="s">
        <v>41</v>
      </c>
      <c r="O303" s="86"/>
      <c r="P303" s="241">
        <f>O303*H303</f>
        <v>0</v>
      </c>
      <c r="Q303" s="241">
        <v>6.0000000000000002E-05</v>
      </c>
      <c r="R303" s="241">
        <f>Q303*H303</f>
        <v>0.0070200000000000002</v>
      </c>
      <c r="S303" s="241">
        <v>0</v>
      </c>
      <c r="T303" s="242">
        <f>S303*H303</f>
        <v>0</v>
      </c>
      <c r="AR303" s="243" t="s">
        <v>186</v>
      </c>
      <c r="AT303" s="243" t="s">
        <v>181</v>
      </c>
      <c r="AU303" s="243" t="s">
        <v>85</v>
      </c>
      <c r="AY303" s="17" t="s">
        <v>179</v>
      </c>
      <c r="BE303" s="244">
        <f>IF(N303="základní",J303,0)</f>
        <v>0</v>
      </c>
      <c r="BF303" s="244">
        <f>IF(N303="snížená",J303,0)</f>
        <v>0</v>
      </c>
      <c r="BG303" s="244">
        <f>IF(N303="zákl. přenesená",J303,0)</f>
        <v>0</v>
      </c>
      <c r="BH303" s="244">
        <f>IF(N303="sníž. přenesená",J303,0)</f>
        <v>0</v>
      </c>
      <c r="BI303" s="244">
        <f>IF(N303="nulová",J303,0)</f>
        <v>0</v>
      </c>
      <c r="BJ303" s="17" t="s">
        <v>83</v>
      </c>
      <c r="BK303" s="244">
        <f>ROUND(I303*H303,2)</f>
        <v>0</v>
      </c>
      <c r="BL303" s="17" t="s">
        <v>186</v>
      </c>
      <c r="BM303" s="243" t="s">
        <v>373</v>
      </c>
    </row>
    <row r="304" s="13" customFormat="1">
      <c r="B304" s="256"/>
      <c r="C304" s="257"/>
      <c r="D304" s="247" t="s">
        <v>188</v>
      </c>
      <c r="E304" s="258" t="s">
        <v>1</v>
      </c>
      <c r="F304" s="259" t="s">
        <v>374</v>
      </c>
      <c r="G304" s="257"/>
      <c r="H304" s="260">
        <v>116.62000000000001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AT304" s="266" t="s">
        <v>188</v>
      </c>
      <c r="AU304" s="266" t="s">
        <v>85</v>
      </c>
      <c r="AV304" s="13" t="s">
        <v>85</v>
      </c>
      <c r="AW304" s="13" t="s">
        <v>32</v>
      </c>
      <c r="AX304" s="13" t="s">
        <v>76</v>
      </c>
      <c r="AY304" s="266" t="s">
        <v>179</v>
      </c>
    </row>
    <row r="305" s="13" customFormat="1">
      <c r="B305" s="256"/>
      <c r="C305" s="257"/>
      <c r="D305" s="247" t="s">
        <v>188</v>
      </c>
      <c r="E305" s="258" t="s">
        <v>1</v>
      </c>
      <c r="F305" s="259" t="s">
        <v>375</v>
      </c>
      <c r="G305" s="257"/>
      <c r="H305" s="260">
        <v>117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AT305" s="266" t="s">
        <v>188</v>
      </c>
      <c r="AU305" s="266" t="s">
        <v>85</v>
      </c>
      <c r="AV305" s="13" t="s">
        <v>85</v>
      </c>
      <c r="AW305" s="13" t="s">
        <v>32</v>
      </c>
      <c r="AX305" s="13" t="s">
        <v>83</v>
      </c>
      <c r="AY305" s="266" t="s">
        <v>179</v>
      </c>
    </row>
    <row r="306" s="1" customFormat="1" ht="24" customHeight="1">
      <c r="B306" s="38"/>
      <c r="C306" s="278" t="s">
        <v>376</v>
      </c>
      <c r="D306" s="278" t="s">
        <v>308</v>
      </c>
      <c r="E306" s="279" t="s">
        <v>377</v>
      </c>
      <c r="F306" s="280" t="s">
        <v>378</v>
      </c>
      <c r="G306" s="281" t="s">
        <v>372</v>
      </c>
      <c r="H306" s="282">
        <v>122.84999999999999</v>
      </c>
      <c r="I306" s="283"/>
      <c r="J306" s="284">
        <f>ROUND(I306*H306,2)</f>
        <v>0</v>
      </c>
      <c r="K306" s="280" t="s">
        <v>185</v>
      </c>
      <c r="L306" s="285"/>
      <c r="M306" s="286" t="s">
        <v>1</v>
      </c>
      <c r="N306" s="287" t="s">
        <v>41</v>
      </c>
      <c r="O306" s="86"/>
      <c r="P306" s="241">
        <f>O306*H306</f>
        <v>0</v>
      </c>
      <c r="Q306" s="241">
        <v>0.00059999999999999995</v>
      </c>
      <c r="R306" s="241">
        <f>Q306*H306</f>
        <v>0.073709999999999984</v>
      </c>
      <c r="S306" s="241">
        <v>0</v>
      </c>
      <c r="T306" s="242">
        <f>S306*H306</f>
        <v>0</v>
      </c>
      <c r="AR306" s="243" t="s">
        <v>261</v>
      </c>
      <c r="AT306" s="243" t="s">
        <v>308</v>
      </c>
      <c r="AU306" s="243" t="s">
        <v>85</v>
      </c>
      <c r="AY306" s="17" t="s">
        <v>179</v>
      </c>
      <c r="BE306" s="244">
        <f>IF(N306="základní",J306,0)</f>
        <v>0</v>
      </c>
      <c r="BF306" s="244">
        <f>IF(N306="snížená",J306,0)</f>
        <v>0</v>
      </c>
      <c r="BG306" s="244">
        <f>IF(N306="zákl. přenesená",J306,0)</f>
        <v>0</v>
      </c>
      <c r="BH306" s="244">
        <f>IF(N306="sníž. přenesená",J306,0)</f>
        <v>0</v>
      </c>
      <c r="BI306" s="244">
        <f>IF(N306="nulová",J306,0)</f>
        <v>0</v>
      </c>
      <c r="BJ306" s="17" t="s">
        <v>83</v>
      </c>
      <c r="BK306" s="244">
        <f>ROUND(I306*H306,2)</f>
        <v>0</v>
      </c>
      <c r="BL306" s="17" t="s">
        <v>186</v>
      </c>
      <c r="BM306" s="243" t="s">
        <v>379</v>
      </c>
    </row>
    <row r="307" s="13" customFormat="1">
      <c r="B307" s="256"/>
      <c r="C307" s="257"/>
      <c r="D307" s="247" t="s">
        <v>188</v>
      </c>
      <c r="E307" s="257"/>
      <c r="F307" s="259" t="s">
        <v>380</v>
      </c>
      <c r="G307" s="257"/>
      <c r="H307" s="260">
        <v>122.84999999999999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AT307" s="266" t="s">
        <v>188</v>
      </c>
      <c r="AU307" s="266" t="s">
        <v>85</v>
      </c>
      <c r="AV307" s="13" t="s">
        <v>85</v>
      </c>
      <c r="AW307" s="13" t="s">
        <v>4</v>
      </c>
      <c r="AX307" s="13" t="s">
        <v>83</v>
      </c>
      <c r="AY307" s="266" t="s">
        <v>179</v>
      </c>
    </row>
    <row r="308" s="1" customFormat="1" ht="16.5" customHeight="1">
      <c r="B308" s="38"/>
      <c r="C308" s="232" t="s">
        <v>381</v>
      </c>
      <c r="D308" s="232" t="s">
        <v>181</v>
      </c>
      <c r="E308" s="233" t="s">
        <v>382</v>
      </c>
      <c r="F308" s="234" t="s">
        <v>383</v>
      </c>
      <c r="G308" s="235" t="s">
        <v>372</v>
      </c>
      <c r="H308" s="236">
        <v>1646.8</v>
      </c>
      <c r="I308" s="237"/>
      <c r="J308" s="238">
        <f>ROUND(I308*H308,2)</f>
        <v>0</v>
      </c>
      <c r="K308" s="234" t="s">
        <v>185</v>
      </c>
      <c r="L308" s="43"/>
      <c r="M308" s="239" t="s">
        <v>1</v>
      </c>
      <c r="N308" s="240" t="s">
        <v>41</v>
      </c>
      <c r="O308" s="86"/>
      <c r="P308" s="241">
        <f>O308*H308</f>
        <v>0</v>
      </c>
      <c r="Q308" s="241">
        <v>0.00025000000000000001</v>
      </c>
      <c r="R308" s="241">
        <f>Q308*H308</f>
        <v>0.41170000000000001</v>
      </c>
      <c r="S308" s="241">
        <v>0</v>
      </c>
      <c r="T308" s="242">
        <f>S308*H308</f>
        <v>0</v>
      </c>
      <c r="AR308" s="243" t="s">
        <v>186</v>
      </c>
      <c r="AT308" s="243" t="s">
        <v>181</v>
      </c>
      <c r="AU308" s="243" t="s">
        <v>85</v>
      </c>
      <c r="AY308" s="17" t="s">
        <v>179</v>
      </c>
      <c r="BE308" s="244">
        <f>IF(N308="základní",J308,0)</f>
        <v>0</v>
      </c>
      <c r="BF308" s="244">
        <f>IF(N308="snížená",J308,0)</f>
        <v>0</v>
      </c>
      <c r="BG308" s="244">
        <f>IF(N308="zákl. přenesená",J308,0)</f>
        <v>0</v>
      </c>
      <c r="BH308" s="244">
        <f>IF(N308="sníž. přenesená",J308,0)</f>
        <v>0</v>
      </c>
      <c r="BI308" s="244">
        <f>IF(N308="nulová",J308,0)</f>
        <v>0</v>
      </c>
      <c r="BJ308" s="17" t="s">
        <v>83</v>
      </c>
      <c r="BK308" s="244">
        <f>ROUND(I308*H308,2)</f>
        <v>0</v>
      </c>
      <c r="BL308" s="17" t="s">
        <v>186</v>
      </c>
      <c r="BM308" s="243" t="s">
        <v>384</v>
      </c>
    </row>
    <row r="309" s="12" customFormat="1">
      <c r="B309" s="245"/>
      <c r="C309" s="246"/>
      <c r="D309" s="247" t="s">
        <v>188</v>
      </c>
      <c r="E309" s="248" t="s">
        <v>1</v>
      </c>
      <c r="F309" s="249" t="s">
        <v>385</v>
      </c>
      <c r="G309" s="246"/>
      <c r="H309" s="248" t="s">
        <v>1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AT309" s="255" t="s">
        <v>188</v>
      </c>
      <c r="AU309" s="255" t="s">
        <v>85</v>
      </c>
      <c r="AV309" s="12" t="s">
        <v>83</v>
      </c>
      <c r="AW309" s="12" t="s">
        <v>32</v>
      </c>
      <c r="AX309" s="12" t="s">
        <v>76</v>
      </c>
      <c r="AY309" s="255" t="s">
        <v>179</v>
      </c>
    </row>
    <row r="310" s="13" customFormat="1">
      <c r="B310" s="256"/>
      <c r="C310" s="257"/>
      <c r="D310" s="247" t="s">
        <v>188</v>
      </c>
      <c r="E310" s="258" t="s">
        <v>1</v>
      </c>
      <c r="F310" s="259" t="s">
        <v>112</v>
      </c>
      <c r="G310" s="257"/>
      <c r="H310" s="260">
        <v>216</v>
      </c>
      <c r="I310" s="261"/>
      <c r="J310" s="257"/>
      <c r="K310" s="257"/>
      <c r="L310" s="262"/>
      <c r="M310" s="263"/>
      <c r="N310" s="264"/>
      <c r="O310" s="264"/>
      <c r="P310" s="264"/>
      <c r="Q310" s="264"/>
      <c r="R310" s="264"/>
      <c r="S310" s="264"/>
      <c r="T310" s="265"/>
      <c r="AT310" s="266" t="s">
        <v>188</v>
      </c>
      <c r="AU310" s="266" t="s">
        <v>85</v>
      </c>
      <c r="AV310" s="13" t="s">
        <v>85</v>
      </c>
      <c r="AW310" s="13" t="s">
        <v>32</v>
      </c>
      <c r="AX310" s="13" t="s">
        <v>76</v>
      </c>
      <c r="AY310" s="266" t="s">
        <v>179</v>
      </c>
    </row>
    <row r="311" s="15" customFormat="1">
      <c r="B311" s="288"/>
      <c r="C311" s="289"/>
      <c r="D311" s="247" t="s">
        <v>188</v>
      </c>
      <c r="E311" s="290" t="s">
        <v>111</v>
      </c>
      <c r="F311" s="291" t="s">
        <v>386</v>
      </c>
      <c r="G311" s="289"/>
      <c r="H311" s="292">
        <v>216</v>
      </c>
      <c r="I311" s="293"/>
      <c r="J311" s="289"/>
      <c r="K311" s="289"/>
      <c r="L311" s="294"/>
      <c r="M311" s="295"/>
      <c r="N311" s="296"/>
      <c r="O311" s="296"/>
      <c r="P311" s="296"/>
      <c r="Q311" s="296"/>
      <c r="R311" s="296"/>
      <c r="S311" s="296"/>
      <c r="T311" s="297"/>
      <c r="AT311" s="298" t="s">
        <v>188</v>
      </c>
      <c r="AU311" s="298" t="s">
        <v>85</v>
      </c>
      <c r="AV311" s="15" t="s">
        <v>197</v>
      </c>
      <c r="AW311" s="15" t="s">
        <v>32</v>
      </c>
      <c r="AX311" s="15" t="s">
        <v>76</v>
      </c>
      <c r="AY311" s="298" t="s">
        <v>179</v>
      </c>
    </row>
    <row r="312" s="12" customFormat="1">
      <c r="B312" s="245"/>
      <c r="C312" s="246"/>
      <c r="D312" s="247" t="s">
        <v>188</v>
      </c>
      <c r="E312" s="248" t="s">
        <v>1</v>
      </c>
      <c r="F312" s="249" t="s">
        <v>387</v>
      </c>
      <c r="G312" s="246"/>
      <c r="H312" s="248" t="s">
        <v>1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AT312" s="255" t="s">
        <v>188</v>
      </c>
      <c r="AU312" s="255" t="s">
        <v>85</v>
      </c>
      <c r="AV312" s="12" t="s">
        <v>83</v>
      </c>
      <c r="AW312" s="12" t="s">
        <v>32</v>
      </c>
      <c r="AX312" s="12" t="s">
        <v>76</v>
      </c>
      <c r="AY312" s="255" t="s">
        <v>179</v>
      </c>
    </row>
    <row r="313" s="13" customFormat="1">
      <c r="B313" s="256"/>
      <c r="C313" s="257"/>
      <c r="D313" s="247" t="s">
        <v>188</v>
      </c>
      <c r="E313" s="258" t="s">
        <v>1</v>
      </c>
      <c r="F313" s="259" t="s">
        <v>388</v>
      </c>
      <c r="G313" s="257"/>
      <c r="H313" s="260">
        <v>316</v>
      </c>
      <c r="I313" s="261"/>
      <c r="J313" s="257"/>
      <c r="K313" s="257"/>
      <c r="L313" s="262"/>
      <c r="M313" s="263"/>
      <c r="N313" s="264"/>
      <c r="O313" s="264"/>
      <c r="P313" s="264"/>
      <c r="Q313" s="264"/>
      <c r="R313" s="264"/>
      <c r="S313" s="264"/>
      <c r="T313" s="265"/>
      <c r="AT313" s="266" t="s">
        <v>188</v>
      </c>
      <c r="AU313" s="266" t="s">
        <v>85</v>
      </c>
      <c r="AV313" s="13" t="s">
        <v>85</v>
      </c>
      <c r="AW313" s="13" t="s">
        <v>32</v>
      </c>
      <c r="AX313" s="13" t="s">
        <v>76</v>
      </c>
      <c r="AY313" s="266" t="s">
        <v>179</v>
      </c>
    </row>
    <row r="314" s="13" customFormat="1">
      <c r="B314" s="256"/>
      <c r="C314" s="257"/>
      <c r="D314" s="247" t="s">
        <v>188</v>
      </c>
      <c r="E314" s="258" t="s">
        <v>1</v>
      </c>
      <c r="F314" s="259" t="s">
        <v>389</v>
      </c>
      <c r="G314" s="257"/>
      <c r="H314" s="260">
        <v>316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AT314" s="266" t="s">
        <v>188</v>
      </c>
      <c r="AU314" s="266" t="s">
        <v>85</v>
      </c>
      <c r="AV314" s="13" t="s">
        <v>85</v>
      </c>
      <c r="AW314" s="13" t="s">
        <v>32</v>
      </c>
      <c r="AX314" s="13" t="s">
        <v>76</v>
      </c>
      <c r="AY314" s="266" t="s">
        <v>179</v>
      </c>
    </row>
    <row r="315" s="15" customFormat="1">
      <c r="B315" s="288"/>
      <c r="C315" s="289"/>
      <c r="D315" s="247" t="s">
        <v>188</v>
      </c>
      <c r="E315" s="290" t="s">
        <v>113</v>
      </c>
      <c r="F315" s="291" t="s">
        <v>386</v>
      </c>
      <c r="G315" s="289"/>
      <c r="H315" s="292">
        <v>632</v>
      </c>
      <c r="I315" s="293"/>
      <c r="J315" s="289"/>
      <c r="K315" s="289"/>
      <c r="L315" s="294"/>
      <c r="M315" s="295"/>
      <c r="N315" s="296"/>
      <c r="O315" s="296"/>
      <c r="P315" s="296"/>
      <c r="Q315" s="296"/>
      <c r="R315" s="296"/>
      <c r="S315" s="296"/>
      <c r="T315" s="297"/>
      <c r="AT315" s="298" t="s">
        <v>188</v>
      </c>
      <c r="AU315" s="298" t="s">
        <v>85</v>
      </c>
      <c r="AV315" s="15" t="s">
        <v>197</v>
      </c>
      <c r="AW315" s="15" t="s">
        <v>32</v>
      </c>
      <c r="AX315" s="15" t="s">
        <v>76</v>
      </c>
      <c r="AY315" s="298" t="s">
        <v>179</v>
      </c>
    </row>
    <row r="316" s="12" customFormat="1">
      <c r="B316" s="245"/>
      <c r="C316" s="246"/>
      <c r="D316" s="247" t="s">
        <v>188</v>
      </c>
      <c r="E316" s="248" t="s">
        <v>1</v>
      </c>
      <c r="F316" s="249" t="s">
        <v>390</v>
      </c>
      <c r="G316" s="246"/>
      <c r="H316" s="248" t="s">
        <v>1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AT316" s="255" t="s">
        <v>188</v>
      </c>
      <c r="AU316" s="255" t="s">
        <v>85</v>
      </c>
      <c r="AV316" s="12" t="s">
        <v>83</v>
      </c>
      <c r="AW316" s="12" t="s">
        <v>32</v>
      </c>
      <c r="AX316" s="12" t="s">
        <v>76</v>
      </c>
      <c r="AY316" s="255" t="s">
        <v>179</v>
      </c>
    </row>
    <row r="317" s="13" customFormat="1">
      <c r="B317" s="256"/>
      <c r="C317" s="257"/>
      <c r="D317" s="247" t="s">
        <v>188</v>
      </c>
      <c r="E317" s="258" t="s">
        <v>1</v>
      </c>
      <c r="F317" s="259" t="s">
        <v>391</v>
      </c>
      <c r="G317" s="257"/>
      <c r="H317" s="260">
        <v>69.299999999999997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AT317" s="266" t="s">
        <v>188</v>
      </c>
      <c r="AU317" s="266" t="s">
        <v>85</v>
      </c>
      <c r="AV317" s="13" t="s">
        <v>85</v>
      </c>
      <c r="AW317" s="13" t="s">
        <v>32</v>
      </c>
      <c r="AX317" s="13" t="s">
        <v>76</v>
      </c>
      <c r="AY317" s="266" t="s">
        <v>179</v>
      </c>
    </row>
    <row r="318" s="13" customFormat="1">
      <c r="B318" s="256"/>
      <c r="C318" s="257"/>
      <c r="D318" s="247" t="s">
        <v>188</v>
      </c>
      <c r="E318" s="258" t="s">
        <v>1</v>
      </c>
      <c r="F318" s="259" t="s">
        <v>392</v>
      </c>
      <c r="G318" s="257"/>
      <c r="H318" s="260">
        <v>65.900000000000006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AT318" s="266" t="s">
        <v>188</v>
      </c>
      <c r="AU318" s="266" t="s">
        <v>85</v>
      </c>
      <c r="AV318" s="13" t="s">
        <v>85</v>
      </c>
      <c r="AW318" s="13" t="s">
        <v>32</v>
      </c>
      <c r="AX318" s="13" t="s">
        <v>76</v>
      </c>
      <c r="AY318" s="266" t="s">
        <v>179</v>
      </c>
    </row>
    <row r="319" s="15" customFormat="1">
      <c r="B319" s="288"/>
      <c r="C319" s="289"/>
      <c r="D319" s="247" t="s">
        <v>188</v>
      </c>
      <c r="E319" s="290" t="s">
        <v>115</v>
      </c>
      <c r="F319" s="291" t="s">
        <v>386</v>
      </c>
      <c r="G319" s="289"/>
      <c r="H319" s="292">
        <v>135.19999999999999</v>
      </c>
      <c r="I319" s="293"/>
      <c r="J319" s="289"/>
      <c r="K319" s="289"/>
      <c r="L319" s="294"/>
      <c r="M319" s="295"/>
      <c r="N319" s="296"/>
      <c r="O319" s="296"/>
      <c r="P319" s="296"/>
      <c r="Q319" s="296"/>
      <c r="R319" s="296"/>
      <c r="S319" s="296"/>
      <c r="T319" s="297"/>
      <c r="AT319" s="298" t="s">
        <v>188</v>
      </c>
      <c r="AU319" s="298" t="s">
        <v>85</v>
      </c>
      <c r="AV319" s="15" t="s">
        <v>197</v>
      </c>
      <c r="AW319" s="15" t="s">
        <v>32</v>
      </c>
      <c r="AX319" s="15" t="s">
        <v>76</v>
      </c>
      <c r="AY319" s="298" t="s">
        <v>179</v>
      </c>
    </row>
    <row r="320" s="12" customFormat="1">
      <c r="B320" s="245"/>
      <c r="C320" s="246"/>
      <c r="D320" s="247" t="s">
        <v>188</v>
      </c>
      <c r="E320" s="248" t="s">
        <v>1</v>
      </c>
      <c r="F320" s="249" t="s">
        <v>393</v>
      </c>
      <c r="G320" s="246"/>
      <c r="H320" s="248" t="s">
        <v>1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AT320" s="255" t="s">
        <v>188</v>
      </c>
      <c r="AU320" s="255" t="s">
        <v>85</v>
      </c>
      <c r="AV320" s="12" t="s">
        <v>83</v>
      </c>
      <c r="AW320" s="12" t="s">
        <v>32</v>
      </c>
      <c r="AX320" s="12" t="s">
        <v>76</v>
      </c>
      <c r="AY320" s="255" t="s">
        <v>179</v>
      </c>
    </row>
    <row r="321" s="13" customFormat="1">
      <c r="B321" s="256"/>
      <c r="C321" s="257"/>
      <c r="D321" s="247" t="s">
        <v>188</v>
      </c>
      <c r="E321" s="258" t="s">
        <v>129</v>
      </c>
      <c r="F321" s="259" t="s">
        <v>394</v>
      </c>
      <c r="G321" s="257"/>
      <c r="H321" s="260">
        <v>313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AT321" s="266" t="s">
        <v>188</v>
      </c>
      <c r="AU321" s="266" t="s">
        <v>85</v>
      </c>
      <c r="AV321" s="13" t="s">
        <v>85</v>
      </c>
      <c r="AW321" s="13" t="s">
        <v>32</v>
      </c>
      <c r="AX321" s="13" t="s">
        <v>76</v>
      </c>
      <c r="AY321" s="266" t="s">
        <v>179</v>
      </c>
    </row>
    <row r="322" s="13" customFormat="1">
      <c r="B322" s="256"/>
      <c r="C322" s="257"/>
      <c r="D322" s="247" t="s">
        <v>188</v>
      </c>
      <c r="E322" s="258" t="s">
        <v>117</v>
      </c>
      <c r="F322" s="259" t="s">
        <v>395</v>
      </c>
      <c r="G322" s="257"/>
      <c r="H322" s="260">
        <v>36.759999999999998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AT322" s="266" t="s">
        <v>188</v>
      </c>
      <c r="AU322" s="266" t="s">
        <v>85</v>
      </c>
      <c r="AV322" s="13" t="s">
        <v>85</v>
      </c>
      <c r="AW322" s="13" t="s">
        <v>32</v>
      </c>
      <c r="AX322" s="13" t="s">
        <v>76</v>
      </c>
      <c r="AY322" s="266" t="s">
        <v>179</v>
      </c>
    </row>
    <row r="323" s="13" customFormat="1">
      <c r="B323" s="256"/>
      <c r="C323" s="257"/>
      <c r="D323" s="247" t="s">
        <v>188</v>
      </c>
      <c r="E323" s="258" t="s">
        <v>133</v>
      </c>
      <c r="F323" s="259" t="s">
        <v>396</v>
      </c>
      <c r="G323" s="257"/>
      <c r="H323" s="260">
        <v>230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AT323" s="266" t="s">
        <v>188</v>
      </c>
      <c r="AU323" s="266" t="s">
        <v>85</v>
      </c>
      <c r="AV323" s="13" t="s">
        <v>85</v>
      </c>
      <c r="AW323" s="13" t="s">
        <v>32</v>
      </c>
      <c r="AX323" s="13" t="s">
        <v>76</v>
      </c>
      <c r="AY323" s="266" t="s">
        <v>179</v>
      </c>
    </row>
    <row r="324" s="12" customFormat="1">
      <c r="B324" s="245"/>
      <c r="C324" s="246"/>
      <c r="D324" s="247" t="s">
        <v>188</v>
      </c>
      <c r="E324" s="248" t="s">
        <v>1</v>
      </c>
      <c r="F324" s="249" t="s">
        <v>397</v>
      </c>
      <c r="G324" s="246"/>
      <c r="H324" s="248" t="s">
        <v>1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AT324" s="255" t="s">
        <v>188</v>
      </c>
      <c r="AU324" s="255" t="s">
        <v>85</v>
      </c>
      <c r="AV324" s="12" t="s">
        <v>83</v>
      </c>
      <c r="AW324" s="12" t="s">
        <v>32</v>
      </c>
      <c r="AX324" s="12" t="s">
        <v>76</v>
      </c>
      <c r="AY324" s="255" t="s">
        <v>179</v>
      </c>
    </row>
    <row r="325" s="13" customFormat="1">
      <c r="B325" s="256"/>
      <c r="C325" s="257"/>
      <c r="D325" s="247" t="s">
        <v>188</v>
      </c>
      <c r="E325" s="258" t="s">
        <v>120</v>
      </c>
      <c r="F325" s="259" t="s">
        <v>398</v>
      </c>
      <c r="G325" s="257"/>
      <c r="H325" s="260">
        <v>7.8399999999999999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AT325" s="266" t="s">
        <v>188</v>
      </c>
      <c r="AU325" s="266" t="s">
        <v>85</v>
      </c>
      <c r="AV325" s="13" t="s">
        <v>85</v>
      </c>
      <c r="AW325" s="13" t="s">
        <v>32</v>
      </c>
      <c r="AX325" s="13" t="s">
        <v>76</v>
      </c>
      <c r="AY325" s="266" t="s">
        <v>179</v>
      </c>
    </row>
    <row r="326" s="13" customFormat="1">
      <c r="B326" s="256"/>
      <c r="C326" s="257"/>
      <c r="D326" s="247" t="s">
        <v>188</v>
      </c>
      <c r="E326" s="258" t="s">
        <v>131</v>
      </c>
      <c r="F326" s="259" t="s">
        <v>399</v>
      </c>
      <c r="G326" s="257"/>
      <c r="H326" s="260">
        <v>76</v>
      </c>
      <c r="I326" s="261"/>
      <c r="J326" s="257"/>
      <c r="K326" s="257"/>
      <c r="L326" s="262"/>
      <c r="M326" s="263"/>
      <c r="N326" s="264"/>
      <c r="O326" s="264"/>
      <c r="P326" s="264"/>
      <c r="Q326" s="264"/>
      <c r="R326" s="264"/>
      <c r="S326" s="264"/>
      <c r="T326" s="265"/>
      <c r="AT326" s="266" t="s">
        <v>188</v>
      </c>
      <c r="AU326" s="266" t="s">
        <v>85</v>
      </c>
      <c r="AV326" s="13" t="s">
        <v>85</v>
      </c>
      <c r="AW326" s="13" t="s">
        <v>32</v>
      </c>
      <c r="AX326" s="13" t="s">
        <v>76</v>
      </c>
      <c r="AY326" s="266" t="s">
        <v>179</v>
      </c>
    </row>
    <row r="327" s="14" customFormat="1">
      <c r="B327" s="267"/>
      <c r="C327" s="268"/>
      <c r="D327" s="247" t="s">
        <v>188</v>
      </c>
      <c r="E327" s="269" t="s">
        <v>1</v>
      </c>
      <c r="F327" s="270" t="s">
        <v>193</v>
      </c>
      <c r="G327" s="268"/>
      <c r="H327" s="271">
        <v>1646.8</v>
      </c>
      <c r="I327" s="272"/>
      <c r="J327" s="268"/>
      <c r="K327" s="268"/>
      <c r="L327" s="273"/>
      <c r="M327" s="274"/>
      <c r="N327" s="275"/>
      <c r="O327" s="275"/>
      <c r="P327" s="275"/>
      <c r="Q327" s="275"/>
      <c r="R327" s="275"/>
      <c r="S327" s="275"/>
      <c r="T327" s="276"/>
      <c r="AT327" s="277" t="s">
        <v>188</v>
      </c>
      <c r="AU327" s="277" t="s">
        <v>85</v>
      </c>
      <c r="AV327" s="14" t="s">
        <v>186</v>
      </c>
      <c r="AW327" s="14" t="s">
        <v>32</v>
      </c>
      <c r="AX327" s="14" t="s">
        <v>83</v>
      </c>
      <c r="AY327" s="277" t="s">
        <v>179</v>
      </c>
    </row>
    <row r="328" s="1" customFormat="1" ht="24" customHeight="1">
      <c r="B328" s="38"/>
      <c r="C328" s="278" t="s">
        <v>400</v>
      </c>
      <c r="D328" s="278" t="s">
        <v>308</v>
      </c>
      <c r="E328" s="279" t="s">
        <v>401</v>
      </c>
      <c r="F328" s="280" t="s">
        <v>402</v>
      </c>
      <c r="G328" s="281" t="s">
        <v>372</v>
      </c>
      <c r="H328" s="282">
        <v>226.80000000000001</v>
      </c>
      <c r="I328" s="283"/>
      <c r="J328" s="284">
        <f>ROUND(I328*H328,2)</f>
        <v>0</v>
      </c>
      <c r="K328" s="280" t="s">
        <v>185</v>
      </c>
      <c r="L328" s="285"/>
      <c r="M328" s="286" t="s">
        <v>1</v>
      </c>
      <c r="N328" s="287" t="s">
        <v>41</v>
      </c>
      <c r="O328" s="86"/>
      <c r="P328" s="241">
        <f>O328*H328</f>
        <v>0</v>
      </c>
      <c r="Q328" s="241">
        <v>0.00029999999999999997</v>
      </c>
      <c r="R328" s="241">
        <f>Q328*H328</f>
        <v>0.068040000000000003</v>
      </c>
      <c r="S328" s="241">
        <v>0</v>
      </c>
      <c r="T328" s="242">
        <f>S328*H328</f>
        <v>0</v>
      </c>
      <c r="AR328" s="243" t="s">
        <v>261</v>
      </c>
      <c r="AT328" s="243" t="s">
        <v>308</v>
      </c>
      <c r="AU328" s="243" t="s">
        <v>85</v>
      </c>
      <c r="AY328" s="17" t="s">
        <v>179</v>
      </c>
      <c r="BE328" s="244">
        <f>IF(N328="základní",J328,0)</f>
        <v>0</v>
      </c>
      <c r="BF328" s="244">
        <f>IF(N328="snížená",J328,0)</f>
        <v>0</v>
      </c>
      <c r="BG328" s="244">
        <f>IF(N328="zákl. přenesená",J328,0)</f>
        <v>0</v>
      </c>
      <c r="BH328" s="244">
        <f>IF(N328="sníž. přenesená",J328,0)</f>
        <v>0</v>
      </c>
      <c r="BI328" s="244">
        <f>IF(N328="nulová",J328,0)</f>
        <v>0</v>
      </c>
      <c r="BJ328" s="17" t="s">
        <v>83</v>
      </c>
      <c r="BK328" s="244">
        <f>ROUND(I328*H328,2)</f>
        <v>0</v>
      </c>
      <c r="BL328" s="17" t="s">
        <v>186</v>
      </c>
      <c r="BM328" s="243" t="s">
        <v>403</v>
      </c>
    </row>
    <row r="329" s="13" customFormat="1">
      <c r="B329" s="256"/>
      <c r="C329" s="257"/>
      <c r="D329" s="247" t="s">
        <v>188</v>
      </c>
      <c r="E329" s="258" t="s">
        <v>1</v>
      </c>
      <c r="F329" s="259" t="s">
        <v>404</v>
      </c>
      <c r="G329" s="257"/>
      <c r="H329" s="260">
        <v>226.80000000000001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AT329" s="266" t="s">
        <v>188</v>
      </c>
      <c r="AU329" s="266" t="s">
        <v>85</v>
      </c>
      <c r="AV329" s="13" t="s">
        <v>85</v>
      </c>
      <c r="AW329" s="13" t="s">
        <v>32</v>
      </c>
      <c r="AX329" s="13" t="s">
        <v>83</v>
      </c>
      <c r="AY329" s="266" t="s">
        <v>179</v>
      </c>
    </row>
    <row r="330" s="1" customFormat="1" ht="16.5" customHeight="1">
      <c r="B330" s="38"/>
      <c r="C330" s="278" t="s">
        <v>7</v>
      </c>
      <c r="D330" s="278" t="s">
        <v>308</v>
      </c>
      <c r="E330" s="279" t="s">
        <v>405</v>
      </c>
      <c r="F330" s="280" t="s">
        <v>406</v>
      </c>
      <c r="G330" s="281" t="s">
        <v>372</v>
      </c>
      <c r="H330" s="282">
        <v>241.5</v>
      </c>
      <c r="I330" s="283"/>
      <c r="J330" s="284">
        <f>ROUND(I330*H330,2)</f>
        <v>0</v>
      </c>
      <c r="K330" s="280" t="s">
        <v>185</v>
      </c>
      <c r="L330" s="285"/>
      <c r="M330" s="286" t="s">
        <v>1</v>
      </c>
      <c r="N330" s="287" t="s">
        <v>41</v>
      </c>
      <c r="O330" s="86"/>
      <c r="P330" s="241">
        <f>O330*H330</f>
        <v>0</v>
      </c>
      <c r="Q330" s="241">
        <v>3.0000000000000001E-05</v>
      </c>
      <c r="R330" s="241">
        <f>Q330*H330</f>
        <v>0.0072450000000000006</v>
      </c>
      <c r="S330" s="241">
        <v>0</v>
      </c>
      <c r="T330" s="242">
        <f>S330*H330</f>
        <v>0</v>
      </c>
      <c r="AR330" s="243" t="s">
        <v>261</v>
      </c>
      <c r="AT330" s="243" t="s">
        <v>308</v>
      </c>
      <c r="AU330" s="243" t="s">
        <v>85</v>
      </c>
      <c r="AY330" s="17" t="s">
        <v>179</v>
      </c>
      <c r="BE330" s="244">
        <f>IF(N330="základní",J330,0)</f>
        <v>0</v>
      </c>
      <c r="BF330" s="244">
        <f>IF(N330="snížená",J330,0)</f>
        <v>0</v>
      </c>
      <c r="BG330" s="244">
        <f>IF(N330="zákl. přenesená",J330,0)</f>
        <v>0</v>
      </c>
      <c r="BH330" s="244">
        <f>IF(N330="sníž. přenesená",J330,0)</f>
        <v>0</v>
      </c>
      <c r="BI330" s="244">
        <f>IF(N330="nulová",J330,0)</f>
        <v>0</v>
      </c>
      <c r="BJ330" s="17" t="s">
        <v>83</v>
      </c>
      <c r="BK330" s="244">
        <f>ROUND(I330*H330,2)</f>
        <v>0</v>
      </c>
      <c r="BL330" s="17" t="s">
        <v>186</v>
      </c>
      <c r="BM330" s="243" t="s">
        <v>407</v>
      </c>
    </row>
    <row r="331" s="13" customFormat="1">
      <c r="B331" s="256"/>
      <c r="C331" s="257"/>
      <c r="D331" s="247" t="s">
        <v>188</v>
      </c>
      <c r="E331" s="258" t="s">
        <v>1</v>
      </c>
      <c r="F331" s="259" t="s">
        <v>408</v>
      </c>
      <c r="G331" s="257"/>
      <c r="H331" s="260">
        <v>241.5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AT331" s="266" t="s">
        <v>188</v>
      </c>
      <c r="AU331" s="266" t="s">
        <v>85</v>
      </c>
      <c r="AV331" s="13" t="s">
        <v>85</v>
      </c>
      <c r="AW331" s="13" t="s">
        <v>32</v>
      </c>
      <c r="AX331" s="13" t="s">
        <v>83</v>
      </c>
      <c r="AY331" s="266" t="s">
        <v>179</v>
      </c>
    </row>
    <row r="332" s="1" customFormat="1" ht="24" customHeight="1">
      <c r="B332" s="38"/>
      <c r="C332" s="278" t="s">
        <v>409</v>
      </c>
      <c r="D332" s="278" t="s">
        <v>308</v>
      </c>
      <c r="E332" s="279" t="s">
        <v>410</v>
      </c>
      <c r="F332" s="280" t="s">
        <v>411</v>
      </c>
      <c r="G332" s="281" t="s">
        <v>372</v>
      </c>
      <c r="H332" s="282">
        <v>663.60000000000002</v>
      </c>
      <c r="I332" s="283"/>
      <c r="J332" s="284">
        <f>ROUND(I332*H332,2)</f>
        <v>0</v>
      </c>
      <c r="K332" s="280" t="s">
        <v>185</v>
      </c>
      <c r="L332" s="285"/>
      <c r="M332" s="286" t="s">
        <v>1</v>
      </c>
      <c r="N332" s="287" t="s">
        <v>41</v>
      </c>
      <c r="O332" s="86"/>
      <c r="P332" s="241">
        <f>O332*H332</f>
        <v>0</v>
      </c>
      <c r="Q332" s="241">
        <v>4.0000000000000003E-05</v>
      </c>
      <c r="R332" s="241">
        <f>Q332*H332</f>
        <v>0.026544000000000002</v>
      </c>
      <c r="S332" s="241">
        <v>0</v>
      </c>
      <c r="T332" s="242">
        <f>S332*H332</f>
        <v>0</v>
      </c>
      <c r="AR332" s="243" t="s">
        <v>261</v>
      </c>
      <c r="AT332" s="243" t="s">
        <v>308</v>
      </c>
      <c r="AU332" s="243" t="s">
        <v>85</v>
      </c>
      <c r="AY332" s="17" t="s">
        <v>179</v>
      </c>
      <c r="BE332" s="244">
        <f>IF(N332="základní",J332,0)</f>
        <v>0</v>
      </c>
      <c r="BF332" s="244">
        <f>IF(N332="snížená",J332,0)</f>
        <v>0</v>
      </c>
      <c r="BG332" s="244">
        <f>IF(N332="zákl. přenesená",J332,0)</f>
        <v>0</v>
      </c>
      <c r="BH332" s="244">
        <f>IF(N332="sníž. přenesená",J332,0)</f>
        <v>0</v>
      </c>
      <c r="BI332" s="244">
        <f>IF(N332="nulová",J332,0)</f>
        <v>0</v>
      </c>
      <c r="BJ332" s="17" t="s">
        <v>83</v>
      </c>
      <c r="BK332" s="244">
        <f>ROUND(I332*H332,2)</f>
        <v>0</v>
      </c>
      <c r="BL332" s="17" t="s">
        <v>186</v>
      </c>
      <c r="BM332" s="243" t="s">
        <v>412</v>
      </c>
    </row>
    <row r="333" s="13" customFormat="1">
      <c r="B333" s="256"/>
      <c r="C333" s="257"/>
      <c r="D333" s="247" t="s">
        <v>188</v>
      </c>
      <c r="E333" s="258" t="s">
        <v>1</v>
      </c>
      <c r="F333" s="259" t="s">
        <v>413</v>
      </c>
      <c r="G333" s="257"/>
      <c r="H333" s="260">
        <v>663.60000000000002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AT333" s="266" t="s">
        <v>188</v>
      </c>
      <c r="AU333" s="266" t="s">
        <v>85</v>
      </c>
      <c r="AV333" s="13" t="s">
        <v>85</v>
      </c>
      <c r="AW333" s="13" t="s">
        <v>32</v>
      </c>
      <c r="AX333" s="13" t="s">
        <v>83</v>
      </c>
      <c r="AY333" s="266" t="s">
        <v>179</v>
      </c>
    </row>
    <row r="334" s="1" customFormat="1" ht="24" customHeight="1">
      <c r="B334" s="38"/>
      <c r="C334" s="278" t="s">
        <v>414</v>
      </c>
      <c r="D334" s="278" t="s">
        <v>308</v>
      </c>
      <c r="E334" s="279" t="s">
        <v>415</v>
      </c>
      <c r="F334" s="280" t="s">
        <v>416</v>
      </c>
      <c r="G334" s="281" t="s">
        <v>372</v>
      </c>
      <c r="H334" s="282">
        <v>221.75999999999999</v>
      </c>
      <c r="I334" s="283"/>
      <c r="J334" s="284">
        <f>ROUND(I334*H334,2)</f>
        <v>0</v>
      </c>
      <c r="K334" s="280" t="s">
        <v>185</v>
      </c>
      <c r="L334" s="285"/>
      <c r="M334" s="286" t="s">
        <v>1</v>
      </c>
      <c r="N334" s="287" t="s">
        <v>41</v>
      </c>
      <c r="O334" s="86"/>
      <c r="P334" s="241">
        <f>O334*H334</f>
        <v>0</v>
      </c>
      <c r="Q334" s="241">
        <v>0.00020000000000000001</v>
      </c>
      <c r="R334" s="241">
        <f>Q334*H334</f>
        <v>0.044352000000000003</v>
      </c>
      <c r="S334" s="241">
        <v>0</v>
      </c>
      <c r="T334" s="242">
        <f>S334*H334</f>
        <v>0</v>
      </c>
      <c r="AR334" s="243" t="s">
        <v>261</v>
      </c>
      <c r="AT334" s="243" t="s">
        <v>308</v>
      </c>
      <c r="AU334" s="243" t="s">
        <v>85</v>
      </c>
      <c r="AY334" s="17" t="s">
        <v>179</v>
      </c>
      <c r="BE334" s="244">
        <f>IF(N334="základní",J334,0)</f>
        <v>0</v>
      </c>
      <c r="BF334" s="244">
        <f>IF(N334="snížená",J334,0)</f>
        <v>0</v>
      </c>
      <c r="BG334" s="244">
        <f>IF(N334="zákl. přenesená",J334,0)</f>
        <v>0</v>
      </c>
      <c r="BH334" s="244">
        <f>IF(N334="sníž. přenesená",J334,0)</f>
        <v>0</v>
      </c>
      <c r="BI334" s="244">
        <f>IF(N334="nulová",J334,0)</f>
        <v>0</v>
      </c>
      <c r="BJ334" s="17" t="s">
        <v>83</v>
      </c>
      <c r="BK334" s="244">
        <f>ROUND(I334*H334,2)</f>
        <v>0</v>
      </c>
      <c r="BL334" s="17" t="s">
        <v>186</v>
      </c>
      <c r="BM334" s="243" t="s">
        <v>417</v>
      </c>
    </row>
    <row r="335" s="13" customFormat="1">
      <c r="B335" s="256"/>
      <c r="C335" s="257"/>
      <c r="D335" s="247" t="s">
        <v>188</v>
      </c>
      <c r="E335" s="258" t="s">
        <v>1</v>
      </c>
      <c r="F335" s="259" t="s">
        <v>418</v>
      </c>
      <c r="G335" s="257"/>
      <c r="H335" s="260">
        <v>221.75999999999999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AT335" s="266" t="s">
        <v>188</v>
      </c>
      <c r="AU335" s="266" t="s">
        <v>85</v>
      </c>
      <c r="AV335" s="13" t="s">
        <v>85</v>
      </c>
      <c r="AW335" s="13" t="s">
        <v>32</v>
      </c>
      <c r="AX335" s="13" t="s">
        <v>83</v>
      </c>
      <c r="AY335" s="266" t="s">
        <v>179</v>
      </c>
    </row>
    <row r="336" s="1" customFormat="1" ht="16.5" customHeight="1">
      <c r="B336" s="38"/>
      <c r="C336" s="278" t="s">
        <v>419</v>
      </c>
      <c r="D336" s="278" t="s">
        <v>308</v>
      </c>
      <c r="E336" s="279" t="s">
        <v>420</v>
      </c>
      <c r="F336" s="280" t="s">
        <v>421</v>
      </c>
      <c r="G336" s="281" t="s">
        <v>372</v>
      </c>
      <c r="H336" s="282">
        <v>367.24799999999999</v>
      </c>
      <c r="I336" s="283"/>
      <c r="J336" s="284">
        <f>ROUND(I336*H336,2)</f>
        <v>0</v>
      </c>
      <c r="K336" s="280" t="s">
        <v>185</v>
      </c>
      <c r="L336" s="285"/>
      <c r="M336" s="286" t="s">
        <v>1</v>
      </c>
      <c r="N336" s="287" t="s">
        <v>41</v>
      </c>
      <c r="O336" s="86"/>
      <c r="P336" s="241">
        <f>O336*H336</f>
        <v>0</v>
      </c>
      <c r="Q336" s="241">
        <v>3.0000000000000001E-05</v>
      </c>
      <c r="R336" s="241">
        <f>Q336*H336</f>
        <v>0.01101744</v>
      </c>
      <c r="S336" s="241">
        <v>0</v>
      </c>
      <c r="T336" s="242">
        <f>S336*H336</f>
        <v>0</v>
      </c>
      <c r="AR336" s="243" t="s">
        <v>261</v>
      </c>
      <c r="AT336" s="243" t="s">
        <v>308</v>
      </c>
      <c r="AU336" s="243" t="s">
        <v>85</v>
      </c>
      <c r="AY336" s="17" t="s">
        <v>179</v>
      </c>
      <c r="BE336" s="244">
        <f>IF(N336="základní",J336,0)</f>
        <v>0</v>
      </c>
      <c r="BF336" s="244">
        <f>IF(N336="snížená",J336,0)</f>
        <v>0</v>
      </c>
      <c r="BG336" s="244">
        <f>IF(N336="zákl. přenesená",J336,0)</f>
        <v>0</v>
      </c>
      <c r="BH336" s="244">
        <f>IF(N336="sníž. přenesená",J336,0)</f>
        <v>0</v>
      </c>
      <c r="BI336" s="244">
        <f>IF(N336="nulová",J336,0)</f>
        <v>0</v>
      </c>
      <c r="BJ336" s="17" t="s">
        <v>83</v>
      </c>
      <c r="BK336" s="244">
        <f>ROUND(I336*H336,2)</f>
        <v>0</v>
      </c>
      <c r="BL336" s="17" t="s">
        <v>186</v>
      </c>
      <c r="BM336" s="243" t="s">
        <v>422</v>
      </c>
    </row>
    <row r="337" s="13" customFormat="1">
      <c r="B337" s="256"/>
      <c r="C337" s="257"/>
      <c r="D337" s="247" t="s">
        <v>188</v>
      </c>
      <c r="E337" s="258" t="s">
        <v>1</v>
      </c>
      <c r="F337" s="259" t="s">
        <v>423</v>
      </c>
      <c r="G337" s="257"/>
      <c r="H337" s="260">
        <v>38.597999999999999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AT337" s="266" t="s">
        <v>188</v>
      </c>
      <c r="AU337" s="266" t="s">
        <v>85</v>
      </c>
      <c r="AV337" s="13" t="s">
        <v>85</v>
      </c>
      <c r="AW337" s="13" t="s">
        <v>32</v>
      </c>
      <c r="AX337" s="13" t="s">
        <v>76</v>
      </c>
      <c r="AY337" s="266" t="s">
        <v>179</v>
      </c>
    </row>
    <row r="338" s="13" customFormat="1">
      <c r="B338" s="256"/>
      <c r="C338" s="257"/>
      <c r="D338" s="247" t="s">
        <v>188</v>
      </c>
      <c r="E338" s="258" t="s">
        <v>1</v>
      </c>
      <c r="F338" s="259" t="s">
        <v>424</v>
      </c>
      <c r="G338" s="257"/>
      <c r="H338" s="260">
        <v>328.64999999999998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AT338" s="266" t="s">
        <v>188</v>
      </c>
      <c r="AU338" s="266" t="s">
        <v>85</v>
      </c>
      <c r="AV338" s="13" t="s">
        <v>85</v>
      </c>
      <c r="AW338" s="13" t="s">
        <v>32</v>
      </c>
      <c r="AX338" s="13" t="s">
        <v>76</v>
      </c>
      <c r="AY338" s="266" t="s">
        <v>179</v>
      </c>
    </row>
    <row r="339" s="14" customFormat="1">
      <c r="B339" s="267"/>
      <c r="C339" s="268"/>
      <c r="D339" s="247" t="s">
        <v>188</v>
      </c>
      <c r="E339" s="269" t="s">
        <v>1</v>
      </c>
      <c r="F339" s="270" t="s">
        <v>193</v>
      </c>
      <c r="G339" s="268"/>
      <c r="H339" s="271">
        <v>367.24799999999999</v>
      </c>
      <c r="I339" s="272"/>
      <c r="J339" s="268"/>
      <c r="K339" s="268"/>
      <c r="L339" s="273"/>
      <c r="M339" s="274"/>
      <c r="N339" s="275"/>
      <c r="O339" s="275"/>
      <c r="P339" s="275"/>
      <c r="Q339" s="275"/>
      <c r="R339" s="275"/>
      <c r="S339" s="275"/>
      <c r="T339" s="276"/>
      <c r="AT339" s="277" t="s">
        <v>188</v>
      </c>
      <c r="AU339" s="277" t="s">
        <v>85</v>
      </c>
      <c r="AV339" s="14" t="s">
        <v>186</v>
      </c>
      <c r="AW339" s="14" t="s">
        <v>32</v>
      </c>
      <c r="AX339" s="14" t="s">
        <v>83</v>
      </c>
      <c r="AY339" s="277" t="s">
        <v>179</v>
      </c>
    </row>
    <row r="340" s="1" customFormat="1" ht="16.5" customHeight="1">
      <c r="B340" s="38"/>
      <c r="C340" s="278" t="s">
        <v>425</v>
      </c>
      <c r="D340" s="278" t="s">
        <v>308</v>
      </c>
      <c r="E340" s="279" t="s">
        <v>426</v>
      </c>
      <c r="F340" s="280" t="s">
        <v>427</v>
      </c>
      <c r="G340" s="281" t="s">
        <v>372</v>
      </c>
      <c r="H340" s="282">
        <v>8.2319999999999993</v>
      </c>
      <c r="I340" s="283"/>
      <c r="J340" s="284">
        <f>ROUND(I340*H340,2)</f>
        <v>0</v>
      </c>
      <c r="K340" s="280" t="s">
        <v>185</v>
      </c>
      <c r="L340" s="285"/>
      <c r="M340" s="286" t="s">
        <v>1</v>
      </c>
      <c r="N340" s="287" t="s">
        <v>41</v>
      </c>
      <c r="O340" s="86"/>
      <c r="P340" s="241">
        <f>O340*H340</f>
        <v>0</v>
      </c>
      <c r="Q340" s="241">
        <v>0.00050000000000000001</v>
      </c>
      <c r="R340" s="241">
        <f>Q340*H340</f>
        <v>0.0041159999999999999</v>
      </c>
      <c r="S340" s="241">
        <v>0</v>
      </c>
      <c r="T340" s="242">
        <f>S340*H340</f>
        <v>0</v>
      </c>
      <c r="AR340" s="243" t="s">
        <v>261</v>
      </c>
      <c r="AT340" s="243" t="s">
        <v>308</v>
      </c>
      <c r="AU340" s="243" t="s">
        <v>85</v>
      </c>
      <c r="AY340" s="17" t="s">
        <v>179</v>
      </c>
      <c r="BE340" s="244">
        <f>IF(N340="základní",J340,0)</f>
        <v>0</v>
      </c>
      <c r="BF340" s="244">
        <f>IF(N340="snížená",J340,0)</f>
        <v>0</v>
      </c>
      <c r="BG340" s="244">
        <f>IF(N340="zákl. přenesená",J340,0)</f>
        <v>0</v>
      </c>
      <c r="BH340" s="244">
        <f>IF(N340="sníž. přenesená",J340,0)</f>
        <v>0</v>
      </c>
      <c r="BI340" s="244">
        <f>IF(N340="nulová",J340,0)</f>
        <v>0</v>
      </c>
      <c r="BJ340" s="17" t="s">
        <v>83</v>
      </c>
      <c r="BK340" s="244">
        <f>ROUND(I340*H340,2)</f>
        <v>0</v>
      </c>
      <c r="BL340" s="17" t="s">
        <v>186</v>
      </c>
      <c r="BM340" s="243" t="s">
        <v>428</v>
      </c>
    </row>
    <row r="341" s="13" customFormat="1">
      <c r="B341" s="256"/>
      <c r="C341" s="257"/>
      <c r="D341" s="247" t="s">
        <v>188</v>
      </c>
      <c r="E341" s="258" t="s">
        <v>1</v>
      </c>
      <c r="F341" s="259" t="s">
        <v>429</v>
      </c>
      <c r="G341" s="257"/>
      <c r="H341" s="260">
        <v>8.2319999999999993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AT341" s="266" t="s">
        <v>188</v>
      </c>
      <c r="AU341" s="266" t="s">
        <v>85</v>
      </c>
      <c r="AV341" s="13" t="s">
        <v>85</v>
      </c>
      <c r="AW341" s="13" t="s">
        <v>32</v>
      </c>
      <c r="AX341" s="13" t="s">
        <v>83</v>
      </c>
      <c r="AY341" s="266" t="s">
        <v>179</v>
      </c>
    </row>
    <row r="342" s="1" customFormat="1" ht="36" customHeight="1">
      <c r="B342" s="38"/>
      <c r="C342" s="232" t="s">
        <v>430</v>
      </c>
      <c r="D342" s="232" t="s">
        <v>181</v>
      </c>
      <c r="E342" s="233" t="s">
        <v>431</v>
      </c>
      <c r="F342" s="234" t="s">
        <v>432</v>
      </c>
      <c r="G342" s="235" t="s">
        <v>201</v>
      </c>
      <c r="H342" s="236">
        <v>75</v>
      </c>
      <c r="I342" s="237"/>
      <c r="J342" s="238">
        <f>ROUND(I342*H342,2)</f>
        <v>0</v>
      </c>
      <c r="K342" s="234" t="s">
        <v>185</v>
      </c>
      <c r="L342" s="43"/>
      <c r="M342" s="239" t="s">
        <v>1</v>
      </c>
      <c r="N342" s="240" t="s">
        <v>41</v>
      </c>
      <c r="O342" s="86"/>
      <c r="P342" s="241">
        <f>O342*H342</f>
        <v>0</v>
      </c>
      <c r="Q342" s="241">
        <v>0.0096799999999999994</v>
      </c>
      <c r="R342" s="241">
        <f>Q342*H342</f>
        <v>0.72599999999999998</v>
      </c>
      <c r="S342" s="241">
        <v>0</v>
      </c>
      <c r="T342" s="242">
        <f>S342*H342</f>
        <v>0</v>
      </c>
      <c r="AR342" s="243" t="s">
        <v>186</v>
      </c>
      <c r="AT342" s="243" t="s">
        <v>181</v>
      </c>
      <c r="AU342" s="243" t="s">
        <v>85</v>
      </c>
      <c r="AY342" s="17" t="s">
        <v>179</v>
      </c>
      <c r="BE342" s="244">
        <f>IF(N342="základní",J342,0)</f>
        <v>0</v>
      </c>
      <c r="BF342" s="244">
        <f>IF(N342="snížená",J342,0)</f>
        <v>0</v>
      </c>
      <c r="BG342" s="244">
        <f>IF(N342="zákl. přenesená",J342,0)</f>
        <v>0</v>
      </c>
      <c r="BH342" s="244">
        <f>IF(N342="sníž. přenesená",J342,0)</f>
        <v>0</v>
      </c>
      <c r="BI342" s="244">
        <f>IF(N342="nulová",J342,0)</f>
        <v>0</v>
      </c>
      <c r="BJ342" s="17" t="s">
        <v>83</v>
      </c>
      <c r="BK342" s="244">
        <f>ROUND(I342*H342,2)</f>
        <v>0</v>
      </c>
      <c r="BL342" s="17" t="s">
        <v>186</v>
      </c>
      <c r="BM342" s="243" t="s">
        <v>433</v>
      </c>
    </row>
    <row r="343" s="12" customFormat="1">
      <c r="B343" s="245"/>
      <c r="C343" s="246"/>
      <c r="D343" s="247" t="s">
        <v>188</v>
      </c>
      <c r="E343" s="248" t="s">
        <v>1</v>
      </c>
      <c r="F343" s="249" t="s">
        <v>294</v>
      </c>
      <c r="G343" s="246"/>
      <c r="H343" s="248" t="s">
        <v>1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AT343" s="255" t="s">
        <v>188</v>
      </c>
      <c r="AU343" s="255" t="s">
        <v>85</v>
      </c>
      <c r="AV343" s="12" t="s">
        <v>83</v>
      </c>
      <c r="AW343" s="12" t="s">
        <v>32</v>
      </c>
      <c r="AX343" s="12" t="s">
        <v>76</v>
      </c>
      <c r="AY343" s="255" t="s">
        <v>179</v>
      </c>
    </row>
    <row r="344" s="12" customFormat="1">
      <c r="B344" s="245"/>
      <c r="C344" s="246"/>
      <c r="D344" s="247" t="s">
        <v>188</v>
      </c>
      <c r="E344" s="248" t="s">
        <v>1</v>
      </c>
      <c r="F344" s="249" t="s">
        <v>295</v>
      </c>
      <c r="G344" s="246"/>
      <c r="H344" s="248" t="s">
        <v>1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AT344" s="255" t="s">
        <v>188</v>
      </c>
      <c r="AU344" s="255" t="s">
        <v>85</v>
      </c>
      <c r="AV344" s="12" t="s">
        <v>83</v>
      </c>
      <c r="AW344" s="12" t="s">
        <v>32</v>
      </c>
      <c r="AX344" s="12" t="s">
        <v>76</v>
      </c>
      <c r="AY344" s="255" t="s">
        <v>179</v>
      </c>
    </row>
    <row r="345" s="13" customFormat="1">
      <c r="B345" s="256"/>
      <c r="C345" s="257"/>
      <c r="D345" s="247" t="s">
        <v>188</v>
      </c>
      <c r="E345" s="258" t="s">
        <v>1</v>
      </c>
      <c r="F345" s="259" t="s">
        <v>434</v>
      </c>
      <c r="G345" s="257"/>
      <c r="H345" s="260">
        <v>10.829000000000001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AT345" s="266" t="s">
        <v>188</v>
      </c>
      <c r="AU345" s="266" t="s">
        <v>85</v>
      </c>
      <c r="AV345" s="13" t="s">
        <v>85</v>
      </c>
      <c r="AW345" s="13" t="s">
        <v>32</v>
      </c>
      <c r="AX345" s="13" t="s">
        <v>76</v>
      </c>
      <c r="AY345" s="266" t="s">
        <v>179</v>
      </c>
    </row>
    <row r="346" s="13" customFormat="1">
      <c r="B346" s="256"/>
      <c r="C346" s="257"/>
      <c r="D346" s="247" t="s">
        <v>188</v>
      </c>
      <c r="E346" s="258" t="s">
        <v>1</v>
      </c>
      <c r="F346" s="259" t="s">
        <v>297</v>
      </c>
      <c r="G346" s="257"/>
      <c r="H346" s="260">
        <v>0.20000000000000001</v>
      </c>
      <c r="I346" s="261"/>
      <c r="J346" s="257"/>
      <c r="K346" s="257"/>
      <c r="L346" s="262"/>
      <c r="M346" s="263"/>
      <c r="N346" s="264"/>
      <c r="O346" s="264"/>
      <c r="P346" s="264"/>
      <c r="Q346" s="264"/>
      <c r="R346" s="264"/>
      <c r="S346" s="264"/>
      <c r="T346" s="265"/>
      <c r="AT346" s="266" t="s">
        <v>188</v>
      </c>
      <c r="AU346" s="266" t="s">
        <v>85</v>
      </c>
      <c r="AV346" s="13" t="s">
        <v>85</v>
      </c>
      <c r="AW346" s="13" t="s">
        <v>32</v>
      </c>
      <c r="AX346" s="13" t="s">
        <v>76</v>
      </c>
      <c r="AY346" s="266" t="s">
        <v>179</v>
      </c>
    </row>
    <row r="347" s="12" customFormat="1">
      <c r="B347" s="245"/>
      <c r="C347" s="246"/>
      <c r="D347" s="247" t="s">
        <v>188</v>
      </c>
      <c r="E347" s="248" t="s">
        <v>1</v>
      </c>
      <c r="F347" s="249" t="s">
        <v>298</v>
      </c>
      <c r="G347" s="246"/>
      <c r="H347" s="248" t="s">
        <v>1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AT347" s="255" t="s">
        <v>188</v>
      </c>
      <c r="AU347" s="255" t="s">
        <v>85</v>
      </c>
      <c r="AV347" s="12" t="s">
        <v>83</v>
      </c>
      <c r="AW347" s="12" t="s">
        <v>32</v>
      </c>
      <c r="AX347" s="12" t="s">
        <v>76</v>
      </c>
      <c r="AY347" s="255" t="s">
        <v>179</v>
      </c>
    </row>
    <row r="348" s="13" customFormat="1">
      <c r="B348" s="256"/>
      <c r="C348" s="257"/>
      <c r="D348" s="247" t="s">
        <v>188</v>
      </c>
      <c r="E348" s="258" t="s">
        <v>1</v>
      </c>
      <c r="F348" s="259" t="s">
        <v>299</v>
      </c>
      <c r="G348" s="257"/>
      <c r="H348" s="260">
        <v>21.134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AT348" s="266" t="s">
        <v>188</v>
      </c>
      <c r="AU348" s="266" t="s">
        <v>85</v>
      </c>
      <c r="AV348" s="13" t="s">
        <v>85</v>
      </c>
      <c r="AW348" s="13" t="s">
        <v>32</v>
      </c>
      <c r="AX348" s="13" t="s">
        <v>76</v>
      </c>
      <c r="AY348" s="266" t="s">
        <v>179</v>
      </c>
    </row>
    <row r="349" s="13" customFormat="1">
      <c r="B349" s="256"/>
      <c r="C349" s="257"/>
      <c r="D349" s="247" t="s">
        <v>188</v>
      </c>
      <c r="E349" s="258" t="s">
        <v>1</v>
      </c>
      <c r="F349" s="259" t="s">
        <v>287</v>
      </c>
      <c r="G349" s="257"/>
      <c r="H349" s="260">
        <v>1.3500000000000001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AT349" s="266" t="s">
        <v>188</v>
      </c>
      <c r="AU349" s="266" t="s">
        <v>85</v>
      </c>
      <c r="AV349" s="13" t="s">
        <v>85</v>
      </c>
      <c r="AW349" s="13" t="s">
        <v>32</v>
      </c>
      <c r="AX349" s="13" t="s">
        <v>76</v>
      </c>
      <c r="AY349" s="266" t="s">
        <v>179</v>
      </c>
    </row>
    <row r="350" s="12" customFormat="1">
      <c r="B350" s="245"/>
      <c r="C350" s="246"/>
      <c r="D350" s="247" t="s">
        <v>188</v>
      </c>
      <c r="E350" s="248" t="s">
        <v>1</v>
      </c>
      <c r="F350" s="249" t="s">
        <v>300</v>
      </c>
      <c r="G350" s="246"/>
      <c r="H350" s="248" t="s">
        <v>1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AT350" s="255" t="s">
        <v>188</v>
      </c>
      <c r="AU350" s="255" t="s">
        <v>85</v>
      </c>
      <c r="AV350" s="12" t="s">
        <v>83</v>
      </c>
      <c r="AW350" s="12" t="s">
        <v>32</v>
      </c>
      <c r="AX350" s="12" t="s">
        <v>76</v>
      </c>
      <c r="AY350" s="255" t="s">
        <v>179</v>
      </c>
    </row>
    <row r="351" s="13" customFormat="1">
      <c r="B351" s="256"/>
      <c r="C351" s="257"/>
      <c r="D351" s="247" t="s">
        <v>188</v>
      </c>
      <c r="E351" s="258" t="s">
        <v>1</v>
      </c>
      <c r="F351" s="259" t="s">
        <v>301</v>
      </c>
      <c r="G351" s="257"/>
      <c r="H351" s="260">
        <v>3.7850000000000001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AT351" s="266" t="s">
        <v>188</v>
      </c>
      <c r="AU351" s="266" t="s">
        <v>85</v>
      </c>
      <c r="AV351" s="13" t="s">
        <v>85</v>
      </c>
      <c r="AW351" s="13" t="s">
        <v>32</v>
      </c>
      <c r="AX351" s="13" t="s">
        <v>76</v>
      </c>
      <c r="AY351" s="266" t="s">
        <v>179</v>
      </c>
    </row>
    <row r="352" s="13" customFormat="1">
      <c r="B352" s="256"/>
      <c r="C352" s="257"/>
      <c r="D352" s="247" t="s">
        <v>188</v>
      </c>
      <c r="E352" s="258" t="s">
        <v>1</v>
      </c>
      <c r="F352" s="259" t="s">
        <v>302</v>
      </c>
      <c r="G352" s="257"/>
      <c r="H352" s="260">
        <v>2.2829999999999999</v>
      </c>
      <c r="I352" s="261"/>
      <c r="J352" s="257"/>
      <c r="K352" s="257"/>
      <c r="L352" s="262"/>
      <c r="M352" s="263"/>
      <c r="N352" s="264"/>
      <c r="O352" s="264"/>
      <c r="P352" s="264"/>
      <c r="Q352" s="264"/>
      <c r="R352" s="264"/>
      <c r="S352" s="264"/>
      <c r="T352" s="265"/>
      <c r="AT352" s="266" t="s">
        <v>188</v>
      </c>
      <c r="AU352" s="266" t="s">
        <v>85</v>
      </c>
      <c r="AV352" s="13" t="s">
        <v>85</v>
      </c>
      <c r="AW352" s="13" t="s">
        <v>32</v>
      </c>
      <c r="AX352" s="13" t="s">
        <v>76</v>
      </c>
      <c r="AY352" s="266" t="s">
        <v>179</v>
      </c>
    </row>
    <row r="353" s="13" customFormat="1">
      <c r="B353" s="256"/>
      <c r="C353" s="257"/>
      <c r="D353" s="247" t="s">
        <v>188</v>
      </c>
      <c r="E353" s="258" t="s">
        <v>1</v>
      </c>
      <c r="F353" s="259" t="s">
        <v>288</v>
      </c>
      <c r="G353" s="257"/>
      <c r="H353" s="260">
        <v>17.82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AT353" s="266" t="s">
        <v>188</v>
      </c>
      <c r="AU353" s="266" t="s">
        <v>85</v>
      </c>
      <c r="AV353" s="13" t="s">
        <v>85</v>
      </c>
      <c r="AW353" s="13" t="s">
        <v>32</v>
      </c>
      <c r="AX353" s="13" t="s">
        <v>76</v>
      </c>
      <c r="AY353" s="266" t="s">
        <v>179</v>
      </c>
    </row>
    <row r="354" s="12" customFormat="1">
      <c r="B354" s="245"/>
      <c r="C354" s="246"/>
      <c r="D354" s="247" t="s">
        <v>188</v>
      </c>
      <c r="E354" s="248" t="s">
        <v>1</v>
      </c>
      <c r="F354" s="249" t="s">
        <v>303</v>
      </c>
      <c r="G354" s="246"/>
      <c r="H354" s="248" t="s">
        <v>1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AT354" s="255" t="s">
        <v>188</v>
      </c>
      <c r="AU354" s="255" t="s">
        <v>85</v>
      </c>
      <c r="AV354" s="12" t="s">
        <v>83</v>
      </c>
      <c r="AW354" s="12" t="s">
        <v>32</v>
      </c>
      <c r="AX354" s="12" t="s">
        <v>76</v>
      </c>
      <c r="AY354" s="255" t="s">
        <v>179</v>
      </c>
    </row>
    <row r="355" s="13" customFormat="1">
      <c r="B355" s="256"/>
      <c r="C355" s="257"/>
      <c r="D355" s="247" t="s">
        <v>188</v>
      </c>
      <c r="E355" s="258" t="s">
        <v>1</v>
      </c>
      <c r="F355" s="259" t="s">
        <v>304</v>
      </c>
      <c r="G355" s="257"/>
      <c r="H355" s="260">
        <v>13.142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AT355" s="266" t="s">
        <v>188</v>
      </c>
      <c r="AU355" s="266" t="s">
        <v>85</v>
      </c>
      <c r="AV355" s="13" t="s">
        <v>85</v>
      </c>
      <c r="AW355" s="13" t="s">
        <v>32</v>
      </c>
      <c r="AX355" s="13" t="s">
        <v>76</v>
      </c>
      <c r="AY355" s="266" t="s">
        <v>179</v>
      </c>
    </row>
    <row r="356" s="13" customFormat="1">
      <c r="B356" s="256"/>
      <c r="C356" s="257"/>
      <c r="D356" s="247" t="s">
        <v>188</v>
      </c>
      <c r="E356" s="258" t="s">
        <v>1</v>
      </c>
      <c r="F356" s="259" t="s">
        <v>305</v>
      </c>
      <c r="G356" s="257"/>
      <c r="H356" s="260">
        <v>2.1749999999999998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AT356" s="266" t="s">
        <v>188</v>
      </c>
      <c r="AU356" s="266" t="s">
        <v>85</v>
      </c>
      <c r="AV356" s="13" t="s">
        <v>85</v>
      </c>
      <c r="AW356" s="13" t="s">
        <v>32</v>
      </c>
      <c r="AX356" s="13" t="s">
        <v>76</v>
      </c>
      <c r="AY356" s="266" t="s">
        <v>179</v>
      </c>
    </row>
    <row r="357" s="13" customFormat="1">
      <c r="B357" s="256"/>
      <c r="C357" s="257"/>
      <c r="D357" s="247" t="s">
        <v>188</v>
      </c>
      <c r="E357" s="258" t="s">
        <v>1</v>
      </c>
      <c r="F357" s="259" t="s">
        <v>289</v>
      </c>
      <c r="G357" s="257"/>
      <c r="H357" s="260">
        <v>1.2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AT357" s="266" t="s">
        <v>188</v>
      </c>
      <c r="AU357" s="266" t="s">
        <v>85</v>
      </c>
      <c r="AV357" s="13" t="s">
        <v>85</v>
      </c>
      <c r="AW357" s="13" t="s">
        <v>32</v>
      </c>
      <c r="AX357" s="13" t="s">
        <v>76</v>
      </c>
      <c r="AY357" s="266" t="s">
        <v>179</v>
      </c>
    </row>
    <row r="358" s="14" customFormat="1">
      <c r="B358" s="267"/>
      <c r="C358" s="268"/>
      <c r="D358" s="247" t="s">
        <v>188</v>
      </c>
      <c r="E358" s="269" t="s">
        <v>1</v>
      </c>
      <c r="F358" s="270" t="s">
        <v>193</v>
      </c>
      <c r="G358" s="268"/>
      <c r="H358" s="271">
        <v>73.918000000000006</v>
      </c>
      <c r="I358" s="272"/>
      <c r="J358" s="268"/>
      <c r="K358" s="268"/>
      <c r="L358" s="273"/>
      <c r="M358" s="274"/>
      <c r="N358" s="275"/>
      <c r="O358" s="275"/>
      <c r="P358" s="275"/>
      <c r="Q358" s="275"/>
      <c r="R358" s="275"/>
      <c r="S358" s="275"/>
      <c r="T358" s="276"/>
      <c r="AT358" s="277" t="s">
        <v>188</v>
      </c>
      <c r="AU358" s="277" t="s">
        <v>85</v>
      </c>
      <c r="AV358" s="14" t="s">
        <v>186</v>
      </c>
      <c r="AW358" s="14" t="s">
        <v>32</v>
      </c>
      <c r="AX358" s="14" t="s">
        <v>76</v>
      </c>
      <c r="AY358" s="277" t="s">
        <v>179</v>
      </c>
    </row>
    <row r="359" s="13" customFormat="1">
      <c r="B359" s="256"/>
      <c r="C359" s="257"/>
      <c r="D359" s="247" t="s">
        <v>188</v>
      </c>
      <c r="E359" s="258" t="s">
        <v>1</v>
      </c>
      <c r="F359" s="259" t="s">
        <v>435</v>
      </c>
      <c r="G359" s="257"/>
      <c r="H359" s="260">
        <v>75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AT359" s="266" t="s">
        <v>188</v>
      </c>
      <c r="AU359" s="266" t="s">
        <v>85</v>
      </c>
      <c r="AV359" s="13" t="s">
        <v>85</v>
      </c>
      <c r="AW359" s="13" t="s">
        <v>32</v>
      </c>
      <c r="AX359" s="13" t="s">
        <v>83</v>
      </c>
      <c r="AY359" s="266" t="s">
        <v>179</v>
      </c>
    </row>
    <row r="360" s="1" customFormat="1" ht="36" customHeight="1">
      <c r="B360" s="38"/>
      <c r="C360" s="232" t="s">
        <v>436</v>
      </c>
      <c r="D360" s="232" t="s">
        <v>181</v>
      </c>
      <c r="E360" s="233" t="s">
        <v>437</v>
      </c>
      <c r="F360" s="234" t="s">
        <v>438</v>
      </c>
      <c r="G360" s="235" t="s">
        <v>201</v>
      </c>
      <c r="H360" s="236">
        <v>650</v>
      </c>
      <c r="I360" s="237"/>
      <c r="J360" s="238">
        <f>ROUND(I360*H360,2)</f>
        <v>0</v>
      </c>
      <c r="K360" s="234" t="s">
        <v>185</v>
      </c>
      <c r="L360" s="43"/>
      <c r="M360" s="239" t="s">
        <v>1</v>
      </c>
      <c r="N360" s="240" t="s">
        <v>41</v>
      </c>
      <c r="O360" s="86"/>
      <c r="P360" s="241">
        <f>O360*H360</f>
        <v>0</v>
      </c>
      <c r="Q360" s="241">
        <v>0.00348</v>
      </c>
      <c r="R360" s="241">
        <f>Q360*H360</f>
        <v>2.262</v>
      </c>
      <c r="S360" s="241">
        <v>0</v>
      </c>
      <c r="T360" s="242">
        <f>S360*H360</f>
        <v>0</v>
      </c>
      <c r="AR360" s="243" t="s">
        <v>186</v>
      </c>
      <c r="AT360" s="243" t="s">
        <v>181</v>
      </c>
      <c r="AU360" s="243" t="s">
        <v>85</v>
      </c>
      <c r="AY360" s="17" t="s">
        <v>179</v>
      </c>
      <c r="BE360" s="244">
        <f>IF(N360="základní",J360,0)</f>
        <v>0</v>
      </c>
      <c r="BF360" s="244">
        <f>IF(N360="snížená",J360,0)</f>
        <v>0</v>
      </c>
      <c r="BG360" s="244">
        <f>IF(N360="zákl. přenesená",J360,0)</f>
        <v>0</v>
      </c>
      <c r="BH360" s="244">
        <f>IF(N360="sníž. přenesená",J360,0)</f>
        <v>0</v>
      </c>
      <c r="BI360" s="244">
        <f>IF(N360="nulová",J360,0)</f>
        <v>0</v>
      </c>
      <c r="BJ360" s="17" t="s">
        <v>83</v>
      </c>
      <c r="BK360" s="244">
        <f>ROUND(I360*H360,2)</f>
        <v>0</v>
      </c>
      <c r="BL360" s="17" t="s">
        <v>186</v>
      </c>
      <c r="BM360" s="243" t="s">
        <v>439</v>
      </c>
    </row>
    <row r="361" s="12" customFormat="1">
      <c r="B361" s="245"/>
      <c r="C361" s="246"/>
      <c r="D361" s="247" t="s">
        <v>188</v>
      </c>
      <c r="E361" s="248" t="s">
        <v>1</v>
      </c>
      <c r="F361" s="249" t="s">
        <v>315</v>
      </c>
      <c r="G361" s="246"/>
      <c r="H361" s="248" t="s">
        <v>1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AT361" s="255" t="s">
        <v>188</v>
      </c>
      <c r="AU361" s="255" t="s">
        <v>85</v>
      </c>
      <c r="AV361" s="12" t="s">
        <v>83</v>
      </c>
      <c r="AW361" s="12" t="s">
        <v>32</v>
      </c>
      <c r="AX361" s="12" t="s">
        <v>76</v>
      </c>
      <c r="AY361" s="255" t="s">
        <v>179</v>
      </c>
    </row>
    <row r="362" s="13" customFormat="1">
      <c r="B362" s="256"/>
      <c r="C362" s="257"/>
      <c r="D362" s="247" t="s">
        <v>188</v>
      </c>
      <c r="E362" s="258" t="s">
        <v>1</v>
      </c>
      <c r="F362" s="259" t="s">
        <v>316</v>
      </c>
      <c r="G362" s="257"/>
      <c r="H362" s="260">
        <v>28.106000000000002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AT362" s="266" t="s">
        <v>188</v>
      </c>
      <c r="AU362" s="266" t="s">
        <v>85</v>
      </c>
      <c r="AV362" s="13" t="s">
        <v>85</v>
      </c>
      <c r="AW362" s="13" t="s">
        <v>32</v>
      </c>
      <c r="AX362" s="13" t="s">
        <v>76</v>
      </c>
      <c r="AY362" s="266" t="s">
        <v>179</v>
      </c>
    </row>
    <row r="363" s="13" customFormat="1">
      <c r="B363" s="256"/>
      <c r="C363" s="257"/>
      <c r="D363" s="247" t="s">
        <v>188</v>
      </c>
      <c r="E363" s="258" t="s">
        <v>1</v>
      </c>
      <c r="F363" s="259" t="s">
        <v>317</v>
      </c>
      <c r="G363" s="257"/>
      <c r="H363" s="260">
        <v>1.6799999999999999</v>
      </c>
      <c r="I363" s="261"/>
      <c r="J363" s="257"/>
      <c r="K363" s="257"/>
      <c r="L363" s="262"/>
      <c r="M363" s="263"/>
      <c r="N363" s="264"/>
      <c r="O363" s="264"/>
      <c r="P363" s="264"/>
      <c r="Q363" s="264"/>
      <c r="R363" s="264"/>
      <c r="S363" s="264"/>
      <c r="T363" s="265"/>
      <c r="AT363" s="266" t="s">
        <v>188</v>
      </c>
      <c r="AU363" s="266" t="s">
        <v>85</v>
      </c>
      <c r="AV363" s="13" t="s">
        <v>85</v>
      </c>
      <c r="AW363" s="13" t="s">
        <v>32</v>
      </c>
      <c r="AX363" s="13" t="s">
        <v>76</v>
      </c>
      <c r="AY363" s="266" t="s">
        <v>179</v>
      </c>
    </row>
    <row r="364" s="13" customFormat="1">
      <c r="B364" s="256"/>
      <c r="C364" s="257"/>
      <c r="D364" s="247" t="s">
        <v>188</v>
      </c>
      <c r="E364" s="258" t="s">
        <v>1</v>
      </c>
      <c r="F364" s="259" t="s">
        <v>318</v>
      </c>
      <c r="G364" s="257"/>
      <c r="H364" s="260">
        <v>-0.20499999999999999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AT364" s="266" t="s">
        <v>188</v>
      </c>
      <c r="AU364" s="266" t="s">
        <v>85</v>
      </c>
      <c r="AV364" s="13" t="s">
        <v>85</v>
      </c>
      <c r="AW364" s="13" t="s">
        <v>32</v>
      </c>
      <c r="AX364" s="13" t="s">
        <v>76</v>
      </c>
      <c r="AY364" s="266" t="s">
        <v>179</v>
      </c>
    </row>
    <row r="365" s="13" customFormat="1">
      <c r="B365" s="256"/>
      <c r="C365" s="257"/>
      <c r="D365" s="247" t="s">
        <v>188</v>
      </c>
      <c r="E365" s="258" t="s">
        <v>1</v>
      </c>
      <c r="F365" s="259" t="s">
        <v>440</v>
      </c>
      <c r="G365" s="257"/>
      <c r="H365" s="260">
        <v>-4.7300000000000004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AT365" s="266" t="s">
        <v>188</v>
      </c>
      <c r="AU365" s="266" t="s">
        <v>85</v>
      </c>
      <c r="AV365" s="13" t="s">
        <v>85</v>
      </c>
      <c r="AW365" s="13" t="s">
        <v>32</v>
      </c>
      <c r="AX365" s="13" t="s">
        <v>76</v>
      </c>
      <c r="AY365" s="266" t="s">
        <v>179</v>
      </c>
    </row>
    <row r="366" s="13" customFormat="1">
      <c r="B366" s="256"/>
      <c r="C366" s="257"/>
      <c r="D366" s="247" t="s">
        <v>188</v>
      </c>
      <c r="E366" s="258" t="s">
        <v>1</v>
      </c>
      <c r="F366" s="259" t="s">
        <v>441</v>
      </c>
      <c r="G366" s="257"/>
      <c r="H366" s="260">
        <v>-3.8199999999999998</v>
      </c>
      <c r="I366" s="261"/>
      <c r="J366" s="257"/>
      <c r="K366" s="257"/>
      <c r="L366" s="262"/>
      <c r="M366" s="263"/>
      <c r="N366" s="264"/>
      <c r="O366" s="264"/>
      <c r="P366" s="264"/>
      <c r="Q366" s="264"/>
      <c r="R366" s="264"/>
      <c r="S366" s="264"/>
      <c r="T366" s="265"/>
      <c r="AT366" s="266" t="s">
        <v>188</v>
      </c>
      <c r="AU366" s="266" t="s">
        <v>85</v>
      </c>
      <c r="AV366" s="13" t="s">
        <v>85</v>
      </c>
      <c r="AW366" s="13" t="s">
        <v>32</v>
      </c>
      <c r="AX366" s="13" t="s">
        <v>76</v>
      </c>
      <c r="AY366" s="266" t="s">
        <v>179</v>
      </c>
    </row>
    <row r="367" s="13" customFormat="1">
      <c r="B367" s="256"/>
      <c r="C367" s="257"/>
      <c r="D367" s="247" t="s">
        <v>188</v>
      </c>
      <c r="E367" s="258" t="s">
        <v>1</v>
      </c>
      <c r="F367" s="259" t="s">
        <v>442</v>
      </c>
      <c r="G367" s="257"/>
      <c r="H367" s="260">
        <v>0.621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AT367" s="266" t="s">
        <v>188</v>
      </c>
      <c r="AU367" s="266" t="s">
        <v>85</v>
      </c>
      <c r="AV367" s="13" t="s">
        <v>85</v>
      </c>
      <c r="AW367" s="13" t="s">
        <v>32</v>
      </c>
      <c r="AX367" s="13" t="s">
        <v>76</v>
      </c>
      <c r="AY367" s="266" t="s">
        <v>179</v>
      </c>
    </row>
    <row r="368" s="13" customFormat="1">
      <c r="B368" s="256"/>
      <c r="C368" s="257"/>
      <c r="D368" s="247" t="s">
        <v>188</v>
      </c>
      <c r="E368" s="258" t="s">
        <v>1</v>
      </c>
      <c r="F368" s="259" t="s">
        <v>443</v>
      </c>
      <c r="G368" s="257"/>
      <c r="H368" s="260">
        <v>0.77700000000000002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AT368" s="266" t="s">
        <v>188</v>
      </c>
      <c r="AU368" s="266" t="s">
        <v>85</v>
      </c>
      <c r="AV368" s="13" t="s">
        <v>85</v>
      </c>
      <c r="AW368" s="13" t="s">
        <v>32</v>
      </c>
      <c r="AX368" s="13" t="s">
        <v>76</v>
      </c>
      <c r="AY368" s="266" t="s">
        <v>179</v>
      </c>
    </row>
    <row r="369" s="13" customFormat="1">
      <c r="B369" s="256"/>
      <c r="C369" s="257"/>
      <c r="D369" s="247" t="s">
        <v>188</v>
      </c>
      <c r="E369" s="258" t="s">
        <v>1</v>
      </c>
      <c r="F369" s="259" t="s">
        <v>321</v>
      </c>
      <c r="G369" s="257"/>
      <c r="H369" s="260">
        <v>46.712000000000003</v>
      </c>
      <c r="I369" s="261"/>
      <c r="J369" s="257"/>
      <c r="K369" s="257"/>
      <c r="L369" s="262"/>
      <c r="M369" s="263"/>
      <c r="N369" s="264"/>
      <c r="O369" s="264"/>
      <c r="P369" s="264"/>
      <c r="Q369" s="264"/>
      <c r="R369" s="264"/>
      <c r="S369" s="264"/>
      <c r="T369" s="265"/>
      <c r="AT369" s="266" t="s">
        <v>188</v>
      </c>
      <c r="AU369" s="266" t="s">
        <v>85</v>
      </c>
      <c r="AV369" s="13" t="s">
        <v>85</v>
      </c>
      <c r="AW369" s="13" t="s">
        <v>32</v>
      </c>
      <c r="AX369" s="13" t="s">
        <v>76</v>
      </c>
      <c r="AY369" s="266" t="s">
        <v>179</v>
      </c>
    </row>
    <row r="370" s="13" customFormat="1">
      <c r="B370" s="256"/>
      <c r="C370" s="257"/>
      <c r="D370" s="247" t="s">
        <v>188</v>
      </c>
      <c r="E370" s="258" t="s">
        <v>1</v>
      </c>
      <c r="F370" s="259" t="s">
        <v>322</v>
      </c>
      <c r="G370" s="257"/>
      <c r="H370" s="260">
        <v>61.058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AT370" s="266" t="s">
        <v>188</v>
      </c>
      <c r="AU370" s="266" t="s">
        <v>85</v>
      </c>
      <c r="AV370" s="13" t="s">
        <v>85</v>
      </c>
      <c r="AW370" s="13" t="s">
        <v>32</v>
      </c>
      <c r="AX370" s="13" t="s">
        <v>76</v>
      </c>
      <c r="AY370" s="266" t="s">
        <v>179</v>
      </c>
    </row>
    <row r="371" s="13" customFormat="1">
      <c r="B371" s="256"/>
      <c r="C371" s="257"/>
      <c r="D371" s="247" t="s">
        <v>188</v>
      </c>
      <c r="E371" s="258" t="s">
        <v>1</v>
      </c>
      <c r="F371" s="259" t="s">
        <v>444</v>
      </c>
      <c r="G371" s="257"/>
      <c r="H371" s="260">
        <v>4.5060000000000002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AT371" s="266" t="s">
        <v>188</v>
      </c>
      <c r="AU371" s="266" t="s">
        <v>85</v>
      </c>
      <c r="AV371" s="13" t="s">
        <v>85</v>
      </c>
      <c r="AW371" s="13" t="s">
        <v>32</v>
      </c>
      <c r="AX371" s="13" t="s">
        <v>76</v>
      </c>
      <c r="AY371" s="266" t="s">
        <v>179</v>
      </c>
    </row>
    <row r="372" s="13" customFormat="1">
      <c r="B372" s="256"/>
      <c r="C372" s="257"/>
      <c r="D372" s="247" t="s">
        <v>188</v>
      </c>
      <c r="E372" s="258" t="s">
        <v>1</v>
      </c>
      <c r="F372" s="259" t="s">
        <v>445</v>
      </c>
      <c r="G372" s="257"/>
      <c r="H372" s="260">
        <v>-9.0800000000000001</v>
      </c>
      <c r="I372" s="261"/>
      <c r="J372" s="257"/>
      <c r="K372" s="257"/>
      <c r="L372" s="262"/>
      <c r="M372" s="263"/>
      <c r="N372" s="264"/>
      <c r="O372" s="264"/>
      <c r="P372" s="264"/>
      <c r="Q372" s="264"/>
      <c r="R372" s="264"/>
      <c r="S372" s="264"/>
      <c r="T372" s="265"/>
      <c r="AT372" s="266" t="s">
        <v>188</v>
      </c>
      <c r="AU372" s="266" t="s">
        <v>85</v>
      </c>
      <c r="AV372" s="13" t="s">
        <v>85</v>
      </c>
      <c r="AW372" s="13" t="s">
        <v>32</v>
      </c>
      <c r="AX372" s="13" t="s">
        <v>76</v>
      </c>
      <c r="AY372" s="266" t="s">
        <v>179</v>
      </c>
    </row>
    <row r="373" s="13" customFormat="1">
      <c r="B373" s="256"/>
      <c r="C373" s="257"/>
      <c r="D373" s="247" t="s">
        <v>188</v>
      </c>
      <c r="E373" s="258" t="s">
        <v>1</v>
      </c>
      <c r="F373" s="259" t="s">
        <v>446</v>
      </c>
      <c r="G373" s="257"/>
      <c r="H373" s="260">
        <v>-7.0999999999999996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AT373" s="266" t="s">
        <v>188</v>
      </c>
      <c r="AU373" s="266" t="s">
        <v>85</v>
      </c>
      <c r="AV373" s="13" t="s">
        <v>85</v>
      </c>
      <c r="AW373" s="13" t="s">
        <v>32</v>
      </c>
      <c r="AX373" s="13" t="s">
        <v>76</v>
      </c>
      <c r="AY373" s="266" t="s">
        <v>179</v>
      </c>
    </row>
    <row r="374" s="13" customFormat="1">
      <c r="B374" s="256"/>
      <c r="C374" s="257"/>
      <c r="D374" s="247" t="s">
        <v>188</v>
      </c>
      <c r="E374" s="258" t="s">
        <v>1</v>
      </c>
      <c r="F374" s="259" t="s">
        <v>447</v>
      </c>
      <c r="G374" s="257"/>
      <c r="H374" s="260">
        <v>-9.1920000000000002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AT374" s="266" t="s">
        <v>188</v>
      </c>
      <c r="AU374" s="266" t="s">
        <v>85</v>
      </c>
      <c r="AV374" s="13" t="s">
        <v>85</v>
      </c>
      <c r="AW374" s="13" t="s">
        <v>32</v>
      </c>
      <c r="AX374" s="13" t="s">
        <v>76</v>
      </c>
      <c r="AY374" s="266" t="s">
        <v>179</v>
      </c>
    </row>
    <row r="375" s="13" customFormat="1">
      <c r="B375" s="256"/>
      <c r="C375" s="257"/>
      <c r="D375" s="247" t="s">
        <v>188</v>
      </c>
      <c r="E375" s="258" t="s">
        <v>1</v>
      </c>
      <c r="F375" s="259" t="s">
        <v>448</v>
      </c>
      <c r="G375" s="257"/>
      <c r="H375" s="260">
        <v>-7.1879999999999997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AT375" s="266" t="s">
        <v>188</v>
      </c>
      <c r="AU375" s="266" t="s">
        <v>85</v>
      </c>
      <c r="AV375" s="13" t="s">
        <v>85</v>
      </c>
      <c r="AW375" s="13" t="s">
        <v>32</v>
      </c>
      <c r="AX375" s="13" t="s">
        <v>76</v>
      </c>
      <c r="AY375" s="266" t="s">
        <v>179</v>
      </c>
    </row>
    <row r="376" s="12" customFormat="1">
      <c r="B376" s="245"/>
      <c r="C376" s="246"/>
      <c r="D376" s="247" t="s">
        <v>188</v>
      </c>
      <c r="E376" s="248" t="s">
        <v>1</v>
      </c>
      <c r="F376" s="249" t="s">
        <v>327</v>
      </c>
      <c r="G376" s="246"/>
      <c r="H376" s="248" t="s">
        <v>1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AT376" s="255" t="s">
        <v>188</v>
      </c>
      <c r="AU376" s="255" t="s">
        <v>85</v>
      </c>
      <c r="AV376" s="12" t="s">
        <v>83</v>
      </c>
      <c r="AW376" s="12" t="s">
        <v>32</v>
      </c>
      <c r="AX376" s="12" t="s">
        <v>76</v>
      </c>
      <c r="AY376" s="255" t="s">
        <v>179</v>
      </c>
    </row>
    <row r="377" s="13" customFormat="1">
      <c r="B377" s="256"/>
      <c r="C377" s="257"/>
      <c r="D377" s="247" t="s">
        <v>188</v>
      </c>
      <c r="E377" s="258" t="s">
        <v>1</v>
      </c>
      <c r="F377" s="259" t="s">
        <v>328</v>
      </c>
      <c r="G377" s="257"/>
      <c r="H377" s="260">
        <v>136.99799999999999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AT377" s="266" t="s">
        <v>188</v>
      </c>
      <c r="AU377" s="266" t="s">
        <v>85</v>
      </c>
      <c r="AV377" s="13" t="s">
        <v>85</v>
      </c>
      <c r="AW377" s="13" t="s">
        <v>32</v>
      </c>
      <c r="AX377" s="13" t="s">
        <v>76</v>
      </c>
      <c r="AY377" s="266" t="s">
        <v>179</v>
      </c>
    </row>
    <row r="378" s="13" customFormat="1">
      <c r="B378" s="256"/>
      <c r="C378" s="257"/>
      <c r="D378" s="247" t="s">
        <v>188</v>
      </c>
      <c r="E378" s="258" t="s">
        <v>1</v>
      </c>
      <c r="F378" s="259" t="s">
        <v>329</v>
      </c>
      <c r="G378" s="257"/>
      <c r="H378" s="260">
        <v>-21.893999999999998</v>
      </c>
      <c r="I378" s="261"/>
      <c r="J378" s="257"/>
      <c r="K378" s="257"/>
      <c r="L378" s="262"/>
      <c r="M378" s="263"/>
      <c r="N378" s="264"/>
      <c r="O378" s="264"/>
      <c r="P378" s="264"/>
      <c r="Q378" s="264"/>
      <c r="R378" s="264"/>
      <c r="S378" s="264"/>
      <c r="T378" s="265"/>
      <c r="AT378" s="266" t="s">
        <v>188</v>
      </c>
      <c r="AU378" s="266" t="s">
        <v>85</v>
      </c>
      <c r="AV378" s="13" t="s">
        <v>85</v>
      </c>
      <c r="AW378" s="13" t="s">
        <v>32</v>
      </c>
      <c r="AX378" s="13" t="s">
        <v>76</v>
      </c>
      <c r="AY378" s="266" t="s">
        <v>179</v>
      </c>
    </row>
    <row r="379" s="13" customFormat="1">
      <c r="B379" s="256"/>
      <c r="C379" s="257"/>
      <c r="D379" s="247" t="s">
        <v>188</v>
      </c>
      <c r="E379" s="258" t="s">
        <v>1</v>
      </c>
      <c r="F379" s="259" t="s">
        <v>330</v>
      </c>
      <c r="G379" s="257"/>
      <c r="H379" s="260">
        <v>21.689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AT379" s="266" t="s">
        <v>188</v>
      </c>
      <c r="AU379" s="266" t="s">
        <v>85</v>
      </c>
      <c r="AV379" s="13" t="s">
        <v>85</v>
      </c>
      <c r="AW379" s="13" t="s">
        <v>32</v>
      </c>
      <c r="AX379" s="13" t="s">
        <v>76</v>
      </c>
      <c r="AY379" s="266" t="s">
        <v>179</v>
      </c>
    </row>
    <row r="380" s="13" customFormat="1">
      <c r="B380" s="256"/>
      <c r="C380" s="257"/>
      <c r="D380" s="247" t="s">
        <v>188</v>
      </c>
      <c r="E380" s="258" t="s">
        <v>1</v>
      </c>
      <c r="F380" s="259" t="s">
        <v>449</v>
      </c>
      <c r="G380" s="257"/>
      <c r="H380" s="260">
        <v>2.472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AT380" s="266" t="s">
        <v>188</v>
      </c>
      <c r="AU380" s="266" t="s">
        <v>85</v>
      </c>
      <c r="AV380" s="13" t="s">
        <v>85</v>
      </c>
      <c r="AW380" s="13" t="s">
        <v>32</v>
      </c>
      <c r="AX380" s="13" t="s">
        <v>76</v>
      </c>
      <c r="AY380" s="266" t="s">
        <v>179</v>
      </c>
    </row>
    <row r="381" s="13" customFormat="1">
      <c r="B381" s="256"/>
      <c r="C381" s="257"/>
      <c r="D381" s="247" t="s">
        <v>188</v>
      </c>
      <c r="E381" s="258" t="s">
        <v>1</v>
      </c>
      <c r="F381" s="259" t="s">
        <v>331</v>
      </c>
      <c r="G381" s="257"/>
      <c r="H381" s="260">
        <v>45.692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AT381" s="266" t="s">
        <v>188</v>
      </c>
      <c r="AU381" s="266" t="s">
        <v>85</v>
      </c>
      <c r="AV381" s="13" t="s">
        <v>85</v>
      </c>
      <c r="AW381" s="13" t="s">
        <v>32</v>
      </c>
      <c r="AX381" s="13" t="s">
        <v>76</v>
      </c>
      <c r="AY381" s="266" t="s">
        <v>179</v>
      </c>
    </row>
    <row r="382" s="13" customFormat="1">
      <c r="B382" s="256"/>
      <c r="C382" s="257"/>
      <c r="D382" s="247" t="s">
        <v>188</v>
      </c>
      <c r="E382" s="258" t="s">
        <v>1</v>
      </c>
      <c r="F382" s="259" t="s">
        <v>332</v>
      </c>
      <c r="G382" s="257"/>
      <c r="H382" s="260">
        <v>72.905000000000001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AT382" s="266" t="s">
        <v>188</v>
      </c>
      <c r="AU382" s="266" t="s">
        <v>85</v>
      </c>
      <c r="AV382" s="13" t="s">
        <v>85</v>
      </c>
      <c r="AW382" s="13" t="s">
        <v>32</v>
      </c>
      <c r="AX382" s="13" t="s">
        <v>76</v>
      </c>
      <c r="AY382" s="266" t="s">
        <v>179</v>
      </c>
    </row>
    <row r="383" s="13" customFormat="1">
      <c r="B383" s="256"/>
      <c r="C383" s="257"/>
      <c r="D383" s="247" t="s">
        <v>188</v>
      </c>
      <c r="E383" s="258" t="s">
        <v>1</v>
      </c>
      <c r="F383" s="259" t="s">
        <v>450</v>
      </c>
      <c r="G383" s="257"/>
      <c r="H383" s="260">
        <v>0.65400000000000003</v>
      </c>
      <c r="I383" s="261"/>
      <c r="J383" s="257"/>
      <c r="K383" s="257"/>
      <c r="L383" s="262"/>
      <c r="M383" s="263"/>
      <c r="N383" s="264"/>
      <c r="O383" s="264"/>
      <c r="P383" s="264"/>
      <c r="Q383" s="264"/>
      <c r="R383" s="264"/>
      <c r="S383" s="264"/>
      <c r="T383" s="265"/>
      <c r="AT383" s="266" t="s">
        <v>188</v>
      </c>
      <c r="AU383" s="266" t="s">
        <v>85</v>
      </c>
      <c r="AV383" s="13" t="s">
        <v>85</v>
      </c>
      <c r="AW383" s="13" t="s">
        <v>32</v>
      </c>
      <c r="AX383" s="13" t="s">
        <v>76</v>
      </c>
      <c r="AY383" s="266" t="s">
        <v>179</v>
      </c>
    </row>
    <row r="384" s="13" customFormat="1">
      <c r="B384" s="256"/>
      <c r="C384" s="257"/>
      <c r="D384" s="247" t="s">
        <v>188</v>
      </c>
      <c r="E384" s="258" t="s">
        <v>1</v>
      </c>
      <c r="F384" s="259" t="s">
        <v>451</v>
      </c>
      <c r="G384" s="257"/>
      <c r="H384" s="260">
        <v>1.19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AT384" s="266" t="s">
        <v>188</v>
      </c>
      <c r="AU384" s="266" t="s">
        <v>85</v>
      </c>
      <c r="AV384" s="13" t="s">
        <v>85</v>
      </c>
      <c r="AW384" s="13" t="s">
        <v>32</v>
      </c>
      <c r="AX384" s="13" t="s">
        <v>76</v>
      </c>
      <c r="AY384" s="266" t="s">
        <v>179</v>
      </c>
    </row>
    <row r="385" s="13" customFormat="1">
      <c r="B385" s="256"/>
      <c r="C385" s="257"/>
      <c r="D385" s="247" t="s">
        <v>188</v>
      </c>
      <c r="E385" s="258" t="s">
        <v>1</v>
      </c>
      <c r="F385" s="259" t="s">
        <v>452</v>
      </c>
      <c r="G385" s="257"/>
      <c r="H385" s="260">
        <v>2.2799999999999998</v>
      </c>
      <c r="I385" s="261"/>
      <c r="J385" s="257"/>
      <c r="K385" s="257"/>
      <c r="L385" s="262"/>
      <c r="M385" s="263"/>
      <c r="N385" s="264"/>
      <c r="O385" s="264"/>
      <c r="P385" s="264"/>
      <c r="Q385" s="264"/>
      <c r="R385" s="264"/>
      <c r="S385" s="264"/>
      <c r="T385" s="265"/>
      <c r="AT385" s="266" t="s">
        <v>188</v>
      </c>
      <c r="AU385" s="266" t="s">
        <v>85</v>
      </c>
      <c r="AV385" s="13" t="s">
        <v>85</v>
      </c>
      <c r="AW385" s="13" t="s">
        <v>32</v>
      </c>
      <c r="AX385" s="13" t="s">
        <v>76</v>
      </c>
      <c r="AY385" s="266" t="s">
        <v>179</v>
      </c>
    </row>
    <row r="386" s="13" customFormat="1">
      <c r="B386" s="256"/>
      <c r="C386" s="257"/>
      <c r="D386" s="247" t="s">
        <v>188</v>
      </c>
      <c r="E386" s="258" t="s">
        <v>1</v>
      </c>
      <c r="F386" s="259" t="s">
        <v>453</v>
      </c>
      <c r="G386" s="257"/>
      <c r="H386" s="260">
        <v>0.71699999999999997</v>
      </c>
      <c r="I386" s="261"/>
      <c r="J386" s="257"/>
      <c r="K386" s="257"/>
      <c r="L386" s="262"/>
      <c r="M386" s="263"/>
      <c r="N386" s="264"/>
      <c r="O386" s="264"/>
      <c r="P386" s="264"/>
      <c r="Q386" s="264"/>
      <c r="R386" s="264"/>
      <c r="S386" s="264"/>
      <c r="T386" s="265"/>
      <c r="AT386" s="266" t="s">
        <v>188</v>
      </c>
      <c r="AU386" s="266" t="s">
        <v>85</v>
      </c>
      <c r="AV386" s="13" t="s">
        <v>85</v>
      </c>
      <c r="AW386" s="13" t="s">
        <v>32</v>
      </c>
      <c r="AX386" s="13" t="s">
        <v>76</v>
      </c>
      <c r="AY386" s="266" t="s">
        <v>179</v>
      </c>
    </row>
    <row r="387" s="13" customFormat="1">
      <c r="B387" s="256"/>
      <c r="C387" s="257"/>
      <c r="D387" s="247" t="s">
        <v>188</v>
      </c>
      <c r="E387" s="258" t="s">
        <v>1</v>
      </c>
      <c r="F387" s="259" t="s">
        <v>454</v>
      </c>
      <c r="G387" s="257"/>
      <c r="H387" s="260">
        <v>3.5419999999999998</v>
      </c>
      <c r="I387" s="261"/>
      <c r="J387" s="257"/>
      <c r="K387" s="257"/>
      <c r="L387" s="262"/>
      <c r="M387" s="263"/>
      <c r="N387" s="264"/>
      <c r="O387" s="264"/>
      <c r="P387" s="264"/>
      <c r="Q387" s="264"/>
      <c r="R387" s="264"/>
      <c r="S387" s="264"/>
      <c r="T387" s="265"/>
      <c r="AT387" s="266" t="s">
        <v>188</v>
      </c>
      <c r="AU387" s="266" t="s">
        <v>85</v>
      </c>
      <c r="AV387" s="13" t="s">
        <v>85</v>
      </c>
      <c r="AW387" s="13" t="s">
        <v>32</v>
      </c>
      <c r="AX387" s="13" t="s">
        <v>76</v>
      </c>
      <c r="AY387" s="266" t="s">
        <v>179</v>
      </c>
    </row>
    <row r="388" s="13" customFormat="1">
      <c r="B388" s="256"/>
      <c r="C388" s="257"/>
      <c r="D388" s="247" t="s">
        <v>188</v>
      </c>
      <c r="E388" s="258" t="s">
        <v>1</v>
      </c>
      <c r="F388" s="259" t="s">
        <v>455</v>
      </c>
      <c r="G388" s="257"/>
      <c r="H388" s="260">
        <v>-0.92000000000000004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AT388" s="266" t="s">
        <v>188</v>
      </c>
      <c r="AU388" s="266" t="s">
        <v>85</v>
      </c>
      <c r="AV388" s="13" t="s">
        <v>85</v>
      </c>
      <c r="AW388" s="13" t="s">
        <v>32</v>
      </c>
      <c r="AX388" s="13" t="s">
        <v>76</v>
      </c>
      <c r="AY388" s="266" t="s">
        <v>179</v>
      </c>
    </row>
    <row r="389" s="13" customFormat="1">
      <c r="B389" s="256"/>
      <c r="C389" s="257"/>
      <c r="D389" s="247" t="s">
        <v>188</v>
      </c>
      <c r="E389" s="258" t="s">
        <v>1</v>
      </c>
      <c r="F389" s="259" t="s">
        <v>456</v>
      </c>
      <c r="G389" s="257"/>
      <c r="H389" s="260">
        <v>-2.54</v>
      </c>
      <c r="I389" s="261"/>
      <c r="J389" s="257"/>
      <c r="K389" s="257"/>
      <c r="L389" s="262"/>
      <c r="M389" s="263"/>
      <c r="N389" s="264"/>
      <c r="O389" s="264"/>
      <c r="P389" s="264"/>
      <c r="Q389" s="264"/>
      <c r="R389" s="264"/>
      <c r="S389" s="264"/>
      <c r="T389" s="265"/>
      <c r="AT389" s="266" t="s">
        <v>188</v>
      </c>
      <c r="AU389" s="266" t="s">
        <v>85</v>
      </c>
      <c r="AV389" s="13" t="s">
        <v>85</v>
      </c>
      <c r="AW389" s="13" t="s">
        <v>32</v>
      </c>
      <c r="AX389" s="13" t="s">
        <v>76</v>
      </c>
      <c r="AY389" s="266" t="s">
        <v>179</v>
      </c>
    </row>
    <row r="390" s="13" customFormat="1">
      <c r="B390" s="256"/>
      <c r="C390" s="257"/>
      <c r="D390" s="247" t="s">
        <v>188</v>
      </c>
      <c r="E390" s="258" t="s">
        <v>1</v>
      </c>
      <c r="F390" s="259" t="s">
        <v>457</v>
      </c>
      <c r="G390" s="257"/>
      <c r="H390" s="260">
        <v>-0.51500000000000001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AT390" s="266" t="s">
        <v>188</v>
      </c>
      <c r="AU390" s="266" t="s">
        <v>85</v>
      </c>
      <c r="AV390" s="13" t="s">
        <v>85</v>
      </c>
      <c r="AW390" s="13" t="s">
        <v>32</v>
      </c>
      <c r="AX390" s="13" t="s">
        <v>76</v>
      </c>
      <c r="AY390" s="266" t="s">
        <v>179</v>
      </c>
    </row>
    <row r="391" s="13" customFormat="1">
      <c r="B391" s="256"/>
      <c r="C391" s="257"/>
      <c r="D391" s="247" t="s">
        <v>188</v>
      </c>
      <c r="E391" s="258" t="s">
        <v>1</v>
      </c>
      <c r="F391" s="259" t="s">
        <v>458</v>
      </c>
      <c r="G391" s="257"/>
      <c r="H391" s="260">
        <v>-4.2999999999999998</v>
      </c>
      <c r="I391" s="261"/>
      <c r="J391" s="257"/>
      <c r="K391" s="257"/>
      <c r="L391" s="262"/>
      <c r="M391" s="263"/>
      <c r="N391" s="264"/>
      <c r="O391" s="264"/>
      <c r="P391" s="264"/>
      <c r="Q391" s="264"/>
      <c r="R391" s="264"/>
      <c r="S391" s="264"/>
      <c r="T391" s="265"/>
      <c r="AT391" s="266" t="s">
        <v>188</v>
      </c>
      <c r="AU391" s="266" t="s">
        <v>85</v>
      </c>
      <c r="AV391" s="13" t="s">
        <v>85</v>
      </c>
      <c r="AW391" s="13" t="s">
        <v>32</v>
      </c>
      <c r="AX391" s="13" t="s">
        <v>76</v>
      </c>
      <c r="AY391" s="266" t="s">
        <v>179</v>
      </c>
    </row>
    <row r="392" s="13" customFormat="1">
      <c r="B392" s="256"/>
      <c r="C392" s="257"/>
      <c r="D392" s="247" t="s">
        <v>188</v>
      </c>
      <c r="E392" s="258" t="s">
        <v>1</v>
      </c>
      <c r="F392" s="259" t="s">
        <v>459</v>
      </c>
      <c r="G392" s="257"/>
      <c r="H392" s="260">
        <v>-2.3199999999999998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AT392" s="266" t="s">
        <v>188</v>
      </c>
      <c r="AU392" s="266" t="s">
        <v>85</v>
      </c>
      <c r="AV392" s="13" t="s">
        <v>85</v>
      </c>
      <c r="AW392" s="13" t="s">
        <v>32</v>
      </c>
      <c r="AX392" s="13" t="s">
        <v>76</v>
      </c>
      <c r="AY392" s="266" t="s">
        <v>179</v>
      </c>
    </row>
    <row r="393" s="13" customFormat="1">
      <c r="B393" s="256"/>
      <c r="C393" s="257"/>
      <c r="D393" s="247" t="s">
        <v>188</v>
      </c>
      <c r="E393" s="258" t="s">
        <v>1</v>
      </c>
      <c r="F393" s="259" t="s">
        <v>460</v>
      </c>
      <c r="G393" s="257"/>
      <c r="H393" s="260">
        <v>4.04</v>
      </c>
      <c r="I393" s="261"/>
      <c r="J393" s="257"/>
      <c r="K393" s="257"/>
      <c r="L393" s="262"/>
      <c r="M393" s="263"/>
      <c r="N393" s="264"/>
      <c r="O393" s="264"/>
      <c r="P393" s="264"/>
      <c r="Q393" s="264"/>
      <c r="R393" s="264"/>
      <c r="S393" s="264"/>
      <c r="T393" s="265"/>
      <c r="AT393" s="266" t="s">
        <v>188</v>
      </c>
      <c r="AU393" s="266" t="s">
        <v>85</v>
      </c>
      <c r="AV393" s="13" t="s">
        <v>85</v>
      </c>
      <c r="AW393" s="13" t="s">
        <v>32</v>
      </c>
      <c r="AX393" s="13" t="s">
        <v>76</v>
      </c>
      <c r="AY393" s="266" t="s">
        <v>179</v>
      </c>
    </row>
    <row r="394" s="13" customFormat="1">
      <c r="B394" s="256"/>
      <c r="C394" s="257"/>
      <c r="D394" s="247" t="s">
        <v>188</v>
      </c>
      <c r="E394" s="258" t="s">
        <v>1</v>
      </c>
      <c r="F394" s="259" t="s">
        <v>461</v>
      </c>
      <c r="G394" s="257"/>
      <c r="H394" s="260">
        <v>-3.1400000000000001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AT394" s="266" t="s">
        <v>188</v>
      </c>
      <c r="AU394" s="266" t="s">
        <v>85</v>
      </c>
      <c r="AV394" s="13" t="s">
        <v>85</v>
      </c>
      <c r="AW394" s="13" t="s">
        <v>32</v>
      </c>
      <c r="AX394" s="13" t="s">
        <v>76</v>
      </c>
      <c r="AY394" s="266" t="s">
        <v>179</v>
      </c>
    </row>
    <row r="395" s="13" customFormat="1">
      <c r="B395" s="256"/>
      <c r="C395" s="257"/>
      <c r="D395" s="247" t="s">
        <v>188</v>
      </c>
      <c r="E395" s="258" t="s">
        <v>1</v>
      </c>
      <c r="F395" s="259" t="s">
        <v>462</v>
      </c>
      <c r="G395" s="257"/>
      <c r="H395" s="260">
        <v>-5.1200000000000001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AT395" s="266" t="s">
        <v>188</v>
      </c>
      <c r="AU395" s="266" t="s">
        <v>85</v>
      </c>
      <c r="AV395" s="13" t="s">
        <v>85</v>
      </c>
      <c r="AW395" s="13" t="s">
        <v>32</v>
      </c>
      <c r="AX395" s="13" t="s">
        <v>76</v>
      </c>
      <c r="AY395" s="266" t="s">
        <v>179</v>
      </c>
    </row>
    <row r="396" s="13" customFormat="1">
      <c r="B396" s="256"/>
      <c r="C396" s="257"/>
      <c r="D396" s="247" t="s">
        <v>188</v>
      </c>
      <c r="E396" s="258" t="s">
        <v>1</v>
      </c>
      <c r="F396" s="259" t="s">
        <v>463</v>
      </c>
      <c r="G396" s="257"/>
      <c r="H396" s="260">
        <v>-20.736000000000001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AT396" s="266" t="s">
        <v>188</v>
      </c>
      <c r="AU396" s="266" t="s">
        <v>85</v>
      </c>
      <c r="AV396" s="13" t="s">
        <v>85</v>
      </c>
      <c r="AW396" s="13" t="s">
        <v>32</v>
      </c>
      <c r="AX396" s="13" t="s">
        <v>76</v>
      </c>
      <c r="AY396" s="266" t="s">
        <v>179</v>
      </c>
    </row>
    <row r="397" s="13" customFormat="1">
      <c r="B397" s="256"/>
      <c r="C397" s="257"/>
      <c r="D397" s="247" t="s">
        <v>188</v>
      </c>
      <c r="E397" s="258" t="s">
        <v>1</v>
      </c>
      <c r="F397" s="259" t="s">
        <v>464</v>
      </c>
      <c r="G397" s="257"/>
      <c r="H397" s="260">
        <v>-6.3600000000000003</v>
      </c>
      <c r="I397" s="261"/>
      <c r="J397" s="257"/>
      <c r="K397" s="257"/>
      <c r="L397" s="262"/>
      <c r="M397" s="263"/>
      <c r="N397" s="264"/>
      <c r="O397" s="264"/>
      <c r="P397" s="264"/>
      <c r="Q397" s="264"/>
      <c r="R397" s="264"/>
      <c r="S397" s="264"/>
      <c r="T397" s="265"/>
      <c r="AT397" s="266" t="s">
        <v>188</v>
      </c>
      <c r="AU397" s="266" t="s">
        <v>85</v>
      </c>
      <c r="AV397" s="13" t="s">
        <v>85</v>
      </c>
      <c r="AW397" s="13" t="s">
        <v>32</v>
      </c>
      <c r="AX397" s="13" t="s">
        <v>76</v>
      </c>
      <c r="AY397" s="266" t="s">
        <v>179</v>
      </c>
    </row>
    <row r="398" s="13" customFormat="1">
      <c r="B398" s="256"/>
      <c r="C398" s="257"/>
      <c r="D398" s="247" t="s">
        <v>188</v>
      </c>
      <c r="E398" s="258" t="s">
        <v>1</v>
      </c>
      <c r="F398" s="259" t="s">
        <v>465</v>
      </c>
      <c r="G398" s="257"/>
      <c r="H398" s="260">
        <v>-3.528</v>
      </c>
      <c r="I398" s="261"/>
      <c r="J398" s="257"/>
      <c r="K398" s="257"/>
      <c r="L398" s="262"/>
      <c r="M398" s="263"/>
      <c r="N398" s="264"/>
      <c r="O398" s="264"/>
      <c r="P398" s="264"/>
      <c r="Q398" s="264"/>
      <c r="R398" s="264"/>
      <c r="S398" s="264"/>
      <c r="T398" s="265"/>
      <c r="AT398" s="266" t="s">
        <v>188</v>
      </c>
      <c r="AU398" s="266" t="s">
        <v>85</v>
      </c>
      <c r="AV398" s="13" t="s">
        <v>85</v>
      </c>
      <c r="AW398" s="13" t="s">
        <v>32</v>
      </c>
      <c r="AX398" s="13" t="s">
        <v>76</v>
      </c>
      <c r="AY398" s="266" t="s">
        <v>179</v>
      </c>
    </row>
    <row r="399" s="12" customFormat="1">
      <c r="B399" s="245"/>
      <c r="C399" s="246"/>
      <c r="D399" s="247" t="s">
        <v>188</v>
      </c>
      <c r="E399" s="248" t="s">
        <v>1</v>
      </c>
      <c r="F399" s="249" t="s">
        <v>345</v>
      </c>
      <c r="G399" s="246"/>
      <c r="H399" s="248" t="s">
        <v>1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AT399" s="255" t="s">
        <v>188</v>
      </c>
      <c r="AU399" s="255" t="s">
        <v>85</v>
      </c>
      <c r="AV399" s="12" t="s">
        <v>83</v>
      </c>
      <c r="AW399" s="12" t="s">
        <v>32</v>
      </c>
      <c r="AX399" s="12" t="s">
        <v>76</v>
      </c>
      <c r="AY399" s="255" t="s">
        <v>179</v>
      </c>
    </row>
    <row r="400" s="13" customFormat="1">
      <c r="B400" s="256"/>
      <c r="C400" s="257"/>
      <c r="D400" s="247" t="s">
        <v>188</v>
      </c>
      <c r="E400" s="258" t="s">
        <v>1</v>
      </c>
      <c r="F400" s="259" t="s">
        <v>346</v>
      </c>
      <c r="G400" s="257"/>
      <c r="H400" s="260">
        <v>27.713999999999999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AT400" s="266" t="s">
        <v>188</v>
      </c>
      <c r="AU400" s="266" t="s">
        <v>85</v>
      </c>
      <c r="AV400" s="13" t="s">
        <v>85</v>
      </c>
      <c r="AW400" s="13" t="s">
        <v>32</v>
      </c>
      <c r="AX400" s="13" t="s">
        <v>76</v>
      </c>
      <c r="AY400" s="266" t="s">
        <v>179</v>
      </c>
    </row>
    <row r="401" s="13" customFormat="1">
      <c r="B401" s="256"/>
      <c r="C401" s="257"/>
      <c r="D401" s="247" t="s">
        <v>188</v>
      </c>
      <c r="E401" s="258" t="s">
        <v>1</v>
      </c>
      <c r="F401" s="259" t="s">
        <v>466</v>
      </c>
      <c r="G401" s="257"/>
      <c r="H401" s="260">
        <v>0.70699999999999996</v>
      </c>
      <c r="I401" s="261"/>
      <c r="J401" s="257"/>
      <c r="K401" s="257"/>
      <c r="L401" s="262"/>
      <c r="M401" s="263"/>
      <c r="N401" s="264"/>
      <c r="O401" s="264"/>
      <c r="P401" s="264"/>
      <c r="Q401" s="264"/>
      <c r="R401" s="264"/>
      <c r="S401" s="264"/>
      <c r="T401" s="265"/>
      <c r="AT401" s="266" t="s">
        <v>188</v>
      </c>
      <c r="AU401" s="266" t="s">
        <v>85</v>
      </c>
      <c r="AV401" s="13" t="s">
        <v>85</v>
      </c>
      <c r="AW401" s="13" t="s">
        <v>32</v>
      </c>
      <c r="AX401" s="13" t="s">
        <v>76</v>
      </c>
      <c r="AY401" s="266" t="s">
        <v>179</v>
      </c>
    </row>
    <row r="402" s="13" customFormat="1">
      <c r="B402" s="256"/>
      <c r="C402" s="257"/>
      <c r="D402" s="247" t="s">
        <v>188</v>
      </c>
      <c r="E402" s="258" t="s">
        <v>1</v>
      </c>
      <c r="F402" s="259" t="s">
        <v>467</v>
      </c>
      <c r="G402" s="257"/>
      <c r="H402" s="260">
        <v>-4.9119999999999999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AT402" s="266" t="s">
        <v>188</v>
      </c>
      <c r="AU402" s="266" t="s">
        <v>85</v>
      </c>
      <c r="AV402" s="13" t="s">
        <v>85</v>
      </c>
      <c r="AW402" s="13" t="s">
        <v>32</v>
      </c>
      <c r="AX402" s="13" t="s">
        <v>76</v>
      </c>
      <c r="AY402" s="266" t="s">
        <v>179</v>
      </c>
    </row>
    <row r="403" s="13" customFormat="1">
      <c r="B403" s="256"/>
      <c r="C403" s="257"/>
      <c r="D403" s="247" t="s">
        <v>188</v>
      </c>
      <c r="E403" s="258" t="s">
        <v>1</v>
      </c>
      <c r="F403" s="259" t="s">
        <v>468</v>
      </c>
      <c r="G403" s="257"/>
      <c r="H403" s="260">
        <v>-2.1499999999999999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AT403" s="266" t="s">
        <v>188</v>
      </c>
      <c r="AU403" s="266" t="s">
        <v>85</v>
      </c>
      <c r="AV403" s="13" t="s">
        <v>85</v>
      </c>
      <c r="AW403" s="13" t="s">
        <v>32</v>
      </c>
      <c r="AX403" s="13" t="s">
        <v>76</v>
      </c>
      <c r="AY403" s="266" t="s">
        <v>179</v>
      </c>
    </row>
    <row r="404" s="13" customFormat="1">
      <c r="B404" s="256"/>
      <c r="C404" s="257"/>
      <c r="D404" s="247" t="s">
        <v>188</v>
      </c>
      <c r="E404" s="258" t="s">
        <v>1</v>
      </c>
      <c r="F404" s="259" t="s">
        <v>349</v>
      </c>
      <c r="G404" s="257"/>
      <c r="H404" s="260">
        <v>47.334000000000003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AT404" s="266" t="s">
        <v>188</v>
      </c>
      <c r="AU404" s="266" t="s">
        <v>85</v>
      </c>
      <c r="AV404" s="13" t="s">
        <v>85</v>
      </c>
      <c r="AW404" s="13" t="s">
        <v>32</v>
      </c>
      <c r="AX404" s="13" t="s">
        <v>76</v>
      </c>
      <c r="AY404" s="266" t="s">
        <v>179</v>
      </c>
    </row>
    <row r="405" s="13" customFormat="1">
      <c r="B405" s="256"/>
      <c r="C405" s="257"/>
      <c r="D405" s="247" t="s">
        <v>188</v>
      </c>
      <c r="E405" s="258" t="s">
        <v>1</v>
      </c>
      <c r="F405" s="259" t="s">
        <v>350</v>
      </c>
      <c r="G405" s="257"/>
      <c r="H405" s="260">
        <v>61.881999999999998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AT405" s="266" t="s">
        <v>188</v>
      </c>
      <c r="AU405" s="266" t="s">
        <v>85</v>
      </c>
      <c r="AV405" s="13" t="s">
        <v>85</v>
      </c>
      <c r="AW405" s="13" t="s">
        <v>32</v>
      </c>
      <c r="AX405" s="13" t="s">
        <v>76</v>
      </c>
      <c r="AY405" s="266" t="s">
        <v>179</v>
      </c>
    </row>
    <row r="406" s="13" customFormat="1">
      <c r="B406" s="256"/>
      <c r="C406" s="257"/>
      <c r="D406" s="247" t="s">
        <v>188</v>
      </c>
      <c r="E406" s="258" t="s">
        <v>1</v>
      </c>
      <c r="F406" s="259" t="s">
        <v>469</v>
      </c>
      <c r="G406" s="257"/>
      <c r="H406" s="260">
        <v>4.5659999999999998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AT406" s="266" t="s">
        <v>188</v>
      </c>
      <c r="AU406" s="266" t="s">
        <v>85</v>
      </c>
      <c r="AV406" s="13" t="s">
        <v>85</v>
      </c>
      <c r="AW406" s="13" t="s">
        <v>32</v>
      </c>
      <c r="AX406" s="13" t="s">
        <v>76</v>
      </c>
      <c r="AY406" s="266" t="s">
        <v>179</v>
      </c>
    </row>
    <row r="407" s="13" customFormat="1">
      <c r="B407" s="256"/>
      <c r="C407" s="257"/>
      <c r="D407" s="247" t="s">
        <v>188</v>
      </c>
      <c r="E407" s="258" t="s">
        <v>1</v>
      </c>
      <c r="F407" s="259" t="s">
        <v>470</v>
      </c>
      <c r="G407" s="257"/>
      <c r="H407" s="260">
        <v>1.3660000000000001</v>
      </c>
      <c r="I407" s="261"/>
      <c r="J407" s="257"/>
      <c r="K407" s="257"/>
      <c r="L407" s="262"/>
      <c r="M407" s="263"/>
      <c r="N407" s="264"/>
      <c r="O407" s="264"/>
      <c r="P407" s="264"/>
      <c r="Q407" s="264"/>
      <c r="R407" s="264"/>
      <c r="S407" s="264"/>
      <c r="T407" s="265"/>
      <c r="AT407" s="266" t="s">
        <v>188</v>
      </c>
      <c r="AU407" s="266" t="s">
        <v>85</v>
      </c>
      <c r="AV407" s="13" t="s">
        <v>85</v>
      </c>
      <c r="AW407" s="13" t="s">
        <v>32</v>
      </c>
      <c r="AX407" s="13" t="s">
        <v>76</v>
      </c>
      <c r="AY407" s="266" t="s">
        <v>179</v>
      </c>
    </row>
    <row r="408" s="13" customFormat="1">
      <c r="B408" s="256"/>
      <c r="C408" s="257"/>
      <c r="D408" s="247" t="s">
        <v>188</v>
      </c>
      <c r="E408" s="258" t="s">
        <v>1</v>
      </c>
      <c r="F408" s="259" t="s">
        <v>471</v>
      </c>
      <c r="G408" s="257"/>
      <c r="H408" s="260">
        <v>-1.2350000000000001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AT408" s="266" t="s">
        <v>188</v>
      </c>
      <c r="AU408" s="266" t="s">
        <v>85</v>
      </c>
      <c r="AV408" s="13" t="s">
        <v>85</v>
      </c>
      <c r="AW408" s="13" t="s">
        <v>32</v>
      </c>
      <c r="AX408" s="13" t="s">
        <v>76</v>
      </c>
      <c r="AY408" s="266" t="s">
        <v>179</v>
      </c>
    </row>
    <row r="409" s="13" customFormat="1">
      <c r="B409" s="256"/>
      <c r="C409" s="257"/>
      <c r="D409" s="247" t="s">
        <v>188</v>
      </c>
      <c r="E409" s="258" t="s">
        <v>1</v>
      </c>
      <c r="F409" s="259" t="s">
        <v>472</v>
      </c>
      <c r="G409" s="257"/>
      <c r="H409" s="260">
        <v>-4</v>
      </c>
      <c r="I409" s="261"/>
      <c r="J409" s="257"/>
      <c r="K409" s="257"/>
      <c r="L409" s="262"/>
      <c r="M409" s="263"/>
      <c r="N409" s="264"/>
      <c r="O409" s="264"/>
      <c r="P409" s="264"/>
      <c r="Q409" s="264"/>
      <c r="R409" s="264"/>
      <c r="S409" s="264"/>
      <c r="T409" s="265"/>
      <c r="AT409" s="266" t="s">
        <v>188</v>
      </c>
      <c r="AU409" s="266" t="s">
        <v>85</v>
      </c>
      <c r="AV409" s="13" t="s">
        <v>85</v>
      </c>
      <c r="AW409" s="13" t="s">
        <v>32</v>
      </c>
      <c r="AX409" s="13" t="s">
        <v>76</v>
      </c>
      <c r="AY409" s="266" t="s">
        <v>179</v>
      </c>
    </row>
    <row r="410" s="13" customFormat="1">
      <c r="B410" s="256"/>
      <c r="C410" s="257"/>
      <c r="D410" s="247" t="s">
        <v>188</v>
      </c>
      <c r="E410" s="258" t="s">
        <v>1</v>
      </c>
      <c r="F410" s="259" t="s">
        <v>473</v>
      </c>
      <c r="G410" s="257"/>
      <c r="H410" s="260">
        <v>-0.40000000000000002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AT410" s="266" t="s">
        <v>188</v>
      </c>
      <c r="AU410" s="266" t="s">
        <v>85</v>
      </c>
      <c r="AV410" s="13" t="s">
        <v>85</v>
      </c>
      <c r="AW410" s="13" t="s">
        <v>32</v>
      </c>
      <c r="AX410" s="13" t="s">
        <v>76</v>
      </c>
      <c r="AY410" s="266" t="s">
        <v>179</v>
      </c>
    </row>
    <row r="411" s="13" customFormat="1">
      <c r="B411" s="256"/>
      <c r="C411" s="257"/>
      <c r="D411" s="247" t="s">
        <v>188</v>
      </c>
      <c r="E411" s="258" t="s">
        <v>1</v>
      </c>
      <c r="F411" s="259" t="s">
        <v>447</v>
      </c>
      <c r="G411" s="257"/>
      <c r="H411" s="260">
        <v>-9.1920000000000002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AT411" s="266" t="s">
        <v>188</v>
      </c>
      <c r="AU411" s="266" t="s">
        <v>85</v>
      </c>
      <c r="AV411" s="13" t="s">
        <v>85</v>
      </c>
      <c r="AW411" s="13" t="s">
        <v>32</v>
      </c>
      <c r="AX411" s="13" t="s">
        <v>76</v>
      </c>
      <c r="AY411" s="266" t="s">
        <v>179</v>
      </c>
    </row>
    <row r="412" s="13" customFormat="1">
      <c r="B412" s="256"/>
      <c r="C412" s="257"/>
      <c r="D412" s="247" t="s">
        <v>188</v>
      </c>
      <c r="E412" s="258" t="s">
        <v>1</v>
      </c>
      <c r="F412" s="259" t="s">
        <v>448</v>
      </c>
      <c r="G412" s="257"/>
      <c r="H412" s="260">
        <v>-7.1879999999999997</v>
      </c>
      <c r="I412" s="261"/>
      <c r="J412" s="257"/>
      <c r="K412" s="257"/>
      <c r="L412" s="262"/>
      <c r="M412" s="263"/>
      <c r="N412" s="264"/>
      <c r="O412" s="264"/>
      <c r="P412" s="264"/>
      <c r="Q412" s="264"/>
      <c r="R412" s="264"/>
      <c r="S412" s="264"/>
      <c r="T412" s="265"/>
      <c r="AT412" s="266" t="s">
        <v>188</v>
      </c>
      <c r="AU412" s="266" t="s">
        <v>85</v>
      </c>
      <c r="AV412" s="13" t="s">
        <v>85</v>
      </c>
      <c r="AW412" s="13" t="s">
        <v>32</v>
      </c>
      <c r="AX412" s="13" t="s">
        <v>76</v>
      </c>
      <c r="AY412" s="266" t="s">
        <v>179</v>
      </c>
    </row>
    <row r="413" s="12" customFormat="1">
      <c r="B413" s="245"/>
      <c r="C413" s="246"/>
      <c r="D413" s="247" t="s">
        <v>188</v>
      </c>
      <c r="E413" s="248" t="s">
        <v>1</v>
      </c>
      <c r="F413" s="249" t="s">
        <v>354</v>
      </c>
      <c r="G413" s="246"/>
      <c r="H413" s="248" t="s">
        <v>1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AT413" s="255" t="s">
        <v>188</v>
      </c>
      <c r="AU413" s="255" t="s">
        <v>85</v>
      </c>
      <c r="AV413" s="12" t="s">
        <v>83</v>
      </c>
      <c r="AW413" s="12" t="s">
        <v>32</v>
      </c>
      <c r="AX413" s="12" t="s">
        <v>76</v>
      </c>
      <c r="AY413" s="255" t="s">
        <v>179</v>
      </c>
    </row>
    <row r="414" s="13" customFormat="1">
      <c r="B414" s="256"/>
      <c r="C414" s="257"/>
      <c r="D414" s="247" t="s">
        <v>188</v>
      </c>
      <c r="E414" s="258" t="s">
        <v>1</v>
      </c>
      <c r="F414" s="259" t="s">
        <v>355</v>
      </c>
      <c r="G414" s="257"/>
      <c r="H414" s="260">
        <v>110.467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AT414" s="266" t="s">
        <v>188</v>
      </c>
      <c r="AU414" s="266" t="s">
        <v>85</v>
      </c>
      <c r="AV414" s="13" t="s">
        <v>85</v>
      </c>
      <c r="AW414" s="13" t="s">
        <v>32</v>
      </c>
      <c r="AX414" s="13" t="s">
        <v>76</v>
      </c>
      <c r="AY414" s="266" t="s">
        <v>179</v>
      </c>
    </row>
    <row r="415" s="13" customFormat="1">
      <c r="B415" s="256"/>
      <c r="C415" s="257"/>
      <c r="D415" s="247" t="s">
        <v>188</v>
      </c>
      <c r="E415" s="258" t="s">
        <v>1</v>
      </c>
      <c r="F415" s="259" t="s">
        <v>356</v>
      </c>
      <c r="G415" s="257"/>
      <c r="H415" s="260">
        <v>145.518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AT415" s="266" t="s">
        <v>188</v>
      </c>
      <c r="AU415" s="266" t="s">
        <v>85</v>
      </c>
      <c r="AV415" s="13" t="s">
        <v>85</v>
      </c>
      <c r="AW415" s="13" t="s">
        <v>32</v>
      </c>
      <c r="AX415" s="13" t="s">
        <v>76</v>
      </c>
      <c r="AY415" s="266" t="s">
        <v>179</v>
      </c>
    </row>
    <row r="416" s="13" customFormat="1">
      <c r="B416" s="256"/>
      <c r="C416" s="257"/>
      <c r="D416" s="247" t="s">
        <v>188</v>
      </c>
      <c r="E416" s="258" t="s">
        <v>1</v>
      </c>
      <c r="F416" s="259" t="s">
        <v>474</v>
      </c>
      <c r="G416" s="257"/>
      <c r="H416" s="260">
        <v>10.656000000000001</v>
      </c>
      <c r="I416" s="261"/>
      <c r="J416" s="257"/>
      <c r="K416" s="257"/>
      <c r="L416" s="262"/>
      <c r="M416" s="263"/>
      <c r="N416" s="264"/>
      <c r="O416" s="264"/>
      <c r="P416" s="264"/>
      <c r="Q416" s="264"/>
      <c r="R416" s="264"/>
      <c r="S416" s="264"/>
      <c r="T416" s="265"/>
      <c r="AT416" s="266" t="s">
        <v>188</v>
      </c>
      <c r="AU416" s="266" t="s">
        <v>85</v>
      </c>
      <c r="AV416" s="13" t="s">
        <v>85</v>
      </c>
      <c r="AW416" s="13" t="s">
        <v>32</v>
      </c>
      <c r="AX416" s="13" t="s">
        <v>76</v>
      </c>
      <c r="AY416" s="266" t="s">
        <v>179</v>
      </c>
    </row>
    <row r="417" s="13" customFormat="1">
      <c r="B417" s="256"/>
      <c r="C417" s="257"/>
      <c r="D417" s="247" t="s">
        <v>188</v>
      </c>
      <c r="E417" s="258" t="s">
        <v>1</v>
      </c>
      <c r="F417" s="259" t="s">
        <v>475</v>
      </c>
      <c r="G417" s="257"/>
      <c r="H417" s="260">
        <v>-2.6150000000000002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AT417" s="266" t="s">
        <v>188</v>
      </c>
      <c r="AU417" s="266" t="s">
        <v>85</v>
      </c>
      <c r="AV417" s="13" t="s">
        <v>85</v>
      </c>
      <c r="AW417" s="13" t="s">
        <v>32</v>
      </c>
      <c r="AX417" s="13" t="s">
        <v>76</v>
      </c>
      <c r="AY417" s="266" t="s">
        <v>179</v>
      </c>
    </row>
    <row r="418" s="13" customFormat="1">
      <c r="B418" s="256"/>
      <c r="C418" s="257"/>
      <c r="D418" s="247" t="s">
        <v>188</v>
      </c>
      <c r="E418" s="258" t="s">
        <v>1</v>
      </c>
      <c r="F418" s="259" t="s">
        <v>476</v>
      </c>
      <c r="G418" s="257"/>
      <c r="H418" s="260">
        <v>-5.0599999999999996</v>
      </c>
      <c r="I418" s="261"/>
      <c r="J418" s="257"/>
      <c r="K418" s="257"/>
      <c r="L418" s="262"/>
      <c r="M418" s="263"/>
      <c r="N418" s="264"/>
      <c r="O418" s="264"/>
      <c r="P418" s="264"/>
      <c r="Q418" s="264"/>
      <c r="R418" s="264"/>
      <c r="S418" s="264"/>
      <c r="T418" s="265"/>
      <c r="AT418" s="266" t="s">
        <v>188</v>
      </c>
      <c r="AU418" s="266" t="s">
        <v>85</v>
      </c>
      <c r="AV418" s="13" t="s">
        <v>85</v>
      </c>
      <c r="AW418" s="13" t="s">
        <v>32</v>
      </c>
      <c r="AX418" s="13" t="s">
        <v>76</v>
      </c>
      <c r="AY418" s="266" t="s">
        <v>179</v>
      </c>
    </row>
    <row r="419" s="13" customFormat="1">
      <c r="B419" s="256"/>
      <c r="C419" s="257"/>
      <c r="D419" s="247" t="s">
        <v>188</v>
      </c>
      <c r="E419" s="258" t="s">
        <v>1</v>
      </c>
      <c r="F419" s="259" t="s">
        <v>461</v>
      </c>
      <c r="G419" s="257"/>
      <c r="H419" s="260">
        <v>-3.1400000000000001</v>
      </c>
      <c r="I419" s="261"/>
      <c r="J419" s="257"/>
      <c r="K419" s="257"/>
      <c r="L419" s="262"/>
      <c r="M419" s="263"/>
      <c r="N419" s="264"/>
      <c r="O419" s="264"/>
      <c r="P419" s="264"/>
      <c r="Q419" s="264"/>
      <c r="R419" s="264"/>
      <c r="S419" s="264"/>
      <c r="T419" s="265"/>
      <c r="AT419" s="266" t="s">
        <v>188</v>
      </c>
      <c r="AU419" s="266" t="s">
        <v>85</v>
      </c>
      <c r="AV419" s="13" t="s">
        <v>85</v>
      </c>
      <c r="AW419" s="13" t="s">
        <v>32</v>
      </c>
      <c r="AX419" s="13" t="s">
        <v>76</v>
      </c>
      <c r="AY419" s="266" t="s">
        <v>179</v>
      </c>
    </row>
    <row r="420" s="13" customFormat="1">
      <c r="B420" s="256"/>
      <c r="C420" s="257"/>
      <c r="D420" s="247" t="s">
        <v>188</v>
      </c>
      <c r="E420" s="258" t="s">
        <v>1</v>
      </c>
      <c r="F420" s="259" t="s">
        <v>446</v>
      </c>
      <c r="G420" s="257"/>
      <c r="H420" s="260">
        <v>-7.0999999999999996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AT420" s="266" t="s">
        <v>188</v>
      </c>
      <c r="AU420" s="266" t="s">
        <v>85</v>
      </c>
      <c r="AV420" s="13" t="s">
        <v>85</v>
      </c>
      <c r="AW420" s="13" t="s">
        <v>32</v>
      </c>
      <c r="AX420" s="13" t="s">
        <v>76</v>
      </c>
      <c r="AY420" s="266" t="s">
        <v>179</v>
      </c>
    </row>
    <row r="421" s="13" customFormat="1">
      <c r="B421" s="256"/>
      <c r="C421" s="257"/>
      <c r="D421" s="247" t="s">
        <v>188</v>
      </c>
      <c r="E421" s="258" t="s">
        <v>1</v>
      </c>
      <c r="F421" s="259" t="s">
        <v>477</v>
      </c>
      <c r="G421" s="257"/>
      <c r="H421" s="260">
        <v>-4.6399999999999997</v>
      </c>
      <c r="I421" s="261"/>
      <c r="J421" s="257"/>
      <c r="K421" s="257"/>
      <c r="L421" s="262"/>
      <c r="M421" s="263"/>
      <c r="N421" s="264"/>
      <c r="O421" s="264"/>
      <c r="P421" s="264"/>
      <c r="Q421" s="264"/>
      <c r="R421" s="264"/>
      <c r="S421" s="264"/>
      <c r="T421" s="265"/>
      <c r="AT421" s="266" t="s">
        <v>188</v>
      </c>
      <c r="AU421" s="266" t="s">
        <v>85</v>
      </c>
      <c r="AV421" s="13" t="s">
        <v>85</v>
      </c>
      <c r="AW421" s="13" t="s">
        <v>32</v>
      </c>
      <c r="AX421" s="13" t="s">
        <v>76</v>
      </c>
      <c r="AY421" s="266" t="s">
        <v>179</v>
      </c>
    </row>
    <row r="422" s="13" customFormat="1">
      <c r="B422" s="256"/>
      <c r="C422" s="257"/>
      <c r="D422" s="247" t="s">
        <v>188</v>
      </c>
      <c r="E422" s="258" t="s">
        <v>1</v>
      </c>
      <c r="F422" s="259" t="s">
        <v>478</v>
      </c>
      <c r="G422" s="257"/>
      <c r="H422" s="260">
        <v>-0.73999999999999999</v>
      </c>
      <c r="I422" s="261"/>
      <c r="J422" s="257"/>
      <c r="K422" s="257"/>
      <c r="L422" s="262"/>
      <c r="M422" s="263"/>
      <c r="N422" s="264"/>
      <c r="O422" s="264"/>
      <c r="P422" s="264"/>
      <c r="Q422" s="264"/>
      <c r="R422" s="264"/>
      <c r="S422" s="264"/>
      <c r="T422" s="265"/>
      <c r="AT422" s="266" t="s">
        <v>188</v>
      </c>
      <c r="AU422" s="266" t="s">
        <v>85</v>
      </c>
      <c r="AV422" s="13" t="s">
        <v>85</v>
      </c>
      <c r="AW422" s="13" t="s">
        <v>32</v>
      </c>
      <c r="AX422" s="13" t="s">
        <v>76</v>
      </c>
      <c r="AY422" s="266" t="s">
        <v>179</v>
      </c>
    </row>
    <row r="423" s="13" customFormat="1">
      <c r="B423" s="256"/>
      <c r="C423" s="257"/>
      <c r="D423" s="247" t="s">
        <v>188</v>
      </c>
      <c r="E423" s="258" t="s">
        <v>1</v>
      </c>
      <c r="F423" s="259" t="s">
        <v>473</v>
      </c>
      <c r="G423" s="257"/>
      <c r="H423" s="260">
        <v>-0.40000000000000002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AT423" s="266" t="s">
        <v>188</v>
      </c>
      <c r="AU423" s="266" t="s">
        <v>85</v>
      </c>
      <c r="AV423" s="13" t="s">
        <v>85</v>
      </c>
      <c r="AW423" s="13" t="s">
        <v>32</v>
      </c>
      <c r="AX423" s="13" t="s">
        <v>76</v>
      </c>
      <c r="AY423" s="266" t="s">
        <v>179</v>
      </c>
    </row>
    <row r="424" s="13" customFormat="1">
      <c r="B424" s="256"/>
      <c r="C424" s="257"/>
      <c r="D424" s="247" t="s">
        <v>188</v>
      </c>
      <c r="E424" s="258" t="s">
        <v>1</v>
      </c>
      <c r="F424" s="259" t="s">
        <v>479</v>
      </c>
      <c r="G424" s="257"/>
      <c r="H424" s="260">
        <v>-10.368</v>
      </c>
      <c r="I424" s="261"/>
      <c r="J424" s="257"/>
      <c r="K424" s="257"/>
      <c r="L424" s="262"/>
      <c r="M424" s="263"/>
      <c r="N424" s="264"/>
      <c r="O424" s="264"/>
      <c r="P424" s="264"/>
      <c r="Q424" s="264"/>
      <c r="R424" s="264"/>
      <c r="S424" s="264"/>
      <c r="T424" s="265"/>
      <c r="AT424" s="266" t="s">
        <v>188</v>
      </c>
      <c r="AU424" s="266" t="s">
        <v>85</v>
      </c>
      <c r="AV424" s="13" t="s">
        <v>85</v>
      </c>
      <c r="AW424" s="13" t="s">
        <v>32</v>
      </c>
      <c r="AX424" s="13" t="s">
        <v>76</v>
      </c>
      <c r="AY424" s="266" t="s">
        <v>179</v>
      </c>
    </row>
    <row r="425" s="13" customFormat="1">
      <c r="B425" s="256"/>
      <c r="C425" s="257"/>
      <c r="D425" s="247" t="s">
        <v>188</v>
      </c>
      <c r="E425" s="258" t="s">
        <v>1</v>
      </c>
      <c r="F425" s="259" t="s">
        <v>480</v>
      </c>
      <c r="G425" s="257"/>
      <c r="H425" s="260">
        <v>-14.375999999999999</v>
      </c>
      <c r="I425" s="261"/>
      <c r="J425" s="257"/>
      <c r="K425" s="257"/>
      <c r="L425" s="262"/>
      <c r="M425" s="263"/>
      <c r="N425" s="264"/>
      <c r="O425" s="264"/>
      <c r="P425" s="264"/>
      <c r="Q425" s="264"/>
      <c r="R425" s="264"/>
      <c r="S425" s="264"/>
      <c r="T425" s="265"/>
      <c r="AT425" s="266" t="s">
        <v>188</v>
      </c>
      <c r="AU425" s="266" t="s">
        <v>85</v>
      </c>
      <c r="AV425" s="13" t="s">
        <v>85</v>
      </c>
      <c r="AW425" s="13" t="s">
        <v>32</v>
      </c>
      <c r="AX425" s="13" t="s">
        <v>76</v>
      </c>
      <c r="AY425" s="266" t="s">
        <v>179</v>
      </c>
    </row>
    <row r="426" s="13" customFormat="1">
      <c r="B426" s="256"/>
      <c r="C426" s="257"/>
      <c r="D426" s="247" t="s">
        <v>188</v>
      </c>
      <c r="E426" s="258" t="s">
        <v>1</v>
      </c>
      <c r="F426" s="259" t="s">
        <v>481</v>
      </c>
      <c r="G426" s="257"/>
      <c r="H426" s="260">
        <v>-5.8799999999999999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AT426" s="266" t="s">
        <v>188</v>
      </c>
      <c r="AU426" s="266" t="s">
        <v>85</v>
      </c>
      <c r="AV426" s="13" t="s">
        <v>85</v>
      </c>
      <c r="AW426" s="13" t="s">
        <v>32</v>
      </c>
      <c r="AX426" s="13" t="s">
        <v>76</v>
      </c>
      <c r="AY426" s="266" t="s">
        <v>179</v>
      </c>
    </row>
    <row r="427" s="14" customFormat="1">
      <c r="B427" s="267"/>
      <c r="C427" s="268"/>
      <c r="D427" s="247" t="s">
        <v>188</v>
      </c>
      <c r="E427" s="269" t="s">
        <v>1</v>
      </c>
      <c r="F427" s="270" t="s">
        <v>193</v>
      </c>
      <c r="G427" s="268"/>
      <c r="H427" s="271">
        <v>649.76499999999999</v>
      </c>
      <c r="I427" s="272"/>
      <c r="J427" s="268"/>
      <c r="K427" s="268"/>
      <c r="L427" s="273"/>
      <c r="M427" s="274"/>
      <c r="N427" s="275"/>
      <c r="O427" s="275"/>
      <c r="P427" s="275"/>
      <c r="Q427" s="275"/>
      <c r="R427" s="275"/>
      <c r="S427" s="275"/>
      <c r="T427" s="276"/>
      <c r="AT427" s="277" t="s">
        <v>188</v>
      </c>
      <c r="AU427" s="277" t="s">
        <v>85</v>
      </c>
      <c r="AV427" s="14" t="s">
        <v>186</v>
      </c>
      <c r="AW427" s="14" t="s">
        <v>32</v>
      </c>
      <c r="AX427" s="14" t="s">
        <v>76</v>
      </c>
      <c r="AY427" s="277" t="s">
        <v>179</v>
      </c>
    </row>
    <row r="428" s="13" customFormat="1">
      <c r="B428" s="256"/>
      <c r="C428" s="257"/>
      <c r="D428" s="247" t="s">
        <v>188</v>
      </c>
      <c r="E428" s="258" t="s">
        <v>1</v>
      </c>
      <c r="F428" s="259" t="s">
        <v>482</v>
      </c>
      <c r="G428" s="257"/>
      <c r="H428" s="260">
        <v>650</v>
      </c>
      <c r="I428" s="261"/>
      <c r="J428" s="257"/>
      <c r="K428" s="257"/>
      <c r="L428" s="262"/>
      <c r="M428" s="263"/>
      <c r="N428" s="264"/>
      <c r="O428" s="264"/>
      <c r="P428" s="264"/>
      <c r="Q428" s="264"/>
      <c r="R428" s="264"/>
      <c r="S428" s="264"/>
      <c r="T428" s="265"/>
      <c r="AT428" s="266" t="s">
        <v>188</v>
      </c>
      <c r="AU428" s="266" t="s">
        <v>85</v>
      </c>
      <c r="AV428" s="13" t="s">
        <v>85</v>
      </c>
      <c r="AW428" s="13" t="s">
        <v>32</v>
      </c>
      <c r="AX428" s="13" t="s">
        <v>83</v>
      </c>
      <c r="AY428" s="266" t="s">
        <v>179</v>
      </c>
    </row>
    <row r="429" s="1" customFormat="1" ht="16.5" customHeight="1">
      <c r="B429" s="38"/>
      <c r="C429" s="232" t="s">
        <v>483</v>
      </c>
      <c r="D429" s="232" t="s">
        <v>181</v>
      </c>
      <c r="E429" s="233" t="s">
        <v>484</v>
      </c>
      <c r="F429" s="234" t="s">
        <v>485</v>
      </c>
      <c r="G429" s="235" t="s">
        <v>201</v>
      </c>
      <c r="H429" s="236">
        <v>1162.539</v>
      </c>
      <c r="I429" s="237"/>
      <c r="J429" s="238">
        <f>ROUND(I429*H429,2)</f>
        <v>0</v>
      </c>
      <c r="K429" s="234" t="s">
        <v>185</v>
      </c>
      <c r="L429" s="43"/>
      <c r="M429" s="239" t="s">
        <v>1</v>
      </c>
      <c r="N429" s="240" t="s">
        <v>41</v>
      </c>
      <c r="O429" s="86"/>
      <c r="P429" s="241">
        <f>O429*H429</f>
        <v>0</v>
      </c>
      <c r="Q429" s="241">
        <v>0</v>
      </c>
      <c r="R429" s="241">
        <f>Q429*H429</f>
        <v>0</v>
      </c>
      <c r="S429" s="241">
        <v>0</v>
      </c>
      <c r="T429" s="242">
        <f>S429*H429</f>
        <v>0</v>
      </c>
      <c r="AR429" s="243" t="s">
        <v>186</v>
      </c>
      <c r="AT429" s="243" t="s">
        <v>181</v>
      </c>
      <c r="AU429" s="243" t="s">
        <v>85</v>
      </c>
      <c r="AY429" s="17" t="s">
        <v>179</v>
      </c>
      <c r="BE429" s="244">
        <f>IF(N429="základní",J429,0)</f>
        <v>0</v>
      </c>
      <c r="BF429" s="244">
        <f>IF(N429="snížená",J429,0)</f>
        <v>0</v>
      </c>
      <c r="BG429" s="244">
        <f>IF(N429="zákl. přenesená",J429,0)</f>
        <v>0</v>
      </c>
      <c r="BH429" s="244">
        <f>IF(N429="sníž. přenesená",J429,0)</f>
        <v>0</v>
      </c>
      <c r="BI429" s="244">
        <f>IF(N429="nulová",J429,0)</f>
        <v>0</v>
      </c>
      <c r="BJ429" s="17" t="s">
        <v>83</v>
      </c>
      <c r="BK429" s="244">
        <f>ROUND(I429*H429,2)</f>
        <v>0</v>
      </c>
      <c r="BL429" s="17" t="s">
        <v>186</v>
      </c>
      <c r="BM429" s="243" t="s">
        <v>486</v>
      </c>
    </row>
    <row r="430" s="13" customFormat="1">
      <c r="B430" s="256"/>
      <c r="C430" s="257"/>
      <c r="D430" s="247" t="s">
        <v>188</v>
      </c>
      <c r="E430" s="258" t="s">
        <v>1</v>
      </c>
      <c r="F430" s="259" t="s">
        <v>487</v>
      </c>
      <c r="G430" s="257"/>
      <c r="H430" s="260">
        <v>1081.229</v>
      </c>
      <c r="I430" s="261"/>
      <c r="J430" s="257"/>
      <c r="K430" s="257"/>
      <c r="L430" s="262"/>
      <c r="M430" s="263"/>
      <c r="N430" s="264"/>
      <c r="O430" s="264"/>
      <c r="P430" s="264"/>
      <c r="Q430" s="264"/>
      <c r="R430" s="264"/>
      <c r="S430" s="264"/>
      <c r="T430" s="265"/>
      <c r="AT430" s="266" t="s">
        <v>188</v>
      </c>
      <c r="AU430" s="266" t="s">
        <v>85</v>
      </c>
      <c r="AV430" s="13" t="s">
        <v>85</v>
      </c>
      <c r="AW430" s="13" t="s">
        <v>32</v>
      </c>
      <c r="AX430" s="13" t="s">
        <v>76</v>
      </c>
      <c r="AY430" s="266" t="s">
        <v>179</v>
      </c>
    </row>
    <row r="431" s="13" customFormat="1">
      <c r="B431" s="256"/>
      <c r="C431" s="257"/>
      <c r="D431" s="247" t="s">
        <v>188</v>
      </c>
      <c r="E431" s="258" t="s">
        <v>1</v>
      </c>
      <c r="F431" s="259" t="s">
        <v>488</v>
      </c>
      <c r="G431" s="257"/>
      <c r="H431" s="260">
        <v>81.310000000000002</v>
      </c>
      <c r="I431" s="261"/>
      <c r="J431" s="257"/>
      <c r="K431" s="257"/>
      <c r="L431" s="262"/>
      <c r="M431" s="263"/>
      <c r="N431" s="264"/>
      <c r="O431" s="264"/>
      <c r="P431" s="264"/>
      <c r="Q431" s="264"/>
      <c r="R431" s="264"/>
      <c r="S431" s="264"/>
      <c r="T431" s="265"/>
      <c r="AT431" s="266" t="s">
        <v>188</v>
      </c>
      <c r="AU431" s="266" t="s">
        <v>85</v>
      </c>
      <c r="AV431" s="13" t="s">
        <v>85</v>
      </c>
      <c r="AW431" s="13" t="s">
        <v>32</v>
      </c>
      <c r="AX431" s="13" t="s">
        <v>76</v>
      </c>
      <c r="AY431" s="266" t="s">
        <v>179</v>
      </c>
    </row>
    <row r="432" s="14" customFormat="1">
      <c r="B432" s="267"/>
      <c r="C432" s="268"/>
      <c r="D432" s="247" t="s">
        <v>188</v>
      </c>
      <c r="E432" s="269" t="s">
        <v>1</v>
      </c>
      <c r="F432" s="270" t="s">
        <v>193</v>
      </c>
      <c r="G432" s="268"/>
      <c r="H432" s="271">
        <v>1162.539</v>
      </c>
      <c r="I432" s="272"/>
      <c r="J432" s="268"/>
      <c r="K432" s="268"/>
      <c r="L432" s="273"/>
      <c r="M432" s="274"/>
      <c r="N432" s="275"/>
      <c r="O432" s="275"/>
      <c r="P432" s="275"/>
      <c r="Q432" s="275"/>
      <c r="R432" s="275"/>
      <c r="S432" s="275"/>
      <c r="T432" s="276"/>
      <c r="AT432" s="277" t="s">
        <v>188</v>
      </c>
      <c r="AU432" s="277" t="s">
        <v>85</v>
      </c>
      <c r="AV432" s="14" t="s">
        <v>186</v>
      </c>
      <c r="AW432" s="14" t="s">
        <v>32</v>
      </c>
      <c r="AX432" s="14" t="s">
        <v>83</v>
      </c>
      <c r="AY432" s="277" t="s">
        <v>179</v>
      </c>
    </row>
    <row r="433" s="1" customFormat="1" ht="24" customHeight="1">
      <c r="B433" s="38"/>
      <c r="C433" s="232" t="s">
        <v>489</v>
      </c>
      <c r="D433" s="232" t="s">
        <v>181</v>
      </c>
      <c r="E433" s="233" t="s">
        <v>490</v>
      </c>
      <c r="F433" s="234" t="s">
        <v>491</v>
      </c>
      <c r="G433" s="235" t="s">
        <v>201</v>
      </c>
      <c r="H433" s="236">
        <v>269.17000000000002</v>
      </c>
      <c r="I433" s="237"/>
      <c r="J433" s="238">
        <f>ROUND(I433*H433,2)</f>
        <v>0</v>
      </c>
      <c r="K433" s="234" t="s">
        <v>185</v>
      </c>
      <c r="L433" s="43"/>
      <c r="M433" s="239" t="s">
        <v>1</v>
      </c>
      <c r="N433" s="240" t="s">
        <v>41</v>
      </c>
      <c r="O433" s="86"/>
      <c r="P433" s="241">
        <f>O433*H433</f>
        <v>0</v>
      </c>
      <c r="Q433" s="241">
        <v>0</v>
      </c>
      <c r="R433" s="241">
        <f>Q433*H433</f>
        <v>0</v>
      </c>
      <c r="S433" s="241">
        <v>0</v>
      </c>
      <c r="T433" s="242">
        <f>S433*H433</f>
        <v>0</v>
      </c>
      <c r="AR433" s="243" t="s">
        <v>186</v>
      </c>
      <c r="AT433" s="243" t="s">
        <v>181</v>
      </c>
      <c r="AU433" s="243" t="s">
        <v>85</v>
      </c>
      <c r="AY433" s="17" t="s">
        <v>179</v>
      </c>
      <c r="BE433" s="244">
        <f>IF(N433="základní",J433,0)</f>
        <v>0</v>
      </c>
      <c r="BF433" s="244">
        <f>IF(N433="snížená",J433,0)</f>
        <v>0</v>
      </c>
      <c r="BG433" s="244">
        <f>IF(N433="zákl. přenesená",J433,0)</f>
        <v>0</v>
      </c>
      <c r="BH433" s="244">
        <f>IF(N433="sníž. přenesená",J433,0)</f>
        <v>0</v>
      </c>
      <c r="BI433" s="244">
        <f>IF(N433="nulová",J433,0)</f>
        <v>0</v>
      </c>
      <c r="BJ433" s="17" t="s">
        <v>83</v>
      </c>
      <c r="BK433" s="244">
        <f>ROUND(I433*H433,2)</f>
        <v>0</v>
      </c>
      <c r="BL433" s="17" t="s">
        <v>186</v>
      </c>
      <c r="BM433" s="243" t="s">
        <v>492</v>
      </c>
    </row>
    <row r="434" s="13" customFormat="1">
      <c r="B434" s="256"/>
      <c r="C434" s="257"/>
      <c r="D434" s="247" t="s">
        <v>188</v>
      </c>
      <c r="E434" s="258" t="s">
        <v>1</v>
      </c>
      <c r="F434" s="259" t="s">
        <v>493</v>
      </c>
      <c r="G434" s="257"/>
      <c r="H434" s="260">
        <v>6.1500000000000004</v>
      </c>
      <c r="I434" s="261"/>
      <c r="J434" s="257"/>
      <c r="K434" s="257"/>
      <c r="L434" s="262"/>
      <c r="M434" s="263"/>
      <c r="N434" s="264"/>
      <c r="O434" s="264"/>
      <c r="P434" s="264"/>
      <c r="Q434" s="264"/>
      <c r="R434" s="264"/>
      <c r="S434" s="264"/>
      <c r="T434" s="265"/>
      <c r="AT434" s="266" t="s">
        <v>188</v>
      </c>
      <c r="AU434" s="266" t="s">
        <v>85</v>
      </c>
      <c r="AV434" s="13" t="s">
        <v>85</v>
      </c>
      <c r="AW434" s="13" t="s">
        <v>32</v>
      </c>
      <c r="AX434" s="13" t="s">
        <v>76</v>
      </c>
      <c r="AY434" s="266" t="s">
        <v>179</v>
      </c>
    </row>
    <row r="435" s="13" customFormat="1">
      <c r="B435" s="256"/>
      <c r="C435" s="257"/>
      <c r="D435" s="247" t="s">
        <v>188</v>
      </c>
      <c r="E435" s="258" t="s">
        <v>1</v>
      </c>
      <c r="F435" s="259" t="s">
        <v>494</v>
      </c>
      <c r="G435" s="257"/>
      <c r="H435" s="260">
        <v>5.3200000000000003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AT435" s="266" t="s">
        <v>188</v>
      </c>
      <c r="AU435" s="266" t="s">
        <v>85</v>
      </c>
      <c r="AV435" s="13" t="s">
        <v>85</v>
      </c>
      <c r="AW435" s="13" t="s">
        <v>32</v>
      </c>
      <c r="AX435" s="13" t="s">
        <v>76</v>
      </c>
      <c r="AY435" s="266" t="s">
        <v>179</v>
      </c>
    </row>
    <row r="436" s="13" customFormat="1">
      <c r="B436" s="256"/>
      <c r="C436" s="257"/>
      <c r="D436" s="247" t="s">
        <v>188</v>
      </c>
      <c r="E436" s="258" t="s">
        <v>1</v>
      </c>
      <c r="F436" s="259" t="s">
        <v>495</v>
      </c>
      <c r="G436" s="257"/>
      <c r="H436" s="260">
        <v>12.300000000000001</v>
      </c>
      <c r="I436" s="261"/>
      <c r="J436" s="257"/>
      <c r="K436" s="257"/>
      <c r="L436" s="262"/>
      <c r="M436" s="263"/>
      <c r="N436" s="264"/>
      <c r="O436" s="264"/>
      <c r="P436" s="264"/>
      <c r="Q436" s="264"/>
      <c r="R436" s="264"/>
      <c r="S436" s="264"/>
      <c r="T436" s="265"/>
      <c r="AT436" s="266" t="s">
        <v>188</v>
      </c>
      <c r="AU436" s="266" t="s">
        <v>85</v>
      </c>
      <c r="AV436" s="13" t="s">
        <v>85</v>
      </c>
      <c r="AW436" s="13" t="s">
        <v>32</v>
      </c>
      <c r="AX436" s="13" t="s">
        <v>76</v>
      </c>
      <c r="AY436" s="266" t="s">
        <v>179</v>
      </c>
    </row>
    <row r="437" s="13" customFormat="1">
      <c r="B437" s="256"/>
      <c r="C437" s="257"/>
      <c r="D437" s="247" t="s">
        <v>188</v>
      </c>
      <c r="E437" s="258" t="s">
        <v>1</v>
      </c>
      <c r="F437" s="259" t="s">
        <v>496</v>
      </c>
      <c r="G437" s="257"/>
      <c r="H437" s="260">
        <v>9.8399999999999999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AT437" s="266" t="s">
        <v>188</v>
      </c>
      <c r="AU437" s="266" t="s">
        <v>85</v>
      </c>
      <c r="AV437" s="13" t="s">
        <v>85</v>
      </c>
      <c r="AW437" s="13" t="s">
        <v>32</v>
      </c>
      <c r="AX437" s="13" t="s">
        <v>76</v>
      </c>
      <c r="AY437" s="266" t="s">
        <v>179</v>
      </c>
    </row>
    <row r="438" s="13" customFormat="1">
      <c r="B438" s="256"/>
      <c r="C438" s="257"/>
      <c r="D438" s="247" t="s">
        <v>188</v>
      </c>
      <c r="E438" s="258" t="s">
        <v>1</v>
      </c>
      <c r="F438" s="259" t="s">
        <v>497</v>
      </c>
      <c r="G438" s="257"/>
      <c r="H438" s="260">
        <v>12.42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AT438" s="266" t="s">
        <v>188</v>
      </c>
      <c r="AU438" s="266" t="s">
        <v>85</v>
      </c>
      <c r="AV438" s="13" t="s">
        <v>85</v>
      </c>
      <c r="AW438" s="13" t="s">
        <v>32</v>
      </c>
      <c r="AX438" s="13" t="s">
        <v>76</v>
      </c>
      <c r="AY438" s="266" t="s">
        <v>179</v>
      </c>
    </row>
    <row r="439" s="13" customFormat="1">
      <c r="B439" s="256"/>
      <c r="C439" s="257"/>
      <c r="D439" s="247" t="s">
        <v>188</v>
      </c>
      <c r="E439" s="258" t="s">
        <v>1</v>
      </c>
      <c r="F439" s="259" t="s">
        <v>498</v>
      </c>
      <c r="G439" s="257"/>
      <c r="H439" s="260">
        <v>9.9359999999999999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AT439" s="266" t="s">
        <v>188</v>
      </c>
      <c r="AU439" s="266" t="s">
        <v>85</v>
      </c>
      <c r="AV439" s="13" t="s">
        <v>85</v>
      </c>
      <c r="AW439" s="13" t="s">
        <v>32</v>
      </c>
      <c r="AX439" s="13" t="s">
        <v>76</v>
      </c>
      <c r="AY439" s="266" t="s">
        <v>179</v>
      </c>
    </row>
    <row r="440" s="13" customFormat="1">
      <c r="B440" s="256"/>
      <c r="C440" s="257"/>
      <c r="D440" s="247" t="s">
        <v>188</v>
      </c>
      <c r="E440" s="258" t="s">
        <v>1</v>
      </c>
      <c r="F440" s="259" t="s">
        <v>499</v>
      </c>
      <c r="G440" s="257"/>
      <c r="H440" s="260">
        <v>2.1000000000000001</v>
      </c>
      <c r="I440" s="261"/>
      <c r="J440" s="257"/>
      <c r="K440" s="257"/>
      <c r="L440" s="262"/>
      <c r="M440" s="263"/>
      <c r="N440" s="264"/>
      <c r="O440" s="264"/>
      <c r="P440" s="264"/>
      <c r="Q440" s="264"/>
      <c r="R440" s="264"/>
      <c r="S440" s="264"/>
      <c r="T440" s="265"/>
      <c r="AT440" s="266" t="s">
        <v>188</v>
      </c>
      <c r="AU440" s="266" t="s">
        <v>85</v>
      </c>
      <c r="AV440" s="13" t="s">
        <v>85</v>
      </c>
      <c r="AW440" s="13" t="s">
        <v>32</v>
      </c>
      <c r="AX440" s="13" t="s">
        <v>76</v>
      </c>
      <c r="AY440" s="266" t="s">
        <v>179</v>
      </c>
    </row>
    <row r="441" s="13" customFormat="1">
      <c r="B441" s="256"/>
      <c r="C441" s="257"/>
      <c r="D441" s="247" t="s">
        <v>188</v>
      </c>
      <c r="E441" s="258" t="s">
        <v>1</v>
      </c>
      <c r="F441" s="259" t="s">
        <v>500</v>
      </c>
      <c r="G441" s="257"/>
      <c r="H441" s="260">
        <v>4.2000000000000002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AT441" s="266" t="s">
        <v>188</v>
      </c>
      <c r="AU441" s="266" t="s">
        <v>85</v>
      </c>
      <c r="AV441" s="13" t="s">
        <v>85</v>
      </c>
      <c r="AW441" s="13" t="s">
        <v>32</v>
      </c>
      <c r="AX441" s="13" t="s">
        <v>76</v>
      </c>
      <c r="AY441" s="266" t="s">
        <v>179</v>
      </c>
    </row>
    <row r="442" s="13" customFormat="1">
      <c r="B442" s="256"/>
      <c r="C442" s="257"/>
      <c r="D442" s="247" t="s">
        <v>188</v>
      </c>
      <c r="E442" s="258" t="s">
        <v>1</v>
      </c>
      <c r="F442" s="259" t="s">
        <v>501</v>
      </c>
      <c r="G442" s="257"/>
      <c r="H442" s="260">
        <v>1.575</v>
      </c>
      <c r="I442" s="261"/>
      <c r="J442" s="257"/>
      <c r="K442" s="257"/>
      <c r="L442" s="262"/>
      <c r="M442" s="263"/>
      <c r="N442" s="264"/>
      <c r="O442" s="264"/>
      <c r="P442" s="264"/>
      <c r="Q442" s="264"/>
      <c r="R442" s="264"/>
      <c r="S442" s="264"/>
      <c r="T442" s="265"/>
      <c r="AT442" s="266" t="s">
        <v>188</v>
      </c>
      <c r="AU442" s="266" t="s">
        <v>85</v>
      </c>
      <c r="AV442" s="13" t="s">
        <v>85</v>
      </c>
      <c r="AW442" s="13" t="s">
        <v>32</v>
      </c>
      <c r="AX442" s="13" t="s">
        <v>76</v>
      </c>
      <c r="AY442" s="266" t="s">
        <v>179</v>
      </c>
    </row>
    <row r="443" s="13" customFormat="1">
      <c r="B443" s="256"/>
      <c r="C443" s="257"/>
      <c r="D443" s="247" t="s">
        <v>188</v>
      </c>
      <c r="E443" s="258" t="s">
        <v>1</v>
      </c>
      <c r="F443" s="259" t="s">
        <v>502</v>
      </c>
      <c r="G443" s="257"/>
      <c r="H443" s="260">
        <v>7.3799999999999999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AT443" s="266" t="s">
        <v>188</v>
      </c>
      <c r="AU443" s="266" t="s">
        <v>85</v>
      </c>
      <c r="AV443" s="13" t="s">
        <v>85</v>
      </c>
      <c r="AW443" s="13" t="s">
        <v>32</v>
      </c>
      <c r="AX443" s="13" t="s">
        <v>76</v>
      </c>
      <c r="AY443" s="266" t="s">
        <v>179</v>
      </c>
    </row>
    <row r="444" s="13" customFormat="1">
      <c r="B444" s="256"/>
      <c r="C444" s="257"/>
      <c r="D444" s="247" t="s">
        <v>188</v>
      </c>
      <c r="E444" s="258" t="s">
        <v>1</v>
      </c>
      <c r="F444" s="259" t="s">
        <v>503</v>
      </c>
      <c r="G444" s="257"/>
      <c r="H444" s="260">
        <v>4.9199999999999999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AT444" s="266" t="s">
        <v>188</v>
      </c>
      <c r="AU444" s="266" t="s">
        <v>85</v>
      </c>
      <c r="AV444" s="13" t="s">
        <v>85</v>
      </c>
      <c r="AW444" s="13" t="s">
        <v>32</v>
      </c>
      <c r="AX444" s="13" t="s">
        <v>76</v>
      </c>
      <c r="AY444" s="266" t="s">
        <v>179</v>
      </c>
    </row>
    <row r="445" s="13" customFormat="1">
      <c r="B445" s="256"/>
      <c r="C445" s="257"/>
      <c r="D445" s="247" t="s">
        <v>188</v>
      </c>
      <c r="E445" s="258" t="s">
        <v>1</v>
      </c>
      <c r="F445" s="259" t="s">
        <v>504</v>
      </c>
      <c r="G445" s="257"/>
      <c r="H445" s="260">
        <v>2.46</v>
      </c>
      <c r="I445" s="261"/>
      <c r="J445" s="257"/>
      <c r="K445" s="257"/>
      <c r="L445" s="262"/>
      <c r="M445" s="263"/>
      <c r="N445" s="264"/>
      <c r="O445" s="264"/>
      <c r="P445" s="264"/>
      <c r="Q445" s="264"/>
      <c r="R445" s="264"/>
      <c r="S445" s="264"/>
      <c r="T445" s="265"/>
      <c r="AT445" s="266" t="s">
        <v>188</v>
      </c>
      <c r="AU445" s="266" t="s">
        <v>85</v>
      </c>
      <c r="AV445" s="13" t="s">
        <v>85</v>
      </c>
      <c r="AW445" s="13" t="s">
        <v>32</v>
      </c>
      <c r="AX445" s="13" t="s">
        <v>76</v>
      </c>
      <c r="AY445" s="266" t="s">
        <v>179</v>
      </c>
    </row>
    <row r="446" s="13" customFormat="1">
      <c r="B446" s="256"/>
      <c r="C446" s="257"/>
      <c r="D446" s="247" t="s">
        <v>188</v>
      </c>
      <c r="E446" s="258" t="s">
        <v>1</v>
      </c>
      <c r="F446" s="259" t="s">
        <v>505</v>
      </c>
      <c r="G446" s="257"/>
      <c r="H446" s="260">
        <v>4.9199999999999999</v>
      </c>
      <c r="I446" s="261"/>
      <c r="J446" s="257"/>
      <c r="K446" s="257"/>
      <c r="L446" s="262"/>
      <c r="M446" s="263"/>
      <c r="N446" s="264"/>
      <c r="O446" s="264"/>
      <c r="P446" s="264"/>
      <c r="Q446" s="264"/>
      <c r="R446" s="264"/>
      <c r="S446" s="264"/>
      <c r="T446" s="265"/>
      <c r="AT446" s="266" t="s">
        <v>188</v>
      </c>
      <c r="AU446" s="266" t="s">
        <v>85</v>
      </c>
      <c r="AV446" s="13" t="s">
        <v>85</v>
      </c>
      <c r="AW446" s="13" t="s">
        <v>32</v>
      </c>
      <c r="AX446" s="13" t="s">
        <v>76</v>
      </c>
      <c r="AY446" s="266" t="s">
        <v>179</v>
      </c>
    </row>
    <row r="447" s="13" customFormat="1">
      <c r="B447" s="256"/>
      <c r="C447" s="257"/>
      <c r="D447" s="247" t="s">
        <v>188</v>
      </c>
      <c r="E447" s="258" t="s">
        <v>1</v>
      </c>
      <c r="F447" s="259" t="s">
        <v>506</v>
      </c>
      <c r="G447" s="257"/>
      <c r="H447" s="260">
        <v>7.3799999999999999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AT447" s="266" t="s">
        <v>188</v>
      </c>
      <c r="AU447" s="266" t="s">
        <v>85</v>
      </c>
      <c r="AV447" s="13" t="s">
        <v>85</v>
      </c>
      <c r="AW447" s="13" t="s">
        <v>32</v>
      </c>
      <c r="AX447" s="13" t="s">
        <v>76</v>
      </c>
      <c r="AY447" s="266" t="s">
        <v>179</v>
      </c>
    </row>
    <row r="448" s="13" customFormat="1">
      <c r="B448" s="256"/>
      <c r="C448" s="257"/>
      <c r="D448" s="247" t="s">
        <v>188</v>
      </c>
      <c r="E448" s="258" t="s">
        <v>1</v>
      </c>
      <c r="F448" s="259" t="s">
        <v>507</v>
      </c>
      <c r="G448" s="257"/>
      <c r="H448" s="260">
        <v>29.808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AT448" s="266" t="s">
        <v>188</v>
      </c>
      <c r="AU448" s="266" t="s">
        <v>85</v>
      </c>
      <c r="AV448" s="13" t="s">
        <v>85</v>
      </c>
      <c r="AW448" s="13" t="s">
        <v>32</v>
      </c>
      <c r="AX448" s="13" t="s">
        <v>76</v>
      </c>
      <c r="AY448" s="266" t="s">
        <v>179</v>
      </c>
    </row>
    <row r="449" s="13" customFormat="1">
      <c r="B449" s="256"/>
      <c r="C449" s="257"/>
      <c r="D449" s="247" t="s">
        <v>188</v>
      </c>
      <c r="E449" s="258" t="s">
        <v>1</v>
      </c>
      <c r="F449" s="259" t="s">
        <v>508</v>
      </c>
      <c r="G449" s="257"/>
      <c r="H449" s="260">
        <v>9.9359999999999999</v>
      </c>
      <c r="I449" s="261"/>
      <c r="J449" s="257"/>
      <c r="K449" s="257"/>
      <c r="L449" s="262"/>
      <c r="M449" s="263"/>
      <c r="N449" s="264"/>
      <c r="O449" s="264"/>
      <c r="P449" s="264"/>
      <c r="Q449" s="264"/>
      <c r="R449" s="264"/>
      <c r="S449" s="264"/>
      <c r="T449" s="265"/>
      <c r="AT449" s="266" t="s">
        <v>188</v>
      </c>
      <c r="AU449" s="266" t="s">
        <v>85</v>
      </c>
      <c r="AV449" s="13" t="s">
        <v>85</v>
      </c>
      <c r="AW449" s="13" t="s">
        <v>32</v>
      </c>
      <c r="AX449" s="13" t="s">
        <v>76</v>
      </c>
      <c r="AY449" s="266" t="s">
        <v>179</v>
      </c>
    </row>
    <row r="450" s="13" customFormat="1">
      <c r="B450" s="256"/>
      <c r="C450" s="257"/>
      <c r="D450" s="247" t="s">
        <v>188</v>
      </c>
      <c r="E450" s="258" t="s">
        <v>1</v>
      </c>
      <c r="F450" s="259" t="s">
        <v>509</v>
      </c>
      <c r="G450" s="257"/>
      <c r="H450" s="260">
        <v>7.452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AT450" s="266" t="s">
        <v>188</v>
      </c>
      <c r="AU450" s="266" t="s">
        <v>85</v>
      </c>
      <c r="AV450" s="13" t="s">
        <v>85</v>
      </c>
      <c r="AW450" s="13" t="s">
        <v>32</v>
      </c>
      <c r="AX450" s="13" t="s">
        <v>76</v>
      </c>
      <c r="AY450" s="266" t="s">
        <v>179</v>
      </c>
    </row>
    <row r="451" s="13" customFormat="1">
      <c r="B451" s="256"/>
      <c r="C451" s="257"/>
      <c r="D451" s="247" t="s">
        <v>188</v>
      </c>
      <c r="E451" s="258" t="s">
        <v>1</v>
      </c>
      <c r="F451" s="259" t="s">
        <v>510</v>
      </c>
      <c r="G451" s="257"/>
      <c r="H451" s="260">
        <v>6.4960000000000004</v>
      </c>
      <c r="I451" s="261"/>
      <c r="J451" s="257"/>
      <c r="K451" s="257"/>
      <c r="L451" s="262"/>
      <c r="M451" s="263"/>
      <c r="N451" s="264"/>
      <c r="O451" s="264"/>
      <c r="P451" s="264"/>
      <c r="Q451" s="264"/>
      <c r="R451" s="264"/>
      <c r="S451" s="264"/>
      <c r="T451" s="265"/>
      <c r="AT451" s="266" t="s">
        <v>188</v>
      </c>
      <c r="AU451" s="266" t="s">
        <v>85</v>
      </c>
      <c r="AV451" s="13" t="s">
        <v>85</v>
      </c>
      <c r="AW451" s="13" t="s">
        <v>32</v>
      </c>
      <c r="AX451" s="13" t="s">
        <v>76</v>
      </c>
      <c r="AY451" s="266" t="s">
        <v>179</v>
      </c>
    </row>
    <row r="452" s="13" customFormat="1">
      <c r="B452" s="256"/>
      <c r="C452" s="257"/>
      <c r="D452" s="247" t="s">
        <v>188</v>
      </c>
      <c r="E452" s="258" t="s">
        <v>1</v>
      </c>
      <c r="F452" s="259" t="s">
        <v>511</v>
      </c>
      <c r="G452" s="257"/>
      <c r="H452" s="260">
        <v>3.6899999999999999</v>
      </c>
      <c r="I452" s="261"/>
      <c r="J452" s="257"/>
      <c r="K452" s="257"/>
      <c r="L452" s="262"/>
      <c r="M452" s="263"/>
      <c r="N452" s="264"/>
      <c r="O452" s="264"/>
      <c r="P452" s="264"/>
      <c r="Q452" s="264"/>
      <c r="R452" s="264"/>
      <c r="S452" s="264"/>
      <c r="T452" s="265"/>
      <c r="AT452" s="266" t="s">
        <v>188</v>
      </c>
      <c r="AU452" s="266" t="s">
        <v>85</v>
      </c>
      <c r="AV452" s="13" t="s">
        <v>85</v>
      </c>
      <c r="AW452" s="13" t="s">
        <v>32</v>
      </c>
      <c r="AX452" s="13" t="s">
        <v>76</v>
      </c>
      <c r="AY452" s="266" t="s">
        <v>179</v>
      </c>
    </row>
    <row r="453" s="13" customFormat="1">
      <c r="B453" s="256"/>
      <c r="C453" s="257"/>
      <c r="D453" s="247" t="s">
        <v>188</v>
      </c>
      <c r="E453" s="258" t="s">
        <v>1</v>
      </c>
      <c r="F453" s="259" t="s">
        <v>512</v>
      </c>
      <c r="G453" s="257"/>
      <c r="H453" s="260">
        <v>2.9750000000000001</v>
      </c>
      <c r="I453" s="261"/>
      <c r="J453" s="257"/>
      <c r="K453" s="257"/>
      <c r="L453" s="262"/>
      <c r="M453" s="263"/>
      <c r="N453" s="264"/>
      <c r="O453" s="264"/>
      <c r="P453" s="264"/>
      <c r="Q453" s="264"/>
      <c r="R453" s="264"/>
      <c r="S453" s="264"/>
      <c r="T453" s="265"/>
      <c r="AT453" s="266" t="s">
        <v>188</v>
      </c>
      <c r="AU453" s="266" t="s">
        <v>85</v>
      </c>
      <c r="AV453" s="13" t="s">
        <v>85</v>
      </c>
      <c r="AW453" s="13" t="s">
        <v>32</v>
      </c>
      <c r="AX453" s="13" t="s">
        <v>76</v>
      </c>
      <c r="AY453" s="266" t="s">
        <v>179</v>
      </c>
    </row>
    <row r="454" s="13" customFormat="1">
      <c r="B454" s="256"/>
      <c r="C454" s="257"/>
      <c r="D454" s="247" t="s">
        <v>188</v>
      </c>
      <c r="E454" s="258" t="s">
        <v>1</v>
      </c>
      <c r="F454" s="259" t="s">
        <v>513</v>
      </c>
      <c r="G454" s="257"/>
      <c r="H454" s="260">
        <v>6.7199999999999998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AT454" s="266" t="s">
        <v>188</v>
      </c>
      <c r="AU454" s="266" t="s">
        <v>85</v>
      </c>
      <c r="AV454" s="13" t="s">
        <v>85</v>
      </c>
      <c r="AW454" s="13" t="s">
        <v>32</v>
      </c>
      <c r="AX454" s="13" t="s">
        <v>76</v>
      </c>
      <c r="AY454" s="266" t="s">
        <v>179</v>
      </c>
    </row>
    <row r="455" s="13" customFormat="1">
      <c r="B455" s="256"/>
      <c r="C455" s="257"/>
      <c r="D455" s="247" t="s">
        <v>188</v>
      </c>
      <c r="E455" s="258" t="s">
        <v>1</v>
      </c>
      <c r="F455" s="259" t="s">
        <v>514</v>
      </c>
      <c r="G455" s="257"/>
      <c r="H455" s="260">
        <v>2.04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AT455" s="266" t="s">
        <v>188</v>
      </c>
      <c r="AU455" s="266" t="s">
        <v>85</v>
      </c>
      <c r="AV455" s="13" t="s">
        <v>85</v>
      </c>
      <c r="AW455" s="13" t="s">
        <v>32</v>
      </c>
      <c r="AX455" s="13" t="s">
        <v>76</v>
      </c>
      <c r="AY455" s="266" t="s">
        <v>179</v>
      </c>
    </row>
    <row r="456" s="13" customFormat="1">
      <c r="B456" s="256"/>
      <c r="C456" s="257"/>
      <c r="D456" s="247" t="s">
        <v>188</v>
      </c>
      <c r="E456" s="258" t="s">
        <v>1</v>
      </c>
      <c r="F456" s="259" t="s">
        <v>497</v>
      </c>
      <c r="G456" s="257"/>
      <c r="H456" s="260">
        <v>12.42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AT456" s="266" t="s">
        <v>188</v>
      </c>
      <c r="AU456" s="266" t="s">
        <v>85</v>
      </c>
      <c r="AV456" s="13" t="s">
        <v>85</v>
      </c>
      <c r="AW456" s="13" t="s">
        <v>32</v>
      </c>
      <c r="AX456" s="13" t="s">
        <v>76</v>
      </c>
      <c r="AY456" s="266" t="s">
        <v>179</v>
      </c>
    </row>
    <row r="457" s="13" customFormat="1">
      <c r="B457" s="256"/>
      <c r="C457" s="257"/>
      <c r="D457" s="247" t="s">
        <v>188</v>
      </c>
      <c r="E457" s="258" t="s">
        <v>1</v>
      </c>
      <c r="F457" s="259" t="s">
        <v>498</v>
      </c>
      <c r="G457" s="257"/>
      <c r="H457" s="260">
        <v>9.9359999999999999</v>
      </c>
      <c r="I457" s="261"/>
      <c r="J457" s="257"/>
      <c r="K457" s="257"/>
      <c r="L457" s="262"/>
      <c r="M457" s="263"/>
      <c r="N457" s="264"/>
      <c r="O457" s="264"/>
      <c r="P457" s="264"/>
      <c r="Q457" s="264"/>
      <c r="R457" s="264"/>
      <c r="S457" s="264"/>
      <c r="T457" s="265"/>
      <c r="AT457" s="266" t="s">
        <v>188</v>
      </c>
      <c r="AU457" s="266" t="s">
        <v>85</v>
      </c>
      <c r="AV457" s="13" t="s">
        <v>85</v>
      </c>
      <c r="AW457" s="13" t="s">
        <v>32</v>
      </c>
      <c r="AX457" s="13" t="s">
        <v>76</v>
      </c>
      <c r="AY457" s="266" t="s">
        <v>179</v>
      </c>
    </row>
    <row r="458" s="13" customFormat="1">
      <c r="B458" s="256"/>
      <c r="C458" s="257"/>
      <c r="D458" s="247" t="s">
        <v>188</v>
      </c>
      <c r="E458" s="258" t="s">
        <v>1</v>
      </c>
      <c r="F458" s="259" t="s">
        <v>515</v>
      </c>
      <c r="G458" s="257"/>
      <c r="H458" s="260">
        <v>4.2000000000000002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AT458" s="266" t="s">
        <v>188</v>
      </c>
      <c r="AU458" s="266" t="s">
        <v>85</v>
      </c>
      <c r="AV458" s="13" t="s">
        <v>85</v>
      </c>
      <c r="AW458" s="13" t="s">
        <v>32</v>
      </c>
      <c r="AX458" s="13" t="s">
        <v>76</v>
      </c>
      <c r="AY458" s="266" t="s">
        <v>179</v>
      </c>
    </row>
    <row r="459" s="13" customFormat="1">
      <c r="B459" s="256"/>
      <c r="C459" s="257"/>
      <c r="D459" s="247" t="s">
        <v>188</v>
      </c>
      <c r="E459" s="258" t="s">
        <v>1</v>
      </c>
      <c r="F459" s="259" t="s">
        <v>513</v>
      </c>
      <c r="G459" s="257"/>
      <c r="H459" s="260">
        <v>6.7199999999999998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AT459" s="266" t="s">
        <v>188</v>
      </c>
      <c r="AU459" s="266" t="s">
        <v>85</v>
      </c>
      <c r="AV459" s="13" t="s">
        <v>85</v>
      </c>
      <c r="AW459" s="13" t="s">
        <v>32</v>
      </c>
      <c r="AX459" s="13" t="s">
        <v>76</v>
      </c>
      <c r="AY459" s="266" t="s">
        <v>179</v>
      </c>
    </row>
    <row r="460" s="13" customFormat="1">
      <c r="B460" s="256"/>
      <c r="C460" s="257"/>
      <c r="D460" s="247" t="s">
        <v>188</v>
      </c>
      <c r="E460" s="258" t="s">
        <v>1</v>
      </c>
      <c r="F460" s="259" t="s">
        <v>505</v>
      </c>
      <c r="G460" s="257"/>
      <c r="H460" s="260">
        <v>4.9199999999999999</v>
      </c>
      <c r="I460" s="261"/>
      <c r="J460" s="257"/>
      <c r="K460" s="257"/>
      <c r="L460" s="262"/>
      <c r="M460" s="263"/>
      <c r="N460" s="264"/>
      <c r="O460" s="264"/>
      <c r="P460" s="264"/>
      <c r="Q460" s="264"/>
      <c r="R460" s="264"/>
      <c r="S460" s="264"/>
      <c r="T460" s="265"/>
      <c r="AT460" s="266" t="s">
        <v>188</v>
      </c>
      <c r="AU460" s="266" t="s">
        <v>85</v>
      </c>
      <c r="AV460" s="13" t="s">
        <v>85</v>
      </c>
      <c r="AW460" s="13" t="s">
        <v>32</v>
      </c>
      <c r="AX460" s="13" t="s">
        <v>76</v>
      </c>
      <c r="AY460" s="266" t="s">
        <v>179</v>
      </c>
    </row>
    <row r="461" s="13" customFormat="1">
      <c r="B461" s="256"/>
      <c r="C461" s="257"/>
      <c r="D461" s="247" t="s">
        <v>188</v>
      </c>
      <c r="E461" s="258" t="s">
        <v>1</v>
      </c>
      <c r="F461" s="259" t="s">
        <v>496</v>
      </c>
      <c r="G461" s="257"/>
      <c r="H461" s="260">
        <v>9.8399999999999999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AT461" s="266" t="s">
        <v>188</v>
      </c>
      <c r="AU461" s="266" t="s">
        <v>85</v>
      </c>
      <c r="AV461" s="13" t="s">
        <v>85</v>
      </c>
      <c r="AW461" s="13" t="s">
        <v>32</v>
      </c>
      <c r="AX461" s="13" t="s">
        <v>76</v>
      </c>
      <c r="AY461" s="266" t="s">
        <v>179</v>
      </c>
    </row>
    <row r="462" s="13" customFormat="1">
      <c r="B462" s="256"/>
      <c r="C462" s="257"/>
      <c r="D462" s="247" t="s">
        <v>188</v>
      </c>
      <c r="E462" s="258" t="s">
        <v>1</v>
      </c>
      <c r="F462" s="259" t="s">
        <v>516</v>
      </c>
      <c r="G462" s="257"/>
      <c r="H462" s="260">
        <v>9.8399999999999999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AT462" s="266" t="s">
        <v>188</v>
      </c>
      <c r="AU462" s="266" t="s">
        <v>85</v>
      </c>
      <c r="AV462" s="13" t="s">
        <v>85</v>
      </c>
      <c r="AW462" s="13" t="s">
        <v>32</v>
      </c>
      <c r="AX462" s="13" t="s">
        <v>76</v>
      </c>
      <c r="AY462" s="266" t="s">
        <v>179</v>
      </c>
    </row>
    <row r="463" s="13" customFormat="1">
      <c r="B463" s="256"/>
      <c r="C463" s="257"/>
      <c r="D463" s="247" t="s">
        <v>188</v>
      </c>
      <c r="E463" s="258" t="s">
        <v>1</v>
      </c>
      <c r="F463" s="259" t="s">
        <v>517</v>
      </c>
      <c r="G463" s="257"/>
      <c r="H463" s="260">
        <v>2.04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AT463" s="266" t="s">
        <v>188</v>
      </c>
      <c r="AU463" s="266" t="s">
        <v>85</v>
      </c>
      <c r="AV463" s="13" t="s">
        <v>85</v>
      </c>
      <c r="AW463" s="13" t="s">
        <v>32</v>
      </c>
      <c r="AX463" s="13" t="s">
        <v>76</v>
      </c>
      <c r="AY463" s="266" t="s">
        <v>179</v>
      </c>
    </row>
    <row r="464" s="13" customFormat="1">
      <c r="B464" s="256"/>
      <c r="C464" s="257"/>
      <c r="D464" s="247" t="s">
        <v>188</v>
      </c>
      <c r="E464" s="258" t="s">
        <v>1</v>
      </c>
      <c r="F464" s="259" t="s">
        <v>514</v>
      </c>
      <c r="G464" s="257"/>
      <c r="H464" s="260">
        <v>2.04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AT464" s="266" t="s">
        <v>188</v>
      </c>
      <c r="AU464" s="266" t="s">
        <v>85</v>
      </c>
      <c r="AV464" s="13" t="s">
        <v>85</v>
      </c>
      <c r="AW464" s="13" t="s">
        <v>32</v>
      </c>
      <c r="AX464" s="13" t="s">
        <v>76</v>
      </c>
      <c r="AY464" s="266" t="s">
        <v>179</v>
      </c>
    </row>
    <row r="465" s="13" customFormat="1">
      <c r="B465" s="256"/>
      <c r="C465" s="257"/>
      <c r="D465" s="247" t="s">
        <v>188</v>
      </c>
      <c r="E465" s="258" t="s">
        <v>1</v>
      </c>
      <c r="F465" s="259" t="s">
        <v>518</v>
      </c>
      <c r="G465" s="257"/>
      <c r="H465" s="260">
        <v>14.904</v>
      </c>
      <c r="I465" s="261"/>
      <c r="J465" s="257"/>
      <c r="K465" s="257"/>
      <c r="L465" s="262"/>
      <c r="M465" s="263"/>
      <c r="N465" s="264"/>
      <c r="O465" s="264"/>
      <c r="P465" s="264"/>
      <c r="Q465" s="264"/>
      <c r="R465" s="264"/>
      <c r="S465" s="264"/>
      <c r="T465" s="265"/>
      <c r="AT465" s="266" t="s">
        <v>188</v>
      </c>
      <c r="AU465" s="266" t="s">
        <v>85</v>
      </c>
      <c r="AV465" s="13" t="s">
        <v>85</v>
      </c>
      <c r="AW465" s="13" t="s">
        <v>32</v>
      </c>
      <c r="AX465" s="13" t="s">
        <v>76</v>
      </c>
      <c r="AY465" s="266" t="s">
        <v>179</v>
      </c>
    </row>
    <row r="466" s="13" customFormat="1">
      <c r="B466" s="256"/>
      <c r="C466" s="257"/>
      <c r="D466" s="247" t="s">
        <v>188</v>
      </c>
      <c r="E466" s="258" t="s">
        <v>1</v>
      </c>
      <c r="F466" s="259" t="s">
        <v>519</v>
      </c>
      <c r="G466" s="257"/>
      <c r="H466" s="260">
        <v>19.872</v>
      </c>
      <c r="I466" s="261"/>
      <c r="J466" s="257"/>
      <c r="K466" s="257"/>
      <c r="L466" s="262"/>
      <c r="M466" s="263"/>
      <c r="N466" s="264"/>
      <c r="O466" s="264"/>
      <c r="P466" s="264"/>
      <c r="Q466" s="264"/>
      <c r="R466" s="264"/>
      <c r="S466" s="264"/>
      <c r="T466" s="265"/>
      <c r="AT466" s="266" t="s">
        <v>188</v>
      </c>
      <c r="AU466" s="266" t="s">
        <v>85</v>
      </c>
      <c r="AV466" s="13" t="s">
        <v>85</v>
      </c>
      <c r="AW466" s="13" t="s">
        <v>32</v>
      </c>
      <c r="AX466" s="13" t="s">
        <v>76</v>
      </c>
      <c r="AY466" s="266" t="s">
        <v>179</v>
      </c>
    </row>
    <row r="467" s="13" customFormat="1">
      <c r="B467" s="256"/>
      <c r="C467" s="257"/>
      <c r="D467" s="247" t="s">
        <v>188</v>
      </c>
      <c r="E467" s="258" t="s">
        <v>1</v>
      </c>
      <c r="F467" s="259" t="s">
        <v>520</v>
      </c>
      <c r="G467" s="257"/>
      <c r="H467" s="260">
        <v>12.42</v>
      </c>
      <c r="I467" s="261"/>
      <c r="J467" s="257"/>
      <c r="K467" s="257"/>
      <c r="L467" s="262"/>
      <c r="M467" s="263"/>
      <c r="N467" s="264"/>
      <c r="O467" s="264"/>
      <c r="P467" s="264"/>
      <c r="Q467" s="264"/>
      <c r="R467" s="264"/>
      <c r="S467" s="264"/>
      <c r="T467" s="265"/>
      <c r="AT467" s="266" t="s">
        <v>188</v>
      </c>
      <c r="AU467" s="266" t="s">
        <v>85</v>
      </c>
      <c r="AV467" s="13" t="s">
        <v>85</v>
      </c>
      <c r="AW467" s="13" t="s">
        <v>32</v>
      </c>
      <c r="AX467" s="13" t="s">
        <v>76</v>
      </c>
      <c r="AY467" s="266" t="s">
        <v>179</v>
      </c>
    </row>
    <row r="468" s="14" customFormat="1">
      <c r="B468" s="267"/>
      <c r="C468" s="268"/>
      <c r="D468" s="247" t="s">
        <v>188</v>
      </c>
      <c r="E468" s="269" t="s">
        <v>1</v>
      </c>
      <c r="F468" s="270" t="s">
        <v>193</v>
      </c>
      <c r="G468" s="268"/>
      <c r="H468" s="271">
        <v>269.17000000000002</v>
      </c>
      <c r="I468" s="272"/>
      <c r="J468" s="268"/>
      <c r="K468" s="268"/>
      <c r="L468" s="273"/>
      <c r="M468" s="274"/>
      <c r="N468" s="275"/>
      <c r="O468" s="275"/>
      <c r="P468" s="275"/>
      <c r="Q468" s="275"/>
      <c r="R468" s="275"/>
      <c r="S468" s="275"/>
      <c r="T468" s="276"/>
      <c r="AT468" s="277" t="s">
        <v>188</v>
      </c>
      <c r="AU468" s="277" t="s">
        <v>85</v>
      </c>
      <c r="AV468" s="14" t="s">
        <v>186</v>
      </c>
      <c r="AW468" s="14" t="s">
        <v>32</v>
      </c>
      <c r="AX468" s="14" t="s">
        <v>83</v>
      </c>
      <c r="AY468" s="277" t="s">
        <v>179</v>
      </c>
    </row>
    <row r="469" s="1" customFormat="1" ht="16.5" customHeight="1">
      <c r="B469" s="38"/>
      <c r="C469" s="232" t="s">
        <v>521</v>
      </c>
      <c r="D469" s="232" t="s">
        <v>181</v>
      </c>
      <c r="E469" s="233" t="s">
        <v>522</v>
      </c>
      <c r="F469" s="234" t="s">
        <v>523</v>
      </c>
      <c r="G469" s="235" t="s">
        <v>201</v>
      </c>
      <c r="H469" s="236">
        <v>725</v>
      </c>
      <c r="I469" s="237"/>
      <c r="J469" s="238">
        <f>ROUND(I469*H469,2)</f>
        <v>0</v>
      </c>
      <c r="K469" s="234" t="s">
        <v>185</v>
      </c>
      <c r="L469" s="43"/>
      <c r="M469" s="239" t="s">
        <v>1</v>
      </c>
      <c r="N469" s="240" t="s">
        <v>41</v>
      </c>
      <c r="O469" s="86"/>
      <c r="P469" s="241">
        <f>O469*H469</f>
        <v>0</v>
      </c>
      <c r="Q469" s="241">
        <v>0</v>
      </c>
      <c r="R469" s="241">
        <f>Q469*H469</f>
        <v>0</v>
      </c>
      <c r="S469" s="241">
        <v>0</v>
      </c>
      <c r="T469" s="242">
        <f>S469*H469</f>
        <v>0</v>
      </c>
      <c r="AR469" s="243" t="s">
        <v>186</v>
      </c>
      <c r="AT469" s="243" t="s">
        <v>181</v>
      </c>
      <c r="AU469" s="243" t="s">
        <v>85</v>
      </c>
      <c r="AY469" s="17" t="s">
        <v>179</v>
      </c>
      <c r="BE469" s="244">
        <f>IF(N469="základní",J469,0)</f>
        <v>0</v>
      </c>
      <c r="BF469" s="244">
        <f>IF(N469="snížená",J469,0)</f>
        <v>0</v>
      </c>
      <c r="BG469" s="244">
        <f>IF(N469="zákl. přenesená",J469,0)</f>
        <v>0</v>
      </c>
      <c r="BH469" s="244">
        <f>IF(N469="sníž. přenesená",J469,0)</f>
        <v>0</v>
      </c>
      <c r="BI469" s="244">
        <f>IF(N469="nulová",J469,0)</f>
        <v>0</v>
      </c>
      <c r="BJ469" s="17" t="s">
        <v>83</v>
      </c>
      <c r="BK469" s="244">
        <f>ROUND(I469*H469,2)</f>
        <v>0</v>
      </c>
      <c r="BL469" s="17" t="s">
        <v>186</v>
      </c>
      <c r="BM469" s="243" t="s">
        <v>524</v>
      </c>
    </row>
    <row r="470" s="12" customFormat="1">
      <c r="B470" s="245"/>
      <c r="C470" s="246"/>
      <c r="D470" s="247" t="s">
        <v>188</v>
      </c>
      <c r="E470" s="248" t="s">
        <v>1</v>
      </c>
      <c r="F470" s="249" t="s">
        <v>315</v>
      </c>
      <c r="G470" s="246"/>
      <c r="H470" s="248" t="s">
        <v>1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AT470" s="255" t="s">
        <v>188</v>
      </c>
      <c r="AU470" s="255" t="s">
        <v>85</v>
      </c>
      <c r="AV470" s="12" t="s">
        <v>83</v>
      </c>
      <c r="AW470" s="12" t="s">
        <v>32</v>
      </c>
      <c r="AX470" s="12" t="s">
        <v>76</v>
      </c>
      <c r="AY470" s="255" t="s">
        <v>179</v>
      </c>
    </row>
    <row r="471" s="13" customFormat="1">
      <c r="B471" s="256"/>
      <c r="C471" s="257"/>
      <c r="D471" s="247" t="s">
        <v>188</v>
      </c>
      <c r="E471" s="258" t="s">
        <v>1</v>
      </c>
      <c r="F471" s="259" t="s">
        <v>316</v>
      </c>
      <c r="G471" s="257"/>
      <c r="H471" s="260">
        <v>28.106000000000002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AT471" s="266" t="s">
        <v>188</v>
      </c>
      <c r="AU471" s="266" t="s">
        <v>85</v>
      </c>
      <c r="AV471" s="13" t="s">
        <v>85</v>
      </c>
      <c r="AW471" s="13" t="s">
        <v>32</v>
      </c>
      <c r="AX471" s="13" t="s">
        <v>76</v>
      </c>
      <c r="AY471" s="266" t="s">
        <v>179</v>
      </c>
    </row>
    <row r="472" s="13" customFormat="1">
      <c r="B472" s="256"/>
      <c r="C472" s="257"/>
      <c r="D472" s="247" t="s">
        <v>188</v>
      </c>
      <c r="E472" s="258" t="s">
        <v>1</v>
      </c>
      <c r="F472" s="259" t="s">
        <v>317</v>
      </c>
      <c r="G472" s="257"/>
      <c r="H472" s="260">
        <v>1.6799999999999999</v>
      </c>
      <c r="I472" s="261"/>
      <c r="J472" s="257"/>
      <c r="K472" s="257"/>
      <c r="L472" s="262"/>
      <c r="M472" s="263"/>
      <c r="N472" s="264"/>
      <c r="O472" s="264"/>
      <c r="P472" s="264"/>
      <c r="Q472" s="264"/>
      <c r="R472" s="264"/>
      <c r="S472" s="264"/>
      <c r="T472" s="265"/>
      <c r="AT472" s="266" t="s">
        <v>188</v>
      </c>
      <c r="AU472" s="266" t="s">
        <v>85</v>
      </c>
      <c r="AV472" s="13" t="s">
        <v>85</v>
      </c>
      <c r="AW472" s="13" t="s">
        <v>32</v>
      </c>
      <c r="AX472" s="13" t="s">
        <v>76</v>
      </c>
      <c r="AY472" s="266" t="s">
        <v>179</v>
      </c>
    </row>
    <row r="473" s="13" customFormat="1">
      <c r="B473" s="256"/>
      <c r="C473" s="257"/>
      <c r="D473" s="247" t="s">
        <v>188</v>
      </c>
      <c r="E473" s="258" t="s">
        <v>1</v>
      </c>
      <c r="F473" s="259" t="s">
        <v>318</v>
      </c>
      <c r="G473" s="257"/>
      <c r="H473" s="260">
        <v>-0.20499999999999999</v>
      </c>
      <c r="I473" s="261"/>
      <c r="J473" s="257"/>
      <c r="K473" s="257"/>
      <c r="L473" s="262"/>
      <c r="M473" s="263"/>
      <c r="N473" s="264"/>
      <c r="O473" s="264"/>
      <c r="P473" s="264"/>
      <c r="Q473" s="264"/>
      <c r="R473" s="264"/>
      <c r="S473" s="264"/>
      <c r="T473" s="265"/>
      <c r="AT473" s="266" t="s">
        <v>188</v>
      </c>
      <c r="AU473" s="266" t="s">
        <v>85</v>
      </c>
      <c r="AV473" s="13" t="s">
        <v>85</v>
      </c>
      <c r="AW473" s="13" t="s">
        <v>32</v>
      </c>
      <c r="AX473" s="13" t="s">
        <v>76</v>
      </c>
      <c r="AY473" s="266" t="s">
        <v>179</v>
      </c>
    </row>
    <row r="474" s="13" customFormat="1">
      <c r="B474" s="256"/>
      <c r="C474" s="257"/>
      <c r="D474" s="247" t="s">
        <v>188</v>
      </c>
      <c r="E474" s="258" t="s">
        <v>1</v>
      </c>
      <c r="F474" s="259" t="s">
        <v>440</v>
      </c>
      <c r="G474" s="257"/>
      <c r="H474" s="260">
        <v>-4.7300000000000004</v>
      </c>
      <c r="I474" s="261"/>
      <c r="J474" s="257"/>
      <c r="K474" s="257"/>
      <c r="L474" s="262"/>
      <c r="M474" s="263"/>
      <c r="N474" s="264"/>
      <c r="O474" s="264"/>
      <c r="P474" s="264"/>
      <c r="Q474" s="264"/>
      <c r="R474" s="264"/>
      <c r="S474" s="264"/>
      <c r="T474" s="265"/>
      <c r="AT474" s="266" t="s">
        <v>188</v>
      </c>
      <c r="AU474" s="266" t="s">
        <v>85</v>
      </c>
      <c r="AV474" s="13" t="s">
        <v>85</v>
      </c>
      <c r="AW474" s="13" t="s">
        <v>32</v>
      </c>
      <c r="AX474" s="13" t="s">
        <v>76</v>
      </c>
      <c r="AY474" s="266" t="s">
        <v>179</v>
      </c>
    </row>
    <row r="475" s="13" customFormat="1">
      <c r="B475" s="256"/>
      <c r="C475" s="257"/>
      <c r="D475" s="247" t="s">
        <v>188</v>
      </c>
      <c r="E475" s="258" t="s">
        <v>1</v>
      </c>
      <c r="F475" s="259" t="s">
        <v>441</v>
      </c>
      <c r="G475" s="257"/>
      <c r="H475" s="260">
        <v>-3.8199999999999998</v>
      </c>
      <c r="I475" s="261"/>
      <c r="J475" s="257"/>
      <c r="K475" s="257"/>
      <c r="L475" s="262"/>
      <c r="M475" s="263"/>
      <c r="N475" s="264"/>
      <c r="O475" s="264"/>
      <c r="P475" s="264"/>
      <c r="Q475" s="264"/>
      <c r="R475" s="264"/>
      <c r="S475" s="264"/>
      <c r="T475" s="265"/>
      <c r="AT475" s="266" t="s">
        <v>188</v>
      </c>
      <c r="AU475" s="266" t="s">
        <v>85</v>
      </c>
      <c r="AV475" s="13" t="s">
        <v>85</v>
      </c>
      <c r="AW475" s="13" t="s">
        <v>32</v>
      </c>
      <c r="AX475" s="13" t="s">
        <v>76</v>
      </c>
      <c r="AY475" s="266" t="s">
        <v>179</v>
      </c>
    </row>
    <row r="476" s="13" customFormat="1">
      <c r="B476" s="256"/>
      <c r="C476" s="257"/>
      <c r="D476" s="247" t="s">
        <v>188</v>
      </c>
      <c r="E476" s="258" t="s">
        <v>1</v>
      </c>
      <c r="F476" s="259" t="s">
        <v>442</v>
      </c>
      <c r="G476" s="257"/>
      <c r="H476" s="260">
        <v>0.621</v>
      </c>
      <c r="I476" s="261"/>
      <c r="J476" s="257"/>
      <c r="K476" s="257"/>
      <c r="L476" s="262"/>
      <c r="M476" s="263"/>
      <c r="N476" s="264"/>
      <c r="O476" s="264"/>
      <c r="P476" s="264"/>
      <c r="Q476" s="264"/>
      <c r="R476" s="264"/>
      <c r="S476" s="264"/>
      <c r="T476" s="265"/>
      <c r="AT476" s="266" t="s">
        <v>188</v>
      </c>
      <c r="AU476" s="266" t="s">
        <v>85</v>
      </c>
      <c r="AV476" s="13" t="s">
        <v>85</v>
      </c>
      <c r="AW476" s="13" t="s">
        <v>32</v>
      </c>
      <c r="AX476" s="13" t="s">
        <v>76</v>
      </c>
      <c r="AY476" s="266" t="s">
        <v>179</v>
      </c>
    </row>
    <row r="477" s="13" customFormat="1">
      <c r="B477" s="256"/>
      <c r="C477" s="257"/>
      <c r="D477" s="247" t="s">
        <v>188</v>
      </c>
      <c r="E477" s="258" t="s">
        <v>1</v>
      </c>
      <c r="F477" s="259" t="s">
        <v>443</v>
      </c>
      <c r="G477" s="257"/>
      <c r="H477" s="260">
        <v>0.77700000000000002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AT477" s="266" t="s">
        <v>188</v>
      </c>
      <c r="AU477" s="266" t="s">
        <v>85</v>
      </c>
      <c r="AV477" s="13" t="s">
        <v>85</v>
      </c>
      <c r="AW477" s="13" t="s">
        <v>32</v>
      </c>
      <c r="AX477" s="13" t="s">
        <v>76</v>
      </c>
      <c r="AY477" s="266" t="s">
        <v>179</v>
      </c>
    </row>
    <row r="478" s="13" customFormat="1">
      <c r="B478" s="256"/>
      <c r="C478" s="257"/>
      <c r="D478" s="247" t="s">
        <v>188</v>
      </c>
      <c r="E478" s="258" t="s">
        <v>1</v>
      </c>
      <c r="F478" s="259" t="s">
        <v>321</v>
      </c>
      <c r="G478" s="257"/>
      <c r="H478" s="260">
        <v>46.712000000000003</v>
      </c>
      <c r="I478" s="261"/>
      <c r="J478" s="257"/>
      <c r="K478" s="257"/>
      <c r="L478" s="262"/>
      <c r="M478" s="263"/>
      <c r="N478" s="264"/>
      <c r="O478" s="264"/>
      <c r="P478" s="264"/>
      <c r="Q478" s="264"/>
      <c r="R478" s="264"/>
      <c r="S478" s="264"/>
      <c r="T478" s="265"/>
      <c r="AT478" s="266" t="s">
        <v>188</v>
      </c>
      <c r="AU478" s="266" t="s">
        <v>85</v>
      </c>
      <c r="AV478" s="13" t="s">
        <v>85</v>
      </c>
      <c r="AW478" s="13" t="s">
        <v>32</v>
      </c>
      <c r="AX478" s="13" t="s">
        <v>76</v>
      </c>
      <c r="AY478" s="266" t="s">
        <v>179</v>
      </c>
    </row>
    <row r="479" s="13" customFormat="1">
      <c r="B479" s="256"/>
      <c r="C479" s="257"/>
      <c r="D479" s="247" t="s">
        <v>188</v>
      </c>
      <c r="E479" s="258" t="s">
        <v>1</v>
      </c>
      <c r="F479" s="259" t="s">
        <v>322</v>
      </c>
      <c r="G479" s="257"/>
      <c r="H479" s="260">
        <v>61.058</v>
      </c>
      <c r="I479" s="261"/>
      <c r="J479" s="257"/>
      <c r="K479" s="257"/>
      <c r="L479" s="262"/>
      <c r="M479" s="263"/>
      <c r="N479" s="264"/>
      <c r="O479" s="264"/>
      <c r="P479" s="264"/>
      <c r="Q479" s="264"/>
      <c r="R479" s="264"/>
      <c r="S479" s="264"/>
      <c r="T479" s="265"/>
      <c r="AT479" s="266" t="s">
        <v>188</v>
      </c>
      <c r="AU479" s="266" t="s">
        <v>85</v>
      </c>
      <c r="AV479" s="13" t="s">
        <v>85</v>
      </c>
      <c r="AW479" s="13" t="s">
        <v>32</v>
      </c>
      <c r="AX479" s="13" t="s">
        <v>76</v>
      </c>
      <c r="AY479" s="266" t="s">
        <v>179</v>
      </c>
    </row>
    <row r="480" s="13" customFormat="1">
      <c r="B480" s="256"/>
      <c r="C480" s="257"/>
      <c r="D480" s="247" t="s">
        <v>188</v>
      </c>
      <c r="E480" s="258" t="s">
        <v>1</v>
      </c>
      <c r="F480" s="259" t="s">
        <v>444</v>
      </c>
      <c r="G480" s="257"/>
      <c r="H480" s="260">
        <v>4.5060000000000002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AT480" s="266" t="s">
        <v>188</v>
      </c>
      <c r="AU480" s="266" t="s">
        <v>85</v>
      </c>
      <c r="AV480" s="13" t="s">
        <v>85</v>
      </c>
      <c r="AW480" s="13" t="s">
        <v>32</v>
      </c>
      <c r="AX480" s="13" t="s">
        <v>76</v>
      </c>
      <c r="AY480" s="266" t="s">
        <v>179</v>
      </c>
    </row>
    <row r="481" s="13" customFormat="1">
      <c r="B481" s="256"/>
      <c r="C481" s="257"/>
      <c r="D481" s="247" t="s">
        <v>188</v>
      </c>
      <c r="E481" s="258" t="s">
        <v>1</v>
      </c>
      <c r="F481" s="259" t="s">
        <v>445</v>
      </c>
      <c r="G481" s="257"/>
      <c r="H481" s="260">
        <v>-9.0800000000000001</v>
      </c>
      <c r="I481" s="261"/>
      <c r="J481" s="257"/>
      <c r="K481" s="257"/>
      <c r="L481" s="262"/>
      <c r="M481" s="263"/>
      <c r="N481" s="264"/>
      <c r="O481" s="264"/>
      <c r="P481" s="264"/>
      <c r="Q481" s="264"/>
      <c r="R481" s="264"/>
      <c r="S481" s="264"/>
      <c r="T481" s="265"/>
      <c r="AT481" s="266" t="s">
        <v>188</v>
      </c>
      <c r="AU481" s="266" t="s">
        <v>85</v>
      </c>
      <c r="AV481" s="13" t="s">
        <v>85</v>
      </c>
      <c r="AW481" s="13" t="s">
        <v>32</v>
      </c>
      <c r="AX481" s="13" t="s">
        <v>76</v>
      </c>
      <c r="AY481" s="266" t="s">
        <v>179</v>
      </c>
    </row>
    <row r="482" s="13" customFormat="1">
      <c r="B482" s="256"/>
      <c r="C482" s="257"/>
      <c r="D482" s="247" t="s">
        <v>188</v>
      </c>
      <c r="E482" s="258" t="s">
        <v>1</v>
      </c>
      <c r="F482" s="259" t="s">
        <v>446</v>
      </c>
      <c r="G482" s="257"/>
      <c r="H482" s="260">
        <v>-7.0999999999999996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AT482" s="266" t="s">
        <v>188</v>
      </c>
      <c r="AU482" s="266" t="s">
        <v>85</v>
      </c>
      <c r="AV482" s="13" t="s">
        <v>85</v>
      </c>
      <c r="AW482" s="13" t="s">
        <v>32</v>
      </c>
      <c r="AX482" s="13" t="s">
        <v>76</v>
      </c>
      <c r="AY482" s="266" t="s">
        <v>179</v>
      </c>
    </row>
    <row r="483" s="13" customFormat="1">
      <c r="B483" s="256"/>
      <c r="C483" s="257"/>
      <c r="D483" s="247" t="s">
        <v>188</v>
      </c>
      <c r="E483" s="258" t="s">
        <v>1</v>
      </c>
      <c r="F483" s="259" t="s">
        <v>447</v>
      </c>
      <c r="G483" s="257"/>
      <c r="H483" s="260">
        <v>-9.1920000000000002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AT483" s="266" t="s">
        <v>188</v>
      </c>
      <c r="AU483" s="266" t="s">
        <v>85</v>
      </c>
      <c r="AV483" s="13" t="s">
        <v>85</v>
      </c>
      <c r="AW483" s="13" t="s">
        <v>32</v>
      </c>
      <c r="AX483" s="13" t="s">
        <v>76</v>
      </c>
      <c r="AY483" s="266" t="s">
        <v>179</v>
      </c>
    </row>
    <row r="484" s="13" customFormat="1">
      <c r="B484" s="256"/>
      <c r="C484" s="257"/>
      <c r="D484" s="247" t="s">
        <v>188</v>
      </c>
      <c r="E484" s="258" t="s">
        <v>1</v>
      </c>
      <c r="F484" s="259" t="s">
        <v>448</v>
      </c>
      <c r="G484" s="257"/>
      <c r="H484" s="260">
        <v>-7.1879999999999997</v>
      </c>
      <c r="I484" s="261"/>
      <c r="J484" s="257"/>
      <c r="K484" s="257"/>
      <c r="L484" s="262"/>
      <c r="M484" s="263"/>
      <c r="N484" s="264"/>
      <c r="O484" s="264"/>
      <c r="P484" s="264"/>
      <c r="Q484" s="264"/>
      <c r="R484" s="264"/>
      <c r="S484" s="264"/>
      <c r="T484" s="265"/>
      <c r="AT484" s="266" t="s">
        <v>188</v>
      </c>
      <c r="AU484" s="266" t="s">
        <v>85</v>
      </c>
      <c r="AV484" s="13" t="s">
        <v>85</v>
      </c>
      <c r="AW484" s="13" t="s">
        <v>32</v>
      </c>
      <c r="AX484" s="13" t="s">
        <v>76</v>
      </c>
      <c r="AY484" s="266" t="s">
        <v>179</v>
      </c>
    </row>
    <row r="485" s="12" customFormat="1">
      <c r="B485" s="245"/>
      <c r="C485" s="246"/>
      <c r="D485" s="247" t="s">
        <v>188</v>
      </c>
      <c r="E485" s="248" t="s">
        <v>1</v>
      </c>
      <c r="F485" s="249" t="s">
        <v>327</v>
      </c>
      <c r="G485" s="246"/>
      <c r="H485" s="248" t="s">
        <v>1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AT485" s="255" t="s">
        <v>188</v>
      </c>
      <c r="AU485" s="255" t="s">
        <v>85</v>
      </c>
      <c r="AV485" s="12" t="s">
        <v>83</v>
      </c>
      <c r="AW485" s="12" t="s">
        <v>32</v>
      </c>
      <c r="AX485" s="12" t="s">
        <v>76</v>
      </c>
      <c r="AY485" s="255" t="s">
        <v>179</v>
      </c>
    </row>
    <row r="486" s="13" customFormat="1">
      <c r="B486" s="256"/>
      <c r="C486" s="257"/>
      <c r="D486" s="247" t="s">
        <v>188</v>
      </c>
      <c r="E486" s="258" t="s">
        <v>1</v>
      </c>
      <c r="F486" s="259" t="s">
        <v>328</v>
      </c>
      <c r="G486" s="257"/>
      <c r="H486" s="260">
        <v>136.99799999999999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AT486" s="266" t="s">
        <v>188</v>
      </c>
      <c r="AU486" s="266" t="s">
        <v>85</v>
      </c>
      <c r="AV486" s="13" t="s">
        <v>85</v>
      </c>
      <c r="AW486" s="13" t="s">
        <v>32</v>
      </c>
      <c r="AX486" s="13" t="s">
        <v>76</v>
      </c>
      <c r="AY486" s="266" t="s">
        <v>179</v>
      </c>
    </row>
    <row r="487" s="13" customFormat="1">
      <c r="B487" s="256"/>
      <c r="C487" s="257"/>
      <c r="D487" s="247" t="s">
        <v>188</v>
      </c>
      <c r="E487" s="258" t="s">
        <v>1</v>
      </c>
      <c r="F487" s="259" t="s">
        <v>329</v>
      </c>
      <c r="G487" s="257"/>
      <c r="H487" s="260">
        <v>-21.893999999999998</v>
      </c>
      <c r="I487" s="261"/>
      <c r="J487" s="257"/>
      <c r="K487" s="257"/>
      <c r="L487" s="262"/>
      <c r="M487" s="263"/>
      <c r="N487" s="264"/>
      <c r="O487" s="264"/>
      <c r="P487" s="264"/>
      <c r="Q487" s="264"/>
      <c r="R487" s="264"/>
      <c r="S487" s="264"/>
      <c r="T487" s="265"/>
      <c r="AT487" s="266" t="s">
        <v>188</v>
      </c>
      <c r="AU487" s="266" t="s">
        <v>85</v>
      </c>
      <c r="AV487" s="13" t="s">
        <v>85</v>
      </c>
      <c r="AW487" s="13" t="s">
        <v>32</v>
      </c>
      <c r="AX487" s="13" t="s">
        <v>76</v>
      </c>
      <c r="AY487" s="266" t="s">
        <v>179</v>
      </c>
    </row>
    <row r="488" s="13" customFormat="1">
      <c r="B488" s="256"/>
      <c r="C488" s="257"/>
      <c r="D488" s="247" t="s">
        <v>188</v>
      </c>
      <c r="E488" s="258" t="s">
        <v>1</v>
      </c>
      <c r="F488" s="259" t="s">
        <v>330</v>
      </c>
      <c r="G488" s="257"/>
      <c r="H488" s="260">
        <v>21.689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AT488" s="266" t="s">
        <v>188</v>
      </c>
      <c r="AU488" s="266" t="s">
        <v>85</v>
      </c>
      <c r="AV488" s="13" t="s">
        <v>85</v>
      </c>
      <c r="AW488" s="13" t="s">
        <v>32</v>
      </c>
      <c r="AX488" s="13" t="s">
        <v>76</v>
      </c>
      <c r="AY488" s="266" t="s">
        <v>179</v>
      </c>
    </row>
    <row r="489" s="13" customFormat="1">
      <c r="B489" s="256"/>
      <c r="C489" s="257"/>
      <c r="D489" s="247" t="s">
        <v>188</v>
      </c>
      <c r="E489" s="258" t="s">
        <v>1</v>
      </c>
      <c r="F489" s="259" t="s">
        <v>449</v>
      </c>
      <c r="G489" s="257"/>
      <c r="H489" s="260">
        <v>2.472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AT489" s="266" t="s">
        <v>188</v>
      </c>
      <c r="AU489" s="266" t="s">
        <v>85</v>
      </c>
      <c r="AV489" s="13" t="s">
        <v>85</v>
      </c>
      <c r="AW489" s="13" t="s">
        <v>32</v>
      </c>
      <c r="AX489" s="13" t="s">
        <v>76</v>
      </c>
      <c r="AY489" s="266" t="s">
        <v>179</v>
      </c>
    </row>
    <row r="490" s="13" customFormat="1">
      <c r="B490" s="256"/>
      <c r="C490" s="257"/>
      <c r="D490" s="247" t="s">
        <v>188</v>
      </c>
      <c r="E490" s="258" t="s">
        <v>1</v>
      </c>
      <c r="F490" s="259" t="s">
        <v>331</v>
      </c>
      <c r="G490" s="257"/>
      <c r="H490" s="260">
        <v>45.692</v>
      </c>
      <c r="I490" s="261"/>
      <c r="J490" s="257"/>
      <c r="K490" s="257"/>
      <c r="L490" s="262"/>
      <c r="M490" s="263"/>
      <c r="N490" s="264"/>
      <c r="O490" s="264"/>
      <c r="P490" s="264"/>
      <c r="Q490" s="264"/>
      <c r="R490" s="264"/>
      <c r="S490" s="264"/>
      <c r="T490" s="265"/>
      <c r="AT490" s="266" t="s">
        <v>188</v>
      </c>
      <c r="AU490" s="266" t="s">
        <v>85</v>
      </c>
      <c r="AV490" s="13" t="s">
        <v>85</v>
      </c>
      <c r="AW490" s="13" t="s">
        <v>32</v>
      </c>
      <c r="AX490" s="13" t="s">
        <v>76</v>
      </c>
      <c r="AY490" s="266" t="s">
        <v>179</v>
      </c>
    </row>
    <row r="491" s="13" customFormat="1">
      <c r="B491" s="256"/>
      <c r="C491" s="257"/>
      <c r="D491" s="247" t="s">
        <v>188</v>
      </c>
      <c r="E491" s="258" t="s">
        <v>1</v>
      </c>
      <c r="F491" s="259" t="s">
        <v>332</v>
      </c>
      <c r="G491" s="257"/>
      <c r="H491" s="260">
        <v>72.905000000000001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AT491" s="266" t="s">
        <v>188</v>
      </c>
      <c r="AU491" s="266" t="s">
        <v>85</v>
      </c>
      <c r="AV491" s="13" t="s">
        <v>85</v>
      </c>
      <c r="AW491" s="13" t="s">
        <v>32</v>
      </c>
      <c r="AX491" s="13" t="s">
        <v>76</v>
      </c>
      <c r="AY491" s="266" t="s">
        <v>179</v>
      </c>
    </row>
    <row r="492" s="13" customFormat="1">
      <c r="B492" s="256"/>
      <c r="C492" s="257"/>
      <c r="D492" s="247" t="s">
        <v>188</v>
      </c>
      <c r="E492" s="258" t="s">
        <v>1</v>
      </c>
      <c r="F492" s="259" t="s">
        <v>450</v>
      </c>
      <c r="G492" s="257"/>
      <c r="H492" s="260">
        <v>0.65400000000000003</v>
      </c>
      <c r="I492" s="261"/>
      <c r="J492" s="257"/>
      <c r="K492" s="257"/>
      <c r="L492" s="262"/>
      <c r="M492" s="263"/>
      <c r="N492" s="264"/>
      <c r="O492" s="264"/>
      <c r="P492" s="264"/>
      <c r="Q492" s="264"/>
      <c r="R492" s="264"/>
      <c r="S492" s="264"/>
      <c r="T492" s="265"/>
      <c r="AT492" s="266" t="s">
        <v>188</v>
      </c>
      <c r="AU492" s="266" t="s">
        <v>85</v>
      </c>
      <c r="AV492" s="13" t="s">
        <v>85</v>
      </c>
      <c r="AW492" s="13" t="s">
        <v>32</v>
      </c>
      <c r="AX492" s="13" t="s">
        <v>76</v>
      </c>
      <c r="AY492" s="266" t="s">
        <v>179</v>
      </c>
    </row>
    <row r="493" s="13" customFormat="1">
      <c r="B493" s="256"/>
      <c r="C493" s="257"/>
      <c r="D493" s="247" t="s">
        <v>188</v>
      </c>
      <c r="E493" s="258" t="s">
        <v>1</v>
      </c>
      <c r="F493" s="259" t="s">
        <v>451</v>
      </c>
      <c r="G493" s="257"/>
      <c r="H493" s="260">
        <v>1.19</v>
      </c>
      <c r="I493" s="261"/>
      <c r="J493" s="257"/>
      <c r="K493" s="257"/>
      <c r="L493" s="262"/>
      <c r="M493" s="263"/>
      <c r="N493" s="264"/>
      <c r="O493" s="264"/>
      <c r="P493" s="264"/>
      <c r="Q493" s="264"/>
      <c r="R493" s="264"/>
      <c r="S493" s="264"/>
      <c r="T493" s="265"/>
      <c r="AT493" s="266" t="s">
        <v>188</v>
      </c>
      <c r="AU493" s="266" t="s">
        <v>85</v>
      </c>
      <c r="AV493" s="13" t="s">
        <v>85</v>
      </c>
      <c r="AW493" s="13" t="s">
        <v>32</v>
      </c>
      <c r="AX493" s="13" t="s">
        <v>76</v>
      </c>
      <c r="AY493" s="266" t="s">
        <v>179</v>
      </c>
    </row>
    <row r="494" s="13" customFormat="1">
      <c r="B494" s="256"/>
      <c r="C494" s="257"/>
      <c r="D494" s="247" t="s">
        <v>188</v>
      </c>
      <c r="E494" s="258" t="s">
        <v>1</v>
      </c>
      <c r="F494" s="259" t="s">
        <v>452</v>
      </c>
      <c r="G494" s="257"/>
      <c r="H494" s="260">
        <v>2.2799999999999998</v>
      </c>
      <c r="I494" s="261"/>
      <c r="J494" s="257"/>
      <c r="K494" s="257"/>
      <c r="L494" s="262"/>
      <c r="M494" s="263"/>
      <c r="N494" s="264"/>
      <c r="O494" s="264"/>
      <c r="P494" s="264"/>
      <c r="Q494" s="264"/>
      <c r="R494" s="264"/>
      <c r="S494" s="264"/>
      <c r="T494" s="265"/>
      <c r="AT494" s="266" t="s">
        <v>188</v>
      </c>
      <c r="AU494" s="266" t="s">
        <v>85</v>
      </c>
      <c r="AV494" s="13" t="s">
        <v>85</v>
      </c>
      <c r="AW494" s="13" t="s">
        <v>32</v>
      </c>
      <c r="AX494" s="13" t="s">
        <v>76</v>
      </c>
      <c r="AY494" s="266" t="s">
        <v>179</v>
      </c>
    </row>
    <row r="495" s="13" customFormat="1">
      <c r="B495" s="256"/>
      <c r="C495" s="257"/>
      <c r="D495" s="247" t="s">
        <v>188</v>
      </c>
      <c r="E495" s="258" t="s">
        <v>1</v>
      </c>
      <c r="F495" s="259" t="s">
        <v>453</v>
      </c>
      <c r="G495" s="257"/>
      <c r="H495" s="260">
        <v>0.71699999999999997</v>
      </c>
      <c r="I495" s="261"/>
      <c r="J495" s="257"/>
      <c r="K495" s="257"/>
      <c r="L495" s="262"/>
      <c r="M495" s="263"/>
      <c r="N495" s="264"/>
      <c r="O495" s="264"/>
      <c r="P495" s="264"/>
      <c r="Q495" s="264"/>
      <c r="R495" s="264"/>
      <c r="S495" s="264"/>
      <c r="T495" s="265"/>
      <c r="AT495" s="266" t="s">
        <v>188</v>
      </c>
      <c r="AU495" s="266" t="s">
        <v>85</v>
      </c>
      <c r="AV495" s="13" t="s">
        <v>85</v>
      </c>
      <c r="AW495" s="13" t="s">
        <v>32</v>
      </c>
      <c r="AX495" s="13" t="s">
        <v>76</v>
      </c>
      <c r="AY495" s="266" t="s">
        <v>179</v>
      </c>
    </row>
    <row r="496" s="13" customFormat="1">
      <c r="B496" s="256"/>
      <c r="C496" s="257"/>
      <c r="D496" s="247" t="s">
        <v>188</v>
      </c>
      <c r="E496" s="258" t="s">
        <v>1</v>
      </c>
      <c r="F496" s="259" t="s">
        <v>454</v>
      </c>
      <c r="G496" s="257"/>
      <c r="H496" s="260">
        <v>3.5419999999999998</v>
      </c>
      <c r="I496" s="261"/>
      <c r="J496" s="257"/>
      <c r="K496" s="257"/>
      <c r="L496" s="262"/>
      <c r="M496" s="263"/>
      <c r="N496" s="264"/>
      <c r="O496" s="264"/>
      <c r="P496" s="264"/>
      <c r="Q496" s="264"/>
      <c r="R496" s="264"/>
      <c r="S496" s="264"/>
      <c r="T496" s="265"/>
      <c r="AT496" s="266" t="s">
        <v>188</v>
      </c>
      <c r="AU496" s="266" t="s">
        <v>85</v>
      </c>
      <c r="AV496" s="13" t="s">
        <v>85</v>
      </c>
      <c r="AW496" s="13" t="s">
        <v>32</v>
      </c>
      <c r="AX496" s="13" t="s">
        <v>76</v>
      </c>
      <c r="AY496" s="266" t="s">
        <v>179</v>
      </c>
    </row>
    <row r="497" s="13" customFormat="1">
      <c r="B497" s="256"/>
      <c r="C497" s="257"/>
      <c r="D497" s="247" t="s">
        <v>188</v>
      </c>
      <c r="E497" s="258" t="s">
        <v>1</v>
      </c>
      <c r="F497" s="259" t="s">
        <v>455</v>
      </c>
      <c r="G497" s="257"/>
      <c r="H497" s="260">
        <v>-0.92000000000000004</v>
      </c>
      <c r="I497" s="261"/>
      <c r="J497" s="257"/>
      <c r="K497" s="257"/>
      <c r="L497" s="262"/>
      <c r="M497" s="263"/>
      <c r="N497" s="264"/>
      <c r="O497" s="264"/>
      <c r="P497" s="264"/>
      <c r="Q497" s="264"/>
      <c r="R497" s="264"/>
      <c r="S497" s="264"/>
      <c r="T497" s="265"/>
      <c r="AT497" s="266" t="s">
        <v>188</v>
      </c>
      <c r="AU497" s="266" t="s">
        <v>85</v>
      </c>
      <c r="AV497" s="13" t="s">
        <v>85</v>
      </c>
      <c r="AW497" s="13" t="s">
        <v>32</v>
      </c>
      <c r="AX497" s="13" t="s">
        <v>76</v>
      </c>
      <c r="AY497" s="266" t="s">
        <v>179</v>
      </c>
    </row>
    <row r="498" s="13" customFormat="1">
      <c r="B498" s="256"/>
      <c r="C498" s="257"/>
      <c r="D498" s="247" t="s">
        <v>188</v>
      </c>
      <c r="E498" s="258" t="s">
        <v>1</v>
      </c>
      <c r="F498" s="259" t="s">
        <v>456</v>
      </c>
      <c r="G498" s="257"/>
      <c r="H498" s="260">
        <v>-2.54</v>
      </c>
      <c r="I498" s="261"/>
      <c r="J498" s="257"/>
      <c r="K498" s="257"/>
      <c r="L498" s="262"/>
      <c r="M498" s="263"/>
      <c r="N498" s="264"/>
      <c r="O498" s="264"/>
      <c r="P498" s="264"/>
      <c r="Q498" s="264"/>
      <c r="R498" s="264"/>
      <c r="S498" s="264"/>
      <c r="T498" s="265"/>
      <c r="AT498" s="266" t="s">
        <v>188</v>
      </c>
      <c r="AU498" s="266" t="s">
        <v>85</v>
      </c>
      <c r="AV498" s="13" t="s">
        <v>85</v>
      </c>
      <c r="AW498" s="13" t="s">
        <v>32</v>
      </c>
      <c r="AX498" s="13" t="s">
        <v>76</v>
      </c>
      <c r="AY498" s="266" t="s">
        <v>179</v>
      </c>
    </row>
    <row r="499" s="13" customFormat="1">
      <c r="B499" s="256"/>
      <c r="C499" s="257"/>
      <c r="D499" s="247" t="s">
        <v>188</v>
      </c>
      <c r="E499" s="258" t="s">
        <v>1</v>
      </c>
      <c r="F499" s="259" t="s">
        <v>457</v>
      </c>
      <c r="G499" s="257"/>
      <c r="H499" s="260">
        <v>-0.51500000000000001</v>
      </c>
      <c r="I499" s="261"/>
      <c r="J499" s="257"/>
      <c r="K499" s="257"/>
      <c r="L499" s="262"/>
      <c r="M499" s="263"/>
      <c r="N499" s="264"/>
      <c r="O499" s="264"/>
      <c r="P499" s="264"/>
      <c r="Q499" s="264"/>
      <c r="R499" s="264"/>
      <c r="S499" s="264"/>
      <c r="T499" s="265"/>
      <c r="AT499" s="266" t="s">
        <v>188</v>
      </c>
      <c r="AU499" s="266" t="s">
        <v>85</v>
      </c>
      <c r="AV499" s="13" t="s">
        <v>85</v>
      </c>
      <c r="AW499" s="13" t="s">
        <v>32</v>
      </c>
      <c r="AX499" s="13" t="s">
        <v>76</v>
      </c>
      <c r="AY499" s="266" t="s">
        <v>179</v>
      </c>
    </row>
    <row r="500" s="13" customFormat="1">
      <c r="B500" s="256"/>
      <c r="C500" s="257"/>
      <c r="D500" s="247" t="s">
        <v>188</v>
      </c>
      <c r="E500" s="258" t="s">
        <v>1</v>
      </c>
      <c r="F500" s="259" t="s">
        <v>458</v>
      </c>
      <c r="G500" s="257"/>
      <c r="H500" s="260">
        <v>-4.2999999999999998</v>
      </c>
      <c r="I500" s="261"/>
      <c r="J500" s="257"/>
      <c r="K500" s="257"/>
      <c r="L500" s="262"/>
      <c r="M500" s="263"/>
      <c r="N500" s="264"/>
      <c r="O500" s="264"/>
      <c r="P500" s="264"/>
      <c r="Q500" s="264"/>
      <c r="R500" s="264"/>
      <c r="S500" s="264"/>
      <c r="T500" s="265"/>
      <c r="AT500" s="266" t="s">
        <v>188</v>
      </c>
      <c r="AU500" s="266" t="s">
        <v>85</v>
      </c>
      <c r="AV500" s="13" t="s">
        <v>85</v>
      </c>
      <c r="AW500" s="13" t="s">
        <v>32</v>
      </c>
      <c r="AX500" s="13" t="s">
        <v>76</v>
      </c>
      <c r="AY500" s="266" t="s">
        <v>179</v>
      </c>
    </row>
    <row r="501" s="13" customFormat="1">
      <c r="B501" s="256"/>
      <c r="C501" s="257"/>
      <c r="D501" s="247" t="s">
        <v>188</v>
      </c>
      <c r="E501" s="258" t="s">
        <v>1</v>
      </c>
      <c r="F501" s="259" t="s">
        <v>459</v>
      </c>
      <c r="G501" s="257"/>
      <c r="H501" s="260">
        <v>-2.3199999999999998</v>
      </c>
      <c r="I501" s="261"/>
      <c r="J501" s="257"/>
      <c r="K501" s="257"/>
      <c r="L501" s="262"/>
      <c r="M501" s="263"/>
      <c r="N501" s="264"/>
      <c r="O501" s="264"/>
      <c r="P501" s="264"/>
      <c r="Q501" s="264"/>
      <c r="R501" s="264"/>
      <c r="S501" s="264"/>
      <c r="T501" s="265"/>
      <c r="AT501" s="266" t="s">
        <v>188</v>
      </c>
      <c r="AU501" s="266" t="s">
        <v>85</v>
      </c>
      <c r="AV501" s="13" t="s">
        <v>85</v>
      </c>
      <c r="AW501" s="13" t="s">
        <v>32</v>
      </c>
      <c r="AX501" s="13" t="s">
        <v>76</v>
      </c>
      <c r="AY501" s="266" t="s">
        <v>179</v>
      </c>
    </row>
    <row r="502" s="13" customFormat="1">
      <c r="B502" s="256"/>
      <c r="C502" s="257"/>
      <c r="D502" s="247" t="s">
        <v>188</v>
      </c>
      <c r="E502" s="258" t="s">
        <v>1</v>
      </c>
      <c r="F502" s="259" t="s">
        <v>460</v>
      </c>
      <c r="G502" s="257"/>
      <c r="H502" s="260">
        <v>4.04</v>
      </c>
      <c r="I502" s="261"/>
      <c r="J502" s="257"/>
      <c r="K502" s="257"/>
      <c r="L502" s="262"/>
      <c r="M502" s="263"/>
      <c r="N502" s="264"/>
      <c r="O502" s="264"/>
      <c r="P502" s="264"/>
      <c r="Q502" s="264"/>
      <c r="R502" s="264"/>
      <c r="S502" s="264"/>
      <c r="T502" s="265"/>
      <c r="AT502" s="266" t="s">
        <v>188</v>
      </c>
      <c r="AU502" s="266" t="s">
        <v>85</v>
      </c>
      <c r="AV502" s="13" t="s">
        <v>85</v>
      </c>
      <c r="AW502" s="13" t="s">
        <v>32</v>
      </c>
      <c r="AX502" s="13" t="s">
        <v>76</v>
      </c>
      <c r="AY502" s="266" t="s">
        <v>179</v>
      </c>
    </row>
    <row r="503" s="13" customFormat="1">
      <c r="B503" s="256"/>
      <c r="C503" s="257"/>
      <c r="D503" s="247" t="s">
        <v>188</v>
      </c>
      <c r="E503" s="258" t="s">
        <v>1</v>
      </c>
      <c r="F503" s="259" t="s">
        <v>461</v>
      </c>
      <c r="G503" s="257"/>
      <c r="H503" s="260">
        <v>-3.1400000000000001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AT503" s="266" t="s">
        <v>188</v>
      </c>
      <c r="AU503" s="266" t="s">
        <v>85</v>
      </c>
      <c r="AV503" s="13" t="s">
        <v>85</v>
      </c>
      <c r="AW503" s="13" t="s">
        <v>32</v>
      </c>
      <c r="AX503" s="13" t="s">
        <v>76</v>
      </c>
      <c r="AY503" s="266" t="s">
        <v>179</v>
      </c>
    </row>
    <row r="504" s="13" customFormat="1">
      <c r="B504" s="256"/>
      <c r="C504" s="257"/>
      <c r="D504" s="247" t="s">
        <v>188</v>
      </c>
      <c r="E504" s="258" t="s">
        <v>1</v>
      </c>
      <c r="F504" s="259" t="s">
        <v>462</v>
      </c>
      <c r="G504" s="257"/>
      <c r="H504" s="260">
        <v>-5.1200000000000001</v>
      </c>
      <c r="I504" s="261"/>
      <c r="J504" s="257"/>
      <c r="K504" s="257"/>
      <c r="L504" s="262"/>
      <c r="M504" s="263"/>
      <c r="N504" s="264"/>
      <c r="O504" s="264"/>
      <c r="P504" s="264"/>
      <c r="Q504" s="264"/>
      <c r="R504" s="264"/>
      <c r="S504" s="264"/>
      <c r="T504" s="265"/>
      <c r="AT504" s="266" t="s">
        <v>188</v>
      </c>
      <c r="AU504" s="266" t="s">
        <v>85</v>
      </c>
      <c r="AV504" s="13" t="s">
        <v>85</v>
      </c>
      <c r="AW504" s="13" t="s">
        <v>32</v>
      </c>
      <c r="AX504" s="13" t="s">
        <v>76</v>
      </c>
      <c r="AY504" s="266" t="s">
        <v>179</v>
      </c>
    </row>
    <row r="505" s="13" customFormat="1">
      <c r="B505" s="256"/>
      <c r="C505" s="257"/>
      <c r="D505" s="247" t="s">
        <v>188</v>
      </c>
      <c r="E505" s="258" t="s">
        <v>1</v>
      </c>
      <c r="F505" s="259" t="s">
        <v>463</v>
      </c>
      <c r="G505" s="257"/>
      <c r="H505" s="260">
        <v>-20.736000000000001</v>
      </c>
      <c r="I505" s="261"/>
      <c r="J505" s="257"/>
      <c r="K505" s="257"/>
      <c r="L505" s="262"/>
      <c r="M505" s="263"/>
      <c r="N505" s="264"/>
      <c r="O505" s="264"/>
      <c r="P505" s="264"/>
      <c r="Q505" s="264"/>
      <c r="R505" s="264"/>
      <c r="S505" s="264"/>
      <c r="T505" s="265"/>
      <c r="AT505" s="266" t="s">
        <v>188</v>
      </c>
      <c r="AU505" s="266" t="s">
        <v>85</v>
      </c>
      <c r="AV505" s="13" t="s">
        <v>85</v>
      </c>
      <c r="AW505" s="13" t="s">
        <v>32</v>
      </c>
      <c r="AX505" s="13" t="s">
        <v>76</v>
      </c>
      <c r="AY505" s="266" t="s">
        <v>179</v>
      </c>
    </row>
    <row r="506" s="13" customFormat="1">
      <c r="B506" s="256"/>
      <c r="C506" s="257"/>
      <c r="D506" s="247" t="s">
        <v>188</v>
      </c>
      <c r="E506" s="258" t="s">
        <v>1</v>
      </c>
      <c r="F506" s="259" t="s">
        <v>464</v>
      </c>
      <c r="G506" s="257"/>
      <c r="H506" s="260">
        <v>-6.3600000000000003</v>
      </c>
      <c r="I506" s="261"/>
      <c r="J506" s="257"/>
      <c r="K506" s="257"/>
      <c r="L506" s="262"/>
      <c r="M506" s="263"/>
      <c r="N506" s="264"/>
      <c r="O506" s="264"/>
      <c r="P506" s="264"/>
      <c r="Q506" s="264"/>
      <c r="R506" s="264"/>
      <c r="S506" s="264"/>
      <c r="T506" s="265"/>
      <c r="AT506" s="266" t="s">
        <v>188</v>
      </c>
      <c r="AU506" s="266" t="s">
        <v>85</v>
      </c>
      <c r="AV506" s="13" t="s">
        <v>85</v>
      </c>
      <c r="AW506" s="13" t="s">
        <v>32</v>
      </c>
      <c r="AX506" s="13" t="s">
        <v>76</v>
      </c>
      <c r="AY506" s="266" t="s">
        <v>179</v>
      </c>
    </row>
    <row r="507" s="13" customFormat="1">
      <c r="B507" s="256"/>
      <c r="C507" s="257"/>
      <c r="D507" s="247" t="s">
        <v>188</v>
      </c>
      <c r="E507" s="258" t="s">
        <v>1</v>
      </c>
      <c r="F507" s="259" t="s">
        <v>465</v>
      </c>
      <c r="G507" s="257"/>
      <c r="H507" s="260">
        <v>-3.528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AT507" s="266" t="s">
        <v>188</v>
      </c>
      <c r="AU507" s="266" t="s">
        <v>85</v>
      </c>
      <c r="AV507" s="13" t="s">
        <v>85</v>
      </c>
      <c r="AW507" s="13" t="s">
        <v>32</v>
      </c>
      <c r="AX507" s="13" t="s">
        <v>76</v>
      </c>
      <c r="AY507" s="266" t="s">
        <v>179</v>
      </c>
    </row>
    <row r="508" s="12" customFormat="1">
      <c r="B508" s="245"/>
      <c r="C508" s="246"/>
      <c r="D508" s="247" t="s">
        <v>188</v>
      </c>
      <c r="E508" s="248" t="s">
        <v>1</v>
      </c>
      <c r="F508" s="249" t="s">
        <v>345</v>
      </c>
      <c r="G508" s="246"/>
      <c r="H508" s="248" t="s">
        <v>1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AT508" s="255" t="s">
        <v>188</v>
      </c>
      <c r="AU508" s="255" t="s">
        <v>85</v>
      </c>
      <c r="AV508" s="12" t="s">
        <v>83</v>
      </c>
      <c r="AW508" s="12" t="s">
        <v>32</v>
      </c>
      <c r="AX508" s="12" t="s">
        <v>76</v>
      </c>
      <c r="AY508" s="255" t="s">
        <v>179</v>
      </c>
    </row>
    <row r="509" s="13" customFormat="1">
      <c r="B509" s="256"/>
      <c r="C509" s="257"/>
      <c r="D509" s="247" t="s">
        <v>188</v>
      </c>
      <c r="E509" s="258" t="s">
        <v>1</v>
      </c>
      <c r="F509" s="259" t="s">
        <v>346</v>
      </c>
      <c r="G509" s="257"/>
      <c r="H509" s="260">
        <v>27.713999999999999</v>
      </c>
      <c r="I509" s="261"/>
      <c r="J509" s="257"/>
      <c r="K509" s="257"/>
      <c r="L509" s="262"/>
      <c r="M509" s="263"/>
      <c r="N509" s="264"/>
      <c r="O509" s="264"/>
      <c r="P509" s="264"/>
      <c r="Q509" s="264"/>
      <c r="R509" s="264"/>
      <c r="S509" s="264"/>
      <c r="T509" s="265"/>
      <c r="AT509" s="266" t="s">
        <v>188</v>
      </c>
      <c r="AU509" s="266" t="s">
        <v>85</v>
      </c>
      <c r="AV509" s="13" t="s">
        <v>85</v>
      </c>
      <c r="AW509" s="13" t="s">
        <v>32</v>
      </c>
      <c r="AX509" s="13" t="s">
        <v>76</v>
      </c>
      <c r="AY509" s="266" t="s">
        <v>179</v>
      </c>
    </row>
    <row r="510" s="13" customFormat="1">
      <c r="B510" s="256"/>
      <c r="C510" s="257"/>
      <c r="D510" s="247" t="s">
        <v>188</v>
      </c>
      <c r="E510" s="258" t="s">
        <v>1</v>
      </c>
      <c r="F510" s="259" t="s">
        <v>466</v>
      </c>
      <c r="G510" s="257"/>
      <c r="H510" s="260">
        <v>0.70699999999999996</v>
      </c>
      <c r="I510" s="261"/>
      <c r="J510" s="257"/>
      <c r="K510" s="257"/>
      <c r="L510" s="262"/>
      <c r="M510" s="263"/>
      <c r="N510" s="264"/>
      <c r="O510" s="264"/>
      <c r="P510" s="264"/>
      <c r="Q510" s="264"/>
      <c r="R510" s="264"/>
      <c r="S510" s="264"/>
      <c r="T510" s="265"/>
      <c r="AT510" s="266" t="s">
        <v>188</v>
      </c>
      <c r="AU510" s="266" t="s">
        <v>85</v>
      </c>
      <c r="AV510" s="13" t="s">
        <v>85</v>
      </c>
      <c r="AW510" s="13" t="s">
        <v>32</v>
      </c>
      <c r="AX510" s="13" t="s">
        <v>76</v>
      </c>
      <c r="AY510" s="266" t="s">
        <v>179</v>
      </c>
    </row>
    <row r="511" s="13" customFormat="1">
      <c r="B511" s="256"/>
      <c r="C511" s="257"/>
      <c r="D511" s="247" t="s">
        <v>188</v>
      </c>
      <c r="E511" s="258" t="s">
        <v>1</v>
      </c>
      <c r="F511" s="259" t="s">
        <v>467</v>
      </c>
      <c r="G511" s="257"/>
      <c r="H511" s="260">
        <v>-4.9119999999999999</v>
      </c>
      <c r="I511" s="261"/>
      <c r="J511" s="257"/>
      <c r="K511" s="257"/>
      <c r="L511" s="262"/>
      <c r="M511" s="263"/>
      <c r="N511" s="264"/>
      <c r="O511" s="264"/>
      <c r="P511" s="264"/>
      <c r="Q511" s="264"/>
      <c r="R511" s="264"/>
      <c r="S511" s="264"/>
      <c r="T511" s="265"/>
      <c r="AT511" s="266" t="s">
        <v>188</v>
      </c>
      <c r="AU511" s="266" t="s">
        <v>85</v>
      </c>
      <c r="AV511" s="13" t="s">
        <v>85</v>
      </c>
      <c r="AW511" s="13" t="s">
        <v>32</v>
      </c>
      <c r="AX511" s="13" t="s">
        <v>76</v>
      </c>
      <c r="AY511" s="266" t="s">
        <v>179</v>
      </c>
    </row>
    <row r="512" s="13" customFormat="1">
      <c r="B512" s="256"/>
      <c r="C512" s="257"/>
      <c r="D512" s="247" t="s">
        <v>188</v>
      </c>
      <c r="E512" s="258" t="s">
        <v>1</v>
      </c>
      <c r="F512" s="259" t="s">
        <v>468</v>
      </c>
      <c r="G512" s="257"/>
      <c r="H512" s="260">
        <v>-2.1499999999999999</v>
      </c>
      <c r="I512" s="261"/>
      <c r="J512" s="257"/>
      <c r="K512" s="257"/>
      <c r="L512" s="262"/>
      <c r="M512" s="263"/>
      <c r="N512" s="264"/>
      <c r="O512" s="264"/>
      <c r="P512" s="264"/>
      <c r="Q512" s="264"/>
      <c r="R512" s="264"/>
      <c r="S512" s="264"/>
      <c r="T512" s="265"/>
      <c r="AT512" s="266" t="s">
        <v>188</v>
      </c>
      <c r="AU512" s="266" t="s">
        <v>85</v>
      </c>
      <c r="AV512" s="13" t="s">
        <v>85</v>
      </c>
      <c r="AW512" s="13" t="s">
        <v>32</v>
      </c>
      <c r="AX512" s="13" t="s">
        <v>76</v>
      </c>
      <c r="AY512" s="266" t="s">
        <v>179</v>
      </c>
    </row>
    <row r="513" s="13" customFormat="1">
      <c r="B513" s="256"/>
      <c r="C513" s="257"/>
      <c r="D513" s="247" t="s">
        <v>188</v>
      </c>
      <c r="E513" s="258" t="s">
        <v>1</v>
      </c>
      <c r="F513" s="259" t="s">
        <v>349</v>
      </c>
      <c r="G513" s="257"/>
      <c r="H513" s="260">
        <v>47.334000000000003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AT513" s="266" t="s">
        <v>188</v>
      </c>
      <c r="AU513" s="266" t="s">
        <v>85</v>
      </c>
      <c r="AV513" s="13" t="s">
        <v>85</v>
      </c>
      <c r="AW513" s="13" t="s">
        <v>32</v>
      </c>
      <c r="AX513" s="13" t="s">
        <v>76</v>
      </c>
      <c r="AY513" s="266" t="s">
        <v>179</v>
      </c>
    </row>
    <row r="514" s="13" customFormat="1">
      <c r="B514" s="256"/>
      <c r="C514" s="257"/>
      <c r="D514" s="247" t="s">
        <v>188</v>
      </c>
      <c r="E514" s="258" t="s">
        <v>1</v>
      </c>
      <c r="F514" s="259" t="s">
        <v>350</v>
      </c>
      <c r="G514" s="257"/>
      <c r="H514" s="260">
        <v>61.881999999999998</v>
      </c>
      <c r="I514" s="261"/>
      <c r="J514" s="257"/>
      <c r="K514" s="257"/>
      <c r="L514" s="262"/>
      <c r="M514" s="263"/>
      <c r="N514" s="264"/>
      <c r="O514" s="264"/>
      <c r="P514" s="264"/>
      <c r="Q514" s="264"/>
      <c r="R514" s="264"/>
      <c r="S514" s="264"/>
      <c r="T514" s="265"/>
      <c r="AT514" s="266" t="s">
        <v>188</v>
      </c>
      <c r="AU514" s="266" t="s">
        <v>85</v>
      </c>
      <c r="AV514" s="13" t="s">
        <v>85</v>
      </c>
      <c r="AW514" s="13" t="s">
        <v>32</v>
      </c>
      <c r="AX514" s="13" t="s">
        <v>76</v>
      </c>
      <c r="AY514" s="266" t="s">
        <v>179</v>
      </c>
    </row>
    <row r="515" s="13" customFormat="1">
      <c r="B515" s="256"/>
      <c r="C515" s="257"/>
      <c r="D515" s="247" t="s">
        <v>188</v>
      </c>
      <c r="E515" s="258" t="s">
        <v>1</v>
      </c>
      <c r="F515" s="259" t="s">
        <v>469</v>
      </c>
      <c r="G515" s="257"/>
      <c r="H515" s="260">
        <v>4.5659999999999998</v>
      </c>
      <c r="I515" s="261"/>
      <c r="J515" s="257"/>
      <c r="K515" s="257"/>
      <c r="L515" s="262"/>
      <c r="M515" s="263"/>
      <c r="N515" s="264"/>
      <c r="O515" s="264"/>
      <c r="P515" s="264"/>
      <c r="Q515" s="264"/>
      <c r="R515" s="264"/>
      <c r="S515" s="264"/>
      <c r="T515" s="265"/>
      <c r="AT515" s="266" t="s">
        <v>188</v>
      </c>
      <c r="AU515" s="266" t="s">
        <v>85</v>
      </c>
      <c r="AV515" s="13" t="s">
        <v>85</v>
      </c>
      <c r="AW515" s="13" t="s">
        <v>32</v>
      </c>
      <c r="AX515" s="13" t="s">
        <v>76</v>
      </c>
      <c r="AY515" s="266" t="s">
        <v>179</v>
      </c>
    </row>
    <row r="516" s="13" customFormat="1">
      <c r="B516" s="256"/>
      <c r="C516" s="257"/>
      <c r="D516" s="247" t="s">
        <v>188</v>
      </c>
      <c r="E516" s="258" t="s">
        <v>1</v>
      </c>
      <c r="F516" s="259" t="s">
        <v>470</v>
      </c>
      <c r="G516" s="257"/>
      <c r="H516" s="260">
        <v>1.3660000000000001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AT516" s="266" t="s">
        <v>188</v>
      </c>
      <c r="AU516" s="266" t="s">
        <v>85</v>
      </c>
      <c r="AV516" s="13" t="s">
        <v>85</v>
      </c>
      <c r="AW516" s="13" t="s">
        <v>32</v>
      </c>
      <c r="AX516" s="13" t="s">
        <v>76</v>
      </c>
      <c r="AY516" s="266" t="s">
        <v>179</v>
      </c>
    </row>
    <row r="517" s="13" customFormat="1">
      <c r="B517" s="256"/>
      <c r="C517" s="257"/>
      <c r="D517" s="247" t="s">
        <v>188</v>
      </c>
      <c r="E517" s="258" t="s">
        <v>1</v>
      </c>
      <c r="F517" s="259" t="s">
        <v>471</v>
      </c>
      <c r="G517" s="257"/>
      <c r="H517" s="260">
        <v>-1.2350000000000001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AT517" s="266" t="s">
        <v>188</v>
      </c>
      <c r="AU517" s="266" t="s">
        <v>85</v>
      </c>
      <c r="AV517" s="13" t="s">
        <v>85</v>
      </c>
      <c r="AW517" s="13" t="s">
        <v>32</v>
      </c>
      <c r="AX517" s="13" t="s">
        <v>76</v>
      </c>
      <c r="AY517" s="266" t="s">
        <v>179</v>
      </c>
    </row>
    <row r="518" s="13" customFormat="1">
      <c r="B518" s="256"/>
      <c r="C518" s="257"/>
      <c r="D518" s="247" t="s">
        <v>188</v>
      </c>
      <c r="E518" s="258" t="s">
        <v>1</v>
      </c>
      <c r="F518" s="259" t="s">
        <v>472</v>
      </c>
      <c r="G518" s="257"/>
      <c r="H518" s="260">
        <v>-4</v>
      </c>
      <c r="I518" s="261"/>
      <c r="J518" s="257"/>
      <c r="K518" s="257"/>
      <c r="L518" s="262"/>
      <c r="M518" s="263"/>
      <c r="N518" s="264"/>
      <c r="O518" s="264"/>
      <c r="P518" s="264"/>
      <c r="Q518" s="264"/>
      <c r="R518" s="264"/>
      <c r="S518" s="264"/>
      <c r="T518" s="265"/>
      <c r="AT518" s="266" t="s">
        <v>188</v>
      </c>
      <c r="AU518" s="266" t="s">
        <v>85</v>
      </c>
      <c r="AV518" s="13" t="s">
        <v>85</v>
      </c>
      <c r="AW518" s="13" t="s">
        <v>32</v>
      </c>
      <c r="AX518" s="13" t="s">
        <v>76</v>
      </c>
      <c r="AY518" s="266" t="s">
        <v>179</v>
      </c>
    </row>
    <row r="519" s="13" customFormat="1">
      <c r="B519" s="256"/>
      <c r="C519" s="257"/>
      <c r="D519" s="247" t="s">
        <v>188</v>
      </c>
      <c r="E519" s="258" t="s">
        <v>1</v>
      </c>
      <c r="F519" s="259" t="s">
        <v>473</v>
      </c>
      <c r="G519" s="257"/>
      <c r="H519" s="260">
        <v>-0.40000000000000002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AT519" s="266" t="s">
        <v>188</v>
      </c>
      <c r="AU519" s="266" t="s">
        <v>85</v>
      </c>
      <c r="AV519" s="13" t="s">
        <v>85</v>
      </c>
      <c r="AW519" s="13" t="s">
        <v>32</v>
      </c>
      <c r="AX519" s="13" t="s">
        <v>76</v>
      </c>
      <c r="AY519" s="266" t="s">
        <v>179</v>
      </c>
    </row>
    <row r="520" s="13" customFormat="1">
      <c r="B520" s="256"/>
      <c r="C520" s="257"/>
      <c r="D520" s="247" t="s">
        <v>188</v>
      </c>
      <c r="E520" s="258" t="s">
        <v>1</v>
      </c>
      <c r="F520" s="259" t="s">
        <v>447</v>
      </c>
      <c r="G520" s="257"/>
      <c r="H520" s="260">
        <v>-9.1920000000000002</v>
      </c>
      <c r="I520" s="261"/>
      <c r="J520" s="257"/>
      <c r="K520" s="257"/>
      <c r="L520" s="262"/>
      <c r="M520" s="263"/>
      <c r="N520" s="264"/>
      <c r="O520" s="264"/>
      <c r="P520" s="264"/>
      <c r="Q520" s="264"/>
      <c r="R520" s="264"/>
      <c r="S520" s="264"/>
      <c r="T520" s="265"/>
      <c r="AT520" s="266" t="s">
        <v>188</v>
      </c>
      <c r="AU520" s="266" t="s">
        <v>85</v>
      </c>
      <c r="AV520" s="13" t="s">
        <v>85</v>
      </c>
      <c r="AW520" s="13" t="s">
        <v>32</v>
      </c>
      <c r="AX520" s="13" t="s">
        <v>76</v>
      </c>
      <c r="AY520" s="266" t="s">
        <v>179</v>
      </c>
    </row>
    <row r="521" s="13" customFormat="1">
      <c r="B521" s="256"/>
      <c r="C521" s="257"/>
      <c r="D521" s="247" t="s">
        <v>188</v>
      </c>
      <c r="E521" s="258" t="s">
        <v>1</v>
      </c>
      <c r="F521" s="259" t="s">
        <v>448</v>
      </c>
      <c r="G521" s="257"/>
      <c r="H521" s="260">
        <v>-7.1879999999999997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AT521" s="266" t="s">
        <v>188</v>
      </c>
      <c r="AU521" s="266" t="s">
        <v>85</v>
      </c>
      <c r="AV521" s="13" t="s">
        <v>85</v>
      </c>
      <c r="AW521" s="13" t="s">
        <v>32</v>
      </c>
      <c r="AX521" s="13" t="s">
        <v>76</v>
      </c>
      <c r="AY521" s="266" t="s">
        <v>179</v>
      </c>
    </row>
    <row r="522" s="12" customFormat="1">
      <c r="B522" s="245"/>
      <c r="C522" s="246"/>
      <c r="D522" s="247" t="s">
        <v>188</v>
      </c>
      <c r="E522" s="248" t="s">
        <v>1</v>
      </c>
      <c r="F522" s="249" t="s">
        <v>354</v>
      </c>
      <c r="G522" s="246"/>
      <c r="H522" s="248" t="s">
        <v>1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AT522" s="255" t="s">
        <v>188</v>
      </c>
      <c r="AU522" s="255" t="s">
        <v>85</v>
      </c>
      <c r="AV522" s="12" t="s">
        <v>83</v>
      </c>
      <c r="AW522" s="12" t="s">
        <v>32</v>
      </c>
      <c r="AX522" s="12" t="s">
        <v>76</v>
      </c>
      <c r="AY522" s="255" t="s">
        <v>179</v>
      </c>
    </row>
    <row r="523" s="13" customFormat="1">
      <c r="B523" s="256"/>
      <c r="C523" s="257"/>
      <c r="D523" s="247" t="s">
        <v>188</v>
      </c>
      <c r="E523" s="258" t="s">
        <v>1</v>
      </c>
      <c r="F523" s="259" t="s">
        <v>355</v>
      </c>
      <c r="G523" s="257"/>
      <c r="H523" s="260">
        <v>110.467</v>
      </c>
      <c r="I523" s="261"/>
      <c r="J523" s="257"/>
      <c r="K523" s="257"/>
      <c r="L523" s="262"/>
      <c r="M523" s="263"/>
      <c r="N523" s="264"/>
      <c r="O523" s="264"/>
      <c r="P523" s="264"/>
      <c r="Q523" s="264"/>
      <c r="R523" s="264"/>
      <c r="S523" s="264"/>
      <c r="T523" s="265"/>
      <c r="AT523" s="266" t="s">
        <v>188</v>
      </c>
      <c r="AU523" s="266" t="s">
        <v>85</v>
      </c>
      <c r="AV523" s="13" t="s">
        <v>85</v>
      </c>
      <c r="AW523" s="13" t="s">
        <v>32</v>
      </c>
      <c r="AX523" s="13" t="s">
        <v>76</v>
      </c>
      <c r="AY523" s="266" t="s">
        <v>179</v>
      </c>
    </row>
    <row r="524" s="13" customFormat="1">
      <c r="B524" s="256"/>
      <c r="C524" s="257"/>
      <c r="D524" s="247" t="s">
        <v>188</v>
      </c>
      <c r="E524" s="258" t="s">
        <v>1</v>
      </c>
      <c r="F524" s="259" t="s">
        <v>356</v>
      </c>
      <c r="G524" s="257"/>
      <c r="H524" s="260">
        <v>145.518</v>
      </c>
      <c r="I524" s="261"/>
      <c r="J524" s="257"/>
      <c r="K524" s="257"/>
      <c r="L524" s="262"/>
      <c r="M524" s="263"/>
      <c r="N524" s="264"/>
      <c r="O524" s="264"/>
      <c r="P524" s="264"/>
      <c r="Q524" s="264"/>
      <c r="R524" s="264"/>
      <c r="S524" s="264"/>
      <c r="T524" s="265"/>
      <c r="AT524" s="266" t="s">
        <v>188</v>
      </c>
      <c r="AU524" s="266" t="s">
        <v>85</v>
      </c>
      <c r="AV524" s="13" t="s">
        <v>85</v>
      </c>
      <c r="AW524" s="13" t="s">
        <v>32</v>
      </c>
      <c r="AX524" s="13" t="s">
        <v>76</v>
      </c>
      <c r="AY524" s="266" t="s">
        <v>179</v>
      </c>
    </row>
    <row r="525" s="13" customFormat="1">
      <c r="B525" s="256"/>
      <c r="C525" s="257"/>
      <c r="D525" s="247" t="s">
        <v>188</v>
      </c>
      <c r="E525" s="258" t="s">
        <v>1</v>
      </c>
      <c r="F525" s="259" t="s">
        <v>474</v>
      </c>
      <c r="G525" s="257"/>
      <c r="H525" s="260">
        <v>10.656000000000001</v>
      </c>
      <c r="I525" s="261"/>
      <c r="J525" s="257"/>
      <c r="K525" s="257"/>
      <c r="L525" s="262"/>
      <c r="M525" s="263"/>
      <c r="N525" s="264"/>
      <c r="O525" s="264"/>
      <c r="P525" s="264"/>
      <c r="Q525" s="264"/>
      <c r="R525" s="264"/>
      <c r="S525" s="264"/>
      <c r="T525" s="265"/>
      <c r="AT525" s="266" t="s">
        <v>188</v>
      </c>
      <c r="AU525" s="266" t="s">
        <v>85</v>
      </c>
      <c r="AV525" s="13" t="s">
        <v>85</v>
      </c>
      <c r="AW525" s="13" t="s">
        <v>32</v>
      </c>
      <c r="AX525" s="13" t="s">
        <v>76</v>
      </c>
      <c r="AY525" s="266" t="s">
        <v>179</v>
      </c>
    </row>
    <row r="526" s="13" customFormat="1">
      <c r="B526" s="256"/>
      <c r="C526" s="257"/>
      <c r="D526" s="247" t="s">
        <v>188</v>
      </c>
      <c r="E526" s="258" t="s">
        <v>1</v>
      </c>
      <c r="F526" s="259" t="s">
        <v>475</v>
      </c>
      <c r="G526" s="257"/>
      <c r="H526" s="260">
        <v>-2.6150000000000002</v>
      </c>
      <c r="I526" s="261"/>
      <c r="J526" s="257"/>
      <c r="K526" s="257"/>
      <c r="L526" s="262"/>
      <c r="M526" s="263"/>
      <c r="N526" s="264"/>
      <c r="O526" s="264"/>
      <c r="P526" s="264"/>
      <c r="Q526" s="264"/>
      <c r="R526" s="264"/>
      <c r="S526" s="264"/>
      <c r="T526" s="265"/>
      <c r="AT526" s="266" t="s">
        <v>188</v>
      </c>
      <c r="AU526" s="266" t="s">
        <v>85</v>
      </c>
      <c r="AV526" s="13" t="s">
        <v>85</v>
      </c>
      <c r="AW526" s="13" t="s">
        <v>32</v>
      </c>
      <c r="AX526" s="13" t="s">
        <v>76</v>
      </c>
      <c r="AY526" s="266" t="s">
        <v>179</v>
      </c>
    </row>
    <row r="527" s="13" customFormat="1">
      <c r="B527" s="256"/>
      <c r="C527" s="257"/>
      <c r="D527" s="247" t="s">
        <v>188</v>
      </c>
      <c r="E527" s="258" t="s">
        <v>1</v>
      </c>
      <c r="F527" s="259" t="s">
        <v>476</v>
      </c>
      <c r="G527" s="257"/>
      <c r="H527" s="260">
        <v>-5.0599999999999996</v>
      </c>
      <c r="I527" s="261"/>
      <c r="J527" s="257"/>
      <c r="K527" s="257"/>
      <c r="L527" s="262"/>
      <c r="M527" s="263"/>
      <c r="N527" s="264"/>
      <c r="O527" s="264"/>
      <c r="P527" s="264"/>
      <c r="Q527" s="264"/>
      <c r="R527" s="264"/>
      <c r="S527" s="264"/>
      <c r="T527" s="265"/>
      <c r="AT527" s="266" t="s">
        <v>188</v>
      </c>
      <c r="AU527" s="266" t="s">
        <v>85</v>
      </c>
      <c r="AV527" s="13" t="s">
        <v>85</v>
      </c>
      <c r="AW527" s="13" t="s">
        <v>32</v>
      </c>
      <c r="AX527" s="13" t="s">
        <v>76</v>
      </c>
      <c r="AY527" s="266" t="s">
        <v>179</v>
      </c>
    </row>
    <row r="528" s="13" customFormat="1">
      <c r="B528" s="256"/>
      <c r="C528" s="257"/>
      <c r="D528" s="247" t="s">
        <v>188</v>
      </c>
      <c r="E528" s="258" t="s">
        <v>1</v>
      </c>
      <c r="F528" s="259" t="s">
        <v>461</v>
      </c>
      <c r="G528" s="257"/>
      <c r="H528" s="260">
        <v>-3.1400000000000001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AT528" s="266" t="s">
        <v>188</v>
      </c>
      <c r="AU528" s="266" t="s">
        <v>85</v>
      </c>
      <c r="AV528" s="13" t="s">
        <v>85</v>
      </c>
      <c r="AW528" s="13" t="s">
        <v>32</v>
      </c>
      <c r="AX528" s="13" t="s">
        <v>76</v>
      </c>
      <c r="AY528" s="266" t="s">
        <v>179</v>
      </c>
    </row>
    <row r="529" s="13" customFormat="1">
      <c r="B529" s="256"/>
      <c r="C529" s="257"/>
      <c r="D529" s="247" t="s">
        <v>188</v>
      </c>
      <c r="E529" s="258" t="s">
        <v>1</v>
      </c>
      <c r="F529" s="259" t="s">
        <v>446</v>
      </c>
      <c r="G529" s="257"/>
      <c r="H529" s="260">
        <v>-7.0999999999999996</v>
      </c>
      <c r="I529" s="261"/>
      <c r="J529" s="257"/>
      <c r="K529" s="257"/>
      <c r="L529" s="262"/>
      <c r="M529" s="263"/>
      <c r="N529" s="264"/>
      <c r="O529" s="264"/>
      <c r="P529" s="264"/>
      <c r="Q529" s="264"/>
      <c r="R529" s="264"/>
      <c r="S529" s="264"/>
      <c r="T529" s="265"/>
      <c r="AT529" s="266" t="s">
        <v>188</v>
      </c>
      <c r="AU529" s="266" t="s">
        <v>85</v>
      </c>
      <c r="AV529" s="13" t="s">
        <v>85</v>
      </c>
      <c r="AW529" s="13" t="s">
        <v>32</v>
      </c>
      <c r="AX529" s="13" t="s">
        <v>76</v>
      </c>
      <c r="AY529" s="266" t="s">
        <v>179</v>
      </c>
    </row>
    <row r="530" s="13" customFormat="1">
      <c r="B530" s="256"/>
      <c r="C530" s="257"/>
      <c r="D530" s="247" t="s">
        <v>188</v>
      </c>
      <c r="E530" s="258" t="s">
        <v>1</v>
      </c>
      <c r="F530" s="259" t="s">
        <v>477</v>
      </c>
      <c r="G530" s="257"/>
      <c r="H530" s="260">
        <v>-4.6399999999999997</v>
      </c>
      <c r="I530" s="261"/>
      <c r="J530" s="257"/>
      <c r="K530" s="257"/>
      <c r="L530" s="262"/>
      <c r="M530" s="263"/>
      <c r="N530" s="264"/>
      <c r="O530" s="264"/>
      <c r="P530" s="264"/>
      <c r="Q530" s="264"/>
      <c r="R530" s="264"/>
      <c r="S530" s="264"/>
      <c r="T530" s="265"/>
      <c r="AT530" s="266" t="s">
        <v>188</v>
      </c>
      <c r="AU530" s="266" t="s">
        <v>85</v>
      </c>
      <c r="AV530" s="13" t="s">
        <v>85</v>
      </c>
      <c r="AW530" s="13" t="s">
        <v>32</v>
      </c>
      <c r="AX530" s="13" t="s">
        <v>76</v>
      </c>
      <c r="AY530" s="266" t="s">
        <v>179</v>
      </c>
    </row>
    <row r="531" s="13" customFormat="1">
      <c r="B531" s="256"/>
      <c r="C531" s="257"/>
      <c r="D531" s="247" t="s">
        <v>188</v>
      </c>
      <c r="E531" s="258" t="s">
        <v>1</v>
      </c>
      <c r="F531" s="259" t="s">
        <v>478</v>
      </c>
      <c r="G531" s="257"/>
      <c r="H531" s="260">
        <v>-0.73999999999999999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AT531" s="266" t="s">
        <v>188</v>
      </c>
      <c r="AU531" s="266" t="s">
        <v>85</v>
      </c>
      <c r="AV531" s="13" t="s">
        <v>85</v>
      </c>
      <c r="AW531" s="13" t="s">
        <v>32</v>
      </c>
      <c r="AX531" s="13" t="s">
        <v>76</v>
      </c>
      <c r="AY531" s="266" t="s">
        <v>179</v>
      </c>
    </row>
    <row r="532" s="13" customFormat="1">
      <c r="B532" s="256"/>
      <c r="C532" s="257"/>
      <c r="D532" s="247" t="s">
        <v>188</v>
      </c>
      <c r="E532" s="258" t="s">
        <v>1</v>
      </c>
      <c r="F532" s="259" t="s">
        <v>473</v>
      </c>
      <c r="G532" s="257"/>
      <c r="H532" s="260">
        <v>-0.40000000000000002</v>
      </c>
      <c r="I532" s="261"/>
      <c r="J532" s="257"/>
      <c r="K532" s="257"/>
      <c r="L532" s="262"/>
      <c r="M532" s="263"/>
      <c r="N532" s="264"/>
      <c r="O532" s="264"/>
      <c r="P532" s="264"/>
      <c r="Q532" s="264"/>
      <c r="R532" s="264"/>
      <c r="S532" s="264"/>
      <c r="T532" s="265"/>
      <c r="AT532" s="266" t="s">
        <v>188</v>
      </c>
      <c r="AU532" s="266" t="s">
        <v>85</v>
      </c>
      <c r="AV532" s="13" t="s">
        <v>85</v>
      </c>
      <c r="AW532" s="13" t="s">
        <v>32</v>
      </c>
      <c r="AX532" s="13" t="s">
        <v>76</v>
      </c>
      <c r="AY532" s="266" t="s">
        <v>179</v>
      </c>
    </row>
    <row r="533" s="13" customFormat="1">
      <c r="B533" s="256"/>
      <c r="C533" s="257"/>
      <c r="D533" s="247" t="s">
        <v>188</v>
      </c>
      <c r="E533" s="258" t="s">
        <v>1</v>
      </c>
      <c r="F533" s="259" t="s">
        <v>479</v>
      </c>
      <c r="G533" s="257"/>
      <c r="H533" s="260">
        <v>-10.368</v>
      </c>
      <c r="I533" s="261"/>
      <c r="J533" s="257"/>
      <c r="K533" s="257"/>
      <c r="L533" s="262"/>
      <c r="M533" s="263"/>
      <c r="N533" s="264"/>
      <c r="O533" s="264"/>
      <c r="P533" s="264"/>
      <c r="Q533" s="264"/>
      <c r="R533" s="264"/>
      <c r="S533" s="264"/>
      <c r="T533" s="265"/>
      <c r="AT533" s="266" t="s">
        <v>188</v>
      </c>
      <c r="AU533" s="266" t="s">
        <v>85</v>
      </c>
      <c r="AV533" s="13" t="s">
        <v>85</v>
      </c>
      <c r="AW533" s="13" t="s">
        <v>32</v>
      </c>
      <c r="AX533" s="13" t="s">
        <v>76</v>
      </c>
      <c r="AY533" s="266" t="s">
        <v>179</v>
      </c>
    </row>
    <row r="534" s="13" customFormat="1">
      <c r="B534" s="256"/>
      <c r="C534" s="257"/>
      <c r="D534" s="247" t="s">
        <v>188</v>
      </c>
      <c r="E534" s="258" t="s">
        <v>1</v>
      </c>
      <c r="F534" s="259" t="s">
        <v>480</v>
      </c>
      <c r="G534" s="257"/>
      <c r="H534" s="260">
        <v>-14.375999999999999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AT534" s="266" t="s">
        <v>188</v>
      </c>
      <c r="AU534" s="266" t="s">
        <v>85</v>
      </c>
      <c r="AV534" s="13" t="s">
        <v>85</v>
      </c>
      <c r="AW534" s="13" t="s">
        <v>32</v>
      </c>
      <c r="AX534" s="13" t="s">
        <v>76</v>
      </c>
      <c r="AY534" s="266" t="s">
        <v>179</v>
      </c>
    </row>
    <row r="535" s="13" customFormat="1">
      <c r="B535" s="256"/>
      <c r="C535" s="257"/>
      <c r="D535" s="247" t="s">
        <v>188</v>
      </c>
      <c r="E535" s="258" t="s">
        <v>1</v>
      </c>
      <c r="F535" s="259" t="s">
        <v>481</v>
      </c>
      <c r="G535" s="257"/>
      <c r="H535" s="260">
        <v>-5.8799999999999999</v>
      </c>
      <c r="I535" s="261"/>
      <c r="J535" s="257"/>
      <c r="K535" s="257"/>
      <c r="L535" s="262"/>
      <c r="M535" s="263"/>
      <c r="N535" s="264"/>
      <c r="O535" s="264"/>
      <c r="P535" s="264"/>
      <c r="Q535" s="264"/>
      <c r="R535" s="264"/>
      <c r="S535" s="264"/>
      <c r="T535" s="265"/>
      <c r="AT535" s="266" t="s">
        <v>188</v>
      </c>
      <c r="AU535" s="266" t="s">
        <v>85</v>
      </c>
      <c r="AV535" s="13" t="s">
        <v>85</v>
      </c>
      <c r="AW535" s="13" t="s">
        <v>32</v>
      </c>
      <c r="AX535" s="13" t="s">
        <v>76</v>
      </c>
      <c r="AY535" s="266" t="s">
        <v>179</v>
      </c>
    </row>
    <row r="536" s="12" customFormat="1">
      <c r="B536" s="245"/>
      <c r="C536" s="246"/>
      <c r="D536" s="247" t="s">
        <v>188</v>
      </c>
      <c r="E536" s="248" t="s">
        <v>1</v>
      </c>
      <c r="F536" s="249" t="s">
        <v>294</v>
      </c>
      <c r="G536" s="246"/>
      <c r="H536" s="248" t="s">
        <v>1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AT536" s="255" t="s">
        <v>188</v>
      </c>
      <c r="AU536" s="255" t="s">
        <v>85</v>
      </c>
      <c r="AV536" s="12" t="s">
        <v>83</v>
      </c>
      <c r="AW536" s="12" t="s">
        <v>32</v>
      </c>
      <c r="AX536" s="12" t="s">
        <v>76</v>
      </c>
      <c r="AY536" s="255" t="s">
        <v>179</v>
      </c>
    </row>
    <row r="537" s="12" customFormat="1">
      <c r="B537" s="245"/>
      <c r="C537" s="246"/>
      <c r="D537" s="247" t="s">
        <v>188</v>
      </c>
      <c r="E537" s="248" t="s">
        <v>1</v>
      </c>
      <c r="F537" s="249" t="s">
        <v>295</v>
      </c>
      <c r="G537" s="246"/>
      <c r="H537" s="248" t="s">
        <v>1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AT537" s="255" t="s">
        <v>188</v>
      </c>
      <c r="AU537" s="255" t="s">
        <v>85</v>
      </c>
      <c r="AV537" s="12" t="s">
        <v>83</v>
      </c>
      <c r="AW537" s="12" t="s">
        <v>32</v>
      </c>
      <c r="AX537" s="12" t="s">
        <v>76</v>
      </c>
      <c r="AY537" s="255" t="s">
        <v>179</v>
      </c>
    </row>
    <row r="538" s="13" customFormat="1">
      <c r="B538" s="256"/>
      <c r="C538" s="257"/>
      <c r="D538" s="247" t="s">
        <v>188</v>
      </c>
      <c r="E538" s="258" t="s">
        <v>1</v>
      </c>
      <c r="F538" s="259" t="s">
        <v>434</v>
      </c>
      <c r="G538" s="257"/>
      <c r="H538" s="260">
        <v>10.829000000000001</v>
      </c>
      <c r="I538" s="261"/>
      <c r="J538" s="257"/>
      <c r="K538" s="257"/>
      <c r="L538" s="262"/>
      <c r="M538" s="263"/>
      <c r="N538" s="264"/>
      <c r="O538" s="264"/>
      <c r="P538" s="264"/>
      <c r="Q538" s="264"/>
      <c r="R538" s="264"/>
      <c r="S538" s="264"/>
      <c r="T538" s="265"/>
      <c r="AT538" s="266" t="s">
        <v>188</v>
      </c>
      <c r="AU538" s="266" t="s">
        <v>85</v>
      </c>
      <c r="AV538" s="13" t="s">
        <v>85</v>
      </c>
      <c r="AW538" s="13" t="s">
        <v>32</v>
      </c>
      <c r="AX538" s="13" t="s">
        <v>76</v>
      </c>
      <c r="AY538" s="266" t="s">
        <v>179</v>
      </c>
    </row>
    <row r="539" s="13" customFormat="1">
      <c r="B539" s="256"/>
      <c r="C539" s="257"/>
      <c r="D539" s="247" t="s">
        <v>188</v>
      </c>
      <c r="E539" s="258" t="s">
        <v>1</v>
      </c>
      <c r="F539" s="259" t="s">
        <v>297</v>
      </c>
      <c r="G539" s="257"/>
      <c r="H539" s="260">
        <v>0.20000000000000001</v>
      </c>
      <c r="I539" s="261"/>
      <c r="J539" s="257"/>
      <c r="K539" s="257"/>
      <c r="L539" s="262"/>
      <c r="M539" s="263"/>
      <c r="N539" s="264"/>
      <c r="O539" s="264"/>
      <c r="P539" s="264"/>
      <c r="Q539" s="264"/>
      <c r="R539" s="264"/>
      <c r="S539" s="264"/>
      <c r="T539" s="265"/>
      <c r="AT539" s="266" t="s">
        <v>188</v>
      </c>
      <c r="AU539" s="266" t="s">
        <v>85</v>
      </c>
      <c r="AV539" s="13" t="s">
        <v>85</v>
      </c>
      <c r="AW539" s="13" t="s">
        <v>32</v>
      </c>
      <c r="AX539" s="13" t="s">
        <v>76</v>
      </c>
      <c r="AY539" s="266" t="s">
        <v>179</v>
      </c>
    </row>
    <row r="540" s="12" customFormat="1">
      <c r="B540" s="245"/>
      <c r="C540" s="246"/>
      <c r="D540" s="247" t="s">
        <v>188</v>
      </c>
      <c r="E540" s="248" t="s">
        <v>1</v>
      </c>
      <c r="F540" s="249" t="s">
        <v>298</v>
      </c>
      <c r="G540" s="246"/>
      <c r="H540" s="248" t="s">
        <v>1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AT540" s="255" t="s">
        <v>188</v>
      </c>
      <c r="AU540" s="255" t="s">
        <v>85</v>
      </c>
      <c r="AV540" s="12" t="s">
        <v>83</v>
      </c>
      <c r="AW540" s="12" t="s">
        <v>32</v>
      </c>
      <c r="AX540" s="12" t="s">
        <v>76</v>
      </c>
      <c r="AY540" s="255" t="s">
        <v>179</v>
      </c>
    </row>
    <row r="541" s="13" customFormat="1">
      <c r="B541" s="256"/>
      <c r="C541" s="257"/>
      <c r="D541" s="247" t="s">
        <v>188</v>
      </c>
      <c r="E541" s="258" t="s">
        <v>1</v>
      </c>
      <c r="F541" s="259" t="s">
        <v>299</v>
      </c>
      <c r="G541" s="257"/>
      <c r="H541" s="260">
        <v>21.134</v>
      </c>
      <c r="I541" s="261"/>
      <c r="J541" s="257"/>
      <c r="K541" s="257"/>
      <c r="L541" s="262"/>
      <c r="M541" s="263"/>
      <c r="N541" s="264"/>
      <c r="O541" s="264"/>
      <c r="P541" s="264"/>
      <c r="Q541" s="264"/>
      <c r="R541" s="264"/>
      <c r="S541" s="264"/>
      <c r="T541" s="265"/>
      <c r="AT541" s="266" t="s">
        <v>188</v>
      </c>
      <c r="AU541" s="266" t="s">
        <v>85</v>
      </c>
      <c r="AV541" s="13" t="s">
        <v>85</v>
      </c>
      <c r="AW541" s="13" t="s">
        <v>32</v>
      </c>
      <c r="AX541" s="13" t="s">
        <v>76</v>
      </c>
      <c r="AY541" s="266" t="s">
        <v>179</v>
      </c>
    </row>
    <row r="542" s="13" customFormat="1">
      <c r="B542" s="256"/>
      <c r="C542" s="257"/>
      <c r="D542" s="247" t="s">
        <v>188</v>
      </c>
      <c r="E542" s="258" t="s">
        <v>1</v>
      </c>
      <c r="F542" s="259" t="s">
        <v>287</v>
      </c>
      <c r="G542" s="257"/>
      <c r="H542" s="260">
        <v>1.3500000000000001</v>
      </c>
      <c r="I542" s="261"/>
      <c r="J542" s="257"/>
      <c r="K542" s="257"/>
      <c r="L542" s="262"/>
      <c r="M542" s="263"/>
      <c r="N542" s="264"/>
      <c r="O542" s="264"/>
      <c r="P542" s="264"/>
      <c r="Q542" s="264"/>
      <c r="R542" s="264"/>
      <c r="S542" s="264"/>
      <c r="T542" s="265"/>
      <c r="AT542" s="266" t="s">
        <v>188</v>
      </c>
      <c r="AU542" s="266" t="s">
        <v>85</v>
      </c>
      <c r="AV542" s="13" t="s">
        <v>85</v>
      </c>
      <c r="AW542" s="13" t="s">
        <v>32</v>
      </c>
      <c r="AX542" s="13" t="s">
        <v>76</v>
      </c>
      <c r="AY542" s="266" t="s">
        <v>179</v>
      </c>
    </row>
    <row r="543" s="12" customFormat="1">
      <c r="B543" s="245"/>
      <c r="C543" s="246"/>
      <c r="D543" s="247" t="s">
        <v>188</v>
      </c>
      <c r="E543" s="248" t="s">
        <v>1</v>
      </c>
      <c r="F543" s="249" t="s">
        <v>300</v>
      </c>
      <c r="G543" s="246"/>
      <c r="H543" s="248" t="s">
        <v>1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AT543" s="255" t="s">
        <v>188</v>
      </c>
      <c r="AU543" s="255" t="s">
        <v>85</v>
      </c>
      <c r="AV543" s="12" t="s">
        <v>83</v>
      </c>
      <c r="AW543" s="12" t="s">
        <v>32</v>
      </c>
      <c r="AX543" s="12" t="s">
        <v>76</v>
      </c>
      <c r="AY543" s="255" t="s">
        <v>179</v>
      </c>
    </row>
    <row r="544" s="13" customFormat="1">
      <c r="B544" s="256"/>
      <c r="C544" s="257"/>
      <c r="D544" s="247" t="s">
        <v>188</v>
      </c>
      <c r="E544" s="258" t="s">
        <v>1</v>
      </c>
      <c r="F544" s="259" t="s">
        <v>301</v>
      </c>
      <c r="G544" s="257"/>
      <c r="H544" s="260">
        <v>3.7850000000000001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AT544" s="266" t="s">
        <v>188</v>
      </c>
      <c r="AU544" s="266" t="s">
        <v>85</v>
      </c>
      <c r="AV544" s="13" t="s">
        <v>85</v>
      </c>
      <c r="AW544" s="13" t="s">
        <v>32</v>
      </c>
      <c r="AX544" s="13" t="s">
        <v>76</v>
      </c>
      <c r="AY544" s="266" t="s">
        <v>179</v>
      </c>
    </row>
    <row r="545" s="13" customFormat="1">
      <c r="B545" s="256"/>
      <c r="C545" s="257"/>
      <c r="D545" s="247" t="s">
        <v>188</v>
      </c>
      <c r="E545" s="258" t="s">
        <v>1</v>
      </c>
      <c r="F545" s="259" t="s">
        <v>302</v>
      </c>
      <c r="G545" s="257"/>
      <c r="H545" s="260">
        <v>2.2829999999999999</v>
      </c>
      <c r="I545" s="261"/>
      <c r="J545" s="257"/>
      <c r="K545" s="257"/>
      <c r="L545" s="262"/>
      <c r="M545" s="263"/>
      <c r="N545" s="264"/>
      <c r="O545" s="264"/>
      <c r="P545" s="264"/>
      <c r="Q545" s="264"/>
      <c r="R545" s="264"/>
      <c r="S545" s="264"/>
      <c r="T545" s="265"/>
      <c r="AT545" s="266" t="s">
        <v>188</v>
      </c>
      <c r="AU545" s="266" t="s">
        <v>85</v>
      </c>
      <c r="AV545" s="13" t="s">
        <v>85</v>
      </c>
      <c r="AW545" s="13" t="s">
        <v>32</v>
      </c>
      <c r="AX545" s="13" t="s">
        <v>76</v>
      </c>
      <c r="AY545" s="266" t="s">
        <v>179</v>
      </c>
    </row>
    <row r="546" s="13" customFormat="1">
      <c r="B546" s="256"/>
      <c r="C546" s="257"/>
      <c r="D546" s="247" t="s">
        <v>188</v>
      </c>
      <c r="E546" s="258" t="s">
        <v>1</v>
      </c>
      <c r="F546" s="259" t="s">
        <v>288</v>
      </c>
      <c r="G546" s="257"/>
      <c r="H546" s="260">
        <v>17.82</v>
      </c>
      <c r="I546" s="261"/>
      <c r="J546" s="257"/>
      <c r="K546" s="257"/>
      <c r="L546" s="262"/>
      <c r="M546" s="263"/>
      <c r="N546" s="264"/>
      <c r="O546" s="264"/>
      <c r="P546" s="264"/>
      <c r="Q546" s="264"/>
      <c r="R546" s="264"/>
      <c r="S546" s="264"/>
      <c r="T546" s="265"/>
      <c r="AT546" s="266" t="s">
        <v>188</v>
      </c>
      <c r="AU546" s="266" t="s">
        <v>85</v>
      </c>
      <c r="AV546" s="13" t="s">
        <v>85</v>
      </c>
      <c r="AW546" s="13" t="s">
        <v>32</v>
      </c>
      <c r="AX546" s="13" t="s">
        <v>76</v>
      </c>
      <c r="AY546" s="266" t="s">
        <v>179</v>
      </c>
    </row>
    <row r="547" s="12" customFormat="1">
      <c r="B547" s="245"/>
      <c r="C547" s="246"/>
      <c r="D547" s="247" t="s">
        <v>188</v>
      </c>
      <c r="E547" s="248" t="s">
        <v>1</v>
      </c>
      <c r="F547" s="249" t="s">
        <v>303</v>
      </c>
      <c r="G547" s="246"/>
      <c r="H547" s="248" t="s">
        <v>1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AT547" s="255" t="s">
        <v>188</v>
      </c>
      <c r="AU547" s="255" t="s">
        <v>85</v>
      </c>
      <c r="AV547" s="12" t="s">
        <v>83</v>
      </c>
      <c r="AW547" s="12" t="s">
        <v>32</v>
      </c>
      <c r="AX547" s="12" t="s">
        <v>76</v>
      </c>
      <c r="AY547" s="255" t="s">
        <v>179</v>
      </c>
    </row>
    <row r="548" s="13" customFormat="1">
      <c r="B548" s="256"/>
      <c r="C548" s="257"/>
      <c r="D548" s="247" t="s">
        <v>188</v>
      </c>
      <c r="E548" s="258" t="s">
        <v>1</v>
      </c>
      <c r="F548" s="259" t="s">
        <v>304</v>
      </c>
      <c r="G548" s="257"/>
      <c r="H548" s="260">
        <v>13.142</v>
      </c>
      <c r="I548" s="261"/>
      <c r="J548" s="257"/>
      <c r="K548" s="257"/>
      <c r="L548" s="262"/>
      <c r="M548" s="263"/>
      <c r="N548" s="264"/>
      <c r="O548" s="264"/>
      <c r="P548" s="264"/>
      <c r="Q548" s="264"/>
      <c r="R548" s="264"/>
      <c r="S548" s="264"/>
      <c r="T548" s="265"/>
      <c r="AT548" s="266" t="s">
        <v>188</v>
      </c>
      <c r="AU548" s="266" t="s">
        <v>85</v>
      </c>
      <c r="AV548" s="13" t="s">
        <v>85</v>
      </c>
      <c r="AW548" s="13" t="s">
        <v>32</v>
      </c>
      <c r="AX548" s="13" t="s">
        <v>76</v>
      </c>
      <c r="AY548" s="266" t="s">
        <v>179</v>
      </c>
    </row>
    <row r="549" s="13" customFormat="1">
      <c r="B549" s="256"/>
      <c r="C549" s="257"/>
      <c r="D549" s="247" t="s">
        <v>188</v>
      </c>
      <c r="E549" s="258" t="s">
        <v>1</v>
      </c>
      <c r="F549" s="259" t="s">
        <v>305</v>
      </c>
      <c r="G549" s="257"/>
      <c r="H549" s="260">
        <v>2.1749999999999998</v>
      </c>
      <c r="I549" s="261"/>
      <c r="J549" s="257"/>
      <c r="K549" s="257"/>
      <c r="L549" s="262"/>
      <c r="M549" s="263"/>
      <c r="N549" s="264"/>
      <c r="O549" s="264"/>
      <c r="P549" s="264"/>
      <c r="Q549" s="264"/>
      <c r="R549" s="264"/>
      <c r="S549" s="264"/>
      <c r="T549" s="265"/>
      <c r="AT549" s="266" t="s">
        <v>188</v>
      </c>
      <c r="AU549" s="266" t="s">
        <v>85</v>
      </c>
      <c r="AV549" s="13" t="s">
        <v>85</v>
      </c>
      <c r="AW549" s="13" t="s">
        <v>32</v>
      </c>
      <c r="AX549" s="13" t="s">
        <v>76</v>
      </c>
      <c r="AY549" s="266" t="s">
        <v>179</v>
      </c>
    </row>
    <row r="550" s="13" customFormat="1">
      <c r="B550" s="256"/>
      <c r="C550" s="257"/>
      <c r="D550" s="247" t="s">
        <v>188</v>
      </c>
      <c r="E550" s="258" t="s">
        <v>1</v>
      </c>
      <c r="F550" s="259" t="s">
        <v>289</v>
      </c>
      <c r="G550" s="257"/>
      <c r="H550" s="260">
        <v>1.2</v>
      </c>
      <c r="I550" s="261"/>
      <c r="J550" s="257"/>
      <c r="K550" s="257"/>
      <c r="L550" s="262"/>
      <c r="M550" s="263"/>
      <c r="N550" s="264"/>
      <c r="O550" s="264"/>
      <c r="P550" s="264"/>
      <c r="Q550" s="264"/>
      <c r="R550" s="264"/>
      <c r="S550" s="264"/>
      <c r="T550" s="265"/>
      <c r="AT550" s="266" t="s">
        <v>188</v>
      </c>
      <c r="AU550" s="266" t="s">
        <v>85</v>
      </c>
      <c r="AV550" s="13" t="s">
        <v>85</v>
      </c>
      <c r="AW550" s="13" t="s">
        <v>32</v>
      </c>
      <c r="AX550" s="13" t="s">
        <v>76</v>
      </c>
      <c r="AY550" s="266" t="s">
        <v>179</v>
      </c>
    </row>
    <row r="551" s="14" customFormat="1">
      <c r="B551" s="267"/>
      <c r="C551" s="268"/>
      <c r="D551" s="247" t="s">
        <v>188</v>
      </c>
      <c r="E551" s="269" t="s">
        <v>1</v>
      </c>
      <c r="F551" s="270" t="s">
        <v>193</v>
      </c>
      <c r="G551" s="268"/>
      <c r="H551" s="271">
        <v>723.68299999999999</v>
      </c>
      <c r="I551" s="272"/>
      <c r="J551" s="268"/>
      <c r="K551" s="268"/>
      <c r="L551" s="273"/>
      <c r="M551" s="274"/>
      <c r="N551" s="275"/>
      <c r="O551" s="275"/>
      <c r="P551" s="275"/>
      <c r="Q551" s="275"/>
      <c r="R551" s="275"/>
      <c r="S551" s="275"/>
      <c r="T551" s="276"/>
      <c r="AT551" s="277" t="s">
        <v>188</v>
      </c>
      <c r="AU551" s="277" t="s">
        <v>85</v>
      </c>
      <c r="AV551" s="14" t="s">
        <v>186</v>
      </c>
      <c r="AW551" s="14" t="s">
        <v>32</v>
      </c>
      <c r="AX551" s="14" t="s">
        <v>76</v>
      </c>
      <c r="AY551" s="277" t="s">
        <v>179</v>
      </c>
    </row>
    <row r="552" s="13" customFormat="1">
      <c r="B552" s="256"/>
      <c r="C552" s="257"/>
      <c r="D552" s="247" t="s">
        <v>188</v>
      </c>
      <c r="E552" s="258" t="s">
        <v>1</v>
      </c>
      <c r="F552" s="259" t="s">
        <v>525</v>
      </c>
      <c r="G552" s="257"/>
      <c r="H552" s="260">
        <v>725</v>
      </c>
      <c r="I552" s="261"/>
      <c r="J552" s="257"/>
      <c r="K552" s="257"/>
      <c r="L552" s="262"/>
      <c r="M552" s="263"/>
      <c r="N552" s="264"/>
      <c r="O552" s="264"/>
      <c r="P552" s="264"/>
      <c r="Q552" s="264"/>
      <c r="R552" s="264"/>
      <c r="S552" s="264"/>
      <c r="T552" s="265"/>
      <c r="AT552" s="266" t="s">
        <v>188</v>
      </c>
      <c r="AU552" s="266" t="s">
        <v>85</v>
      </c>
      <c r="AV552" s="13" t="s">
        <v>85</v>
      </c>
      <c r="AW552" s="13" t="s">
        <v>32</v>
      </c>
      <c r="AX552" s="13" t="s">
        <v>83</v>
      </c>
      <c r="AY552" s="266" t="s">
        <v>179</v>
      </c>
    </row>
    <row r="553" s="1" customFormat="1" ht="24" customHeight="1">
      <c r="B553" s="38"/>
      <c r="C553" s="232" t="s">
        <v>526</v>
      </c>
      <c r="D553" s="232" t="s">
        <v>181</v>
      </c>
      <c r="E553" s="233" t="s">
        <v>527</v>
      </c>
      <c r="F553" s="234" t="s">
        <v>528</v>
      </c>
      <c r="G553" s="235" t="s">
        <v>201</v>
      </c>
      <c r="H553" s="236">
        <v>73.200000000000003</v>
      </c>
      <c r="I553" s="237"/>
      <c r="J553" s="238">
        <f>ROUND(I553*H553,2)</f>
        <v>0</v>
      </c>
      <c r="K553" s="234" t="s">
        <v>185</v>
      </c>
      <c r="L553" s="43"/>
      <c r="M553" s="239" t="s">
        <v>1</v>
      </c>
      <c r="N553" s="240" t="s">
        <v>41</v>
      </c>
      <c r="O553" s="86"/>
      <c r="P553" s="241">
        <f>O553*H553</f>
        <v>0</v>
      </c>
      <c r="Q553" s="241">
        <v>0.042000000000000003</v>
      </c>
      <c r="R553" s="241">
        <f>Q553*H553</f>
        <v>3.0744000000000002</v>
      </c>
      <c r="S553" s="241">
        <v>0</v>
      </c>
      <c r="T553" s="242">
        <f>S553*H553</f>
        <v>0</v>
      </c>
      <c r="AR553" s="243" t="s">
        <v>186</v>
      </c>
      <c r="AT553" s="243" t="s">
        <v>181</v>
      </c>
      <c r="AU553" s="243" t="s">
        <v>85</v>
      </c>
      <c r="AY553" s="17" t="s">
        <v>179</v>
      </c>
      <c r="BE553" s="244">
        <f>IF(N553="základní",J553,0)</f>
        <v>0</v>
      </c>
      <c r="BF553" s="244">
        <f>IF(N553="snížená",J553,0)</f>
        <v>0</v>
      </c>
      <c r="BG553" s="244">
        <f>IF(N553="zákl. přenesená",J553,0)</f>
        <v>0</v>
      </c>
      <c r="BH553" s="244">
        <f>IF(N553="sníž. přenesená",J553,0)</f>
        <v>0</v>
      </c>
      <c r="BI553" s="244">
        <f>IF(N553="nulová",J553,0)</f>
        <v>0</v>
      </c>
      <c r="BJ553" s="17" t="s">
        <v>83</v>
      </c>
      <c r="BK553" s="244">
        <f>ROUND(I553*H553,2)</f>
        <v>0</v>
      </c>
      <c r="BL553" s="17" t="s">
        <v>186</v>
      </c>
      <c r="BM553" s="243" t="s">
        <v>529</v>
      </c>
    </row>
    <row r="554" s="12" customFormat="1">
      <c r="B554" s="245"/>
      <c r="C554" s="246"/>
      <c r="D554" s="247" t="s">
        <v>188</v>
      </c>
      <c r="E554" s="248" t="s">
        <v>1</v>
      </c>
      <c r="F554" s="249" t="s">
        <v>530</v>
      </c>
      <c r="G554" s="246"/>
      <c r="H554" s="248" t="s">
        <v>1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AT554" s="255" t="s">
        <v>188</v>
      </c>
      <c r="AU554" s="255" t="s">
        <v>85</v>
      </c>
      <c r="AV554" s="12" t="s">
        <v>83</v>
      </c>
      <c r="AW554" s="12" t="s">
        <v>32</v>
      </c>
      <c r="AX554" s="12" t="s">
        <v>76</v>
      </c>
      <c r="AY554" s="255" t="s">
        <v>179</v>
      </c>
    </row>
    <row r="555" s="13" customFormat="1">
      <c r="B555" s="256"/>
      <c r="C555" s="257"/>
      <c r="D555" s="247" t="s">
        <v>188</v>
      </c>
      <c r="E555" s="258" t="s">
        <v>1</v>
      </c>
      <c r="F555" s="259" t="s">
        <v>531</v>
      </c>
      <c r="G555" s="257"/>
      <c r="H555" s="260">
        <v>28.5</v>
      </c>
      <c r="I555" s="261"/>
      <c r="J555" s="257"/>
      <c r="K555" s="257"/>
      <c r="L555" s="262"/>
      <c r="M555" s="263"/>
      <c r="N555" s="264"/>
      <c r="O555" s="264"/>
      <c r="P555" s="264"/>
      <c r="Q555" s="264"/>
      <c r="R555" s="264"/>
      <c r="S555" s="264"/>
      <c r="T555" s="265"/>
      <c r="AT555" s="266" t="s">
        <v>188</v>
      </c>
      <c r="AU555" s="266" t="s">
        <v>85</v>
      </c>
      <c r="AV555" s="13" t="s">
        <v>85</v>
      </c>
      <c r="AW555" s="13" t="s">
        <v>32</v>
      </c>
      <c r="AX555" s="13" t="s">
        <v>76</v>
      </c>
      <c r="AY555" s="266" t="s">
        <v>179</v>
      </c>
    </row>
    <row r="556" s="13" customFormat="1">
      <c r="B556" s="256"/>
      <c r="C556" s="257"/>
      <c r="D556" s="247" t="s">
        <v>188</v>
      </c>
      <c r="E556" s="258" t="s">
        <v>1</v>
      </c>
      <c r="F556" s="259" t="s">
        <v>532</v>
      </c>
      <c r="G556" s="257"/>
      <c r="H556" s="260">
        <v>13.68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AT556" s="266" t="s">
        <v>188</v>
      </c>
      <c r="AU556" s="266" t="s">
        <v>85</v>
      </c>
      <c r="AV556" s="13" t="s">
        <v>85</v>
      </c>
      <c r="AW556" s="13" t="s">
        <v>32</v>
      </c>
      <c r="AX556" s="13" t="s">
        <v>76</v>
      </c>
      <c r="AY556" s="266" t="s">
        <v>179</v>
      </c>
    </row>
    <row r="557" s="13" customFormat="1">
      <c r="B557" s="256"/>
      <c r="C557" s="257"/>
      <c r="D557" s="247" t="s">
        <v>188</v>
      </c>
      <c r="E557" s="258" t="s">
        <v>1</v>
      </c>
      <c r="F557" s="259" t="s">
        <v>533</v>
      </c>
      <c r="G557" s="257"/>
      <c r="H557" s="260">
        <v>3.8500000000000001</v>
      </c>
      <c r="I557" s="261"/>
      <c r="J557" s="257"/>
      <c r="K557" s="257"/>
      <c r="L557" s="262"/>
      <c r="M557" s="263"/>
      <c r="N557" s="264"/>
      <c r="O557" s="264"/>
      <c r="P557" s="264"/>
      <c r="Q557" s="264"/>
      <c r="R557" s="264"/>
      <c r="S557" s="264"/>
      <c r="T557" s="265"/>
      <c r="AT557" s="266" t="s">
        <v>188</v>
      </c>
      <c r="AU557" s="266" t="s">
        <v>85</v>
      </c>
      <c r="AV557" s="13" t="s">
        <v>85</v>
      </c>
      <c r="AW557" s="13" t="s">
        <v>32</v>
      </c>
      <c r="AX557" s="13" t="s">
        <v>76</v>
      </c>
      <c r="AY557" s="266" t="s">
        <v>179</v>
      </c>
    </row>
    <row r="558" s="13" customFormat="1">
      <c r="B558" s="256"/>
      <c r="C558" s="257"/>
      <c r="D558" s="247" t="s">
        <v>188</v>
      </c>
      <c r="E558" s="258" t="s">
        <v>1</v>
      </c>
      <c r="F558" s="259" t="s">
        <v>534</v>
      </c>
      <c r="G558" s="257"/>
      <c r="H558" s="260">
        <v>3.1899999999999999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AT558" s="266" t="s">
        <v>188</v>
      </c>
      <c r="AU558" s="266" t="s">
        <v>85</v>
      </c>
      <c r="AV558" s="13" t="s">
        <v>85</v>
      </c>
      <c r="AW558" s="13" t="s">
        <v>32</v>
      </c>
      <c r="AX558" s="13" t="s">
        <v>76</v>
      </c>
      <c r="AY558" s="266" t="s">
        <v>179</v>
      </c>
    </row>
    <row r="559" s="13" customFormat="1">
      <c r="B559" s="256"/>
      <c r="C559" s="257"/>
      <c r="D559" s="247" t="s">
        <v>188</v>
      </c>
      <c r="E559" s="258" t="s">
        <v>1</v>
      </c>
      <c r="F559" s="259" t="s">
        <v>535</v>
      </c>
      <c r="G559" s="257"/>
      <c r="H559" s="260">
        <v>23.98</v>
      </c>
      <c r="I559" s="261"/>
      <c r="J559" s="257"/>
      <c r="K559" s="257"/>
      <c r="L559" s="262"/>
      <c r="M559" s="263"/>
      <c r="N559" s="264"/>
      <c r="O559" s="264"/>
      <c r="P559" s="264"/>
      <c r="Q559" s="264"/>
      <c r="R559" s="264"/>
      <c r="S559" s="264"/>
      <c r="T559" s="265"/>
      <c r="AT559" s="266" t="s">
        <v>188</v>
      </c>
      <c r="AU559" s="266" t="s">
        <v>85</v>
      </c>
      <c r="AV559" s="13" t="s">
        <v>85</v>
      </c>
      <c r="AW559" s="13" t="s">
        <v>32</v>
      </c>
      <c r="AX559" s="13" t="s">
        <v>76</v>
      </c>
      <c r="AY559" s="266" t="s">
        <v>179</v>
      </c>
    </row>
    <row r="560" s="14" customFormat="1">
      <c r="B560" s="267"/>
      <c r="C560" s="268"/>
      <c r="D560" s="247" t="s">
        <v>188</v>
      </c>
      <c r="E560" s="269" t="s">
        <v>1</v>
      </c>
      <c r="F560" s="270" t="s">
        <v>193</v>
      </c>
      <c r="G560" s="268"/>
      <c r="H560" s="271">
        <v>73.200000000000003</v>
      </c>
      <c r="I560" s="272"/>
      <c r="J560" s="268"/>
      <c r="K560" s="268"/>
      <c r="L560" s="273"/>
      <c r="M560" s="274"/>
      <c r="N560" s="275"/>
      <c r="O560" s="275"/>
      <c r="P560" s="275"/>
      <c r="Q560" s="275"/>
      <c r="R560" s="275"/>
      <c r="S560" s="275"/>
      <c r="T560" s="276"/>
      <c r="AT560" s="277" t="s">
        <v>188</v>
      </c>
      <c r="AU560" s="277" t="s">
        <v>85</v>
      </c>
      <c r="AV560" s="14" t="s">
        <v>186</v>
      </c>
      <c r="AW560" s="14" t="s">
        <v>32</v>
      </c>
      <c r="AX560" s="14" t="s">
        <v>83</v>
      </c>
      <c r="AY560" s="277" t="s">
        <v>179</v>
      </c>
    </row>
    <row r="561" s="1" customFormat="1" ht="16.5" customHeight="1">
      <c r="B561" s="38"/>
      <c r="C561" s="232" t="s">
        <v>536</v>
      </c>
      <c r="D561" s="232" t="s">
        <v>181</v>
      </c>
      <c r="E561" s="233" t="s">
        <v>537</v>
      </c>
      <c r="F561" s="234" t="s">
        <v>538</v>
      </c>
      <c r="G561" s="235" t="s">
        <v>201</v>
      </c>
      <c r="H561" s="236">
        <v>556.90499999999997</v>
      </c>
      <c r="I561" s="237"/>
      <c r="J561" s="238">
        <f>ROUND(I561*H561,2)</f>
        <v>0</v>
      </c>
      <c r="K561" s="234" t="s">
        <v>1</v>
      </c>
      <c r="L561" s="43"/>
      <c r="M561" s="239" t="s">
        <v>1</v>
      </c>
      <c r="N561" s="240" t="s">
        <v>41</v>
      </c>
      <c r="O561" s="86"/>
      <c r="P561" s="241">
        <f>O561*H561</f>
        <v>0</v>
      </c>
      <c r="Q561" s="241">
        <v>0.042000000000000003</v>
      </c>
      <c r="R561" s="241">
        <f>Q561*H561</f>
        <v>23.39001</v>
      </c>
      <c r="S561" s="241">
        <v>0</v>
      </c>
      <c r="T561" s="242">
        <f>S561*H561</f>
        <v>0</v>
      </c>
      <c r="AR561" s="243" t="s">
        <v>186</v>
      </c>
      <c r="AT561" s="243" t="s">
        <v>181</v>
      </c>
      <c r="AU561" s="243" t="s">
        <v>85</v>
      </c>
      <c r="AY561" s="17" t="s">
        <v>179</v>
      </c>
      <c r="BE561" s="244">
        <f>IF(N561="základní",J561,0)</f>
        <v>0</v>
      </c>
      <c r="BF561" s="244">
        <f>IF(N561="snížená",J561,0)</f>
        <v>0</v>
      </c>
      <c r="BG561" s="244">
        <f>IF(N561="zákl. přenesená",J561,0)</f>
        <v>0</v>
      </c>
      <c r="BH561" s="244">
        <f>IF(N561="sníž. přenesená",J561,0)</f>
        <v>0</v>
      </c>
      <c r="BI561" s="244">
        <f>IF(N561="nulová",J561,0)</f>
        <v>0</v>
      </c>
      <c r="BJ561" s="17" t="s">
        <v>83</v>
      </c>
      <c r="BK561" s="244">
        <f>ROUND(I561*H561,2)</f>
        <v>0</v>
      </c>
      <c r="BL561" s="17" t="s">
        <v>186</v>
      </c>
      <c r="BM561" s="243" t="s">
        <v>539</v>
      </c>
    </row>
    <row r="562" s="12" customFormat="1">
      <c r="B562" s="245"/>
      <c r="C562" s="246"/>
      <c r="D562" s="247" t="s">
        <v>188</v>
      </c>
      <c r="E562" s="248" t="s">
        <v>1</v>
      </c>
      <c r="F562" s="249" t="s">
        <v>540</v>
      </c>
      <c r="G562" s="246"/>
      <c r="H562" s="248" t="s">
        <v>1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AT562" s="255" t="s">
        <v>188</v>
      </c>
      <c r="AU562" s="255" t="s">
        <v>85</v>
      </c>
      <c r="AV562" s="12" t="s">
        <v>83</v>
      </c>
      <c r="AW562" s="12" t="s">
        <v>32</v>
      </c>
      <c r="AX562" s="12" t="s">
        <v>76</v>
      </c>
      <c r="AY562" s="255" t="s">
        <v>179</v>
      </c>
    </row>
    <row r="563" s="13" customFormat="1">
      <c r="B563" s="256"/>
      <c r="C563" s="257"/>
      <c r="D563" s="247" t="s">
        <v>188</v>
      </c>
      <c r="E563" s="258" t="s">
        <v>1</v>
      </c>
      <c r="F563" s="259" t="s">
        <v>541</v>
      </c>
      <c r="G563" s="257"/>
      <c r="H563" s="260">
        <v>486.44999999999999</v>
      </c>
      <c r="I563" s="261"/>
      <c r="J563" s="257"/>
      <c r="K563" s="257"/>
      <c r="L563" s="262"/>
      <c r="M563" s="263"/>
      <c r="N563" s="264"/>
      <c r="O563" s="264"/>
      <c r="P563" s="264"/>
      <c r="Q563" s="264"/>
      <c r="R563" s="264"/>
      <c r="S563" s="264"/>
      <c r="T563" s="265"/>
      <c r="AT563" s="266" t="s">
        <v>188</v>
      </c>
      <c r="AU563" s="266" t="s">
        <v>85</v>
      </c>
      <c r="AV563" s="13" t="s">
        <v>85</v>
      </c>
      <c r="AW563" s="13" t="s">
        <v>32</v>
      </c>
      <c r="AX563" s="13" t="s">
        <v>76</v>
      </c>
      <c r="AY563" s="266" t="s">
        <v>179</v>
      </c>
    </row>
    <row r="564" s="13" customFormat="1">
      <c r="B564" s="256"/>
      <c r="C564" s="257"/>
      <c r="D564" s="247" t="s">
        <v>188</v>
      </c>
      <c r="E564" s="258" t="s">
        <v>1</v>
      </c>
      <c r="F564" s="259" t="s">
        <v>542</v>
      </c>
      <c r="G564" s="257"/>
      <c r="H564" s="260">
        <v>70.454999999999998</v>
      </c>
      <c r="I564" s="261"/>
      <c r="J564" s="257"/>
      <c r="K564" s="257"/>
      <c r="L564" s="262"/>
      <c r="M564" s="263"/>
      <c r="N564" s="264"/>
      <c r="O564" s="264"/>
      <c r="P564" s="264"/>
      <c r="Q564" s="264"/>
      <c r="R564" s="264"/>
      <c r="S564" s="264"/>
      <c r="T564" s="265"/>
      <c r="AT564" s="266" t="s">
        <v>188</v>
      </c>
      <c r="AU564" s="266" t="s">
        <v>85</v>
      </c>
      <c r="AV564" s="13" t="s">
        <v>85</v>
      </c>
      <c r="AW564" s="13" t="s">
        <v>32</v>
      </c>
      <c r="AX564" s="13" t="s">
        <v>76</v>
      </c>
      <c r="AY564" s="266" t="s">
        <v>179</v>
      </c>
    </row>
    <row r="565" s="14" customFormat="1">
      <c r="B565" s="267"/>
      <c r="C565" s="268"/>
      <c r="D565" s="247" t="s">
        <v>188</v>
      </c>
      <c r="E565" s="269" t="s">
        <v>1</v>
      </c>
      <c r="F565" s="270" t="s">
        <v>193</v>
      </c>
      <c r="G565" s="268"/>
      <c r="H565" s="271">
        <v>556.90499999999997</v>
      </c>
      <c r="I565" s="272"/>
      <c r="J565" s="268"/>
      <c r="K565" s="268"/>
      <c r="L565" s="273"/>
      <c r="M565" s="274"/>
      <c r="N565" s="275"/>
      <c r="O565" s="275"/>
      <c r="P565" s="275"/>
      <c r="Q565" s="275"/>
      <c r="R565" s="275"/>
      <c r="S565" s="275"/>
      <c r="T565" s="276"/>
      <c r="AT565" s="277" t="s">
        <v>188</v>
      </c>
      <c r="AU565" s="277" t="s">
        <v>85</v>
      </c>
      <c r="AV565" s="14" t="s">
        <v>186</v>
      </c>
      <c r="AW565" s="14" t="s">
        <v>32</v>
      </c>
      <c r="AX565" s="14" t="s">
        <v>83</v>
      </c>
      <c r="AY565" s="277" t="s">
        <v>179</v>
      </c>
    </row>
    <row r="566" s="11" customFormat="1" ht="22.8" customHeight="1">
      <c r="B566" s="216"/>
      <c r="C566" s="217"/>
      <c r="D566" s="218" t="s">
        <v>75</v>
      </c>
      <c r="E566" s="230" t="s">
        <v>267</v>
      </c>
      <c r="F566" s="230" t="s">
        <v>543</v>
      </c>
      <c r="G566" s="217"/>
      <c r="H566" s="217"/>
      <c r="I566" s="220"/>
      <c r="J566" s="231">
        <f>BK566</f>
        <v>0</v>
      </c>
      <c r="K566" s="217"/>
      <c r="L566" s="222"/>
      <c r="M566" s="223"/>
      <c r="N566" s="224"/>
      <c r="O566" s="224"/>
      <c r="P566" s="225">
        <f>SUM(P567:P683)</f>
        <v>0</v>
      </c>
      <c r="Q566" s="224"/>
      <c r="R566" s="225">
        <f>SUM(R567:R683)</f>
        <v>0.5998302000000002</v>
      </c>
      <c r="S566" s="224"/>
      <c r="T566" s="226">
        <f>SUM(T567:T683)</f>
        <v>68.421279999999996</v>
      </c>
      <c r="AR566" s="227" t="s">
        <v>83</v>
      </c>
      <c r="AT566" s="228" t="s">
        <v>75</v>
      </c>
      <c r="AU566" s="228" t="s">
        <v>83</v>
      </c>
      <c r="AY566" s="227" t="s">
        <v>179</v>
      </c>
      <c r="BK566" s="229">
        <f>SUM(BK567:BK683)</f>
        <v>0</v>
      </c>
    </row>
    <row r="567" s="1" customFormat="1" ht="24" customHeight="1">
      <c r="B567" s="38"/>
      <c r="C567" s="232" t="s">
        <v>544</v>
      </c>
      <c r="D567" s="232" t="s">
        <v>181</v>
      </c>
      <c r="E567" s="233" t="s">
        <v>545</v>
      </c>
      <c r="F567" s="234" t="s">
        <v>546</v>
      </c>
      <c r="G567" s="235" t="s">
        <v>201</v>
      </c>
      <c r="H567" s="236">
        <v>783.72799999999995</v>
      </c>
      <c r="I567" s="237"/>
      <c r="J567" s="238">
        <f>ROUND(I567*H567,2)</f>
        <v>0</v>
      </c>
      <c r="K567" s="234" t="s">
        <v>185</v>
      </c>
      <c r="L567" s="43"/>
      <c r="M567" s="239" t="s">
        <v>1</v>
      </c>
      <c r="N567" s="240" t="s">
        <v>41</v>
      </c>
      <c r="O567" s="86"/>
      <c r="P567" s="241">
        <f>O567*H567</f>
        <v>0</v>
      </c>
      <c r="Q567" s="241">
        <v>0</v>
      </c>
      <c r="R567" s="241">
        <f>Q567*H567</f>
        <v>0</v>
      </c>
      <c r="S567" s="241">
        <v>0</v>
      </c>
      <c r="T567" s="242">
        <f>S567*H567</f>
        <v>0</v>
      </c>
      <c r="AR567" s="243" t="s">
        <v>186</v>
      </c>
      <c r="AT567" s="243" t="s">
        <v>181</v>
      </c>
      <c r="AU567" s="243" t="s">
        <v>85</v>
      </c>
      <c r="AY567" s="17" t="s">
        <v>179</v>
      </c>
      <c r="BE567" s="244">
        <f>IF(N567="základní",J567,0)</f>
        <v>0</v>
      </c>
      <c r="BF567" s="244">
        <f>IF(N567="snížená",J567,0)</f>
        <v>0</v>
      </c>
      <c r="BG567" s="244">
        <f>IF(N567="zákl. přenesená",J567,0)</f>
        <v>0</v>
      </c>
      <c r="BH567" s="244">
        <f>IF(N567="sníž. přenesená",J567,0)</f>
        <v>0</v>
      </c>
      <c r="BI567" s="244">
        <f>IF(N567="nulová",J567,0)</f>
        <v>0</v>
      </c>
      <c r="BJ567" s="17" t="s">
        <v>83</v>
      </c>
      <c r="BK567" s="244">
        <f>ROUND(I567*H567,2)</f>
        <v>0</v>
      </c>
      <c r="BL567" s="17" t="s">
        <v>186</v>
      </c>
      <c r="BM567" s="243" t="s">
        <v>547</v>
      </c>
    </row>
    <row r="568" s="13" customFormat="1">
      <c r="B568" s="256"/>
      <c r="C568" s="257"/>
      <c r="D568" s="247" t="s">
        <v>188</v>
      </c>
      <c r="E568" s="258" t="s">
        <v>1</v>
      </c>
      <c r="F568" s="259" t="s">
        <v>548</v>
      </c>
      <c r="G568" s="257"/>
      <c r="H568" s="260">
        <v>672.93600000000004</v>
      </c>
      <c r="I568" s="261"/>
      <c r="J568" s="257"/>
      <c r="K568" s="257"/>
      <c r="L568" s="262"/>
      <c r="M568" s="263"/>
      <c r="N568" s="264"/>
      <c r="O568" s="264"/>
      <c r="P568" s="264"/>
      <c r="Q568" s="264"/>
      <c r="R568" s="264"/>
      <c r="S568" s="264"/>
      <c r="T568" s="265"/>
      <c r="AT568" s="266" t="s">
        <v>188</v>
      </c>
      <c r="AU568" s="266" t="s">
        <v>85</v>
      </c>
      <c r="AV568" s="13" t="s">
        <v>85</v>
      </c>
      <c r="AW568" s="13" t="s">
        <v>32</v>
      </c>
      <c r="AX568" s="13" t="s">
        <v>76</v>
      </c>
      <c r="AY568" s="266" t="s">
        <v>179</v>
      </c>
    </row>
    <row r="569" s="13" customFormat="1">
      <c r="B569" s="256"/>
      <c r="C569" s="257"/>
      <c r="D569" s="247" t="s">
        <v>188</v>
      </c>
      <c r="E569" s="258" t="s">
        <v>1</v>
      </c>
      <c r="F569" s="259" t="s">
        <v>549</v>
      </c>
      <c r="G569" s="257"/>
      <c r="H569" s="260">
        <v>21.864000000000001</v>
      </c>
      <c r="I569" s="261"/>
      <c r="J569" s="257"/>
      <c r="K569" s="257"/>
      <c r="L569" s="262"/>
      <c r="M569" s="263"/>
      <c r="N569" s="264"/>
      <c r="O569" s="264"/>
      <c r="P569" s="264"/>
      <c r="Q569" s="264"/>
      <c r="R569" s="264"/>
      <c r="S569" s="264"/>
      <c r="T569" s="265"/>
      <c r="AT569" s="266" t="s">
        <v>188</v>
      </c>
      <c r="AU569" s="266" t="s">
        <v>85</v>
      </c>
      <c r="AV569" s="13" t="s">
        <v>85</v>
      </c>
      <c r="AW569" s="13" t="s">
        <v>32</v>
      </c>
      <c r="AX569" s="13" t="s">
        <v>76</v>
      </c>
      <c r="AY569" s="266" t="s">
        <v>179</v>
      </c>
    </row>
    <row r="570" s="13" customFormat="1">
      <c r="B570" s="256"/>
      <c r="C570" s="257"/>
      <c r="D570" s="247" t="s">
        <v>188</v>
      </c>
      <c r="E570" s="258" t="s">
        <v>1</v>
      </c>
      <c r="F570" s="259" t="s">
        <v>550</v>
      </c>
      <c r="G570" s="257"/>
      <c r="H570" s="260">
        <v>88.927999999999997</v>
      </c>
      <c r="I570" s="261"/>
      <c r="J570" s="257"/>
      <c r="K570" s="257"/>
      <c r="L570" s="262"/>
      <c r="M570" s="263"/>
      <c r="N570" s="264"/>
      <c r="O570" s="264"/>
      <c r="P570" s="264"/>
      <c r="Q570" s="264"/>
      <c r="R570" s="264"/>
      <c r="S570" s="264"/>
      <c r="T570" s="265"/>
      <c r="AT570" s="266" t="s">
        <v>188</v>
      </c>
      <c r="AU570" s="266" t="s">
        <v>85</v>
      </c>
      <c r="AV570" s="13" t="s">
        <v>85</v>
      </c>
      <c r="AW570" s="13" t="s">
        <v>32</v>
      </c>
      <c r="AX570" s="13" t="s">
        <v>76</v>
      </c>
      <c r="AY570" s="266" t="s">
        <v>179</v>
      </c>
    </row>
    <row r="571" s="14" customFormat="1">
      <c r="B571" s="267"/>
      <c r="C571" s="268"/>
      <c r="D571" s="247" t="s">
        <v>188</v>
      </c>
      <c r="E571" s="269" t="s">
        <v>123</v>
      </c>
      <c r="F571" s="270" t="s">
        <v>193</v>
      </c>
      <c r="G571" s="268"/>
      <c r="H571" s="271">
        <v>783.72799999999995</v>
      </c>
      <c r="I571" s="272"/>
      <c r="J571" s="268"/>
      <c r="K571" s="268"/>
      <c r="L571" s="273"/>
      <c r="M571" s="274"/>
      <c r="N571" s="275"/>
      <c r="O571" s="275"/>
      <c r="P571" s="275"/>
      <c r="Q571" s="275"/>
      <c r="R571" s="275"/>
      <c r="S571" s="275"/>
      <c r="T571" s="276"/>
      <c r="AT571" s="277" t="s">
        <v>188</v>
      </c>
      <c r="AU571" s="277" t="s">
        <v>85</v>
      </c>
      <c r="AV571" s="14" t="s">
        <v>186</v>
      </c>
      <c r="AW571" s="14" t="s">
        <v>32</v>
      </c>
      <c r="AX571" s="14" t="s">
        <v>83</v>
      </c>
      <c r="AY571" s="277" t="s">
        <v>179</v>
      </c>
    </row>
    <row r="572" s="1" customFormat="1" ht="24" customHeight="1">
      <c r="B572" s="38"/>
      <c r="C572" s="232" t="s">
        <v>551</v>
      </c>
      <c r="D572" s="232" t="s">
        <v>181</v>
      </c>
      <c r="E572" s="233" t="s">
        <v>552</v>
      </c>
      <c r="F572" s="234" t="s">
        <v>553</v>
      </c>
      <c r="G572" s="235" t="s">
        <v>201</v>
      </c>
      <c r="H572" s="236">
        <v>47023.68</v>
      </c>
      <c r="I572" s="237"/>
      <c r="J572" s="238">
        <f>ROUND(I572*H572,2)</f>
        <v>0</v>
      </c>
      <c r="K572" s="234" t="s">
        <v>185</v>
      </c>
      <c r="L572" s="43"/>
      <c r="M572" s="239" t="s">
        <v>1</v>
      </c>
      <c r="N572" s="240" t="s">
        <v>41</v>
      </c>
      <c r="O572" s="86"/>
      <c r="P572" s="241">
        <f>O572*H572</f>
        <v>0</v>
      </c>
      <c r="Q572" s="241">
        <v>0</v>
      </c>
      <c r="R572" s="241">
        <f>Q572*H572</f>
        <v>0</v>
      </c>
      <c r="S572" s="241">
        <v>0</v>
      </c>
      <c r="T572" s="242">
        <f>S572*H572</f>
        <v>0</v>
      </c>
      <c r="AR572" s="243" t="s">
        <v>186</v>
      </c>
      <c r="AT572" s="243" t="s">
        <v>181</v>
      </c>
      <c r="AU572" s="243" t="s">
        <v>85</v>
      </c>
      <c r="AY572" s="17" t="s">
        <v>179</v>
      </c>
      <c r="BE572" s="244">
        <f>IF(N572="základní",J572,0)</f>
        <v>0</v>
      </c>
      <c r="BF572" s="244">
        <f>IF(N572="snížená",J572,0)</f>
        <v>0</v>
      </c>
      <c r="BG572" s="244">
        <f>IF(N572="zákl. přenesená",J572,0)</f>
        <v>0</v>
      </c>
      <c r="BH572" s="244">
        <f>IF(N572="sníž. přenesená",J572,0)</f>
        <v>0</v>
      </c>
      <c r="BI572" s="244">
        <f>IF(N572="nulová",J572,0)</f>
        <v>0</v>
      </c>
      <c r="BJ572" s="17" t="s">
        <v>83</v>
      </c>
      <c r="BK572" s="244">
        <f>ROUND(I572*H572,2)</f>
        <v>0</v>
      </c>
      <c r="BL572" s="17" t="s">
        <v>186</v>
      </c>
      <c r="BM572" s="243" t="s">
        <v>554</v>
      </c>
    </row>
    <row r="573" s="13" customFormat="1">
      <c r="B573" s="256"/>
      <c r="C573" s="257"/>
      <c r="D573" s="247" t="s">
        <v>188</v>
      </c>
      <c r="E573" s="258" t="s">
        <v>1</v>
      </c>
      <c r="F573" s="259" t="s">
        <v>555</v>
      </c>
      <c r="G573" s="257"/>
      <c r="H573" s="260">
        <v>47023.68</v>
      </c>
      <c r="I573" s="261"/>
      <c r="J573" s="257"/>
      <c r="K573" s="257"/>
      <c r="L573" s="262"/>
      <c r="M573" s="263"/>
      <c r="N573" s="264"/>
      <c r="O573" s="264"/>
      <c r="P573" s="264"/>
      <c r="Q573" s="264"/>
      <c r="R573" s="264"/>
      <c r="S573" s="264"/>
      <c r="T573" s="265"/>
      <c r="AT573" s="266" t="s">
        <v>188</v>
      </c>
      <c r="AU573" s="266" t="s">
        <v>85</v>
      </c>
      <c r="AV573" s="13" t="s">
        <v>85</v>
      </c>
      <c r="AW573" s="13" t="s">
        <v>32</v>
      </c>
      <c r="AX573" s="13" t="s">
        <v>83</v>
      </c>
      <c r="AY573" s="266" t="s">
        <v>179</v>
      </c>
    </row>
    <row r="574" s="1" customFormat="1" ht="24" customHeight="1">
      <c r="B574" s="38"/>
      <c r="C574" s="232" t="s">
        <v>556</v>
      </c>
      <c r="D574" s="232" t="s">
        <v>181</v>
      </c>
      <c r="E574" s="233" t="s">
        <v>557</v>
      </c>
      <c r="F574" s="234" t="s">
        <v>558</v>
      </c>
      <c r="G574" s="235" t="s">
        <v>201</v>
      </c>
      <c r="H574" s="236">
        <v>783.72799999999995</v>
      </c>
      <c r="I574" s="237"/>
      <c r="J574" s="238">
        <f>ROUND(I574*H574,2)</f>
        <v>0</v>
      </c>
      <c r="K574" s="234" t="s">
        <v>185</v>
      </c>
      <c r="L574" s="43"/>
      <c r="M574" s="239" t="s">
        <v>1</v>
      </c>
      <c r="N574" s="240" t="s">
        <v>41</v>
      </c>
      <c r="O574" s="86"/>
      <c r="P574" s="241">
        <f>O574*H574</f>
        <v>0</v>
      </c>
      <c r="Q574" s="241">
        <v>0</v>
      </c>
      <c r="R574" s="241">
        <f>Q574*H574</f>
        <v>0</v>
      </c>
      <c r="S574" s="241">
        <v>0</v>
      </c>
      <c r="T574" s="242">
        <f>S574*H574</f>
        <v>0</v>
      </c>
      <c r="AR574" s="243" t="s">
        <v>186</v>
      </c>
      <c r="AT574" s="243" t="s">
        <v>181</v>
      </c>
      <c r="AU574" s="243" t="s">
        <v>85</v>
      </c>
      <c r="AY574" s="17" t="s">
        <v>179</v>
      </c>
      <c r="BE574" s="244">
        <f>IF(N574="základní",J574,0)</f>
        <v>0</v>
      </c>
      <c r="BF574" s="244">
        <f>IF(N574="snížená",J574,0)</f>
        <v>0</v>
      </c>
      <c r="BG574" s="244">
        <f>IF(N574="zákl. přenesená",J574,0)</f>
        <v>0</v>
      </c>
      <c r="BH574" s="244">
        <f>IF(N574="sníž. přenesená",J574,0)</f>
        <v>0</v>
      </c>
      <c r="BI574" s="244">
        <f>IF(N574="nulová",J574,0)</f>
        <v>0</v>
      </c>
      <c r="BJ574" s="17" t="s">
        <v>83</v>
      </c>
      <c r="BK574" s="244">
        <f>ROUND(I574*H574,2)</f>
        <v>0</v>
      </c>
      <c r="BL574" s="17" t="s">
        <v>186</v>
      </c>
      <c r="BM574" s="243" t="s">
        <v>559</v>
      </c>
    </row>
    <row r="575" s="13" customFormat="1">
      <c r="B575" s="256"/>
      <c r="C575" s="257"/>
      <c r="D575" s="247" t="s">
        <v>188</v>
      </c>
      <c r="E575" s="258" t="s">
        <v>1</v>
      </c>
      <c r="F575" s="259" t="s">
        <v>123</v>
      </c>
      <c r="G575" s="257"/>
      <c r="H575" s="260">
        <v>783.72799999999995</v>
      </c>
      <c r="I575" s="261"/>
      <c r="J575" s="257"/>
      <c r="K575" s="257"/>
      <c r="L575" s="262"/>
      <c r="M575" s="263"/>
      <c r="N575" s="264"/>
      <c r="O575" s="264"/>
      <c r="P575" s="264"/>
      <c r="Q575" s="264"/>
      <c r="R575" s="264"/>
      <c r="S575" s="264"/>
      <c r="T575" s="265"/>
      <c r="AT575" s="266" t="s">
        <v>188</v>
      </c>
      <c r="AU575" s="266" t="s">
        <v>85</v>
      </c>
      <c r="AV575" s="13" t="s">
        <v>85</v>
      </c>
      <c r="AW575" s="13" t="s">
        <v>32</v>
      </c>
      <c r="AX575" s="13" t="s">
        <v>83</v>
      </c>
      <c r="AY575" s="266" t="s">
        <v>179</v>
      </c>
    </row>
    <row r="576" s="1" customFormat="1" ht="16.5" customHeight="1">
      <c r="B576" s="38"/>
      <c r="C576" s="232" t="s">
        <v>560</v>
      </c>
      <c r="D576" s="232" t="s">
        <v>181</v>
      </c>
      <c r="E576" s="233" t="s">
        <v>561</v>
      </c>
      <c r="F576" s="234" t="s">
        <v>562</v>
      </c>
      <c r="G576" s="235" t="s">
        <v>201</v>
      </c>
      <c r="H576" s="236">
        <v>1045.1600000000001</v>
      </c>
      <c r="I576" s="237"/>
      <c r="J576" s="238">
        <f>ROUND(I576*H576,2)</f>
        <v>0</v>
      </c>
      <c r="K576" s="234" t="s">
        <v>185</v>
      </c>
      <c r="L576" s="43"/>
      <c r="M576" s="239" t="s">
        <v>1</v>
      </c>
      <c r="N576" s="240" t="s">
        <v>41</v>
      </c>
      <c r="O576" s="86"/>
      <c r="P576" s="241">
        <f>O576*H576</f>
        <v>0</v>
      </c>
      <c r="Q576" s="241">
        <v>0</v>
      </c>
      <c r="R576" s="241">
        <f>Q576*H576</f>
        <v>0</v>
      </c>
      <c r="S576" s="241">
        <v>0</v>
      </c>
      <c r="T576" s="242">
        <f>S576*H576</f>
        <v>0</v>
      </c>
      <c r="AR576" s="243" t="s">
        <v>186</v>
      </c>
      <c r="AT576" s="243" t="s">
        <v>181</v>
      </c>
      <c r="AU576" s="243" t="s">
        <v>85</v>
      </c>
      <c r="AY576" s="17" t="s">
        <v>179</v>
      </c>
      <c r="BE576" s="244">
        <f>IF(N576="základní",J576,0)</f>
        <v>0</v>
      </c>
      <c r="BF576" s="244">
        <f>IF(N576="snížená",J576,0)</f>
        <v>0</v>
      </c>
      <c r="BG576" s="244">
        <f>IF(N576="zákl. přenesená",J576,0)</f>
        <v>0</v>
      </c>
      <c r="BH576" s="244">
        <f>IF(N576="sníž. přenesená",J576,0)</f>
        <v>0</v>
      </c>
      <c r="BI576" s="244">
        <f>IF(N576="nulová",J576,0)</f>
        <v>0</v>
      </c>
      <c r="BJ576" s="17" t="s">
        <v>83</v>
      </c>
      <c r="BK576" s="244">
        <f>ROUND(I576*H576,2)</f>
        <v>0</v>
      </c>
      <c r="BL576" s="17" t="s">
        <v>186</v>
      </c>
      <c r="BM576" s="243" t="s">
        <v>563</v>
      </c>
    </row>
    <row r="577" s="13" customFormat="1">
      <c r="B577" s="256"/>
      <c r="C577" s="257"/>
      <c r="D577" s="247" t="s">
        <v>188</v>
      </c>
      <c r="E577" s="258" t="s">
        <v>1</v>
      </c>
      <c r="F577" s="259" t="s">
        <v>564</v>
      </c>
      <c r="G577" s="257"/>
      <c r="H577" s="260">
        <v>877.20000000000005</v>
      </c>
      <c r="I577" s="261"/>
      <c r="J577" s="257"/>
      <c r="K577" s="257"/>
      <c r="L577" s="262"/>
      <c r="M577" s="263"/>
      <c r="N577" s="264"/>
      <c r="O577" s="264"/>
      <c r="P577" s="264"/>
      <c r="Q577" s="264"/>
      <c r="R577" s="264"/>
      <c r="S577" s="264"/>
      <c r="T577" s="265"/>
      <c r="AT577" s="266" t="s">
        <v>188</v>
      </c>
      <c r="AU577" s="266" t="s">
        <v>85</v>
      </c>
      <c r="AV577" s="13" t="s">
        <v>85</v>
      </c>
      <c r="AW577" s="13" t="s">
        <v>32</v>
      </c>
      <c r="AX577" s="13" t="s">
        <v>76</v>
      </c>
      <c r="AY577" s="266" t="s">
        <v>179</v>
      </c>
    </row>
    <row r="578" s="13" customFormat="1">
      <c r="B578" s="256"/>
      <c r="C578" s="257"/>
      <c r="D578" s="247" t="s">
        <v>188</v>
      </c>
      <c r="E578" s="258" t="s">
        <v>1</v>
      </c>
      <c r="F578" s="259" t="s">
        <v>549</v>
      </c>
      <c r="G578" s="257"/>
      <c r="H578" s="260">
        <v>21.864000000000001</v>
      </c>
      <c r="I578" s="261"/>
      <c r="J578" s="257"/>
      <c r="K578" s="257"/>
      <c r="L578" s="262"/>
      <c r="M578" s="263"/>
      <c r="N578" s="264"/>
      <c r="O578" s="264"/>
      <c r="P578" s="264"/>
      <c r="Q578" s="264"/>
      <c r="R578" s="264"/>
      <c r="S578" s="264"/>
      <c r="T578" s="265"/>
      <c r="AT578" s="266" t="s">
        <v>188</v>
      </c>
      <c r="AU578" s="266" t="s">
        <v>85</v>
      </c>
      <c r="AV578" s="13" t="s">
        <v>85</v>
      </c>
      <c r="AW578" s="13" t="s">
        <v>32</v>
      </c>
      <c r="AX578" s="13" t="s">
        <v>76</v>
      </c>
      <c r="AY578" s="266" t="s">
        <v>179</v>
      </c>
    </row>
    <row r="579" s="13" customFormat="1">
      <c r="B579" s="256"/>
      <c r="C579" s="257"/>
      <c r="D579" s="247" t="s">
        <v>188</v>
      </c>
      <c r="E579" s="258" t="s">
        <v>1</v>
      </c>
      <c r="F579" s="259" t="s">
        <v>565</v>
      </c>
      <c r="G579" s="257"/>
      <c r="H579" s="260">
        <v>146.096</v>
      </c>
      <c r="I579" s="261"/>
      <c r="J579" s="257"/>
      <c r="K579" s="257"/>
      <c r="L579" s="262"/>
      <c r="M579" s="263"/>
      <c r="N579" s="264"/>
      <c r="O579" s="264"/>
      <c r="P579" s="264"/>
      <c r="Q579" s="264"/>
      <c r="R579" s="264"/>
      <c r="S579" s="264"/>
      <c r="T579" s="265"/>
      <c r="AT579" s="266" t="s">
        <v>188</v>
      </c>
      <c r="AU579" s="266" t="s">
        <v>85</v>
      </c>
      <c r="AV579" s="13" t="s">
        <v>85</v>
      </c>
      <c r="AW579" s="13" t="s">
        <v>32</v>
      </c>
      <c r="AX579" s="13" t="s">
        <v>76</v>
      </c>
      <c r="AY579" s="266" t="s">
        <v>179</v>
      </c>
    </row>
    <row r="580" s="14" customFormat="1">
      <c r="B580" s="267"/>
      <c r="C580" s="268"/>
      <c r="D580" s="247" t="s">
        <v>188</v>
      </c>
      <c r="E580" s="269" t="s">
        <v>126</v>
      </c>
      <c r="F580" s="270" t="s">
        <v>193</v>
      </c>
      <c r="G580" s="268"/>
      <c r="H580" s="271">
        <v>1045.1600000000001</v>
      </c>
      <c r="I580" s="272"/>
      <c r="J580" s="268"/>
      <c r="K580" s="268"/>
      <c r="L580" s="273"/>
      <c r="M580" s="274"/>
      <c r="N580" s="275"/>
      <c r="O580" s="275"/>
      <c r="P580" s="275"/>
      <c r="Q580" s="275"/>
      <c r="R580" s="275"/>
      <c r="S580" s="275"/>
      <c r="T580" s="276"/>
      <c r="AT580" s="277" t="s">
        <v>188</v>
      </c>
      <c r="AU580" s="277" t="s">
        <v>85</v>
      </c>
      <c r="AV580" s="14" t="s">
        <v>186</v>
      </c>
      <c r="AW580" s="14" t="s">
        <v>32</v>
      </c>
      <c r="AX580" s="14" t="s">
        <v>83</v>
      </c>
      <c r="AY580" s="277" t="s">
        <v>179</v>
      </c>
    </row>
    <row r="581" s="1" customFormat="1" ht="16.5" customHeight="1">
      <c r="B581" s="38"/>
      <c r="C581" s="232" t="s">
        <v>566</v>
      </c>
      <c r="D581" s="232" t="s">
        <v>181</v>
      </c>
      <c r="E581" s="233" t="s">
        <v>567</v>
      </c>
      <c r="F581" s="234" t="s">
        <v>568</v>
      </c>
      <c r="G581" s="235" t="s">
        <v>201</v>
      </c>
      <c r="H581" s="236">
        <v>62709.599999999999</v>
      </c>
      <c r="I581" s="237"/>
      <c r="J581" s="238">
        <f>ROUND(I581*H581,2)</f>
        <v>0</v>
      </c>
      <c r="K581" s="234" t="s">
        <v>185</v>
      </c>
      <c r="L581" s="43"/>
      <c r="M581" s="239" t="s">
        <v>1</v>
      </c>
      <c r="N581" s="240" t="s">
        <v>41</v>
      </c>
      <c r="O581" s="86"/>
      <c r="P581" s="241">
        <f>O581*H581</f>
        <v>0</v>
      </c>
      <c r="Q581" s="241">
        <v>0</v>
      </c>
      <c r="R581" s="241">
        <f>Q581*H581</f>
        <v>0</v>
      </c>
      <c r="S581" s="241">
        <v>0</v>
      </c>
      <c r="T581" s="242">
        <f>S581*H581</f>
        <v>0</v>
      </c>
      <c r="AR581" s="243" t="s">
        <v>186</v>
      </c>
      <c r="AT581" s="243" t="s">
        <v>181</v>
      </c>
      <c r="AU581" s="243" t="s">
        <v>85</v>
      </c>
      <c r="AY581" s="17" t="s">
        <v>179</v>
      </c>
      <c r="BE581" s="244">
        <f>IF(N581="základní",J581,0)</f>
        <v>0</v>
      </c>
      <c r="BF581" s="244">
        <f>IF(N581="snížená",J581,0)</f>
        <v>0</v>
      </c>
      <c r="BG581" s="244">
        <f>IF(N581="zákl. přenesená",J581,0)</f>
        <v>0</v>
      </c>
      <c r="BH581" s="244">
        <f>IF(N581="sníž. přenesená",J581,0)</f>
        <v>0</v>
      </c>
      <c r="BI581" s="244">
        <f>IF(N581="nulová",J581,0)</f>
        <v>0</v>
      </c>
      <c r="BJ581" s="17" t="s">
        <v>83</v>
      </c>
      <c r="BK581" s="244">
        <f>ROUND(I581*H581,2)</f>
        <v>0</v>
      </c>
      <c r="BL581" s="17" t="s">
        <v>186</v>
      </c>
      <c r="BM581" s="243" t="s">
        <v>569</v>
      </c>
    </row>
    <row r="582" s="13" customFormat="1">
      <c r="B582" s="256"/>
      <c r="C582" s="257"/>
      <c r="D582" s="247" t="s">
        <v>188</v>
      </c>
      <c r="E582" s="258" t="s">
        <v>1</v>
      </c>
      <c r="F582" s="259" t="s">
        <v>570</v>
      </c>
      <c r="G582" s="257"/>
      <c r="H582" s="260">
        <v>62709.599999999999</v>
      </c>
      <c r="I582" s="261"/>
      <c r="J582" s="257"/>
      <c r="K582" s="257"/>
      <c r="L582" s="262"/>
      <c r="M582" s="263"/>
      <c r="N582" s="264"/>
      <c r="O582" s="264"/>
      <c r="P582" s="264"/>
      <c r="Q582" s="264"/>
      <c r="R582" s="264"/>
      <c r="S582" s="264"/>
      <c r="T582" s="265"/>
      <c r="AT582" s="266" t="s">
        <v>188</v>
      </c>
      <c r="AU582" s="266" t="s">
        <v>85</v>
      </c>
      <c r="AV582" s="13" t="s">
        <v>85</v>
      </c>
      <c r="AW582" s="13" t="s">
        <v>32</v>
      </c>
      <c r="AX582" s="13" t="s">
        <v>83</v>
      </c>
      <c r="AY582" s="266" t="s">
        <v>179</v>
      </c>
    </row>
    <row r="583" s="1" customFormat="1" ht="16.5" customHeight="1">
      <c r="B583" s="38"/>
      <c r="C583" s="232" t="s">
        <v>571</v>
      </c>
      <c r="D583" s="232" t="s">
        <v>181</v>
      </c>
      <c r="E583" s="233" t="s">
        <v>572</v>
      </c>
      <c r="F583" s="234" t="s">
        <v>573</v>
      </c>
      <c r="G583" s="235" t="s">
        <v>201</v>
      </c>
      <c r="H583" s="236">
        <v>1045.1600000000001</v>
      </c>
      <c r="I583" s="237"/>
      <c r="J583" s="238">
        <f>ROUND(I583*H583,2)</f>
        <v>0</v>
      </c>
      <c r="K583" s="234" t="s">
        <v>185</v>
      </c>
      <c r="L583" s="43"/>
      <c r="M583" s="239" t="s">
        <v>1</v>
      </c>
      <c r="N583" s="240" t="s">
        <v>41</v>
      </c>
      <c r="O583" s="86"/>
      <c r="P583" s="241">
        <f>O583*H583</f>
        <v>0</v>
      </c>
      <c r="Q583" s="241">
        <v>0</v>
      </c>
      <c r="R583" s="241">
        <f>Q583*H583</f>
        <v>0</v>
      </c>
      <c r="S583" s="241">
        <v>0</v>
      </c>
      <c r="T583" s="242">
        <f>S583*H583</f>
        <v>0</v>
      </c>
      <c r="AR583" s="243" t="s">
        <v>186</v>
      </c>
      <c r="AT583" s="243" t="s">
        <v>181</v>
      </c>
      <c r="AU583" s="243" t="s">
        <v>85</v>
      </c>
      <c r="AY583" s="17" t="s">
        <v>179</v>
      </c>
      <c r="BE583" s="244">
        <f>IF(N583="základní",J583,0)</f>
        <v>0</v>
      </c>
      <c r="BF583" s="244">
        <f>IF(N583="snížená",J583,0)</f>
        <v>0</v>
      </c>
      <c r="BG583" s="244">
        <f>IF(N583="zákl. přenesená",J583,0)</f>
        <v>0</v>
      </c>
      <c r="BH583" s="244">
        <f>IF(N583="sníž. přenesená",J583,0)</f>
        <v>0</v>
      </c>
      <c r="BI583" s="244">
        <f>IF(N583="nulová",J583,0)</f>
        <v>0</v>
      </c>
      <c r="BJ583" s="17" t="s">
        <v>83</v>
      </c>
      <c r="BK583" s="244">
        <f>ROUND(I583*H583,2)</f>
        <v>0</v>
      </c>
      <c r="BL583" s="17" t="s">
        <v>186</v>
      </c>
      <c r="BM583" s="243" t="s">
        <v>574</v>
      </c>
    </row>
    <row r="584" s="13" customFormat="1">
      <c r="B584" s="256"/>
      <c r="C584" s="257"/>
      <c r="D584" s="247" t="s">
        <v>188</v>
      </c>
      <c r="E584" s="258" t="s">
        <v>1</v>
      </c>
      <c r="F584" s="259" t="s">
        <v>126</v>
      </c>
      <c r="G584" s="257"/>
      <c r="H584" s="260">
        <v>1045.1600000000001</v>
      </c>
      <c r="I584" s="261"/>
      <c r="J584" s="257"/>
      <c r="K584" s="257"/>
      <c r="L584" s="262"/>
      <c r="M584" s="263"/>
      <c r="N584" s="264"/>
      <c r="O584" s="264"/>
      <c r="P584" s="264"/>
      <c r="Q584" s="264"/>
      <c r="R584" s="264"/>
      <c r="S584" s="264"/>
      <c r="T584" s="265"/>
      <c r="AT584" s="266" t="s">
        <v>188</v>
      </c>
      <c r="AU584" s="266" t="s">
        <v>85</v>
      </c>
      <c r="AV584" s="13" t="s">
        <v>85</v>
      </c>
      <c r="AW584" s="13" t="s">
        <v>32</v>
      </c>
      <c r="AX584" s="13" t="s">
        <v>83</v>
      </c>
      <c r="AY584" s="266" t="s">
        <v>179</v>
      </c>
    </row>
    <row r="585" s="1" customFormat="1" ht="24" customHeight="1">
      <c r="B585" s="38"/>
      <c r="C585" s="232" t="s">
        <v>575</v>
      </c>
      <c r="D585" s="232" t="s">
        <v>181</v>
      </c>
      <c r="E585" s="233" t="s">
        <v>576</v>
      </c>
      <c r="F585" s="234" t="s">
        <v>577</v>
      </c>
      <c r="G585" s="235" t="s">
        <v>201</v>
      </c>
      <c r="H585" s="236">
        <v>150</v>
      </c>
      <c r="I585" s="237"/>
      <c r="J585" s="238">
        <f>ROUND(I585*H585,2)</f>
        <v>0</v>
      </c>
      <c r="K585" s="234" t="s">
        <v>185</v>
      </c>
      <c r="L585" s="43"/>
      <c r="M585" s="239" t="s">
        <v>1</v>
      </c>
      <c r="N585" s="240" t="s">
        <v>41</v>
      </c>
      <c r="O585" s="86"/>
      <c r="P585" s="241">
        <f>O585*H585</f>
        <v>0</v>
      </c>
      <c r="Q585" s="241">
        <v>0.00012999999999999999</v>
      </c>
      <c r="R585" s="241">
        <f>Q585*H585</f>
        <v>0.0195</v>
      </c>
      <c r="S585" s="241">
        <v>0</v>
      </c>
      <c r="T585" s="242">
        <f>S585*H585</f>
        <v>0</v>
      </c>
      <c r="AR585" s="243" t="s">
        <v>186</v>
      </c>
      <c r="AT585" s="243" t="s">
        <v>181</v>
      </c>
      <c r="AU585" s="243" t="s">
        <v>85</v>
      </c>
      <c r="AY585" s="17" t="s">
        <v>179</v>
      </c>
      <c r="BE585" s="244">
        <f>IF(N585="základní",J585,0)</f>
        <v>0</v>
      </c>
      <c r="BF585" s="244">
        <f>IF(N585="snížená",J585,0)</f>
        <v>0</v>
      </c>
      <c r="BG585" s="244">
        <f>IF(N585="zákl. přenesená",J585,0)</f>
        <v>0</v>
      </c>
      <c r="BH585" s="244">
        <f>IF(N585="sníž. přenesená",J585,0)</f>
        <v>0</v>
      </c>
      <c r="BI585" s="244">
        <f>IF(N585="nulová",J585,0)</f>
        <v>0</v>
      </c>
      <c r="BJ585" s="17" t="s">
        <v>83</v>
      </c>
      <c r="BK585" s="244">
        <f>ROUND(I585*H585,2)</f>
        <v>0</v>
      </c>
      <c r="BL585" s="17" t="s">
        <v>186</v>
      </c>
      <c r="BM585" s="243" t="s">
        <v>578</v>
      </c>
    </row>
    <row r="586" s="12" customFormat="1">
      <c r="B586" s="245"/>
      <c r="C586" s="246"/>
      <c r="D586" s="247" t="s">
        <v>188</v>
      </c>
      <c r="E586" s="248" t="s">
        <v>1</v>
      </c>
      <c r="F586" s="249" t="s">
        <v>579</v>
      </c>
      <c r="G586" s="246"/>
      <c r="H586" s="248" t="s">
        <v>1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AT586" s="255" t="s">
        <v>188</v>
      </c>
      <c r="AU586" s="255" t="s">
        <v>85</v>
      </c>
      <c r="AV586" s="12" t="s">
        <v>83</v>
      </c>
      <c r="AW586" s="12" t="s">
        <v>32</v>
      </c>
      <c r="AX586" s="12" t="s">
        <v>76</v>
      </c>
      <c r="AY586" s="255" t="s">
        <v>179</v>
      </c>
    </row>
    <row r="587" s="13" customFormat="1">
      <c r="B587" s="256"/>
      <c r="C587" s="257"/>
      <c r="D587" s="247" t="s">
        <v>188</v>
      </c>
      <c r="E587" s="258" t="s">
        <v>1</v>
      </c>
      <c r="F587" s="259" t="s">
        <v>580</v>
      </c>
      <c r="G587" s="257"/>
      <c r="H587" s="260">
        <v>150</v>
      </c>
      <c r="I587" s="261"/>
      <c r="J587" s="257"/>
      <c r="K587" s="257"/>
      <c r="L587" s="262"/>
      <c r="M587" s="263"/>
      <c r="N587" s="264"/>
      <c r="O587" s="264"/>
      <c r="P587" s="264"/>
      <c r="Q587" s="264"/>
      <c r="R587" s="264"/>
      <c r="S587" s="264"/>
      <c r="T587" s="265"/>
      <c r="AT587" s="266" t="s">
        <v>188</v>
      </c>
      <c r="AU587" s="266" t="s">
        <v>85</v>
      </c>
      <c r="AV587" s="13" t="s">
        <v>85</v>
      </c>
      <c r="AW587" s="13" t="s">
        <v>32</v>
      </c>
      <c r="AX587" s="13" t="s">
        <v>83</v>
      </c>
      <c r="AY587" s="266" t="s">
        <v>179</v>
      </c>
    </row>
    <row r="588" s="1" customFormat="1" ht="24" customHeight="1">
      <c r="B588" s="38"/>
      <c r="C588" s="232" t="s">
        <v>581</v>
      </c>
      <c r="D588" s="232" t="s">
        <v>181</v>
      </c>
      <c r="E588" s="233" t="s">
        <v>582</v>
      </c>
      <c r="F588" s="234" t="s">
        <v>583</v>
      </c>
      <c r="G588" s="235" t="s">
        <v>201</v>
      </c>
      <c r="H588" s="236">
        <v>48</v>
      </c>
      <c r="I588" s="237"/>
      <c r="J588" s="238">
        <f>ROUND(I588*H588,2)</f>
        <v>0</v>
      </c>
      <c r="K588" s="234" t="s">
        <v>185</v>
      </c>
      <c r="L588" s="43"/>
      <c r="M588" s="239" t="s">
        <v>1</v>
      </c>
      <c r="N588" s="240" t="s">
        <v>41</v>
      </c>
      <c r="O588" s="86"/>
      <c r="P588" s="241">
        <f>O588*H588</f>
        <v>0</v>
      </c>
      <c r="Q588" s="241">
        <v>0.00021000000000000001</v>
      </c>
      <c r="R588" s="241">
        <f>Q588*H588</f>
        <v>0.01008</v>
      </c>
      <c r="S588" s="241">
        <v>0</v>
      </c>
      <c r="T588" s="242">
        <f>S588*H588</f>
        <v>0</v>
      </c>
      <c r="AR588" s="243" t="s">
        <v>186</v>
      </c>
      <c r="AT588" s="243" t="s">
        <v>181</v>
      </c>
      <c r="AU588" s="243" t="s">
        <v>85</v>
      </c>
      <c r="AY588" s="17" t="s">
        <v>179</v>
      </c>
      <c r="BE588" s="244">
        <f>IF(N588="základní",J588,0)</f>
        <v>0</v>
      </c>
      <c r="BF588" s="244">
        <f>IF(N588="snížená",J588,0)</f>
        <v>0</v>
      </c>
      <c r="BG588" s="244">
        <f>IF(N588="zákl. přenesená",J588,0)</f>
        <v>0</v>
      </c>
      <c r="BH588" s="244">
        <f>IF(N588="sníž. přenesená",J588,0)</f>
        <v>0</v>
      </c>
      <c r="BI588" s="244">
        <f>IF(N588="nulová",J588,0)</f>
        <v>0</v>
      </c>
      <c r="BJ588" s="17" t="s">
        <v>83</v>
      </c>
      <c r="BK588" s="244">
        <f>ROUND(I588*H588,2)</f>
        <v>0</v>
      </c>
      <c r="BL588" s="17" t="s">
        <v>186</v>
      </c>
      <c r="BM588" s="243" t="s">
        <v>584</v>
      </c>
    </row>
    <row r="589" s="12" customFormat="1">
      <c r="B589" s="245"/>
      <c r="C589" s="246"/>
      <c r="D589" s="247" t="s">
        <v>188</v>
      </c>
      <c r="E589" s="248" t="s">
        <v>1</v>
      </c>
      <c r="F589" s="249" t="s">
        <v>585</v>
      </c>
      <c r="G589" s="246"/>
      <c r="H589" s="248" t="s">
        <v>1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AT589" s="255" t="s">
        <v>188</v>
      </c>
      <c r="AU589" s="255" t="s">
        <v>85</v>
      </c>
      <c r="AV589" s="12" t="s">
        <v>83</v>
      </c>
      <c r="AW589" s="12" t="s">
        <v>32</v>
      </c>
      <c r="AX589" s="12" t="s">
        <v>76</v>
      </c>
      <c r="AY589" s="255" t="s">
        <v>179</v>
      </c>
    </row>
    <row r="590" s="13" customFormat="1">
      <c r="B590" s="256"/>
      <c r="C590" s="257"/>
      <c r="D590" s="247" t="s">
        <v>188</v>
      </c>
      <c r="E590" s="258" t="s">
        <v>1</v>
      </c>
      <c r="F590" s="259" t="s">
        <v>586</v>
      </c>
      <c r="G590" s="257"/>
      <c r="H590" s="260">
        <v>30</v>
      </c>
      <c r="I590" s="261"/>
      <c r="J590" s="257"/>
      <c r="K590" s="257"/>
      <c r="L590" s="262"/>
      <c r="M590" s="263"/>
      <c r="N590" s="264"/>
      <c r="O590" s="264"/>
      <c r="P590" s="264"/>
      <c r="Q590" s="264"/>
      <c r="R590" s="264"/>
      <c r="S590" s="264"/>
      <c r="T590" s="265"/>
      <c r="AT590" s="266" t="s">
        <v>188</v>
      </c>
      <c r="AU590" s="266" t="s">
        <v>85</v>
      </c>
      <c r="AV590" s="13" t="s">
        <v>85</v>
      </c>
      <c r="AW590" s="13" t="s">
        <v>32</v>
      </c>
      <c r="AX590" s="13" t="s">
        <v>76</v>
      </c>
      <c r="AY590" s="266" t="s">
        <v>179</v>
      </c>
    </row>
    <row r="591" s="13" customFormat="1">
      <c r="B591" s="256"/>
      <c r="C591" s="257"/>
      <c r="D591" s="247" t="s">
        <v>188</v>
      </c>
      <c r="E591" s="258" t="s">
        <v>1</v>
      </c>
      <c r="F591" s="259" t="s">
        <v>587</v>
      </c>
      <c r="G591" s="257"/>
      <c r="H591" s="260">
        <v>18</v>
      </c>
      <c r="I591" s="261"/>
      <c r="J591" s="257"/>
      <c r="K591" s="257"/>
      <c r="L591" s="262"/>
      <c r="M591" s="263"/>
      <c r="N591" s="264"/>
      <c r="O591" s="264"/>
      <c r="P591" s="264"/>
      <c r="Q591" s="264"/>
      <c r="R591" s="264"/>
      <c r="S591" s="264"/>
      <c r="T591" s="265"/>
      <c r="AT591" s="266" t="s">
        <v>188</v>
      </c>
      <c r="AU591" s="266" t="s">
        <v>85</v>
      </c>
      <c r="AV591" s="13" t="s">
        <v>85</v>
      </c>
      <c r="AW591" s="13" t="s">
        <v>32</v>
      </c>
      <c r="AX591" s="13" t="s">
        <v>76</v>
      </c>
      <c r="AY591" s="266" t="s">
        <v>179</v>
      </c>
    </row>
    <row r="592" s="14" customFormat="1">
      <c r="B592" s="267"/>
      <c r="C592" s="268"/>
      <c r="D592" s="247" t="s">
        <v>188</v>
      </c>
      <c r="E592" s="269" t="s">
        <v>1</v>
      </c>
      <c r="F592" s="270" t="s">
        <v>193</v>
      </c>
      <c r="G592" s="268"/>
      <c r="H592" s="271">
        <v>48</v>
      </c>
      <c r="I592" s="272"/>
      <c r="J592" s="268"/>
      <c r="K592" s="268"/>
      <c r="L592" s="273"/>
      <c r="M592" s="274"/>
      <c r="N592" s="275"/>
      <c r="O592" s="275"/>
      <c r="P592" s="275"/>
      <c r="Q592" s="275"/>
      <c r="R592" s="275"/>
      <c r="S592" s="275"/>
      <c r="T592" s="276"/>
      <c r="AT592" s="277" t="s">
        <v>188</v>
      </c>
      <c r="AU592" s="277" t="s">
        <v>85</v>
      </c>
      <c r="AV592" s="14" t="s">
        <v>186</v>
      </c>
      <c r="AW592" s="14" t="s">
        <v>32</v>
      </c>
      <c r="AX592" s="14" t="s">
        <v>83</v>
      </c>
      <c r="AY592" s="277" t="s">
        <v>179</v>
      </c>
    </row>
    <row r="593" s="1" customFormat="1" ht="24" customHeight="1">
      <c r="B593" s="38"/>
      <c r="C593" s="232" t="s">
        <v>588</v>
      </c>
      <c r="D593" s="232" t="s">
        <v>181</v>
      </c>
      <c r="E593" s="233" t="s">
        <v>589</v>
      </c>
      <c r="F593" s="234" t="s">
        <v>590</v>
      </c>
      <c r="G593" s="235" t="s">
        <v>201</v>
      </c>
      <c r="H593" s="236">
        <v>753.85500000000002</v>
      </c>
      <c r="I593" s="237"/>
      <c r="J593" s="238">
        <f>ROUND(I593*H593,2)</f>
        <v>0</v>
      </c>
      <c r="K593" s="234" t="s">
        <v>185</v>
      </c>
      <c r="L593" s="43"/>
      <c r="M593" s="239" t="s">
        <v>1</v>
      </c>
      <c r="N593" s="240" t="s">
        <v>41</v>
      </c>
      <c r="O593" s="86"/>
      <c r="P593" s="241">
        <f>O593*H593</f>
        <v>0</v>
      </c>
      <c r="Q593" s="241">
        <v>4.0000000000000003E-05</v>
      </c>
      <c r="R593" s="241">
        <f>Q593*H593</f>
        <v>0.030154200000000003</v>
      </c>
      <c r="S593" s="241">
        <v>0</v>
      </c>
      <c r="T593" s="242">
        <f>S593*H593</f>
        <v>0</v>
      </c>
      <c r="AR593" s="243" t="s">
        <v>186</v>
      </c>
      <c r="AT593" s="243" t="s">
        <v>181</v>
      </c>
      <c r="AU593" s="243" t="s">
        <v>85</v>
      </c>
      <c r="AY593" s="17" t="s">
        <v>179</v>
      </c>
      <c r="BE593" s="244">
        <f>IF(N593="základní",J593,0)</f>
        <v>0</v>
      </c>
      <c r="BF593" s="244">
        <f>IF(N593="snížená",J593,0)</f>
        <v>0</v>
      </c>
      <c r="BG593" s="244">
        <f>IF(N593="zákl. přenesená",J593,0)</f>
        <v>0</v>
      </c>
      <c r="BH593" s="244">
        <f>IF(N593="sníž. přenesená",J593,0)</f>
        <v>0</v>
      </c>
      <c r="BI593" s="244">
        <f>IF(N593="nulová",J593,0)</f>
        <v>0</v>
      </c>
      <c r="BJ593" s="17" t="s">
        <v>83</v>
      </c>
      <c r="BK593" s="244">
        <f>ROUND(I593*H593,2)</f>
        <v>0</v>
      </c>
      <c r="BL593" s="17" t="s">
        <v>186</v>
      </c>
      <c r="BM593" s="243" t="s">
        <v>591</v>
      </c>
    </row>
    <row r="594" s="13" customFormat="1">
      <c r="B594" s="256"/>
      <c r="C594" s="257"/>
      <c r="D594" s="247" t="s">
        <v>188</v>
      </c>
      <c r="E594" s="258" t="s">
        <v>1</v>
      </c>
      <c r="F594" s="259" t="s">
        <v>592</v>
      </c>
      <c r="G594" s="257"/>
      <c r="H594" s="260">
        <v>581.55499999999995</v>
      </c>
      <c r="I594" s="261"/>
      <c r="J594" s="257"/>
      <c r="K594" s="257"/>
      <c r="L594" s="262"/>
      <c r="M594" s="263"/>
      <c r="N594" s="264"/>
      <c r="O594" s="264"/>
      <c r="P594" s="264"/>
      <c r="Q594" s="264"/>
      <c r="R594" s="264"/>
      <c r="S594" s="264"/>
      <c r="T594" s="265"/>
      <c r="AT594" s="266" t="s">
        <v>188</v>
      </c>
      <c r="AU594" s="266" t="s">
        <v>85</v>
      </c>
      <c r="AV594" s="13" t="s">
        <v>85</v>
      </c>
      <c r="AW594" s="13" t="s">
        <v>32</v>
      </c>
      <c r="AX594" s="13" t="s">
        <v>76</v>
      </c>
      <c r="AY594" s="266" t="s">
        <v>179</v>
      </c>
    </row>
    <row r="595" s="13" customFormat="1">
      <c r="B595" s="256"/>
      <c r="C595" s="257"/>
      <c r="D595" s="247" t="s">
        <v>188</v>
      </c>
      <c r="E595" s="258" t="s">
        <v>1</v>
      </c>
      <c r="F595" s="259" t="s">
        <v>593</v>
      </c>
      <c r="G595" s="257"/>
      <c r="H595" s="260">
        <v>172.30000000000001</v>
      </c>
      <c r="I595" s="261"/>
      <c r="J595" s="257"/>
      <c r="K595" s="257"/>
      <c r="L595" s="262"/>
      <c r="M595" s="263"/>
      <c r="N595" s="264"/>
      <c r="O595" s="264"/>
      <c r="P595" s="264"/>
      <c r="Q595" s="264"/>
      <c r="R595" s="264"/>
      <c r="S595" s="264"/>
      <c r="T595" s="265"/>
      <c r="AT595" s="266" t="s">
        <v>188</v>
      </c>
      <c r="AU595" s="266" t="s">
        <v>85</v>
      </c>
      <c r="AV595" s="13" t="s">
        <v>85</v>
      </c>
      <c r="AW595" s="13" t="s">
        <v>32</v>
      </c>
      <c r="AX595" s="13" t="s">
        <v>76</v>
      </c>
      <c r="AY595" s="266" t="s">
        <v>179</v>
      </c>
    </row>
    <row r="596" s="14" customFormat="1">
      <c r="B596" s="267"/>
      <c r="C596" s="268"/>
      <c r="D596" s="247" t="s">
        <v>188</v>
      </c>
      <c r="E596" s="269" t="s">
        <v>1</v>
      </c>
      <c r="F596" s="270" t="s">
        <v>193</v>
      </c>
      <c r="G596" s="268"/>
      <c r="H596" s="271">
        <v>753.85500000000002</v>
      </c>
      <c r="I596" s="272"/>
      <c r="J596" s="268"/>
      <c r="K596" s="268"/>
      <c r="L596" s="273"/>
      <c r="M596" s="274"/>
      <c r="N596" s="275"/>
      <c r="O596" s="275"/>
      <c r="P596" s="275"/>
      <c r="Q596" s="275"/>
      <c r="R596" s="275"/>
      <c r="S596" s="275"/>
      <c r="T596" s="276"/>
      <c r="AT596" s="277" t="s">
        <v>188</v>
      </c>
      <c r="AU596" s="277" t="s">
        <v>85</v>
      </c>
      <c r="AV596" s="14" t="s">
        <v>186</v>
      </c>
      <c r="AW596" s="14" t="s">
        <v>32</v>
      </c>
      <c r="AX596" s="14" t="s">
        <v>83</v>
      </c>
      <c r="AY596" s="277" t="s">
        <v>179</v>
      </c>
    </row>
    <row r="597" s="1" customFormat="1" ht="24" customHeight="1">
      <c r="B597" s="38"/>
      <c r="C597" s="232" t="s">
        <v>594</v>
      </c>
      <c r="D597" s="232" t="s">
        <v>181</v>
      </c>
      <c r="E597" s="233" t="s">
        <v>595</v>
      </c>
      <c r="F597" s="234" t="s">
        <v>596</v>
      </c>
      <c r="G597" s="235" t="s">
        <v>257</v>
      </c>
      <c r="H597" s="236">
        <v>1</v>
      </c>
      <c r="I597" s="237"/>
      <c r="J597" s="238">
        <f>ROUND(I597*H597,2)</f>
        <v>0</v>
      </c>
      <c r="K597" s="234" t="s">
        <v>1</v>
      </c>
      <c r="L597" s="43"/>
      <c r="M597" s="239" t="s">
        <v>1</v>
      </c>
      <c r="N597" s="240" t="s">
        <v>41</v>
      </c>
      <c r="O597" s="86"/>
      <c r="P597" s="241">
        <f>O597*H597</f>
        <v>0</v>
      </c>
      <c r="Q597" s="241">
        <v>0.0117</v>
      </c>
      <c r="R597" s="241">
        <f>Q597*H597</f>
        <v>0.0117</v>
      </c>
      <c r="S597" s="241">
        <v>0</v>
      </c>
      <c r="T597" s="242">
        <f>S597*H597</f>
        <v>0</v>
      </c>
      <c r="AR597" s="243" t="s">
        <v>186</v>
      </c>
      <c r="AT597" s="243" t="s">
        <v>181</v>
      </c>
      <c r="AU597" s="243" t="s">
        <v>85</v>
      </c>
      <c r="AY597" s="17" t="s">
        <v>179</v>
      </c>
      <c r="BE597" s="244">
        <f>IF(N597="základní",J597,0)</f>
        <v>0</v>
      </c>
      <c r="BF597" s="244">
        <f>IF(N597="snížená",J597,0)</f>
        <v>0</v>
      </c>
      <c r="BG597" s="244">
        <f>IF(N597="zákl. přenesená",J597,0)</f>
        <v>0</v>
      </c>
      <c r="BH597" s="244">
        <f>IF(N597="sníž. přenesená",J597,0)</f>
        <v>0</v>
      </c>
      <c r="BI597" s="244">
        <f>IF(N597="nulová",J597,0)</f>
        <v>0</v>
      </c>
      <c r="BJ597" s="17" t="s">
        <v>83</v>
      </c>
      <c r="BK597" s="244">
        <f>ROUND(I597*H597,2)</f>
        <v>0</v>
      </c>
      <c r="BL597" s="17" t="s">
        <v>186</v>
      </c>
      <c r="BM597" s="243" t="s">
        <v>597</v>
      </c>
    </row>
    <row r="598" s="1" customFormat="1" ht="24" customHeight="1">
      <c r="B598" s="38"/>
      <c r="C598" s="232" t="s">
        <v>598</v>
      </c>
      <c r="D598" s="232" t="s">
        <v>181</v>
      </c>
      <c r="E598" s="233" t="s">
        <v>599</v>
      </c>
      <c r="F598" s="234" t="s">
        <v>600</v>
      </c>
      <c r="G598" s="235" t="s">
        <v>257</v>
      </c>
      <c r="H598" s="236">
        <v>1</v>
      </c>
      <c r="I598" s="237"/>
      <c r="J598" s="238">
        <f>ROUND(I598*H598,2)</f>
        <v>0</v>
      </c>
      <c r="K598" s="234" t="s">
        <v>1</v>
      </c>
      <c r="L598" s="43"/>
      <c r="M598" s="239" t="s">
        <v>1</v>
      </c>
      <c r="N598" s="240" t="s">
        <v>41</v>
      </c>
      <c r="O598" s="86"/>
      <c r="P598" s="241">
        <f>O598*H598</f>
        <v>0</v>
      </c>
      <c r="Q598" s="241">
        <v>0.0117</v>
      </c>
      <c r="R598" s="241">
        <f>Q598*H598</f>
        <v>0.0117</v>
      </c>
      <c r="S598" s="241">
        <v>0</v>
      </c>
      <c r="T598" s="242">
        <f>S598*H598</f>
        <v>0</v>
      </c>
      <c r="AR598" s="243" t="s">
        <v>186</v>
      </c>
      <c r="AT598" s="243" t="s">
        <v>181</v>
      </c>
      <c r="AU598" s="243" t="s">
        <v>85</v>
      </c>
      <c r="AY598" s="17" t="s">
        <v>179</v>
      </c>
      <c r="BE598" s="244">
        <f>IF(N598="základní",J598,0)</f>
        <v>0</v>
      </c>
      <c r="BF598" s="244">
        <f>IF(N598="snížená",J598,0)</f>
        <v>0</v>
      </c>
      <c r="BG598" s="244">
        <f>IF(N598="zákl. přenesená",J598,0)</f>
        <v>0</v>
      </c>
      <c r="BH598" s="244">
        <f>IF(N598="sníž. přenesená",J598,0)</f>
        <v>0</v>
      </c>
      <c r="BI598" s="244">
        <f>IF(N598="nulová",J598,0)</f>
        <v>0</v>
      </c>
      <c r="BJ598" s="17" t="s">
        <v>83</v>
      </c>
      <c r="BK598" s="244">
        <f>ROUND(I598*H598,2)</f>
        <v>0</v>
      </c>
      <c r="BL598" s="17" t="s">
        <v>186</v>
      </c>
      <c r="BM598" s="243" t="s">
        <v>601</v>
      </c>
    </row>
    <row r="599" s="1" customFormat="1" ht="24" customHeight="1">
      <c r="B599" s="38"/>
      <c r="C599" s="232" t="s">
        <v>602</v>
      </c>
      <c r="D599" s="232" t="s">
        <v>181</v>
      </c>
      <c r="E599" s="233" t="s">
        <v>603</v>
      </c>
      <c r="F599" s="234" t="s">
        <v>604</v>
      </c>
      <c r="G599" s="235" t="s">
        <v>257</v>
      </c>
      <c r="H599" s="236">
        <v>2</v>
      </c>
      <c r="I599" s="237"/>
      <c r="J599" s="238">
        <f>ROUND(I599*H599,2)</f>
        <v>0</v>
      </c>
      <c r="K599" s="234" t="s">
        <v>1</v>
      </c>
      <c r="L599" s="43"/>
      <c r="M599" s="239" t="s">
        <v>1</v>
      </c>
      <c r="N599" s="240" t="s">
        <v>41</v>
      </c>
      <c r="O599" s="86"/>
      <c r="P599" s="241">
        <f>O599*H599</f>
        <v>0</v>
      </c>
      <c r="Q599" s="241">
        <v>0.0117</v>
      </c>
      <c r="R599" s="241">
        <f>Q599*H599</f>
        <v>0.023400000000000001</v>
      </c>
      <c r="S599" s="241">
        <v>0</v>
      </c>
      <c r="T599" s="242">
        <f>S599*H599</f>
        <v>0</v>
      </c>
      <c r="AR599" s="243" t="s">
        <v>186</v>
      </c>
      <c r="AT599" s="243" t="s">
        <v>181</v>
      </c>
      <c r="AU599" s="243" t="s">
        <v>85</v>
      </c>
      <c r="AY599" s="17" t="s">
        <v>179</v>
      </c>
      <c r="BE599" s="244">
        <f>IF(N599="základní",J599,0)</f>
        <v>0</v>
      </c>
      <c r="BF599" s="244">
        <f>IF(N599="snížená",J599,0)</f>
        <v>0</v>
      </c>
      <c r="BG599" s="244">
        <f>IF(N599="zákl. přenesená",J599,0)</f>
        <v>0</v>
      </c>
      <c r="BH599" s="244">
        <f>IF(N599="sníž. přenesená",J599,0)</f>
        <v>0</v>
      </c>
      <c r="BI599" s="244">
        <f>IF(N599="nulová",J599,0)</f>
        <v>0</v>
      </c>
      <c r="BJ599" s="17" t="s">
        <v>83</v>
      </c>
      <c r="BK599" s="244">
        <f>ROUND(I599*H599,2)</f>
        <v>0</v>
      </c>
      <c r="BL599" s="17" t="s">
        <v>186</v>
      </c>
      <c r="BM599" s="243" t="s">
        <v>605</v>
      </c>
    </row>
    <row r="600" s="1" customFormat="1" ht="24" customHeight="1">
      <c r="B600" s="38"/>
      <c r="C600" s="232" t="s">
        <v>606</v>
      </c>
      <c r="D600" s="232" t="s">
        <v>181</v>
      </c>
      <c r="E600" s="233" t="s">
        <v>607</v>
      </c>
      <c r="F600" s="234" t="s">
        <v>608</v>
      </c>
      <c r="G600" s="235" t="s">
        <v>257</v>
      </c>
      <c r="H600" s="236">
        <v>1</v>
      </c>
      <c r="I600" s="237"/>
      <c r="J600" s="238">
        <f>ROUND(I600*H600,2)</f>
        <v>0</v>
      </c>
      <c r="K600" s="234" t="s">
        <v>1</v>
      </c>
      <c r="L600" s="43"/>
      <c r="M600" s="239" t="s">
        <v>1</v>
      </c>
      <c r="N600" s="240" t="s">
        <v>41</v>
      </c>
      <c r="O600" s="86"/>
      <c r="P600" s="241">
        <f>O600*H600</f>
        <v>0</v>
      </c>
      <c r="Q600" s="241">
        <v>0.0117</v>
      </c>
      <c r="R600" s="241">
        <f>Q600*H600</f>
        <v>0.0117</v>
      </c>
      <c r="S600" s="241">
        <v>0</v>
      </c>
      <c r="T600" s="242">
        <f>S600*H600</f>
        <v>0</v>
      </c>
      <c r="AR600" s="243" t="s">
        <v>186</v>
      </c>
      <c r="AT600" s="243" t="s">
        <v>181</v>
      </c>
      <c r="AU600" s="243" t="s">
        <v>85</v>
      </c>
      <c r="AY600" s="17" t="s">
        <v>179</v>
      </c>
      <c r="BE600" s="244">
        <f>IF(N600="základní",J600,0)</f>
        <v>0</v>
      </c>
      <c r="BF600" s="244">
        <f>IF(N600="snížená",J600,0)</f>
        <v>0</v>
      </c>
      <c r="BG600" s="244">
        <f>IF(N600="zákl. přenesená",J600,0)</f>
        <v>0</v>
      </c>
      <c r="BH600" s="244">
        <f>IF(N600="sníž. přenesená",J600,0)</f>
        <v>0</v>
      </c>
      <c r="BI600" s="244">
        <f>IF(N600="nulová",J600,0)</f>
        <v>0</v>
      </c>
      <c r="BJ600" s="17" t="s">
        <v>83</v>
      </c>
      <c r="BK600" s="244">
        <f>ROUND(I600*H600,2)</f>
        <v>0</v>
      </c>
      <c r="BL600" s="17" t="s">
        <v>186</v>
      </c>
      <c r="BM600" s="243" t="s">
        <v>609</v>
      </c>
    </row>
    <row r="601" s="1" customFormat="1" ht="24" customHeight="1">
      <c r="B601" s="38"/>
      <c r="C601" s="232" t="s">
        <v>610</v>
      </c>
      <c r="D601" s="232" t="s">
        <v>181</v>
      </c>
      <c r="E601" s="233" t="s">
        <v>611</v>
      </c>
      <c r="F601" s="234" t="s">
        <v>612</v>
      </c>
      <c r="G601" s="235" t="s">
        <v>257</v>
      </c>
      <c r="H601" s="236">
        <v>1</v>
      </c>
      <c r="I601" s="237"/>
      <c r="J601" s="238">
        <f>ROUND(I601*H601,2)</f>
        <v>0</v>
      </c>
      <c r="K601" s="234" t="s">
        <v>1</v>
      </c>
      <c r="L601" s="43"/>
      <c r="M601" s="239" t="s">
        <v>1</v>
      </c>
      <c r="N601" s="240" t="s">
        <v>41</v>
      </c>
      <c r="O601" s="86"/>
      <c r="P601" s="241">
        <f>O601*H601</f>
        <v>0</v>
      </c>
      <c r="Q601" s="241">
        <v>0.0117</v>
      </c>
      <c r="R601" s="241">
        <f>Q601*H601</f>
        <v>0.0117</v>
      </c>
      <c r="S601" s="241">
        <v>0</v>
      </c>
      <c r="T601" s="242">
        <f>S601*H601</f>
        <v>0</v>
      </c>
      <c r="AR601" s="243" t="s">
        <v>186</v>
      </c>
      <c r="AT601" s="243" t="s">
        <v>181</v>
      </c>
      <c r="AU601" s="243" t="s">
        <v>85</v>
      </c>
      <c r="AY601" s="17" t="s">
        <v>179</v>
      </c>
      <c r="BE601" s="244">
        <f>IF(N601="základní",J601,0)</f>
        <v>0</v>
      </c>
      <c r="BF601" s="244">
        <f>IF(N601="snížená",J601,0)</f>
        <v>0</v>
      </c>
      <c r="BG601" s="244">
        <f>IF(N601="zákl. přenesená",J601,0)</f>
        <v>0</v>
      </c>
      <c r="BH601" s="244">
        <f>IF(N601="sníž. přenesená",J601,0)</f>
        <v>0</v>
      </c>
      <c r="BI601" s="244">
        <f>IF(N601="nulová",J601,0)</f>
        <v>0</v>
      </c>
      <c r="BJ601" s="17" t="s">
        <v>83</v>
      </c>
      <c r="BK601" s="244">
        <f>ROUND(I601*H601,2)</f>
        <v>0</v>
      </c>
      <c r="BL601" s="17" t="s">
        <v>186</v>
      </c>
      <c r="BM601" s="243" t="s">
        <v>613</v>
      </c>
    </row>
    <row r="602" s="1" customFormat="1" ht="24" customHeight="1">
      <c r="B602" s="38"/>
      <c r="C602" s="232" t="s">
        <v>614</v>
      </c>
      <c r="D602" s="232" t="s">
        <v>181</v>
      </c>
      <c r="E602" s="233" t="s">
        <v>615</v>
      </c>
      <c r="F602" s="234" t="s">
        <v>616</v>
      </c>
      <c r="G602" s="235" t="s">
        <v>257</v>
      </c>
      <c r="H602" s="236">
        <v>2</v>
      </c>
      <c r="I602" s="237"/>
      <c r="J602" s="238">
        <f>ROUND(I602*H602,2)</f>
        <v>0</v>
      </c>
      <c r="K602" s="234" t="s">
        <v>1</v>
      </c>
      <c r="L602" s="43"/>
      <c r="M602" s="239" t="s">
        <v>1</v>
      </c>
      <c r="N602" s="240" t="s">
        <v>41</v>
      </c>
      <c r="O602" s="86"/>
      <c r="P602" s="241">
        <f>O602*H602</f>
        <v>0</v>
      </c>
      <c r="Q602" s="241">
        <v>0.0117</v>
      </c>
      <c r="R602" s="241">
        <f>Q602*H602</f>
        <v>0.023400000000000001</v>
      </c>
      <c r="S602" s="241">
        <v>0</v>
      </c>
      <c r="T602" s="242">
        <f>S602*H602</f>
        <v>0</v>
      </c>
      <c r="AR602" s="243" t="s">
        <v>186</v>
      </c>
      <c r="AT602" s="243" t="s">
        <v>181</v>
      </c>
      <c r="AU602" s="243" t="s">
        <v>85</v>
      </c>
      <c r="AY602" s="17" t="s">
        <v>179</v>
      </c>
      <c r="BE602" s="244">
        <f>IF(N602="základní",J602,0)</f>
        <v>0</v>
      </c>
      <c r="BF602" s="244">
        <f>IF(N602="snížená",J602,0)</f>
        <v>0</v>
      </c>
      <c r="BG602" s="244">
        <f>IF(N602="zákl. přenesená",J602,0)</f>
        <v>0</v>
      </c>
      <c r="BH602" s="244">
        <f>IF(N602="sníž. přenesená",J602,0)</f>
        <v>0</v>
      </c>
      <c r="BI602" s="244">
        <f>IF(N602="nulová",J602,0)</f>
        <v>0</v>
      </c>
      <c r="BJ602" s="17" t="s">
        <v>83</v>
      </c>
      <c r="BK602" s="244">
        <f>ROUND(I602*H602,2)</f>
        <v>0</v>
      </c>
      <c r="BL602" s="17" t="s">
        <v>186</v>
      </c>
      <c r="BM602" s="243" t="s">
        <v>617</v>
      </c>
    </row>
    <row r="603" s="1" customFormat="1" ht="24" customHeight="1">
      <c r="B603" s="38"/>
      <c r="C603" s="232" t="s">
        <v>618</v>
      </c>
      <c r="D603" s="232" t="s">
        <v>181</v>
      </c>
      <c r="E603" s="233" t="s">
        <v>619</v>
      </c>
      <c r="F603" s="234" t="s">
        <v>620</v>
      </c>
      <c r="G603" s="235" t="s">
        <v>257</v>
      </c>
      <c r="H603" s="236">
        <v>2</v>
      </c>
      <c r="I603" s="237"/>
      <c r="J603" s="238">
        <f>ROUND(I603*H603,2)</f>
        <v>0</v>
      </c>
      <c r="K603" s="234" t="s">
        <v>1</v>
      </c>
      <c r="L603" s="43"/>
      <c r="M603" s="239" t="s">
        <v>1</v>
      </c>
      <c r="N603" s="240" t="s">
        <v>41</v>
      </c>
      <c r="O603" s="86"/>
      <c r="P603" s="241">
        <f>O603*H603</f>
        <v>0</v>
      </c>
      <c r="Q603" s="241">
        <v>0.0117</v>
      </c>
      <c r="R603" s="241">
        <f>Q603*H603</f>
        <v>0.023400000000000001</v>
      </c>
      <c r="S603" s="241">
        <v>0</v>
      </c>
      <c r="T603" s="242">
        <f>S603*H603</f>
        <v>0</v>
      </c>
      <c r="AR603" s="243" t="s">
        <v>186</v>
      </c>
      <c r="AT603" s="243" t="s">
        <v>181</v>
      </c>
      <c r="AU603" s="243" t="s">
        <v>85</v>
      </c>
      <c r="AY603" s="17" t="s">
        <v>179</v>
      </c>
      <c r="BE603" s="244">
        <f>IF(N603="základní",J603,0)</f>
        <v>0</v>
      </c>
      <c r="BF603" s="244">
        <f>IF(N603="snížená",J603,0)</f>
        <v>0</v>
      </c>
      <c r="BG603" s="244">
        <f>IF(N603="zákl. přenesená",J603,0)</f>
        <v>0</v>
      </c>
      <c r="BH603" s="244">
        <f>IF(N603="sníž. přenesená",J603,0)</f>
        <v>0</v>
      </c>
      <c r="BI603" s="244">
        <f>IF(N603="nulová",J603,0)</f>
        <v>0</v>
      </c>
      <c r="BJ603" s="17" t="s">
        <v>83</v>
      </c>
      <c r="BK603" s="244">
        <f>ROUND(I603*H603,2)</f>
        <v>0</v>
      </c>
      <c r="BL603" s="17" t="s">
        <v>186</v>
      </c>
      <c r="BM603" s="243" t="s">
        <v>621</v>
      </c>
    </row>
    <row r="604" s="1" customFormat="1" ht="36" customHeight="1">
      <c r="B604" s="38"/>
      <c r="C604" s="232" t="s">
        <v>622</v>
      </c>
      <c r="D604" s="232" t="s">
        <v>181</v>
      </c>
      <c r="E604" s="233" t="s">
        <v>623</v>
      </c>
      <c r="F604" s="234" t="s">
        <v>624</v>
      </c>
      <c r="G604" s="235" t="s">
        <v>257</v>
      </c>
      <c r="H604" s="236">
        <v>1</v>
      </c>
      <c r="I604" s="237"/>
      <c r="J604" s="238">
        <f>ROUND(I604*H604,2)</f>
        <v>0</v>
      </c>
      <c r="K604" s="234" t="s">
        <v>1</v>
      </c>
      <c r="L604" s="43"/>
      <c r="M604" s="239" t="s">
        <v>1</v>
      </c>
      <c r="N604" s="240" t="s">
        <v>41</v>
      </c>
      <c r="O604" s="86"/>
      <c r="P604" s="241">
        <f>O604*H604</f>
        <v>0</v>
      </c>
      <c r="Q604" s="241">
        <v>0.0117</v>
      </c>
      <c r="R604" s="241">
        <f>Q604*H604</f>
        <v>0.0117</v>
      </c>
      <c r="S604" s="241">
        <v>0</v>
      </c>
      <c r="T604" s="242">
        <f>S604*H604</f>
        <v>0</v>
      </c>
      <c r="AR604" s="243" t="s">
        <v>186</v>
      </c>
      <c r="AT604" s="243" t="s">
        <v>181</v>
      </c>
      <c r="AU604" s="243" t="s">
        <v>85</v>
      </c>
      <c r="AY604" s="17" t="s">
        <v>179</v>
      </c>
      <c r="BE604" s="244">
        <f>IF(N604="základní",J604,0)</f>
        <v>0</v>
      </c>
      <c r="BF604" s="244">
        <f>IF(N604="snížená",J604,0)</f>
        <v>0</v>
      </c>
      <c r="BG604" s="244">
        <f>IF(N604="zákl. přenesená",J604,0)</f>
        <v>0</v>
      </c>
      <c r="BH604" s="244">
        <f>IF(N604="sníž. přenesená",J604,0)</f>
        <v>0</v>
      </c>
      <c r="BI604" s="244">
        <f>IF(N604="nulová",J604,0)</f>
        <v>0</v>
      </c>
      <c r="BJ604" s="17" t="s">
        <v>83</v>
      </c>
      <c r="BK604" s="244">
        <f>ROUND(I604*H604,2)</f>
        <v>0</v>
      </c>
      <c r="BL604" s="17" t="s">
        <v>186</v>
      </c>
      <c r="BM604" s="243" t="s">
        <v>625</v>
      </c>
    </row>
    <row r="605" s="1" customFormat="1" ht="36" customHeight="1">
      <c r="B605" s="38"/>
      <c r="C605" s="232" t="s">
        <v>626</v>
      </c>
      <c r="D605" s="232" t="s">
        <v>181</v>
      </c>
      <c r="E605" s="233" t="s">
        <v>627</v>
      </c>
      <c r="F605" s="234" t="s">
        <v>628</v>
      </c>
      <c r="G605" s="235" t="s">
        <v>257</v>
      </c>
      <c r="H605" s="236">
        <v>1</v>
      </c>
      <c r="I605" s="237"/>
      <c r="J605" s="238">
        <f>ROUND(I605*H605,2)</f>
        <v>0</v>
      </c>
      <c r="K605" s="234" t="s">
        <v>1</v>
      </c>
      <c r="L605" s="43"/>
      <c r="M605" s="239" t="s">
        <v>1</v>
      </c>
      <c r="N605" s="240" t="s">
        <v>41</v>
      </c>
      <c r="O605" s="86"/>
      <c r="P605" s="241">
        <f>O605*H605</f>
        <v>0</v>
      </c>
      <c r="Q605" s="241">
        <v>0.0117</v>
      </c>
      <c r="R605" s="241">
        <f>Q605*H605</f>
        <v>0.0117</v>
      </c>
      <c r="S605" s="241">
        <v>0</v>
      </c>
      <c r="T605" s="242">
        <f>S605*H605</f>
        <v>0</v>
      </c>
      <c r="AR605" s="243" t="s">
        <v>186</v>
      </c>
      <c r="AT605" s="243" t="s">
        <v>181</v>
      </c>
      <c r="AU605" s="243" t="s">
        <v>85</v>
      </c>
      <c r="AY605" s="17" t="s">
        <v>179</v>
      </c>
      <c r="BE605" s="244">
        <f>IF(N605="základní",J605,0)</f>
        <v>0</v>
      </c>
      <c r="BF605" s="244">
        <f>IF(N605="snížená",J605,0)</f>
        <v>0</v>
      </c>
      <c r="BG605" s="244">
        <f>IF(N605="zákl. přenesená",J605,0)</f>
        <v>0</v>
      </c>
      <c r="BH605" s="244">
        <f>IF(N605="sníž. přenesená",J605,0)</f>
        <v>0</v>
      </c>
      <c r="BI605" s="244">
        <f>IF(N605="nulová",J605,0)</f>
        <v>0</v>
      </c>
      <c r="BJ605" s="17" t="s">
        <v>83</v>
      </c>
      <c r="BK605" s="244">
        <f>ROUND(I605*H605,2)</f>
        <v>0</v>
      </c>
      <c r="BL605" s="17" t="s">
        <v>186</v>
      </c>
      <c r="BM605" s="243" t="s">
        <v>629</v>
      </c>
    </row>
    <row r="606" s="1" customFormat="1" ht="16.5" customHeight="1">
      <c r="B606" s="38"/>
      <c r="C606" s="232" t="s">
        <v>630</v>
      </c>
      <c r="D606" s="232" t="s">
        <v>181</v>
      </c>
      <c r="E606" s="233" t="s">
        <v>631</v>
      </c>
      <c r="F606" s="234" t="s">
        <v>632</v>
      </c>
      <c r="G606" s="235" t="s">
        <v>257</v>
      </c>
      <c r="H606" s="236">
        <v>7</v>
      </c>
      <c r="I606" s="237"/>
      <c r="J606" s="238">
        <f>ROUND(I606*H606,2)</f>
        <v>0</v>
      </c>
      <c r="K606" s="234" t="s">
        <v>1</v>
      </c>
      <c r="L606" s="43"/>
      <c r="M606" s="239" t="s">
        <v>1</v>
      </c>
      <c r="N606" s="240" t="s">
        <v>41</v>
      </c>
      <c r="O606" s="86"/>
      <c r="P606" s="241">
        <f>O606*H606</f>
        <v>0</v>
      </c>
      <c r="Q606" s="241">
        <v>0.0117</v>
      </c>
      <c r="R606" s="241">
        <f>Q606*H606</f>
        <v>0.081900000000000001</v>
      </c>
      <c r="S606" s="241">
        <v>0</v>
      </c>
      <c r="T606" s="242">
        <f>S606*H606</f>
        <v>0</v>
      </c>
      <c r="AR606" s="243" t="s">
        <v>186</v>
      </c>
      <c r="AT606" s="243" t="s">
        <v>181</v>
      </c>
      <c r="AU606" s="243" t="s">
        <v>85</v>
      </c>
      <c r="AY606" s="17" t="s">
        <v>179</v>
      </c>
      <c r="BE606" s="244">
        <f>IF(N606="základní",J606,0)</f>
        <v>0</v>
      </c>
      <c r="BF606" s="244">
        <f>IF(N606="snížená",J606,0)</f>
        <v>0</v>
      </c>
      <c r="BG606" s="244">
        <f>IF(N606="zákl. přenesená",J606,0)</f>
        <v>0</v>
      </c>
      <c r="BH606" s="244">
        <f>IF(N606="sníž. přenesená",J606,0)</f>
        <v>0</v>
      </c>
      <c r="BI606" s="244">
        <f>IF(N606="nulová",J606,0)</f>
        <v>0</v>
      </c>
      <c r="BJ606" s="17" t="s">
        <v>83</v>
      </c>
      <c r="BK606" s="244">
        <f>ROUND(I606*H606,2)</f>
        <v>0</v>
      </c>
      <c r="BL606" s="17" t="s">
        <v>186</v>
      </c>
      <c r="BM606" s="243" t="s">
        <v>633</v>
      </c>
    </row>
    <row r="607" s="1" customFormat="1" ht="24" customHeight="1">
      <c r="B607" s="38"/>
      <c r="C607" s="232" t="s">
        <v>634</v>
      </c>
      <c r="D607" s="232" t="s">
        <v>181</v>
      </c>
      <c r="E607" s="233" t="s">
        <v>635</v>
      </c>
      <c r="F607" s="234" t="s">
        <v>636</v>
      </c>
      <c r="G607" s="235" t="s">
        <v>257</v>
      </c>
      <c r="H607" s="236">
        <v>5</v>
      </c>
      <c r="I607" s="237"/>
      <c r="J607" s="238">
        <f>ROUND(I607*H607,2)</f>
        <v>0</v>
      </c>
      <c r="K607" s="234" t="s">
        <v>1</v>
      </c>
      <c r="L607" s="43"/>
      <c r="M607" s="239" t="s">
        <v>1</v>
      </c>
      <c r="N607" s="240" t="s">
        <v>41</v>
      </c>
      <c r="O607" s="86"/>
      <c r="P607" s="241">
        <f>O607*H607</f>
        <v>0</v>
      </c>
      <c r="Q607" s="241">
        <v>0.0117</v>
      </c>
      <c r="R607" s="241">
        <f>Q607*H607</f>
        <v>0.058500000000000003</v>
      </c>
      <c r="S607" s="241">
        <v>0</v>
      </c>
      <c r="T607" s="242">
        <f>S607*H607</f>
        <v>0</v>
      </c>
      <c r="AR607" s="243" t="s">
        <v>186</v>
      </c>
      <c r="AT607" s="243" t="s">
        <v>181</v>
      </c>
      <c r="AU607" s="243" t="s">
        <v>85</v>
      </c>
      <c r="AY607" s="17" t="s">
        <v>179</v>
      </c>
      <c r="BE607" s="244">
        <f>IF(N607="základní",J607,0)</f>
        <v>0</v>
      </c>
      <c r="BF607" s="244">
        <f>IF(N607="snížená",J607,0)</f>
        <v>0</v>
      </c>
      <c r="BG607" s="244">
        <f>IF(N607="zákl. přenesená",J607,0)</f>
        <v>0</v>
      </c>
      <c r="BH607" s="244">
        <f>IF(N607="sníž. přenesená",J607,0)</f>
        <v>0</v>
      </c>
      <c r="BI607" s="244">
        <f>IF(N607="nulová",J607,0)</f>
        <v>0</v>
      </c>
      <c r="BJ607" s="17" t="s">
        <v>83</v>
      </c>
      <c r="BK607" s="244">
        <f>ROUND(I607*H607,2)</f>
        <v>0</v>
      </c>
      <c r="BL607" s="17" t="s">
        <v>186</v>
      </c>
      <c r="BM607" s="243" t="s">
        <v>637</v>
      </c>
    </row>
    <row r="608" s="1" customFormat="1" ht="24" customHeight="1">
      <c r="B608" s="38"/>
      <c r="C608" s="232" t="s">
        <v>638</v>
      </c>
      <c r="D608" s="232" t="s">
        <v>181</v>
      </c>
      <c r="E608" s="233" t="s">
        <v>639</v>
      </c>
      <c r="F608" s="234" t="s">
        <v>640</v>
      </c>
      <c r="G608" s="235" t="s">
        <v>257</v>
      </c>
      <c r="H608" s="236">
        <v>1</v>
      </c>
      <c r="I608" s="237"/>
      <c r="J608" s="238">
        <f>ROUND(I608*H608,2)</f>
        <v>0</v>
      </c>
      <c r="K608" s="234" t="s">
        <v>1</v>
      </c>
      <c r="L608" s="43"/>
      <c r="M608" s="239" t="s">
        <v>1</v>
      </c>
      <c r="N608" s="240" t="s">
        <v>41</v>
      </c>
      <c r="O608" s="86"/>
      <c r="P608" s="241">
        <f>O608*H608</f>
        <v>0</v>
      </c>
      <c r="Q608" s="241">
        <v>0.0117</v>
      </c>
      <c r="R608" s="241">
        <f>Q608*H608</f>
        <v>0.0117</v>
      </c>
      <c r="S608" s="241">
        <v>0</v>
      </c>
      <c r="T608" s="242">
        <f>S608*H608</f>
        <v>0</v>
      </c>
      <c r="AR608" s="243" t="s">
        <v>186</v>
      </c>
      <c r="AT608" s="243" t="s">
        <v>181</v>
      </c>
      <c r="AU608" s="243" t="s">
        <v>85</v>
      </c>
      <c r="AY608" s="17" t="s">
        <v>179</v>
      </c>
      <c r="BE608" s="244">
        <f>IF(N608="základní",J608,0)</f>
        <v>0</v>
      </c>
      <c r="BF608" s="244">
        <f>IF(N608="snížená",J608,0)</f>
        <v>0</v>
      </c>
      <c r="BG608" s="244">
        <f>IF(N608="zákl. přenesená",J608,0)</f>
        <v>0</v>
      </c>
      <c r="BH608" s="244">
        <f>IF(N608="sníž. přenesená",J608,0)</f>
        <v>0</v>
      </c>
      <c r="BI608" s="244">
        <f>IF(N608="nulová",J608,0)</f>
        <v>0</v>
      </c>
      <c r="BJ608" s="17" t="s">
        <v>83</v>
      </c>
      <c r="BK608" s="244">
        <f>ROUND(I608*H608,2)</f>
        <v>0</v>
      </c>
      <c r="BL608" s="17" t="s">
        <v>186</v>
      </c>
      <c r="BM608" s="243" t="s">
        <v>641</v>
      </c>
    </row>
    <row r="609" s="1" customFormat="1" ht="16.5" customHeight="1">
      <c r="B609" s="38"/>
      <c r="C609" s="232" t="s">
        <v>642</v>
      </c>
      <c r="D609" s="232" t="s">
        <v>181</v>
      </c>
      <c r="E609" s="233" t="s">
        <v>643</v>
      </c>
      <c r="F609" s="234" t="s">
        <v>644</v>
      </c>
      <c r="G609" s="235" t="s">
        <v>257</v>
      </c>
      <c r="H609" s="236">
        <v>1</v>
      </c>
      <c r="I609" s="237"/>
      <c r="J609" s="238">
        <f>ROUND(I609*H609,2)</f>
        <v>0</v>
      </c>
      <c r="K609" s="234" t="s">
        <v>1</v>
      </c>
      <c r="L609" s="43"/>
      <c r="M609" s="239" t="s">
        <v>1</v>
      </c>
      <c r="N609" s="240" t="s">
        <v>41</v>
      </c>
      <c r="O609" s="86"/>
      <c r="P609" s="241">
        <f>O609*H609</f>
        <v>0</v>
      </c>
      <c r="Q609" s="241">
        <v>0.0117</v>
      </c>
      <c r="R609" s="241">
        <f>Q609*H609</f>
        <v>0.0117</v>
      </c>
      <c r="S609" s="241">
        <v>0</v>
      </c>
      <c r="T609" s="242">
        <f>S609*H609</f>
        <v>0</v>
      </c>
      <c r="AR609" s="243" t="s">
        <v>186</v>
      </c>
      <c r="AT609" s="243" t="s">
        <v>181</v>
      </c>
      <c r="AU609" s="243" t="s">
        <v>85</v>
      </c>
      <c r="AY609" s="17" t="s">
        <v>179</v>
      </c>
      <c r="BE609" s="244">
        <f>IF(N609="základní",J609,0)</f>
        <v>0</v>
      </c>
      <c r="BF609" s="244">
        <f>IF(N609="snížená",J609,0)</f>
        <v>0</v>
      </c>
      <c r="BG609" s="244">
        <f>IF(N609="zákl. přenesená",J609,0)</f>
        <v>0</v>
      </c>
      <c r="BH609" s="244">
        <f>IF(N609="sníž. přenesená",J609,0)</f>
        <v>0</v>
      </c>
      <c r="BI609" s="244">
        <f>IF(N609="nulová",J609,0)</f>
        <v>0</v>
      </c>
      <c r="BJ609" s="17" t="s">
        <v>83</v>
      </c>
      <c r="BK609" s="244">
        <f>ROUND(I609*H609,2)</f>
        <v>0</v>
      </c>
      <c r="BL609" s="17" t="s">
        <v>186</v>
      </c>
      <c r="BM609" s="243" t="s">
        <v>645</v>
      </c>
    </row>
    <row r="610" s="1" customFormat="1" ht="16.5" customHeight="1">
      <c r="B610" s="38"/>
      <c r="C610" s="232" t="s">
        <v>306</v>
      </c>
      <c r="D610" s="232" t="s">
        <v>181</v>
      </c>
      <c r="E610" s="233" t="s">
        <v>646</v>
      </c>
      <c r="F610" s="234" t="s">
        <v>647</v>
      </c>
      <c r="G610" s="235" t="s">
        <v>257</v>
      </c>
      <c r="H610" s="236">
        <v>1</v>
      </c>
      <c r="I610" s="237"/>
      <c r="J610" s="238">
        <f>ROUND(I610*H610,2)</f>
        <v>0</v>
      </c>
      <c r="K610" s="234" t="s">
        <v>1</v>
      </c>
      <c r="L610" s="43"/>
      <c r="M610" s="239" t="s">
        <v>1</v>
      </c>
      <c r="N610" s="240" t="s">
        <v>41</v>
      </c>
      <c r="O610" s="86"/>
      <c r="P610" s="241">
        <f>O610*H610</f>
        <v>0</v>
      </c>
      <c r="Q610" s="241">
        <v>0.0117</v>
      </c>
      <c r="R610" s="241">
        <f>Q610*H610</f>
        <v>0.0117</v>
      </c>
      <c r="S610" s="241">
        <v>0</v>
      </c>
      <c r="T610" s="242">
        <f>S610*H610</f>
        <v>0</v>
      </c>
      <c r="AR610" s="243" t="s">
        <v>186</v>
      </c>
      <c r="AT610" s="243" t="s">
        <v>181</v>
      </c>
      <c r="AU610" s="243" t="s">
        <v>85</v>
      </c>
      <c r="AY610" s="17" t="s">
        <v>179</v>
      </c>
      <c r="BE610" s="244">
        <f>IF(N610="základní",J610,0)</f>
        <v>0</v>
      </c>
      <c r="BF610" s="244">
        <f>IF(N610="snížená",J610,0)</f>
        <v>0</v>
      </c>
      <c r="BG610" s="244">
        <f>IF(N610="zákl. přenesená",J610,0)</f>
        <v>0</v>
      </c>
      <c r="BH610" s="244">
        <f>IF(N610="sníž. přenesená",J610,0)</f>
        <v>0</v>
      </c>
      <c r="BI610" s="244">
        <f>IF(N610="nulová",J610,0)</f>
        <v>0</v>
      </c>
      <c r="BJ610" s="17" t="s">
        <v>83</v>
      </c>
      <c r="BK610" s="244">
        <f>ROUND(I610*H610,2)</f>
        <v>0</v>
      </c>
      <c r="BL610" s="17" t="s">
        <v>186</v>
      </c>
      <c r="BM610" s="243" t="s">
        <v>648</v>
      </c>
    </row>
    <row r="611" s="1" customFormat="1" ht="24" customHeight="1">
      <c r="B611" s="38"/>
      <c r="C611" s="232" t="s">
        <v>649</v>
      </c>
      <c r="D611" s="232" t="s">
        <v>181</v>
      </c>
      <c r="E611" s="233" t="s">
        <v>650</v>
      </c>
      <c r="F611" s="234" t="s">
        <v>651</v>
      </c>
      <c r="G611" s="235" t="s">
        <v>257</v>
      </c>
      <c r="H611" s="236">
        <v>1</v>
      </c>
      <c r="I611" s="237"/>
      <c r="J611" s="238">
        <f>ROUND(I611*H611,2)</f>
        <v>0</v>
      </c>
      <c r="K611" s="234" t="s">
        <v>1</v>
      </c>
      <c r="L611" s="43"/>
      <c r="M611" s="239" t="s">
        <v>1</v>
      </c>
      <c r="N611" s="240" t="s">
        <v>41</v>
      </c>
      <c r="O611" s="86"/>
      <c r="P611" s="241">
        <f>O611*H611</f>
        <v>0</v>
      </c>
      <c r="Q611" s="241">
        <v>0.0117</v>
      </c>
      <c r="R611" s="241">
        <f>Q611*H611</f>
        <v>0.0117</v>
      </c>
      <c r="S611" s="241">
        <v>0</v>
      </c>
      <c r="T611" s="242">
        <f>S611*H611</f>
        <v>0</v>
      </c>
      <c r="AR611" s="243" t="s">
        <v>186</v>
      </c>
      <c r="AT611" s="243" t="s">
        <v>181</v>
      </c>
      <c r="AU611" s="243" t="s">
        <v>85</v>
      </c>
      <c r="AY611" s="17" t="s">
        <v>179</v>
      </c>
      <c r="BE611" s="244">
        <f>IF(N611="základní",J611,0)</f>
        <v>0</v>
      </c>
      <c r="BF611" s="244">
        <f>IF(N611="snížená",J611,0)</f>
        <v>0</v>
      </c>
      <c r="BG611" s="244">
        <f>IF(N611="zákl. přenesená",J611,0)</f>
        <v>0</v>
      </c>
      <c r="BH611" s="244">
        <f>IF(N611="sníž. přenesená",J611,0)</f>
        <v>0</v>
      </c>
      <c r="BI611" s="244">
        <f>IF(N611="nulová",J611,0)</f>
        <v>0</v>
      </c>
      <c r="BJ611" s="17" t="s">
        <v>83</v>
      </c>
      <c r="BK611" s="244">
        <f>ROUND(I611*H611,2)</f>
        <v>0</v>
      </c>
      <c r="BL611" s="17" t="s">
        <v>186</v>
      </c>
      <c r="BM611" s="243" t="s">
        <v>652</v>
      </c>
    </row>
    <row r="612" s="1" customFormat="1" ht="36" customHeight="1">
      <c r="B612" s="38"/>
      <c r="C612" s="232" t="s">
        <v>653</v>
      </c>
      <c r="D612" s="232" t="s">
        <v>181</v>
      </c>
      <c r="E612" s="233" t="s">
        <v>654</v>
      </c>
      <c r="F612" s="234" t="s">
        <v>655</v>
      </c>
      <c r="G612" s="235" t="s">
        <v>257</v>
      </c>
      <c r="H612" s="236">
        <v>3</v>
      </c>
      <c r="I612" s="237"/>
      <c r="J612" s="238">
        <f>ROUND(I612*H612,2)</f>
        <v>0</v>
      </c>
      <c r="K612" s="234" t="s">
        <v>1</v>
      </c>
      <c r="L612" s="43"/>
      <c r="M612" s="239" t="s">
        <v>1</v>
      </c>
      <c r="N612" s="240" t="s">
        <v>41</v>
      </c>
      <c r="O612" s="86"/>
      <c r="P612" s="241">
        <f>O612*H612</f>
        <v>0</v>
      </c>
      <c r="Q612" s="241">
        <v>0.0117</v>
      </c>
      <c r="R612" s="241">
        <f>Q612*H612</f>
        <v>0.035099999999999999</v>
      </c>
      <c r="S612" s="241">
        <v>0</v>
      </c>
      <c r="T612" s="242">
        <f>S612*H612</f>
        <v>0</v>
      </c>
      <c r="AR612" s="243" t="s">
        <v>186</v>
      </c>
      <c r="AT612" s="243" t="s">
        <v>181</v>
      </c>
      <c r="AU612" s="243" t="s">
        <v>85</v>
      </c>
      <c r="AY612" s="17" t="s">
        <v>179</v>
      </c>
      <c r="BE612" s="244">
        <f>IF(N612="základní",J612,0)</f>
        <v>0</v>
      </c>
      <c r="BF612" s="244">
        <f>IF(N612="snížená",J612,0)</f>
        <v>0</v>
      </c>
      <c r="BG612" s="244">
        <f>IF(N612="zákl. přenesená",J612,0)</f>
        <v>0</v>
      </c>
      <c r="BH612" s="244">
        <f>IF(N612="sníž. přenesená",J612,0)</f>
        <v>0</v>
      </c>
      <c r="BI612" s="244">
        <f>IF(N612="nulová",J612,0)</f>
        <v>0</v>
      </c>
      <c r="BJ612" s="17" t="s">
        <v>83</v>
      </c>
      <c r="BK612" s="244">
        <f>ROUND(I612*H612,2)</f>
        <v>0</v>
      </c>
      <c r="BL612" s="17" t="s">
        <v>186</v>
      </c>
      <c r="BM612" s="243" t="s">
        <v>656</v>
      </c>
    </row>
    <row r="613" s="1" customFormat="1" ht="24" customHeight="1">
      <c r="B613" s="38"/>
      <c r="C613" s="232" t="s">
        <v>657</v>
      </c>
      <c r="D613" s="232" t="s">
        <v>181</v>
      </c>
      <c r="E613" s="233" t="s">
        <v>658</v>
      </c>
      <c r="F613" s="234" t="s">
        <v>659</v>
      </c>
      <c r="G613" s="235" t="s">
        <v>257</v>
      </c>
      <c r="H613" s="236">
        <v>3</v>
      </c>
      <c r="I613" s="237"/>
      <c r="J613" s="238">
        <f>ROUND(I613*H613,2)</f>
        <v>0</v>
      </c>
      <c r="K613" s="234" t="s">
        <v>1</v>
      </c>
      <c r="L613" s="43"/>
      <c r="M613" s="239" t="s">
        <v>1</v>
      </c>
      <c r="N613" s="240" t="s">
        <v>41</v>
      </c>
      <c r="O613" s="86"/>
      <c r="P613" s="241">
        <f>O613*H613</f>
        <v>0</v>
      </c>
      <c r="Q613" s="241">
        <v>0.0117</v>
      </c>
      <c r="R613" s="241">
        <f>Q613*H613</f>
        <v>0.035099999999999999</v>
      </c>
      <c r="S613" s="241">
        <v>0</v>
      </c>
      <c r="T613" s="242">
        <f>S613*H613</f>
        <v>0</v>
      </c>
      <c r="AR613" s="243" t="s">
        <v>186</v>
      </c>
      <c r="AT613" s="243" t="s">
        <v>181</v>
      </c>
      <c r="AU613" s="243" t="s">
        <v>85</v>
      </c>
      <c r="AY613" s="17" t="s">
        <v>179</v>
      </c>
      <c r="BE613" s="244">
        <f>IF(N613="základní",J613,0)</f>
        <v>0</v>
      </c>
      <c r="BF613" s="244">
        <f>IF(N613="snížená",J613,0)</f>
        <v>0</v>
      </c>
      <c r="BG613" s="244">
        <f>IF(N613="zákl. přenesená",J613,0)</f>
        <v>0</v>
      </c>
      <c r="BH613" s="244">
        <f>IF(N613="sníž. přenesená",J613,0)</f>
        <v>0</v>
      </c>
      <c r="BI613" s="244">
        <f>IF(N613="nulová",J613,0)</f>
        <v>0</v>
      </c>
      <c r="BJ613" s="17" t="s">
        <v>83</v>
      </c>
      <c r="BK613" s="244">
        <f>ROUND(I613*H613,2)</f>
        <v>0</v>
      </c>
      <c r="BL613" s="17" t="s">
        <v>186</v>
      </c>
      <c r="BM613" s="243" t="s">
        <v>660</v>
      </c>
    </row>
    <row r="614" s="1" customFormat="1" ht="36" customHeight="1">
      <c r="B614" s="38"/>
      <c r="C614" s="232" t="s">
        <v>661</v>
      </c>
      <c r="D614" s="232" t="s">
        <v>181</v>
      </c>
      <c r="E614" s="233" t="s">
        <v>662</v>
      </c>
      <c r="F614" s="234" t="s">
        <v>663</v>
      </c>
      <c r="G614" s="235" t="s">
        <v>257</v>
      </c>
      <c r="H614" s="236">
        <v>1</v>
      </c>
      <c r="I614" s="237"/>
      <c r="J614" s="238">
        <f>ROUND(I614*H614,2)</f>
        <v>0</v>
      </c>
      <c r="K614" s="234" t="s">
        <v>1</v>
      </c>
      <c r="L614" s="43"/>
      <c r="M614" s="239" t="s">
        <v>1</v>
      </c>
      <c r="N614" s="240" t="s">
        <v>41</v>
      </c>
      <c r="O614" s="86"/>
      <c r="P614" s="241">
        <f>O614*H614</f>
        <v>0</v>
      </c>
      <c r="Q614" s="241">
        <v>0.0117</v>
      </c>
      <c r="R614" s="241">
        <f>Q614*H614</f>
        <v>0.0117</v>
      </c>
      <c r="S614" s="241">
        <v>0</v>
      </c>
      <c r="T614" s="242">
        <f>S614*H614</f>
        <v>0</v>
      </c>
      <c r="AR614" s="243" t="s">
        <v>186</v>
      </c>
      <c r="AT614" s="243" t="s">
        <v>181</v>
      </c>
      <c r="AU614" s="243" t="s">
        <v>85</v>
      </c>
      <c r="AY614" s="17" t="s">
        <v>179</v>
      </c>
      <c r="BE614" s="244">
        <f>IF(N614="základní",J614,0)</f>
        <v>0</v>
      </c>
      <c r="BF614" s="244">
        <f>IF(N614="snížená",J614,0)</f>
        <v>0</v>
      </c>
      <c r="BG614" s="244">
        <f>IF(N614="zákl. přenesená",J614,0)</f>
        <v>0</v>
      </c>
      <c r="BH614" s="244">
        <f>IF(N614="sníž. přenesená",J614,0)</f>
        <v>0</v>
      </c>
      <c r="BI614" s="244">
        <f>IF(N614="nulová",J614,0)</f>
        <v>0</v>
      </c>
      <c r="BJ614" s="17" t="s">
        <v>83</v>
      </c>
      <c r="BK614" s="244">
        <f>ROUND(I614*H614,2)</f>
        <v>0</v>
      </c>
      <c r="BL614" s="17" t="s">
        <v>186</v>
      </c>
      <c r="BM614" s="243" t="s">
        <v>664</v>
      </c>
    </row>
    <row r="615" s="1" customFormat="1" ht="36" customHeight="1">
      <c r="B615" s="38"/>
      <c r="C615" s="232" t="s">
        <v>665</v>
      </c>
      <c r="D615" s="232" t="s">
        <v>181</v>
      </c>
      <c r="E615" s="233" t="s">
        <v>666</v>
      </c>
      <c r="F615" s="234" t="s">
        <v>667</v>
      </c>
      <c r="G615" s="235" t="s">
        <v>257</v>
      </c>
      <c r="H615" s="236">
        <v>1</v>
      </c>
      <c r="I615" s="237"/>
      <c r="J615" s="238">
        <f>ROUND(I615*H615,2)</f>
        <v>0</v>
      </c>
      <c r="K615" s="234" t="s">
        <v>1</v>
      </c>
      <c r="L615" s="43"/>
      <c r="M615" s="239" t="s">
        <v>1</v>
      </c>
      <c r="N615" s="240" t="s">
        <v>41</v>
      </c>
      <c r="O615" s="86"/>
      <c r="P615" s="241">
        <f>O615*H615</f>
        <v>0</v>
      </c>
      <c r="Q615" s="241">
        <v>0.0117</v>
      </c>
      <c r="R615" s="241">
        <f>Q615*H615</f>
        <v>0.0117</v>
      </c>
      <c r="S615" s="241">
        <v>0</v>
      </c>
      <c r="T615" s="242">
        <f>S615*H615</f>
        <v>0</v>
      </c>
      <c r="AR615" s="243" t="s">
        <v>186</v>
      </c>
      <c r="AT615" s="243" t="s">
        <v>181</v>
      </c>
      <c r="AU615" s="243" t="s">
        <v>85</v>
      </c>
      <c r="AY615" s="17" t="s">
        <v>179</v>
      </c>
      <c r="BE615" s="244">
        <f>IF(N615="základní",J615,0)</f>
        <v>0</v>
      </c>
      <c r="BF615" s="244">
        <f>IF(N615="snížená",J615,0)</f>
        <v>0</v>
      </c>
      <c r="BG615" s="244">
        <f>IF(N615="zákl. přenesená",J615,0)</f>
        <v>0</v>
      </c>
      <c r="BH615" s="244">
        <f>IF(N615="sníž. přenesená",J615,0)</f>
        <v>0</v>
      </c>
      <c r="BI615" s="244">
        <f>IF(N615="nulová",J615,0)</f>
        <v>0</v>
      </c>
      <c r="BJ615" s="17" t="s">
        <v>83</v>
      </c>
      <c r="BK615" s="244">
        <f>ROUND(I615*H615,2)</f>
        <v>0</v>
      </c>
      <c r="BL615" s="17" t="s">
        <v>186</v>
      </c>
      <c r="BM615" s="243" t="s">
        <v>668</v>
      </c>
    </row>
    <row r="616" s="1" customFormat="1" ht="24" customHeight="1">
      <c r="B616" s="38"/>
      <c r="C616" s="232" t="s">
        <v>669</v>
      </c>
      <c r="D616" s="232" t="s">
        <v>181</v>
      </c>
      <c r="E616" s="233" t="s">
        <v>670</v>
      </c>
      <c r="F616" s="234" t="s">
        <v>671</v>
      </c>
      <c r="G616" s="235" t="s">
        <v>257</v>
      </c>
      <c r="H616" s="236">
        <v>1</v>
      </c>
      <c r="I616" s="237"/>
      <c r="J616" s="238">
        <f>ROUND(I616*H616,2)</f>
        <v>0</v>
      </c>
      <c r="K616" s="234" t="s">
        <v>1</v>
      </c>
      <c r="L616" s="43"/>
      <c r="M616" s="239" t="s">
        <v>1</v>
      </c>
      <c r="N616" s="240" t="s">
        <v>41</v>
      </c>
      <c r="O616" s="86"/>
      <c r="P616" s="241">
        <f>O616*H616</f>
        <v>0</v>
      </c>
      <c r="Q616" s="241">
        <v>0.0117</v>
      </c>
      <c r="R616" s="241">
        <f>Q616*H616</f>
        <v>0.0117</v>
      </c>
      <c r="S616" s="241">
        <v>0</v>
      </c>
      <c r="T616" s="242">
        <f>S616*H616</f>
        <v>0</v>
      </c>
      <c r="AR616" s="243" t="s">
        <v>186</v>
      </c>
      <c r="AT616" s="243" t="s">
        <v>181</v>
      </c>
      <c r="AU616" s="243" t="s">
        <v>85</v>
      </c>
      <c r="AY616" s="17" t="s">
        <v>179</v>
      </c>
      <c r="BE616" s="244">
        <f>IF(N616="základní",J616,0)</f>
        <v>0</v>
      </c>
      <c r="BF616" s="244">
        <f>IF(N616="snížená",J616,0)</f>
        <v>0</v>
      </c>
      <c r="BG616" s="244">
        <f>IF(N616="zákl. přenesená",J616,0)</f>
        <v>0</v>
      </c>
      <c r="BH616" s="244">
        <f>IF(N616="sníž. přenesená",J616,0)</f>
        <v>0</v>
      </c>
      <c r="BI616" s="244">
        <f>IF(N616="nulová",J616,0)</f>
        <v>0</v>
      </c>
      <c r="BJ616" s="17" t="s">
        <v>83</v>
      </c>
      <c r="BK616" s="244">
        <f>ROUND(I616*H616,2)</f>
        <v>0</v>
      </c>
      <c r="BL616" s="17" t="s">
        <v>186</v>
      </c>
      <c r="BM616" s="243" t="s">
        <v>672</v>
      </c>
    </row>
    <row r="617" s="1" customFormat="1" ht="24" customHeight="1">
      <c r="B617" s="38"/>
      <c r="C617" s="232" t="s">
        <v>673</v>
      </c>
      <c r="D617" s="232" t="s">
        <v>181</v>
      </c>
      <c r="E617" s="233" t="s">
        <v>674</v>
      </c>
      <c r="F617" s="234" t="s">
        <v>675</v>
      </c>
      <c r="G617" s="235" t="s">
        <v>257</v>
      </c>
      <c r="H617" s="236">
        <v>1</v>
      </c>
      <c r="I617" s="237"/>
      <c r="J617" s="238">
        <f>ROUND(I617*H617,2)</f>
        <v>0</v>
      </c>
      <c r="K617" s="234" t="s">
        <v>1</v>
      </c>
      <c r="L617" s="43"/>
      <c r="M617" s="239" t="s">
        <v>1</v>
      </c>
      <c r="N617" s="240" t="s">
        <v>41</v>
      </c>
      <c r="O617" s="86"/>
      <c r="P617" s="241">
        <f>O617*H617</f>
        <v>0</v>
      </c>
      <c r="Q617" s="241">
        <v>0.0117</v>
      </c>
      <c r="R617" s="241">
        <f>Q617*H617</f>
        <v>0.0117</v>
      </c>
      <c r="S617" s="241">
        <v>0</v>
      </c>
      <c r="T617" s="242">
        <f>S617*H617</f>
        <v>0</v>
      </c>
      <c r="AR617" s="243" t="s">
        <v>186</v>
      </c>
      <c r="AT617" s="243" t="s">
        <v>181</v>
      </c>
      <c r="AU617" s="243" t="s">
        <v>85</v>
      </c>
      <c r="AY617" s="17" t="s">
        <v>179</v>
      </c>
      <c r="BE617" s="244">
        <f>IF(N617="základní",J617,0)</f>
        <v>0</v>
      </c>
      <c r="BF617" s="244">
        <f>IF(N617="snížená",J617,0)</f>
        <v>0</v>
      </c>
      <c r="BG617" s="244">
        <f>IF(N617="zákl. přenesená",J617,0)</f>
        <v>0</v>
      </c>
      <c r="BH617" s="244">
        <f>IF(N617="sníž. přenesená",J617,0)</f>
        <v>0</v>
      </c>
      <c r="BI617" s="244">
        <f>IF(N617="nulová",J617,0)</f>
        <v>0</v>
      </c>
      <c r="BJ617" s="17" t="s">
        <v>83</v>
      </c>
      <c r="BK617" s="244">
        <f>ROUND(I617*H617,2)</f>
        <v>0</v>
      </c>
      <c r="BL617" s="17" t="s">
        <v>186</v>
      </c>
      <c r="BM617" s="243" t="s">
        <v>676</v>
      </c>
    </row>
    <row r="618" s="1" customFormat="1" ht="24" customHeight="1">
      <c r="B618" s="38"/>
      <c r="C618" s="232" t="s">
        <v>677</v>
      </c>
      <c r="D618" s="232" t="s">
        <v>181</v>
      </c>
      <c r="E618" s="233" t="s">
        <v>678</v>
      </c>
      <c r="F618" s="234" t="s">
        <v>679</v>
      </c>
      <c r="G618" s="235" t="s">
        <v>257</v>
      </c>
      <c r="H618" s="236">
        <v>3</v>
      </c>
      <c r="I618" s="237"/>
      <c r="J618" s="238">
        <f>ROUND(I618*H618,2)</f>
        <v>0</v>
      </c>
      <c r="K618" s="234" t="s">
        <v>1</v>
      </c>
      <c r="L618" s="43"/>
      <c r="M618" s="239" t="s">
        <v>1</v>
      </c>
      <c r="N618" s="240" t="s">
        <v>41</v>
      </c>
      <c r="O618" s="86"/>
      <c r="P618" s="241">
        <f>O618*H618</f>
        <v>0</v>
      </c>
      <c r="Q618" s="241">
        <v>0.0117</v>
      </c>
      <c r="R618" s="241">
        <f>Q618*H618</f>
        <v>0.035099999999999999</v>
      </c>
      <c r="S618" s="241">
        <v>0</v>
      </c>
      <c r="T618" s="242">
        <f>S618*H618</f>
        <v>0</v>
      </c>
      <c r="AR618" s="243" t="s">
        <v>186</v>
      </c>
      <c r="AT618" s="243" t="s">
        <v>181</v>
      </c>
      <c r="AU618" s="243" t="s">
        <v>85</v>
      </c>
      <c r="AY618" s="17" t="s">
        <v>179</v>
      </c>
      <c r="BE618" s="244">
        <f>IF(N618="základní",J618,0)</f>
        <v>0</v>
      </c>
      <c r="BF618" s="244">
        <f>IF(N618="snížená",J618,0)</f>
        <v>0</v>
      </c>
      <c r="BG618" s="244">
        <f>IF(N618="zákl. přenesená",J618,0)</f>
        <v>0</v>
      </c>
      <c r="BH618" s="244">
        <f>IF(N618="sníž. přenesená",J618,0)</f>
        <v>0</v>
      </c>
      <c r="BI618" s="244">
        <f>IF(N618="nulová",J618,0)</f>
        <v>0</v>
      </c>
      <c r="BJ618" s="17" t="s">
        <v>83</v>
      </c>
      <c r="BK618" s="244">
        <f>ROUND(I618*H618,2)</f>
        <v>0</v>
      </c>
      <c r="BL618" s="17" t="s">
        <v>186</v>
      </c>
      <c r="BM618" s="243" t="s">
        <v>680</v>
      </c>
    </row>
    <row r="619" s="13" customFormat="1">
      <c r="B619" s="256"/>
      <c r="C619" s="257"/>
      <c r="D619" s="247" t="s">
        <v>188</v>
      </c>
      <c r="E619" s="258" t="s">
        <v>1</v>
      </c>
      <c r="F619" s="259" t="s">
        <v>681</v>
      </c>
      <c r="G619" s="257"/>
      <c r="H619" s="260">
        <v>3</v>
      </c>
      <c r="I619" s="261"/>
      <c r="J619" s="257"/>
      <c r="K619" s="257"/>
      <c r="L619" s="262"/>
      <c r="M619" s="263"/>
      <c r="N619" s="264"/>
      <c r="O619" s="264"/>
      <c r="P619" s="264"/>
      <c r="Q619" s="264"/>
      <c r="R619" s="264"/>
      <c r="S619" s="264"/>
      <c r="T619" s="265"/>
      <c r="AT619" s="266" t="s">
        <v>188</v>
      </c>
      <c r="AU619" s="266" t="s">
        <v>85</v>
      </c>
      <c r="AV619" s="13" t="s">
        <v>85</v>
      </c>
      <c r="AW619" s="13" t="s">
        <v>32</v>
      </c>
      <c r="AX619" s="13" t="s">
        <v>83</v>
      </c>
      <c r="AY619" s="266" t="s">
        <v>179</v>
      </c>
    </row>
    <row r="620" s="1" customFormat="1" ht="24" customHeight="1">
      <c r="B620" s="38"/>
      <c r="C620" s="232" t="s">
        <v>682</v>
      </c>
      <c r="D620" s="232" t="s">
        <v>181</v>
      </c>
      <c r="E620" s="233" t="s">
        <v>683</v>
      </c>
      <c r="F620" s="234" t="s">
        <v>684</v>
      </c>
      <c r="G620" s="235" t="s">
        <v>257</v>
      </c>
      <c r="H620" s="236">
        <v>1</v>
      </c>
      <c r="I620" s="237"/>
      <c r="J620" s="238">
        <f>ROUND(I620*H620,2)</f>
        <v>0</v>
      </c>
      <c r="K620" s="234" t="s">
        <v>1</v>
      </c>
      <c r="L620" s="43"/>
      <c r="M620" s="239" t="s">
        <v>1</v>
      </c>
      <c r="N620" s="240" t="s">
        <v>41</v>
      </c>
      <c r="O620" s="86"/>
      <c r="P620" s="241">
        <f>O620*H620</f>
        <v>0</v>
      </c>
      <c r="Q620" s="241">
        <v>0.0117</v>
      </c>
      <c r="R620" s="241">
        <f>Q620*H620</f>
        <v>0.0117</v>
      </c>
      <c r="S620" s="241">
        <v>0</v>
      </c>
      <c r="T620" s="242">
        <f>S620*H620</f>
        <v>0</v>
      </c>
      <c r="AR620" s="243" t="s">
        <v>186</v>
      </c>
      <c r="AT620" s="243" t="s">
        <v>181</v>
      </c>
      <c r="AU620" s="243" t="s">
        <v>85</v>
      </c>
      <c r="AY620" s="17" t="s">
        <v>179</v>
      </c>
      <c r="BE620" s="244">
        <f>IF(N620="základní",J620,0)</f>
        <v>0</v>
      </c>
      <c r="BF620" s="244">
        <f>IF(N620="snížená",J620,0)</f>
        <v>0</v>
      </c>
      <c r="BG620" s="244">
        <f>IF(N620="zákl. přenesená",J620,0)</f>
        <v>0</v>
      </c>
      <c r="BH620" s="244">
        <f>IF(N620="sníž. přenesená",J620,0)</f>
        <v>0</v>
      </c>
      <c r="BI620" s="244">
        <f>IF(N620="nulová",J620,0)</f>
        <v>0</v>
      </c>
      <c r="BJ620" s="17" t="s">
        <v>83</v>
      </c>
      <c r="BK620" s="244">
        <f>ROUND(I620*H620,2)</f>
        <v>0</v>
      </c>
      <c r="BL620" s="17" t="s">
        <v>186</v>
      </c>
      <c r="BM620" s="243" t="s">
        <v>685</v>
      </c>
    </row>
    <row r="621" s="1" customFormat="1" ht="16.5" customHeight="1">
      <c r="B621" s="38"/>
      <c r="C621" s="232" t="s">
        <v>686</v>
      </c>
      <c r="D621" s="232" t="s">
        <v>181</v>
      </c>
      <c r="E621" s="233" t="s">
        <v>687</v>
      </c>
      <c r="F621" s="234" t="s">
        <v>688</v>
      </c>
      <c r="G621" s="235" t="s">
        <v>257</v>
      </c>
      <c r="H621" s="236">
        <v>1</v>
      </c>
      <c r="I621" s="237"/>
      <c r="J621" s="238">
        <f>ROUND(I621*H621,2)</f>
        <v>0</v>
      </c>
      <c r="K621" s="234" t="s">
        <v>1</v>
      </c>
      <c r="L621" s="43"/>
      <c r="M621" s="239" t="s">
        <v>1</v>
      </c>
      <c r="N621" s="240" t="s">
        <v>41</v>
      </c>
      <c r="O621" s="86"/>
      <c r="P621" s="241">
        <f>O621*H621</f>
        <v>0</v>
      </c>
      <c r="Q621" s="241">
        <v>0.0117</v>
      </c>
      <c r="R621" s="241">
        <f>Q621*H621</f>
        <v>0.0117</v>
      </c>
      <c r="S621" s="241">
        <v>0</v>
      </c>
      <c r="T621" s="242">
        <f>S621*H621</f>
        <v>0</v>
      </c>
      <c r="AR621" s="243" t="s">
        <v>186</v>
      </c>
      <c r="AT621" s="243" t="s">
        <v>181</v>
      </c>
      <c r="AU621" s="243" t="s">
        <v>85</v>
      </c>
      <c r="AY621" s="17" t="s">
        <v>179</v>
      </c>
      <c r="BE621" s="244">
        <f>IF(N621="základní",J621,0)</f>
        <v>0</v>
      </c>
      <c r="BF621" s="244">
        <f>IF(N621="snížená",J621,0)</f>
        <v>0</v>
      </c>
      <c r="BG621" s="244">
        <f>IF(N621="zákl. přenesená",J621,0)</f>
        <v>0</v>
      </c>
      <c r="BH621" s="244">
        <f>IF(N621="sníž. přenesená",J621,0)</f>
        <v>0</v>
      </c>
      <c r="BI621" s="244">
        <f>IF(N621="nulová",J621,0)</f>
        <v>0</v>
      </c>
      <c r="BJ621" s="17" t="s">
        <v>83</v>
      </c>
      <c r="BK621" s="244">
        <f>ROUND(I621*H621,2)</f>
        <v>0</v>
      </c>
      <c r="BL621" s="17" t="s">
        <v>186</v>
      </c>
      <c r="BM621" s="243" t="s">
        <v>689</v>
      </c>
    </row>
    <row r="622" s="1" customFormat="1" ht="16.5" customHeight="1">
      <c r="B622" s="38"/>
      <c r="C622" s="232" t="s">
        <v>690</v>
      </c>
      <c r="D622" s="232" t="s">
        <v>181</v>
      </c>
      <c r="E622" s="233" t="s">
        <v>691</v>
      </c>
      <c r="F622" s="234" t="s">
        <v>692</v>
      </c>
      <c r="G622" s="235" t="s">
        <v>257</v>
      </c>
      <c r="H622" s="236">
        <v>1</v>
      </c>
      <c r="I622" s="237"/>
      <c r="J622" s="238">
        <f>ROUND(I622*H622,2)</f>
        <v>0</v>
      </c>
      <c r="K622" s="234" t="s">
        <v>1</v>
      </c>
      <c r="L622" s="43"/>
      <c r="M622" s="239" t="s">
        <v>1</v>
      </c>
      <c r="N622" s="240" t="s">
        <v>41</v>
      </c>
      <c r="O622" s="86"/>
      <c r="P622" s="241">
        <f>O622*H622</f>
        <v>0</v>
      </c>
      <c r="Q622" s="241">
        <v>0.0117</v>
      </c>
      <c r="R622" s="241">
        <f>Q622*H622</f>
        <v>0.0117</v>
      </c>
      <c r="S622" s="241">
        <v>0</v>
      </c>
      <c r="T622" s="242">
        <f>S622*H622</f>
        <v>0</v>
      </c>
      <c r="AR622" s="243" t="s">
        <v>186</v>
      </c>
      <c r="AT622" s="243" t="s">
        <v>181</v>
      </c>
      <c r="AU622" s="243" t="s">
        <v>85</v>
      </c>
      <c r="AY622" s="17" t="s">
        <v>179</v>
      </c>
      <c r="BE622" s="244">
        <f>IF(N622="základní",J622,0)</f>
        <v>0</v>
      </c>
      <c r="BF622" s="244">
        <f>IF(N622="snížená",J622,0)</f>
        <v>0</v>
      </c>
      <c r="BG622" s="244">
        <f>IF(N622="zákl. přenesená",J622,0)</f>
        <v>0</v>
      </c>
      <c r="BH622" s="244">
        <f>IF(N622="sníž. přenesená",J622,0)</f>
        <v>0</v>
      </c>
      <c r="BI622" s="244">
        <f>IF(N622="nulová",J622,0)</f>
        <v>0</v>
      </c>
      <c r="BJ622" s="17" t="s">
        <v>83</v>
      </c>
      <c r="BK622" s="244">
        <f>ROUND(I622*H622,2)</f>
        <v>0</v>
      </c>
      <c r="BL622" s="17" t="s">
        <v>186</v>
      </c>
      <c r="BM622" s="243" t="s">
        <v>693</v>
      </c>
    </row>
    <row r="623" s="1" customFormat="1" ht="16.5" customHeight="1">
      <c r="B623" s="38"/>
      <c r="C623" s="232" t="s">
        <v>694</v>
      </c>
      <c r="D623" s="232" t="s">
        <v>181</v>
      </c>
      <c r="E623" s="233" t="s">
        <v>695</v>
      </c>
      <c r="F623" s="234" t="s">
        <v>696</v>
      </c>
      <c r="G623" s="235" t="s">
        <v>257</v>
      </c>
      <c r="H623" s="236">
        <v>1</v>
      </c>
      <c r="I623" s="237"/>
      <c r="J623" s="238">
        <f>ROUND(I623*H623,2)</f>
        <v>0</v>
      </c>
      <c r="K623" s="234" t="s">
        <v>1</v>
      </c>
      <c r="L623" s="43"/>
      <c r="M623" s="239" t="s">
        <v>1</v>
      </c>
      <c r="N623" s="240" t="s">
        <v>41</v>
      </c>
      <c r="O623" s="86"/>
      <c r="P623" s="241">
        <f>O623*H623</f>
        <v>0</v>
      </c>
      <c r="Q623" s="241">
        <v>0.0117</v>
      </c>
      <c r="R623" s="241">
        <f>Q623*H623</f>
        <v>0.0117</v>
      </c>
      <c r="S623" s="241">
        <v>0</v>
      </c>
      <c r="T623" s="242">
        <f>S623*H623</f>
        <v>0</v>
      </c>
      <c r="AR623" s="243" t="s">
        <v>186</v>
      </c>
      <c r="AT623" s="243" t="s">
        <v>181</v>
      </c>
      <c r="AU623" s="243" t="s">
        <v>85</v>
      </c>
      <c r="AY623" s="17" t="s">
        <v>179</v>
      </c>
      <c r="BE623" s="244">
        <f>IF(N623="základní",J623,0)</f>
        <v>0</v>
      </c>
      <c r="BF623" s="244">
        <f>IF(N623="snížená",J623,0)</f>
        <v>0</v>
      </c>
      <c r="BG623" s="244">
        <f>IF(N623="zákl. přenesená",J623,0)</f>
        <v>0</v>
      </c>
      <c r="BH623" s="244">
        <f>IF(N623="sníž. přenesená",J623,0)</f>
        <v>0</v>
      </c>
      <c r="BI623" s="244">
        <f>IF(N623="nulová",J623,0)</f>
        <v>0</v>
      </c>
      <c r="BJ623" s="17" t="s">
        <v>83</v>
      </c>
      <c r="BK623" s="244">
        <f>ROUND(I623*H623,2)</f>
        <v>0</v>
      </c>
      <c r="BL623" s="17" t="s">
        <v>186</v>
      </c>
      <c r="BM623" s="243" t="s">
        <v>697</v>
      </c>
    </row>
    <row r="624" s="1" customFormat="1" ht="24" customHeight="1">
      <c r="B624" s="38"/>
      <c r="C624" s="232" t="s">
        <v>698</v>
      </c>
      <c r="D624" s="232" t="s">
        <v>181</v>
      </c>
      <c r="E624" s="233" t="s">
        <v>699</v>
      </c>
      <c r="F624" s="234" t="s">
        <v>700</v>
      </c>
      <c r="G624" s="235" t="s">
        <v>201</v>
      </c>
      <c r="H624" s="236">
        <v>532.00800000000004</v>
      </c>
      <c r="I624" s="237"/>
      <c r="J624" s="238">
        <f>ROUND(I624*H624,2)</f>
        <v>0</v>
      </c>
      <c r="K624" s="234" t="s">
        <v>185</v>
      </c>
      <c r="L624" s="43"/>
      <c r="M624" s="239" t="s">
        <v>1</v>
      </c>
      <c r="N624" s="240" t="s">
        <v>41</v>
      </c>
      <c r="O624" s="86"/>
      <c r="P624" s="241">
        <f>O624*H624</f>
        <v>0</v>
      </c>
      <c r="Q624" s="241">
        <v>0</v>
      </c>
      <c r="R624" s="241">
        <f>Q624*H624</f>
        <v>0</v>
      </c>
      <c r="S624" s="241">
        <v>0.089999999999999997</v>
      </c>
      <c r="T624" s="242">
        <f>S624*H624</f>
        <v>47.880720000000004</v>
      </c>
      <c r="AR624" s="243" t="s">
        <v>186</v>
      </c>
      <c r="AT624" s="243" t="s">
        <v>181</v>
      </c>
      <c r="AU624" s="243" t="s">
        <v>85</v>
      </c>
      <c r="AY624" s="17" t="s">
        <v>179</v>
      </c>
      <c r="BE624" s="244">
        <f>IF(N624="základní",J624,0)</f>
        <v>0</v>
      </c>
      <c r="BF624" s="244">
        <f>IF(N624="snížená",J624,0)</f>
        <v>0</v>
      </c>
      <c r="BG624" s="244">
        <f>IF(N624="zákl. přenesená",J624,0)</f>
        <v>0</v>
      </c>
      <c r="BH624" s="244">
        <f>IF(N624="sníž. přenesená",J624,0)</f>
        <v>0</v>
      </c>
      <c r="BI624" s="244">
        <f>IF(N624="nulová",J624,0)</f>
        <v>0</v>
      </c>
      <c r="BJ624" s="17" t="s">
        <v>83</v>
      </c>
      <c r="BK624" s="244">
        <f>ROUND(I624*H624,2)</f>
        <v>0</v>
      </c>
      <c r="BL624" s="17" t="s">
        <v>186</v>
      </c>
      <c r="BM624" s="243" t="s">
        <v>701</v>
      </c>
    </row>
    <row r="625" s="12" customFormat="1">
      <c r="B625" s="245"/>
      <c r="C625" s="246"/>
      <c r="D625" s="247" t="s">
        <v>188</v>
      </c>
      <c r="E625" s="248" t="s">
        <v>1</v>
      </c>
      <c r="F625" s="249" t="s">
        <v>702</v>
      </c>
      <c r="G625" s="246"/>
      <c r="H625" s="248" t="s">
        <v>1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AT625" s="255" t="s">
        <v>188</v>
      </c>
      <c r="AU625" s="255" t="s">
        <v>85</v>
      </c>
      <c r="AV625" s="12" t="s">
        <v>83</v>
      </c>
      <c r="AW625" s="12" t="s">
        <v>32</v>
      </c>
      <c r="AX625" s="12" t="s">
        <v>76</v>
      </c>
      <c r="AY625" s="255" t="s">
        <v>179</v>
      </c>
    </row>
    <row r="626" s="13" customFormat="1">
      <c r="B626" s="256"/>
      <c r="C626" s="257"/>
      <c r="D626" s="247" t="s">
        <v>188</v>
      </c>
      <c r="E626" s="258" t="s">
        <v>1</v>
      </c>
      <c r="F626" s="259" t="s">
        <v>703</v>
      </c>
      <c r="G626" s="257"/>
      <c r="H626" s="260">
        <v>532.00800000000004</v>
      </c>
      <c r="I626" s="261"/>
      <c r="J626" s="257"/>
      <c r="K626" s="257"/>
      <c r="L626" s="262"/>
      <c r="M626" s="263"/>
      <c r="N626" s="264"/>
      <c r="O626" s="264"/>
      <c r="P626" s="264"/>
      <c r="Q626" s="264"/>
      <c r="R626" s="264"/>
      <c r="S626" s="264"/>
      <c r="T626" s="265"/>
      <c r="AT626" s="266" t="s">
        <v>188</v>
      </c>
      <c r="AU626" s="266" t="s">
        <v>85</v>
      </c>
      <c r="AV626" s="13" t="s">
        <v>85</v>
      </c>
      <c r="AW626" s="13" t="s">
        <v>32</v>
      </c>
      <c r="AX626" s="13" t="s">
        <v>83</v>
      </c>
      <c r="AY626" s="266" t="s">
        <v>179</v>
      </c>
    </row>
    <row r="627" s="1" customFormat="1" ht="16.5" customHeight="1">
      <c r="B627" s="38"/>
      <c r="C627" s="232" t="s">
        <v>704</v>
      </c>
      <c r="D627" s="232" t="s">
        <v>181</v>
      </c>
      <c r="E627" s="233" t="s">
        <v>705</v>
      </c>
      <c r="F627" s="234" t="s">
        <v>706</v>
      </c>
      <c r="G627" s="235" t="s">
        <v>257</v>
      </c>
      <c r="H627" s="236">
        <v>120.878</v>
      </c>
      <c r="I627" s="237"/>
      <c r="J627" s="238">
        <f>ROUND(I627*H627,2)</f>
        <v>0</v>
      </c>
      <c r="K627" s="234" t="s">
        <v>185</v>
      </c>
      <c r="L627" s="43"/>
      <c r="M627" s="239" t="s">
        <v>1</v>
      </c>
      <c r="N627" s="240" t="s">
        <v>41</v>
      </c>
      <c r="O627" s="86"/>
      <c r="P627" s="241">
        <f>O627*H627</f>
        <v>0</v>
      </c>
      <c r="Q627" s="241">
        <v>0</v>
      </c>
      <c r="R627" s="241">
        <f>Q627*H627</f>
        <v>0</v>
      </c>
      <c r="S627" s="241">
        <v>0.055</v>
      </c>
      <c r="T627" s="242">
        <f>S627*H627</f>
        <v>6.6482900000000003</v>
      </c>
      <c r="AR627" s="243" t="s">
        <v>186</v>
      </c>
      <c r="AT627" s="243" t="s">
        <v>181</v>
      </c>
      <c r="AU627" s="243" t="s">
        <v>85</v>
      </c>
      <c r="AY627" s="17" t="s">
        <v>179</v>
      </c>
      <c r="BE627" s="244">
        <f>IF(N627="základní",J627,0)</f>
        <v>0</v>
      </c>
      <c r="BF627" s="244">
        <f>IF(N627="snížená",J627,0)</f>
        <v>0</v>
      </c>
      <c r="BG627" s="244">
        <f>IF(N627="zákl. přenesená",J627,0)</f>
        <v>0</v>
      </c>
      <c r="BH627" s="244">
        <f>IF(N627="sníž. přenesená",J627,0)</f>
        <v>0</v>
      </c>
      <c r="BI627" s="244">
        <f>IF(N627="nulová",J627,0)</f>
        <v>0</v>
      </c>
      <c r="BJ627" s="17" t="s">
        <v>83</v>
      </c>
      <c r="BK627" s="244">
        <f>ROUND(I627*H627,2)</f>
        <v>0</v>
      </c>
      <c r="BL627" s="17" t="s">
        <v>186</v>
      </c>
      <c r="BM627" s="243" t="s">
        <v>707</v>
      </c>
    </row>
    <row r="628" s="12" customFormat="1">
      <c r="B628" s="245"/>
      <c r="C628" s="246"/>
      <c r="D628" s="247" t="s">
        <v>188</v>
      </c>
      <c r="E628" s="248" t="s">
        <v>1</v>
      </c>
      <c r="F628" s="249" t="s">
        <v>203</v>
      </c>
      <c r="G628" s="246"/>
      <c r="H628" s="248" t="s">
        <v>1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AT628" s="255" t="s">
        <v>188</v>
      </c>
      <c r="AU628" s="255" t="s">
        <v>85</v>
      </c>
      <c r="AV628" s="12" t="s">
        <v>83</v>
      </c>
      <c r="AW628" s="12" t="s">
        <v>32</v>
      </c>
      <c r="AX628" s="12" t="s">
        <v>76</v>
      </c>
      <c r="AY628" s="255" t="s">
        <v>179</v>
      </c>
    </row>
    <row r="629" s="13" customFormat="1">
      <c r="B629" s="256"/>
      <c r="C629" s="257"/>
      <c r="D629" s="247" t="s">
        <v>188</v>
      </c>
      <c r="E629" s="258" t="s">
        <v>1</v>
      </c>
      <c r="F629" s="259" t="s">
        <v>214</v>
      </c>
      <c r="G629" s="257"/>
      <c r="H629" s="260">
        <v>2.0830000000000002</v>
      </c>
      <c r="I629" s="261"/>
      <c r="J629" s="257"/>
      <c r="K629" s="257"/>
      <c r="L629" s="262"/>
      <c r="M629" s="263"/>
      <c r="N629" s="264"/>
      <c r="O629" s="264"/>
      <c r="P629" s="264"/>
      <c r="Q629" s="264"/>
      <c r="R629" s="264"/>
      <c r="S629" s="264"/>
      <c r="T629" s="265"/>
      <c r="AT629" s="266" t="s">
        <v>188</v>
      </c>
      <c r="AU629" s="266" t="s">
        <v>85</v>
      </c>
      <c r="AV629" s="13" t="s">
        <v>85</v>
      </c>
      <c r="AW629" s="13" t="s">
        <v>32</v>
      </c>
      <c r="AX629" s="13" t="s">
        <v>76</v>
      </c>
      <c r="AY629" s="266" t="s">
        <v>179</v>
      </c>
    </row>
    <row r="630" s="13" customFormat="1">
      <c r="B630" s="256"/>
      <c r="C630" s="257"/>
      <c r="D630" s="247" t="s">
        <v>188</v>
      </c>
      <c r="E630" s="258" t="s">
        <v>1</v>
      </c>
      <c r="F630" s="259" t="s">
        <v>215</v>
      </c>
      <c r="G630" s="257"/>
      <c r="H630" s="260">
        <v>3.6899999999999999</v>
      </c>
      <c r="I630" s="261"/>
      <c r="J630" s="257"/>
      <c r="K630" s="257"/>
      <c r="L630" s="262"/>
      <c r="M630" s="263"/>
      <c r="N630" s="264"/>
      <c r="O630" s="264"/>
      <c r="P630" s="264"/>
      <c r="Q630" s="264"/>
      <c r="R630" s="264"/>
      <c r="S630" s="264"/>
      <c r="T630" s="265"/>
      <c r="AT630" s="266" t="s">
        <v>188</v>
      </c>
      <c r="AU630" s="266" t="s">
        <v>85</v>
      </c>
      <c r="AV630" s="13" t="s">
        <v>85</v>
      </c>
      <c r="AW630" s="13" t="s">
        <v>32</v>
      </c>
      <c r="AX630" s="13" t="s">
        <v>76</v>
      </c>
      <c r="AY630" s="266" t="s">
        <v>179</v>
      </c>
    </row>
    <row r="631" s="13" customFormat="1">
      <c r="B631" s="256"/>
      <c r="C631" s="257"/>
      <c r="D631" s="247" t="s">
        <v>188</v>
      </c>
      <c r="E631" s="258" t="s">
        <v>1</v>
      </c>
      <c r="F631" s="259" t="s">
        <v>708</v>
      </c>
      <c r="G631" s="257"/>
      <c r="H631" s="260">
        <v>1.23</v>
      </c>
      <c r="I631" s="261"/>
      <c r="J631" s="257"/>
      <c r="K631" s="257"/>
      <c r="L631" s="262"/>
      <c r="M631" s="263"/>
      <c r="N631" s="264"/>
      <c r="O631" s="264"/>
      <c r="P631" s="264"/>
      <c r="Q631" s="264"/>
      <c r="R631" s="264"/>
      <c r="S631" s="264"/>
      <c r="T631" s="265"/>
      <c r="AT631" s="266" t="s">
        <v>188</v>
      </c>
      <c r="AU631" s="266" t="s">
        <v>85</v>
      </c>
      <c r="AV631" s="13" t="s">
        <v>85</v>
      </c>
      <c r="AW631" s="13" t="s">
        <v>32</v>
      </c>
      <c r="AX631" s="13" t="s">
        <v>76</v>
      </c>
      <c r="AY631" s="266" t="s">
        <v>179</v>
      </c>
    </row>
    <row r="632" s="13" customFormat="1">
      <c r="B632" s="256"/>
      <c r="C632" s="257"/>
      <c r="D632" s="247" t="s">
        <v>188</v>
      </c>
      <c r="E632" s="258" t="s">
        <v>1</v>
      </c>
      <c r="F632" s="259" t="s">
        <v>709</v>
      </c>
      <c r="G632" s="257"/>
      <c r="H632" s="260">
        <v>2.0600000000000001</v>
      </c>
      <c r="I632" s="261"/>
      <c r="J632" s="257"/>
      <c r="K632" s="257"/>
      <c r="L632" s="262"/>
      <c r="M632" s="263"/>
      <c r="N632" s="264"/>
      <c r="O632" s="264"/>
      <c r="P632" s="264"/>
      <c r="Q632" s="264"/>
      <c r="R632" s="264"/>
      <c r="S632" s="264"/>
      <c r="T632" s="265"/>
      <c r="AT632" s="266" t="s">
        <v>188</v>
      </c>
      <c r="AU632" s="266" t="s">
        <v>85</v>
      </c>
      <c r="AV632" s="13" t="s">
        <v>85</v>
      </c>
      <c r="AW632" s="13" t="s">
        <v>32</v>
      </c>
      <c r="AX632" s="13" t="s">
        <v>76</v>
      </c>
      <c r="AY632" s="266" t="s">
        <v>179</v>
      </c>
    </row>
    <row r="633" s="13" customFormat="1">
      <c r="B633" s="256"/>
      <c r="C633" s="257"/>
      <c r="D633" s="247" t="s">
        <v>188</v>
      </c>
      <c r="E633" s="258" t="s">
        <v>1</v>
      </c>
      <c r="F633" s="259" t="s">
        <v>216</v>
      </c>
      <c r="G633" s="257"/>
      <c r="H633" s="260">
        <v>3.4950000000000001</v>
      </c>
      <c r="I633" s="261"/>
      <c r="J633" s="257"/>
      <c r="K633" s="257"/>
      <c r="L633" s="262"/>
      <c r="M633" s="263"/>
      <c r="N633" s="264"/>
      <c r="O633" s="264"/>
      <c r="P633" s="264"/>
      <c r="Q633" s="264"/>
      <c r="R633" s="264"/>
      <c r="S633" s="264"/>
      <c r="T633" s="265"/>
      <c r="AT633" s="266" t="s">
        <v>188</v>
      </c>
      <c r="AU633" s="266" t="s">
        <v>85</v>
      </c>
      <c r="AV633" s="13" t="s">
        <v>85</v>
      </c>
      <c r="AW633" s="13" t="s">
        <v>32</v>
      </c>
      <c r="AX633" s="13" t="s">
        <v>76</v>
      </c>
      <c r="AY633" s="266" t="s">
        <v>179</v>
      </c>
    </row>
    <row r="634" s="13" customFormat="1">
      <c r="B634" s="256"/>
      <c r="C634" s="257"/>
      <c r="D634" s="247" t="s">
        <v>188</v>
      </c>
      <c r="E634" s="258" t="s">
        <v>1</v>
      </c>
      <c r="F634" s="259" t="s">
        <v>710</v>
      </c>
      <c r="G634" s="257"/>
      <c r="H634" s="260">
        <v>1.6810000000000001</v>
      </c>
      <c r="I634" s="261"/>
      <c r="J634" s="257"/>
      <c r="K634" s="257"/>
      <c r="L634" s="262"/>
      <c r="M634" s="263"/>
      <c r="N634" s="264"/>
      <c r="O634" s="264"/>
      <c r="P634" s="264"/>
      <c r="Q634" s="264"/>
      <c r="R634" s="264"/>
      <c r="S634" s="264"/>
      <c r="T634" s="265"/>
      <c r="AT634" s="266" t="s">
        <v>188</v>
      </c>
      <c r="AU634" s="266" t="s">
        <v>85</v>
      </c>
      <c r="AV634" s="13" t="s">
        <v>85</v>
      </c>
      <c r="AW634" s="13" t="s">
        <v>32</v>
      </c>
      <c r="AX634" s="13" t="s">
        <v>76</v>
      </c>
      <c r="AY634" s="266" t="s">
        <v>179</v>
      </c>
    </row>
    <row r="635" s="13" customFormat="1">
      <c r="B635" s="256"/>
      <c r="C635" s="257"/>
      <c r="D635" s="247" t="s">
        <v>188</v>
      </c>
      <c r="E635" s="258" t="s">
        <v>1</v>
      </c>
      <c r="F635" s="259" t="s">
        <v>711</v>
      </c>
      <c r="G635" s="257"/>
      <c r="H635" s="260">
        <v>10.558</v>
      </c>
      <c r="I635" s="261"/>
      <c r="J635" s="257"/>
      <c r="K635" s="257"/>
      <c r="L635" s="262"/>
      <c r="M635" s="263"/>
      <c r="N635" s="264"/>
      <c r="O635" s="264"/>
      <c r="P635" s="264"/>
      <c r="Q635" s="264"/>
      <c r="R635" s="264"/>
      <c r="S635" s="264"/>
      <c r="T635" s="265"/>
      <c r="AT635" s="266" t="s">
        <v>188</v>
      </c>
      <c r="AU635" s="266" t="s">
        <v>85</v>
      </c>
      <c r="AV635" s="13" t="s">
        <v>85</v>
      </c>
      <c r="AW635" s="13" t="s">
        <v>32</v>
      </c>
      <c r="AX635" s="13" t="s">
        <v>76</v>
      </c>
      <c r="AY635" s="266" t="s">
        <v>179</v>
      </c>
    </row>
    <row r="636" s="13" customFormat="1">
      <c r="B636" s="256"/>
      <c r="C636" s="257"/>
      <c r="D636" s="247" t="s">
        <v>188</v>
      </c>
      <c r="E636" s="258" t="s">
        <v>1</v>
      </c>
      <c r="F636" s="259" t="s">
        <v>218</v>
      </c>
      <c r="G636" s="257"/>
      <c r="H636" s="260">
        <v>9.7379999999999995</v>
      </c>
      <c r="I636" s="261"/>
      <c r="J636" s="257"/>
      <c r="K636" s="257"/>
      <c r="L636" s="262"/>
      <c r="M636" s="263"/>
      <c r="N636" s="264"/>
      <c r="O636" s="264"/>
      <c r="P636" s="264"/>
      <c r="Q636" s="264"/>
      <c r="R636" s="264"/>
      <c r="S636" s="264"/>
      <c r="T636" s="265"/>
      <c r="AT636" s="266" t="s">
        <v>188</v>
      </c>
      <c r="AU636" s="266" t="s">
        <v>85</v>
      </c>
      <c r="AV636" s="13" t="s">
        <v>85</v>
      </c>
      <c r="AW636" s="13" t="s">
        <v>32</v>
      </c>
      <c r="AX636" s="13" t="s">
        <v>76</v>
      </c>
      <c r="AY636" s="266" t="s">
        <v>179</v>
      </c>
    </row>
    <row r="637" s="13" customFormat="1">
      <c r="B637" s="256"/>
      <c r="C637" s="257"/>
      <c r="D637" s="247" t="s">
        <v>188</v>
      </c>
      <c r="E637" s="258" t="s">
        <v>1</v>
      </c>
      <c r="F637" s="259" t="s">
        <v>219</v>
      </c>
      <c r="G637" s="257"/>
      <c r="H637" s="260">
        <v>14.76</v>
      </c>
      <c r="I637" s="261"/>
      <c r="J637" s="257"/>
      <c r="K637" s="257"/>
      <c r="L637" s="262"/>
      <c r="M637" s="263"/>
      <c r="N637" s="264"/>
      <c r="O637" s="264"/>
      <c r="P637" s="264"/>
      <c r="Q637" s="264"/>
      <c r="R637" s="264"/>
      <c r="S637" s="264"/>
      <c r="T637" s="265"/>
      <c r="AT637" s="266" t="s">
        <v>188</v>
      </c>
      <c r="AU637" s="266" t="s">
        <v>85</v>
      </c>
      <c r="AV637" s="13" t="s">
        <v>85</v>
      </c>
      <c r="AW637" s="13" t="s">
        <v>32</v>
      </c>
      <c r="AX637" s="13" t="s">
        <v>76</v>
      </c>
      <c r="AY637" s="266" t="s">
        <v>179</v>
      </c>
    </row>
    <row r="638" s="13" customFormat="1">
      <c r="B638" s="256"/>
      <c r="C638" s="257"/>
      <c r="D638" s="247" t="s">
        <v>188</v>
      </c>
      <c r="E638" s="258" t="s">
        <v>1</v>
      </c>
      <c r="F638" s="259" t="s">
        <v>220</v>
      </c>
      <c r="G638" s="257"/>
      <c r="H638" s="260">
        <v>3.0600000000000001</v>
      </c>
      <c r="I638" s="261"/>
      <c r="J638" s="257"/>
      <c r="K638" s="257"/>
      <c r="L638" s="262"/>
      <c r="M638" s="263"/>
      <c r="N638" s="264"/>
      <c r="O638" s="264"/>
      <c r="P638" s="264"/>
      <c r="Q638" s="264"/>
      <c r="R638" s="264"/>
      <c r="S638" s="264"/>
      <c r="T638" s="265"/>
      <c r="AT638" s="266" t="s">
        <v>188</v>
      </c>
      <c r="AU638" s="266" t="s">
        <v>85</v>
      </c>
      <c r="AV638" s="13" t="s">
        <v>85</v>
      </c>
      <c r="AW638" s="13" t="s">
        <v>32</v>
      </c>
      <c r="AX638" s="13" t="s">
        <v>76</v>
      </c>
      <c r="AY638" s="266" t="s">
        <v>179</v>
      </c>
    </row>
    <row r="639" s="13" customFormat="1">
      <c r="B639" s="256"/>
      <c r="C639" s="257"/>
      <c r="D639" s="247" t="s">
        <v>188</v>
      </c>
      <c r="E639" s="258" t="s">
        <v>1</v>
      </c>
      <c r="F639" s="259" t="s">
        <v>221</v>
      </c>
      <c r="G639" s="257"/>
      <c r="H639" s="260">
        <v>2.0910000000000002</v>
      </c>
      <c r="I639" s="261"/>
      <c r="J639" s="257"/>
      <c r="K639" s="257"/>
      <c r="L639" s="262"/>
      <c r="M639" s="263"/>
      <c r="N639" s="264"/>
      <c r="O639" s="264"/>
      <c r="P639" s="264"/>
      <c r="Q639" s="264"/>
      <c r="R639" s="264"/>
      <c r="S639" s="264"/>
      <c r="T639" s="265"/>
      <c r="AT639" s="266" t="s">
        <v>188</v>
      </c>
      <c r="AU639" s="266" t="s">
        <v>85</v>
      </c>
      <c r="AV639" s="13" t="s">
        <v>85</v>
      </c>
      <c r="AW639" s="13" t="s">
        <v>32</v>
      </c>
      <c r="AX639" s="13" t="s">
        <v>76</v>
      </c>
      <c r="AY639" s="266" t="s">
        <v>179</v>
      </c>
    </row>
    <row r="640" s="13" customFormat="1">
      <c r="B640" s="256"/>
      <c r="C640" s="257"/>
      <c r="D640" s="247" t="s">
        <v>188</v>
      </c>
      <c r="E640" s="258" t="s">
        <v>1</v>
      </c>
      <c r="F640" s="259" t="s">
        <v>209</v>
      </c>
      <c r="G640" s="257"/>
      <c r="H640" s="260">
        <v>1.02</v>
      </c>
      <c r="I640" s="261"/>
      <c r="J640" s="257"/>
      <c r="K640" s="257"/>
      <c r="L640" s="262"/>
      <c r="M640" s="263"/>
      <c r="N640" s="264"/>
      <c r="O640" s="264"/>
      <c r="P640" s="264"/>
      <c r="Q640" s="264"/>
      <c r="R640" s="264"/>
      <c r="S640" s="264"/>
      <c r="T640" s="265"/>
      <c r="AT640" s="266" t="s">
        <v>188</v>
      </c>
      <c r="AU640" s="266" t="s">
        <v>85</v>
      </c>
      <c r="AV640" s="13" t="s">
        <v>85</v>
      </c>
      <c r="AW640" s="13" t="s">
        <v>32</v>
      </c>
      <c r="AX640" s="13" t="s">
        <v>76</v>
      </c>
      <c r="AY640" s="266" t="s">
        <v>179</v>
      </c>
    </row>
    <row r="641" s="12" customFormat="1">
      <c r="B641" s="245"/>
      <c r="C641" s="246"/>
      <c r="D641" s="247" t="s">
        <v>188</v>
      </c>
      <c r="E641" s="248" t="s">
        <v>1</v>
      </c>
      <c r="F641" s="249" t="s">
        <v>222</v>
      </c>
      <c r="G641" s="246"/>
      <c r="H641" s="248" t="s">
        <v>1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AT641" s="255" t="s">
        <v>188</v>
      </c>
      <c r="AU641" s="255" t="s">
        <v>85</v>
      </c>
      <c r="AV641" s="12" t="s">
        <v>83</v>
      </c>
      <c r="AW641" s="12" t="s">
        <v>32</v>
      </c>
      <c r="AX641" s="12" t="s">
        <v>76</v>
      </c>
      <c r="AY641" s="255" t="s">
        <v>179</v>
      </c>
    </row>
    <row r="642" s="13" customFormat="1">
      <c r="B642" s="256"/>
      <c r="C642" s="257"/>
      <c r="D642" s="247" t="s">
        <v>188</v>
      </c>
      <c r="E642" s="258" t="s">
        <v>1</v>
      </c>
      <c r="F642" s="259" t="s">
        <v>223</v>
      </c>
      <c r="G642" s="257"/>
      <c r="H642" s="260">
        <v>25.047000000000001</v>
      </c>
      <c r="I642" s="261"/>
      <c r="J642" s="257"/>
      <c r="K642" s="257"/>
      <c r="L642" s="262"/>
      <c r="M642" s="263"/>
      <c r="N642" s="264"/>
      <c r="O642" s="264"/>
      <c r="P642" s="264"/>
      <c r="Q642" s="264"/>
      <c r="R642" s="264"/>
      <c r="S642" s="264"/>
      <c r="T642" s="265"/>
      <c r="AT642" s="266" t="s">
        <v>188</v>
      </c>
      <c r="AU642" s="266" t="s">
        <v>85</v>
      </c>
      <c r="AV642" s="13" t="s">
        <v>85</v>
      </c>
      <c r="AW642" s="13" t="s">
        <v>32</v>
      </c>
      <c r="AX642" s="13" t="s">
        <v>76</v>
      </c>
      <c r="AY642" s="266" t="s">
        <v>179</v>
      </c>
    </row>
    <row r="643" s="13" customFormat="1">
      <c r="B643" s="256"/>
      <c r="C643" s="257"/>
      <c r="D643" s="247" t="s">
        <v>188</v>
      </c>
      <c r="E643" s="258" t="s">
        <v>1</v>
      </c>
      <c r="F643" s="259" t="s">
        <v>224</v>
      </c>
      <c r="G643" s="257"/>
      <c r="H643" s="260">
        <v>7.6589999999999998</v>
      </c>
      <c r="I643" s="261"/>
      <c r="J643" s="257"/>
      <c r="K643" s="257"/>
      <c r="L643" s="262"/>
      <c r="M643" s="263"/>
      <c r="N643" s="264"/>
      <c r="O643" s="264"/>
      <c r="P643" s="264"/>
      <c r="Q643" s="264"/>
      <c r="R643" s="264"/>
      <c r="S643" s="264"/>
      <c r="T643" s="265"/>
      <c r="AT643" s="266" t="s">
        <v>188</v>
      </c>
      <c r="AU643" s="266" t="s">
        <v>85</v>
      </c>
      <c r="AV643" s="13" t="s">
        <v>85</v>
      </c>
      <c r="AW643" s="13" t="s">
        <v>32</v>
      </c>
      <c r="AX643" s="13" t="s">
        <v>76</v>
      </c>
      <c r="AY643" s="266" t="s">
        <v>179</v>
      </c>
    </row>
    <row r="644" s="13" customFormat="1">
      <c r="B644" s="256"/>
      <c r="C644" s="257"/>
      <c r="D644" s="247" t="s">
        <v>188</v>
      </c>
      <c r="E644" s="258" t="s">
        <v>1</v>
      </c>
      <c r="F644" s="259" t="s">
        <v>223</v>
      </c>
      <c r="G644" s="257"/>
      <c r="H644" s="260">
        <v>25.047000000000001</v>
      </c>
      <c r="I644" s="261"/>
      <c r="J644" s="257"/>
      <c r="K644" s="257"/>
      <c r="L644" s="262"/>
      <c r="M644" s="263"/>
      <c r="N644" s="264"/>
      <c r="O644" s="264"/>
      <c r="P644" s="264"/>
      <c r="Q644" s="264"/>
      <c r="R644" s="264"/>
      <c r="S644" s="264"/>
      <c r="T644" s="265"/>
      <c r="AT644" s="266" t="s">
        <v>188</v>
      </c>
      <c r="AU644" s="266" t="s">
        <v>85</v>
      </c>
      <c r="AV644" s="13" t="s">
        <v>85</v>
      </c>
      <c r="AW644" s="13" t="s">
        <v>32</v>
      </c>
      <c r="AX644" s="13" t="s">
        <v>76</v>
      </c>
      <c r="AY644" s="266" t="s">
        <v>179</v>
      </c>
    </row>
    <row r="645" s="13" customFormat="1">
      <c r="B645" s="256"/>
      <c r="C645" s="257"/>
      <c r="D645" s="247" t="s">
        <v>188</v>
      </c>
      <c r="E645" s="258" t="s">
        <v>1</v>
      </c>
      <c r="F645" s="259" t="s">
        <v>224</v>
      </c>
      <c r="G645" s="257"/>
      <c r="H645" s="260">
        <v>7.6589999999999998</v>
      </c>
      <c r="I645" s="261"/>
      <c r="J645" s="257"/>
      <c r="K645" s="257"/>
      <c r="L645" s="262"/>
      <c r="M645" s="263"/>
      <c r="N645" s="264"/>
      <c r="O645" s="264"/>
      <c r="P645" s="264"/>
      <c r="Q645" s="264"/>
      <c r="R645" s="264"/>
      <c r="S645" s="264"/>
      <c r="T645" s="265"/>
      <c r="AT645" s="266" t="s">
        <v>188</v>
      </c>
      <c r="AU645" s="266" t="s">
        <v>85</v>
      </c>
      <c r="AV645" s="13" t="s">
        <v>85</v>
      </c>
      <c r="AW645" s="13" t="s">
        <v>32</v>
      </c>
      <c r="AX645" s="13" t="s">
        <v>76</v>
      </c>
      <c r="AY645" s="266" t="s">
        <v>179</v>
      </c>
    </row>
    <row r="646" s="14" customFormat="1">
      <c r="B646" s="267"/>
      <c r="C646" s="268"/>
      <c r="D646" s="247" t="s">
        <v>188</v>
      </c>
      <c r="E646" s="269" t="s">
        <v>1</v>
      </c>
      <c r="F646" s="270" t="s">
        <v>193</v>
      </c>
      <c r="G646" s="268"/>
      <c r="H646" s="271">
        <v>120.878</v>
      </c>
      <c r="I646" s="272"/>
      <c r="J646" s="268"/>
      <c r="K646" s="268"/>
      <c r="L646" s="273"/>
      <c r="M646" s="274"/>
      <c r="N646" s="275"/>
      <c r="O646" s="275"/>
      <c r="P646" s="275"/>
      <c r="Q646" s="275"/>
      <c r="R646" s="275"/>
      <c r="S646" s="275"/>
      <c r="T646" s="276"/>
      <c r="AT646" s="277" t="s">
        <v>188</v>
      </c>
      <c r="AU646" s="277" t="s">
        <v>85</v>
      </c>
      <c r="AV646" s="14" t="s">
        <v>186</v>
      </c>
      <c r="AW646" s="14" t="s">
        <v>32</v>
      </c>
      <c r="AX646" s="14" t="s">
        <v>83</v>
      </c>
      <c r="AY646" s="277" t="s">
        <v>179</v>
      </c>
    </row>
    <row r="647" s="1" customFormat="1" ht="24" customHeight="1">
      <c r="B647" s="38"/>
      <c r="C647" s="232" t="s">
        <v>712</v>
      </c>
      <c r="D647" s="232" t="s">
        <v>181</v>
      </c>
      <c r="E647" s="233" t="s">
        <v>713</v>
      </c>
      <c r="F647" s="234" t="s">
        <v>714</v>
      </c>
      <c r="G647" s="235" t="s">
        <v>201</v>
      </c>
      <c r="H647" s="236">
        <v>7.6950000000000003</v>
      </c>
      <c r="I647" s="237"/>
      <c r="J647" s="238">
        <f>ROUND(I647*H647,2)</f>
        <v>0</v>
      </c>
      <c r="K647" s="234" t="s">
        <v>185</v>
      </c>
      <c r="L647" s="43"/>
      <c r="M647" s="239" t="s">
        <v>1</v>
      </c>
      <c r="N647" s="240" t="s">
        <v>41</v>
      </c>
      <c r="O647" s="86"/>
      <c r="P647" s="241">
        <f>O647*H647</f>
        <v>0</v>
      </c>
      <c r="Q647" s="241">
        <v>0</v>
      </c>
      <c r="R647" s="241">
        <f>Q647*H647</f>
        <v>0</v>
      </c>
      <c r="S647" s="241">
        <v>0.058999999999999997</v>
      </c>
      <c r="T647" s="242">
        <f>S647*H647</f>
        <v>0.45400499999999999</v>
      </c>
      <c r="AR647" s="243" t="s">
        <v>186</v>
      </c>
      <c r="AT647" s="243" t="s">
        <v>181</v>
      </c>
      <c r="AU647" s="243" t="s">
        <v>85</v>
      </c>
      <c r="AY647" s="17" t="s">
        <v>179</v>
      </c>
      <c r="BE647" s="244">
        <f>IF(N647="základní",J647,0)</f>
        <v>0</v>
      </c>
      <c r="BF647" s="244">
        <f>IF(N647="snížená",J647,0)</f>
        <v>0</v>
      </c>
      <c r="BG647" s="244">
        <f>IF(N647="zákl. přenesená",J647,0)</f>
        <v>0</v>
      </c>
      <c r="BH647" s="244">
        <f>IF(N647="sníž. přenesená",J647,0)</f>
        <v>0</v>
      </c>
      <c r="BI647" s="244">
        <f>IF(N647="nulová",J647,0)</f>
        <v>0</v>
      </c>
      <c r="BJ647" s="17" t="s">
        <v>83</v>
      </c>
      <c r="BK647" s="244">
        <f>ROUND(I647*H647,2)</f>
        <v>0</v>
      </c>
      <c r="BL647" s="17" t="s">
        <v>186</v>
      </c>
      <c r="BM647" s="243" t="s">
        <v>715</v>
      </c>
    </row>
    <row r="648" s="13" customFormat="1">
      <c r="B648" s="256"/>
      <c r="C648" s="257"/>
      <c r="D648" s="247" t="s">
        <v>188</v>
      </c>
      <c r="E648" s="258" t="s">
        <v>1</v>
      </c>
      <c r="F648" s="259" t="s">
        <v>501</v>
      </c>
      <c r="G648" s="257"/>
      <c r="H648" s="260">
        <v>1.575</v>
      </c>
      <c r="I648" s="261"/>
      <c r="J648" s="257"/>
      <c r="K648" s="257"/>
      <c r="L648" s="262"/>
      <c r="M648" s="263"/>
      <c r="N648" s="264"/>
      <c r="O648" s="264"/>
      <c r="P648" s="264"/>
      <c r="Q648" s="264"/>
      <c r="R648" s="264"/>
      <c r="S648" s="264"/>
      <c r="T648" s="265"/>
      <c r="AT648" s="266" t="s">
        <v>188</v>
      </c>
      <c r="AU648" s="266" t="s">
        <v>85</v>
      </c>
      <c r="AV648" s="13" t="s">
        <v>85</v>
      </c>
      <c r="AW648" s="13" t="s">
        <v>32</v>
      </c>
      <c r="AX648" s="13" t="s">
        <v>76</v>
      </c>
      <c r="AY648" s="266" t="s">
        <v>179</v>
      </c>
    </row>
    <row r="649" s="13" customFormat="1">
      <c r="B649" s="256"/>
      <c r="C649" s="257"/>
      <c r="D649" s="247" t="s">
        <v>188</v>
      </c>
      <c r="E649" s="258" t="s">
        <v>1</v>
      </c>
      <c r="F649" s="259" t="s">
        <v>716</v>
      </c>
      <c r="G649" s="257"/>
      <c r="H649" s="260">
        <v>4.0800000000000001</v>
      </c>
      <c r="I649" s="261"/>
      <c r="J649" s="257"/>
      <c r="K649" s="257"/>
      <c r="L649" s="262"/>
      <c r="M649" s="263"/>
      <c r="N649" s="264"/>
      <c r="O649" s="264"/>
      <c r="P649" s="264"/>
      <c r="Q649" s="264"/>
      <c r="R649" s="264"/>
      <c r="S649" s="264"/>
      <c r="T649" s="265"/>
      <c r="AT649" s="266" t="s">
        <v>188</v>
      </c>
      <c r="AU649" s="266" t="s">
        <v>85</v>
      </c>
      <c r="AV649" s="13" t="s">
        <v>85</v>
      </c>
      <c r="AW649" s="13" t="s">
        <v>32</v>
      </c>
      <c r="AX649" s="13" t="s">
        <v>76</v>
      </c>
      <c r="AY649" s="266" t="s">
        <v>179</v>
      </c>
    </row>
    <row r="650" s="13" customFormat="1">
      <c r="B650" s="256"/>
      <c r="C650" s="257"/>
      <c r="D650" s="247" t="s">
        <v>188</v>
      </c>
      <c r="E650" s="258" t="s">
        <v>1</v>
      </c>
      <c r="F650" s="259" t="s">
        <v>517</v>
      </c>
      <c r="G650" s="257"/>
      <c r="H650" s="260">
        <v>2.04</v>
      </c>
      <c r="I650" s="261"/>
      <c r="J650" s="257"/>
      <c r="K650" s="257"/>
      <c r="L650" s="262"/>
      <c r="M650" s="263"/>
      <c r="N650" s="264"/>
      <c r="O650" s="264"/>
      <c r="P650" s="264"/>
      <c r="Q650" s="264"/>
      <c r="R650" s="264"/>
      <c r="S650" s="264"/>
      <c r="T650" s="265"/>
      <c r="AT650" s="266" t="s">
        <v>188</v>
      </c>
      <c r="AU650" s="266" t="s">
        <v>85</v>
      </c>
      <c r="AV650" s="13" t="s">
        <v>85</v>
      </c>
      <c r="AW650" s="13" t="s">
        <v>32</v>
      </c>
      <c r="AX650" s="13" t="s">
        <v>76</v>
      </c>
      <c r="AY650" s="266" t="s">
        <v>179</v>
      </c>
    </row>
    <row r="651" s="14" customFormat="1">
      <c r="B651" s="267"/>
      <c r="C651" s="268"/>
      <c r="D651" s="247" t="s">
        <v>188</v>
      </c>
      <c r="E651" s="269" t="s">
        <v>1</v>
      </c>
      <c r="F651" s="270" t="s">
        <v>193</v>
      </c>
      <c r="G651" s="268"/>
      <c r="H651" s="271">
        <v>7.6950000000000003</v>
      </c>
      <c r="I651" s="272"/>
      <c r="J651" s="268"/>
      <c r="K651" s="268"/>
      <c r="L651" s="273"/>
      <c r="M651" s="274"/>
      <c r="N651" s="275"/>
      <c r="O651" s="275"/>
      <c r="P651" s="275"/>
      <c r="Q651" s="275"/>
      <c r="R651" s="275"/>
      <c r="S651" s="275"/>
      <c r="T651" s="276"/>
      <c r="AT651" s="277" t="s">
        <v>188</v>
      </c>
      <c r="AU651" s="277" t="s">
        <v>85</v>
      </c>
      <c r="AV651" s="14" t="s">
        <v>186</v>
      </c>
      <c r="AW651" s="14" t="s">
        <v>32</v>
      </c>
      <c r="AX651" s="14" t="s">
        <v>83</v>
      </c>
      <c r="AY651" s="277" t="s">
        <v>179</v>
      </c>
    </row>
    <row r="652" s="1" customFormat="1" ht="24" customHeight="1">
      <c r="B652" s="38"/>
      <c r="C652" s="232" t="s">
        <v>717</v>
      </c>
      <c r="D652" s="232" t="s">
        <v>181</v>
      </c>
      <c r="E652" s="233" t="s">
        <v>718</v>
      </c>
      <c r="F652" s="234" t="s">
        <v>719</v>
      </c>
      <c r="G652" s="235" t="s">
        <v>201</v>
      </c>
      <c r="H652" s="236">
        <v>53.237000000000002</v>
      </c>
      <c r="I652" s="237"/>
      <c r="J652" s="238">
        <f>ROUND(I652*H652,2)</f>
        <v>0</v>
      </c>
      <c r="K652" s="234" t="s">
        <v>185</v>
      </c>
      <c r="L652" s="43"/>
      <c r="M652" s="239" t="s">
        <v>1</v>
      </c>
      <c r="N652" s="240" t="s">
        <v>41</v>
      </c>
      <c r="O652" s="86"/>
      <c r="P652" s="241">
        <f>O652*H652</f>
        <v>0</v>
      </c>
      <c r="Q652" s="241">
        <v>0</v>
      </c>
      <c r="R652" s="241">
        <f>Q652*H652</f>
        <v>0</v>
      </c>
      <c r="S652" s="241">
        <v>0.050999999999999997</v>
      </c>
      <c r="T652" s="242">
        <f>S652*H652</f>
        <v>2.715087</v>
      </c>
      <c r="AR652" s="243" t="s">
        <v>186</v>
      </c>
      <c r="AT652" s="243" t="s">
        <v>181</v>
      </c>
      <c r="AU652" s="243" t="s">
        <v>85</v>
      </c>
      <c r="AY652" s="17" t="s">
        <v>179</v>
      </c>
      <c r="BE652" s="244">
        <f>IF(N652="základní",J652,0)</f>
        <v>0</v>
      </c>
      <c r="BF652" s="244">
        <f>IF(N652="snížená",J652,0)</f>
        <v>0</v>
      </c>
      <c r="BG652" s="244">
        <f>IF(N652="zákl. přenesená",J652,0)</f>
        <v>0</v>
      </c>
      <c r="BH652" s="244">
        <f>IF(N652="sníž. přenesená",J652,0)</f>
        <v>0</v>
      </c>
      <c r="BI652" s="244">
        <f>IF(N652="nulová",J652,0)</f>
        <v>0</v>
      </c>
      <c r="BJ652" s="17" t="s">
        <v>83</v>
      </c>
      <c r="BK652" s="244">
        <f>ROUND(I652*H652,2)</f>
        <v>0</v>
      </c>
      <c r="BL652" s="17" t="s">
        <v>186</v>
      </c>
      <c r="BM652" s="243" t="s">
        <v>720</v>
      </c>
    </row>
    <row r="653" s="13" customFormat="1">
      <c r="B653" s="256"/>
      <c r="C653" s="257"/>
      <c r="D653" s="247" t="s">
        <v>188</v>
      </c>
      <c r="E653" s="258" t="s">
        <v>1</v>
      </c>
      <c r="F653" s="259" t="s">
        <v>721</v>
      </c>
      <c r="G653" s="257"/>
      <c r="H653" s="260">
        <v>17.219999999999999</v>
      </c>
      <c r="I653" s="261"/>
      <c r="J653" s="257"/>
      <c r="K653" s="257"/>
      <c r="L653" s="262"/>
      <c r="M653" s="263"/>
      <c r="N653" s="264"/>
      <c r="O653" s="264"/>
      <c r="P653" s="264"/>
      <c r="Q653" s="264"/>
      <c r="R653" s="264"/>
      <c r="S653" s="264"/>
      <c r="T653" s="265"/>
      <c r="AT653" s="266" t="s">
        <v>188</v>
      </c>
      <c r="AU653" s="266" t="s">
        <v>85</v>
      </c>
      <c r="AV653" s="13" t="s">
        <v>85</v>
      </c>
      <c r="AW653" s="13" t="s">
        <v>32</v>
      </c>
      <c r="AX653" s="13" t="s">
        <v>76</v>
      </c>
      <c r="AY653" s="266" t="s">
        <v>179</v>
      </c>
    </row>
    <row r="654" s="13" customFormat="1">
      <c r="B654" s="256"/>
      <c r="C654" s="257"/>
      <c r="D654" s="247" t="s">
        <v>188</v>
      </c>
      <c r="E654" s="258" t="s">
        <v>1</v>
      </c>
      <c r="F654" s="259" t="s">
        <v>722</v>
      </c>
      <c r="G654" s="257"/>
      <c r="H654" s="260">
        <v>19.872</v>
      </c>
      <c r="I654" s="261"/>
      <c r="J654" s="257"/>
      <c r="K654" s="257"/>
      <c r="L654" s="262"/>
      <c r="M654" s="263"/>
      <c r="N654" s="264"/>
      <c r="O654" s="264"/>
      <c r="P654" s="264"/>
      <c r="Q654" s="264"/>
      <c r="R654" s="264"/>
      <c r="S654" s="264"/>
      <c r="T654" s="265"/>
      <c r="AT654" s="266" t="s">
        <v>188</v>
      </c>
      <c r="AU654" s="266" t="s">
        <v>85</v>
      </c>
      <c r="AV654" s="13" t="s">
        <v>85</v>
      </c>
      <c r="AW654" s="13" t="s">
        <v>32</v>
      </c>
      <c r="AX654" s="13" t="s">
        <v>76</v>
      </c>
      <c r="AY654" s="266" t="s">
        <v>179</v>
      </c>
    </row>
    <row r="655" s="13" customFormat="1">
      <c r="B655" s="256"/>
      <c r="C655" s="257"/>
      <c r="D655" s="247" t="s">
        <v>188</v>
      </c>
      <c r="E655" s="258" t="s">
        <v>1</v>
      </c>
      <c r="F655" s="259" t="s">
        <v>502</v>
      </c>
      <c r="G655" s="257"/>
      <c r="H655" s="260">
        <v>7.3799999999999999</v>
      </c>
      <c r="I655" s="261"/>
      <c r="J655" s="257"/>
      <c r="K655" s="257"/>
      <c r="L655" s="262"/>
      <c r="M655" s="263"/>
      <c r="N655" s="264"/>
      <c r="O655" s="264"/>
      <c r="P655" s="264"/>
      <c r="Q655" s="264"/>
      <c r="R655" s="264"/>
      <c r="S655" s="264"/>
      <c r="T655" s="265"/>
      <c r="AT655" s="266" t="s">
        <v>188</v>
      </c>
      <c r="AU655" s="266" t="s">
        <v>85</v>
      </c>
      <c r="AV655" s="13" t="s">
        <v>85</v>
      </c>
      <c r="AW655" s="13" t="s">
        <v>32</v>
      </c>
      <c r="AX655" s="13" t="s">
        <v>76</v>
      </c>
      <c r="AY655" s="266" t="s">
        <v>179</v>
      </c>
    </row>
    <row r="656" s="13" customFormat="1">
      <c r="B656" s="256"/>
      <c r="C656" s="257"/>
      <c r="D656" s="247" t="s">
        <v>188</v>
      </c>
      <c r="E656" s="258" t="s">
        <v>1</v>
      </c>
      <c r="F656" s="259" t="s">
        <v>499</v>
      </c>
      <c r="G656" s="257"/>
      <c r="H656" s="260">
        <v>2.1000000000000001</v>
      </c>
      <c r="I656" s="261"/>
      <c r="J656" s="257"/>
      <c r="K656" s="257"/>
      <c r="L656" s="262"/>
      <c r="M656" s="263"/>
      <c r="N656" s="264"/>
      <c r="O656" s="264"/>
      <c r="P656" s="264"/>
      <c r="Q656" s="264"/>
      <c r="R656" s="264"/>
      <c r="S656" s="264"/>
      <c r="T656" s="265"/>
      <c r="AT656" s="266" t="s">
        <v>188</v>
      </c>
      <c r="AU656" s="266" t="s">
        <v>85</v>
      </c>
      <c r="AV656" s="13" t="s">
        <v>85</v>
      </c>
      <c r="AW656" s="13" t="s">
        <v>32</v>
      </c>
      <c r="AX656" s="13" t="s">
        <v>76</v>
      </c>
      <c r="AY656" s="266" t="s">
        <v>179</v>
      </c>
    </row>
    <row r="657" s="13" customFormat="1">
      <c r="B657" s="256"/>
      <c r="C657" s="257"/>
      <c r="D657" s="247" t="s">
        <v>188</v>
      </c>
      <c r="E657" s="258" t="s">
        <v>1</v>
      </c>
      <c r="F657" s="259" t="s">
        <v>511</v>
      </c>
      <c r="G657" s="257"/>
      <c r="H657" s="260">
        <v>3.6899999999999999</v>
      </c>
      <c r="I657" s="261"/>
      <c r="J657" s="257"/>
      <c r="K657" s="257"/>
      <c r="L657" s="262"/>
      <c r="M657" s="263"/>
      <c r="N657" s="264"/>
      <c r="O657" s="264"/>
      <c r="P657" s="264"/>
      <c r="Q657" s="264"/>
      <c r="R657" s="264"/>
      <c r="S657" s="264"/>
      <c r="T657" s="265"/>
      <c r="AT657" s="266" t="s">
        <v>188</v>
      </c>
      <c r="AU657" s="266" t="s">
        <v>85</v>
      </c>
      <c r="AV657" s="13" t="s">
        <v>85</v>
      </c>
      <c r="AW657" s="13" t="s">
        <v>32</v>
      </c>
      <c r="AX657" s="13" t="s">
        <v>76</v>
      </c>
      <c r="AY657" s="266" t="s">
        <v>179</v>
      </c>
    </row>
    <row r="658" s="13" customFormat="1">
      <c r="B658" s="256"/>
      <c r="C658" s="257"/>
      <c r="D658" s="247" t="s">
        <v>188</v>
      </c>
      <c r="E658" s="258" t="s">
        <v>1</v>
      </c>
      <c r="F658" s="259" t="s">
        <v>512</v>
      </c>
      <c r="G658" s="257"/>
      <c r="H658" s="260">
        <v>2.9750000000000001</v>
      </c>
      <c r="I658" s="261"/>
      <c r="J658" s="257"/>
      <c r="K658" s="257"/>
      <c r="L658" s="262"/>
      <c r="M658" s="263"/>
      <c r="N658" s="264"/>
      <c r="O658" s="264"/>
      <c r="P658" s="264"/>
      <c r="Q658" s="264"/>
      <c r="R658" s="264"/>
      <c r="S658" s="264"/>
      <c r="T658" s="265"/>
      <c r="AT658" s="266" t="s">
        <v>188</v>
      </c>
      <c r="AU658" s="266" t="s">
        <v>85</v>
      </c>
      <c r="AV658" s="13" t="s">
        <v>85</v>
      </c>
      <c r="AW658" s="13" t="s">
        <v>32</v>
      </c>
      <c r="AX658" s="13" t="s">
        <v>76</v>
      </c>
      <c r="AY658" s="266" t="s">
        <v>179</v>
      </c>
    </row>
    <row r="659" s="14" customFormat="1">
      <c r="B659" s="267"/>
      <c r="C659" s="268"/>
      <c r="D659" s="247" t="s">
        <v>188</v>
      </c>
      <c r="E659" s="269" t="s">
        <v>1</v>
      </c>
      <c r="F659" s="270" t="s">
        <v>193</v>
      </c>
      <c r="G659" s="268"/>
      <c r="H659" s="271">
        <v>53.237000000000002</v>
      </c>
      <c r="I659" s="272"/>
      <c r="J659" s="268"/>
      <c r="K659" s="268"/>
      <c r="L659" s="273"/>
      <c r="M659" s="274"/>
      <c r="N659" s="275"/>
      <c r="O659" s="275"/>
      <c r="P659" s="275"/>
      <c r="Q659" s="275"/>
      <c r="R659" s="275"/>
      <c r="S659" s="275"/>
      <c r="T659" s="276"/>
      <c r="AT659" s="277" t="s">
        <v>188</v>
      </c>
      <c r="AU659" s="277" t="s">
        <v>85</v>
      </c>
      <c r="AV659" s="14" t="s">
        <v>186</v>
      </c>
      <c r="AW659" s="14" t="s">
        <v>32</v>
      </c>
      <c r="AX659" s="14" t="s">
        <v>83</v>
      </c>
      <c r="AY659" s="277" t="s">
        <v>179</v>
      </c>
    </row>
    <row r="660" s="1" customFormat="1" ht="24" customHeight="1">
      <c r="B660" s="38"/>
      <c r="C660" s="232" t="s">
        <v>723</v>
      </c>
      <c r="D660" s="232" t="s">
        <v>181</v>
      </c>
      <c r="E660" s="233" t="s">
        <v>724</v>
      </c>
      <c r="F660" s="234" t="s">
        <v>725</v>
      </c>
      <c r="G660" s="235" t="s">
        <v>201</v>
      </c>
      <c r="H660" s="236">
        <v>178.78200000000001</v>
      </c>
      <c r="I660" s="237"/>
      <c r="J660" s="238">
        <f>ROUND(I660*H660,2)</f>
        <v>0</v>
      </c>
      <c r="K660" s="234" t="s">
        <v>185</v>
      </c>
      <c r="L660" s="43"/>
      <c r="M660" s="239" t="s">
        <v>1</v>
      </c>
      <c r="N660" s="240" t="s">
        <v>41</v>
      </c>
      <c r="O660" s="86"/>
      <c r="P660" s="241">
        <f>O660*H660</f>
        <v>0</v>
      </c>
      <c r="Q660" s="241">
        <v>0</v>
      </c>
      <c r="R660" s="241">
        <f>Q660*H660</f>
        <v>0</v>
      </c>
      <c r="S660" s="241">
        <v>0.042999999999999997</v>
      </c>
      <c r="T660" s="242">
        <f>S660*H660</f>
        <v>7.6876259999999998</v>
      </c>
      <c r="AR660" s="243" t="s">
        <v>186</v>
      </c>
      <c r="AT660" s="243" t="s">
        <v>181</v>
      </c>
      <c r="AU660" s="243" t="s">
        <v>85</v>
      </c>
      <c r="AY660" s="17" t="s">
        <v>179</v>
      </c>
      <c r="BE660" s="244">
        <f>IF(N660="základní",J660,0)</f>
        <v>0</v>
      </c>
      <c r="BF660" s="244">
        <f>IF(N660="snížená",J660,0)</f>
        <v>0</v>
      </c>
      <c r="BG660" s="244">
        <f>IF(N660="zákl. přenesená",J660,0)</f>
        <v>0</v>
      </c>
      <c r="BH660" s="244">
        <f>IF(N660="sníž. přenesená",J660,0)</f>
        <v>0</v>
      </c>
      <c r="BI660" s="244">
        <f>IF(N660="nulová",J660,0)</f>
        <v>0</v>
      </c>
      <c r="BJ660" s="17" t="s">
        <v>83</v>
      </c>
      <c r="BK660" s="244">
        <f>ROUND(I660*H660,2)</f>
        <v>0</v>
      </c>
      <c r="BL660" s="17" t="s">
        <v>186</v>
      </c>
      <c r="BM660" s="243" t="s">
        <v>726</v>
      </c>
    </row>
    <row r="661" s="13" customFormat="1">
      <c r="B661" s="256"/>
      <c r="C661" s="257"/>
      <c r="D661" s="247" t="s">
        <v>188</v>
      </c>
      <c r="E661" s="258" t="s">
        <v>1</v>
      </c>
      <c r="F661" s="259" t="s">
        <v>493</v>
      </c>
      <c r="G661" s="257"/>
      <c r="H661" s="260">
        <v>6.1500000000000004</v>
      </c>
      <c r="I661" s="261"/>
      <c r="J661" s="257"/>
      <c r="K661" s="257"/>
      <c r="L661" s="262"/>
      <c r="M661" s="263"/>
      <c r="N661" s="264"/>
      <c r="O661" s="264"/>
      <c r="P661" s="264"/>
      <c r="Q661" s="264"/>
      <c r="R661" s="264"/>
      <c r="S661" s="264"/>
      <c r="T661" s="265"/>
      <c r="AT661" s="266" t="s">
        <v>188</v>
      </c>
      <c r="AU661" s="266" t="s">
        <v>85</v>
      </c>
      <c r="AV661" s="13" t="s">
        <v>85</v>
      </c>
      <c r="AW661" s="13" t="s">
        <v>32</v>
      </c>
      <c r="AX661" s="13" t="s">
        <v>76</v>
      </c>
      <c r="AY661" s="266" t="s">
        <v>179</v>
      </c>
    </row>
    <row r="662" s="13" customFormat="1">
      <c r="B662" s="256"/>
      <c r="C662" s="257"/>
      <c r="D662" s="247" t="s">
        <v>188</v>
      </c>
      <c r="E662" s="258" t="s">
        <v>1</v>
      </c>
      <c r="F662" s="259" t="s">
        <v>727</v>
      </c>
      <c r="G662" s="257"/>
      <c r="H662" s="260">
        <v>9.8399999999999999</v>
      </c>
      <c r="I662" s="261"/>
      <c r="J662" s="257"/>
      <c r="K662" s="257"/>
      <c r="L662" s="262"/>
      <c r="M662" s="263"/>
      <c r="N662" s="264"/>
      <c r="O662" s="264"/>
      <c r="P662" s="264"/>
      <c r="Q662" s="264"/>
      <c r="R662" s="264"/>
      <c r="S662" s="264"/>
      <c r="T662" s="265"/>
      <c r="AT662" s="266" t="s">
        <v>188</v>
      </c>
      <c r="AU662" s="266" t="s">
        <v>85</v>
      </c>
      <c r="AV662" s="13" t="s">
        <v>85</v>
      </c>
      <c r="AW662" s="13" t="s">
        <v>32</v>
      </c>
      <c r="AX662" s="13" t="s">
        <v>76</v>
      </c>
      <c r="AY662" s="266" t="s">
        <v>179</v>
      </c>
    </row>
    <row r="663" s="13" customFormat="1">
      <c r="B663" s="256"/>
      <c r="C663" s="257"/>
      <c r="D663" s="247" t="s">
        <v>188</v>
      </c>
      <c r="E663" s="258" t="s">
        <v>1</v>
      </c>
      <c r="F663" s="259" t="s">
        <v>506</v>
      </c>
      <c r="G663" s="257"/>
      <c r="H663" s="260">
        <v>7.3799999999999999</v>
      </c>
      <c r="I663" s="261"/>
      <c r="J663" s="257"/>
      <c r="K663" s="257"/>
      <c r="L663" s="262"/>
      <c r="M663" s="263"/>
      <c r="N663" s="264"/>
      <c r="O663" s="264"/>
      <c r="P663" s="264"/>
      <c r="Q663" s="264"/>
      <c r="R663" s="264"/>
      <c r="S663" s="264"/>
      <c r="T663" s="265"/>
      <c r="AT663" s="266" t="s">
        <v>188</v>
      </c>
      <c r="AU663" s="266" t="s">
        <v>85</v>
      </c>
      <c r="AV663" s="13" t="s">
        <v>85</v>
      </c>
      <c r="AW663" s="13" t="s">
        <v>32</v>
      </c>
      <c r="AX663" s="13" t="s">
        <v>76</v>
      </c>
      <c r="AY663" s="266" t="s">
        <v>179</v>
      </c>
    </row>
    <row r="664" s="13" customFormat="1">
      <c r="B664" s="256"/>
      <c r="C664" s="257"/>
      <c r="D664" s="247" t="s">
        <v>188</v>
      </c>
      <c r="E664" s="258" t="s">
        <v>1</v>
      </c>
      <c r="F664" s="259" t="s">
        <v>495</v>
      </c>
      <c r="G664" s="257"/>
      <c r="H664" s="260">
        <v>12.300000000000001</v>
      </c>
      <c r="I664" s="261"/>
      <c r="J664" s="257"/>
      <c r="K664" s="257"/>
      <c r="L664" s="262"/>
      <c r="M664" s="263"/>
      <c r="N664" s="264"/>
      <c r="O664" s="264"/>
      <c r="P664" s="264"/>
      <c r="Q664" s="264"/>
      <c r="R664" s="264"/>
      <c r="S664" s="264"/>
      <c r="T664" s="265"/>
      <c r="AT664" s="266" t="s">
        <v>188</v>
      </c>
      <c r="AU664" s="266" t="s">
        <v>85</v>
      </c>
      <c r="AV664" s="13" t="s">
        <v>85</v>
      </c>
      <c r="AW664" s="13" t="s">
        <v>32</v>
      </c>
      <c r="AX664" s="13" t="s">
        <v>76</v>
      </c>
      <c r="AY664" s="266" t="s">
        <v>179</v>
      </c>
    </row>
    <row r="665" s="13" customFormat="1">
      <c r="B665" s="256"/>
      <c r="C665" s="257"/>
      <c r="D665" s="247" t="s">
        <v>188</v>
      </c>
      <c r="E665" s="258" t="s">
        <v>1</v>
      </c>
      <c r="F665" s="259" t="s">
        <v>728</v>
      </c>
      <c r="G665" s="257"/>
      <c r="H665" s="260">
        <v>19.68</v>
      </c>
      <c r="I665" s="261"/>
      <c r="J665" s="257"/>
      <c r="K665" s="257"/>
      <c r="L665" s="262"/>
      <c r="M665" s="263"/>
      <c r="N665" s="264"/>
      <c r="O665" s="264"/>
      <c r="P665" s="264"/>
      <c r="Q665" s="264"/>
      <c r="R665" s="264"/>
      <c r="S665" s="264"/>
      <c r="T665" s="265"/>
      <c r="AT665" s="266" t="s">
        <v>188</v>
      </c>
      <c r="AU665" s="266" t="s">
        <v>85</v>
      </c>
      <c r="AV665" s="13" t="s">
        <v>85</v>
      </c>
      <c r="AW665" s="13" t="s">
        <v>32</v>
      </c>
      <c r="AX665" s="13" t="s">
        <v>76</v>
      </c>
      <c r="AY665" s="266" t="s">
        <v>179</v>
      </c>
    </row>
    <row r="666" s="13" customFormat="1">
      <c r="B666" s="256"/>
      <c r="C666" s="257"/>
      <c r="D666" s="247" t="s">
        <v>188</v>
      </c>
      <c r="E666" s="258" t="s">
        <v>1</v>
      </c>
      <c r="F666" s="259" t="s">
        <v>500</v>
      </c>
      <c r="G666" s="257"/>
      <c r="H666" s="260">
        <v>4.2000000000000002</v>
      </c>
      <c r="I666" s="261"/>
      <c r="J666" s="257"/>
      <c r="K666" s="257"/>
      <c r="L666" s="262"/>
      <c r="M666" s="263"/>
      <c r="N666" s="264"/>
      <c r="O666" s="264"/>
      <c r="P666" s="264"/>
      <c r="Q666" s="264"/>
      <c r="R666" s="264"/>
      <c r="S666" s="264"/>
      <c r="T666" s="265"/>
      <c r="AT666" s="266" t="s">
        <v>188</v>
      </c>
      <c r="AU666" s="266" t="s">
        <v>85</v>
      </c>
      <c r="AV666" s="13" t="s">
        <v>85</v>
      </c>
      <c r="AW666" s="13" t="s">
        <v>32</v>
      </c>
      <c r="AX666" s="13" t="s">
        <v>76</v>
      </c>
      <c r="AY666" s="266" t="s">
        <v>179</v>
      </c>
    </row>
    <row r="667" s="13" customFormat="1">
      <c r="B667" s="256"/>
      <c r="C667" s="257"/>
      <c r="D667" s="247" t="s">
        <v>188</v>
      </c>
      <c r="E667" s="258" t="s">
        <v>1</v>
      </c>
      <c r="F667" s="259" t="s">
        <v>729</v>
      </c>
      <c r="G667" s="257"/>
      <c r="H667" s="260">
        <v>44.712000000000003</v>
      </c>
      <c r="I667" s="261"/>
      <c r="J667" s="257"/>
      <c r="K667" s="257"/>
      <c r="L667" s="262"/>
      <c r="M667" s="263"/>
      <c r="N667" s="264"/>
      <c r="O667" s="264"/>
      <c r="P667" s="264"/>
      <c r="Q667" s="264"/>
      <c r="R667" s="264"/>
      <c r="S667" s="264"/>
      <c r="T667" s="265"/>
      <c r="AT667" s="266" t="s">
        <v>188</v>
      </c>
      <c r="AU667" s="266" t="s">
        <v>85</v>
      </c>
      <c r="AV667" s="13" t="s">
        <v>85</v>
      </c>
      <c r="AW667" s="13" t="s">
        <v>32</v>
      </c>
      <c r="AX667" s="13" t="s">
        <v>76</v>
      </c>
      <c r="AY667" s="266" t="s">
        <v>179</v>
      </c>
    </row>
    <row r="668" s="13" customFormat="1">
      <c r="B668" s="256"/>
      <c r="C668" s="257"/>
      <c r="D668" s="247" t="s">
        <v>188</v>
      </c>
      <c r="E668" s="258" t="s">
        <v>1</v>
      </c>
      <c r="F668" s="259" t="s">
        <v>508</v>
      </c>
      <c r="G668" s="257"/>
      <c r="H668" s="260">
        <v>9.9359999999999999</v>
      </c>
      <c r="I668" s="261"/>
      <c r="J668" s="257"/>
      <c r="K668" s="257"/>
      <c r="L668" s="262"/>
      <c r="M668" s="263"/>
      <c r="N668" s="264"/>
      <c r="O668" s="264"/>
      <c r="P668" s="264"/>
      <c r="Q668" s="264"/>
      <c r="R668" s="264"/>
      <c r="S668" s="264"/>
      <c r="T668" s="265"/>
      <c r="AT668" s="266" t="s">
        <v>188</v>
      </c>
      <c r="AU668" s="266" t="s">
        <v>85</v>
      </c>
      <c r="AV668" s="13" t="s">
        <v>85</v>
      </c>
      <c r="AW668" s="13" t="s">
        <v>32</v>
      </c>
      <c r="AX668" s="13" t="s">
        <v>76</v>
      </c>
      <c r="AY668" s="266" t="s">
        <v>179</v>
      </c>
    </row>
    <row r="669" s="13" customFormat="1">
      <c r="B669" s="256"/>
      <c r="C669" s="257"/>
      <c r="D669" s="247" t="s">
        <v>188</v>
      </c>
      <c r="E669" s="258" t="s">
        <v>1</v>
      </c>
      <c r="F669" s="259" t="s">
        <v>730</v>
      </c>
      <c r="G669" s="257"/>
      <c r="H669" s="260">
        <v>24.84</v>
      </c>
      <c r="I669" s="261"/>
      <c r="J669" s="257"/>
      <c r="K669" s="257"/>
      <c r="L669" s="262"/>
      <c r="M669" s="263"/>
      <c r="N669" s="264"/>
      <c r="O669" s="264"/>
      <c r="P669" s="264"/>
      <c r="Q669" s="264"/>
      <c r="R669" s="264"/>
      <c r="S669" s="264"/>
      <c r="T669" s="265"/>
      <c r="AT669" s="266" t="s">
        <v>188</v>
      </c>
      <c r="AU669" s="266" t="s">
        <v>85</v>
      </c>
      <c r="AV669" s="13" t="s">
        <v>85</v>
      </c>
      <c r="AW669" s="13" t="s">
        <v>32</v>
      </c>
      <c r="AX669" s="13" t="s">
        <v>76</v>
      </c>
      <c r="AY669" s="266" t="s">
        <v>179</v>
      </c>
    </row>
    <row r="670" s="13" customFormat="1">
      <c r="B670" s="256"/>
      <c r="C670" s="257"/>
      <c r="D670" s="247" t="s">
        <v>188</v>
      </c>
      <c r="E670" s="258" t="s">
        <v>1</v>
      </c>
      <c r="F670" s="259" t="s">
        <v>731</v>
      </c>
      <c r="G670" s="257"/>
      <c r="H670" s="260">
        <v>39.744</v>
      </c>
      <c r="I670" s="261"/>
      <c r="J670" s="257"/>
      <c r="K670" s="257"/>
      <c r="L670" s="262"/>
      <c r="M670" s="263"/>
      <c r="N670" s="264"/>
      <c r="O670" s="264"/>
      <c r="P670" s="264"/>
      <c r="Q670" s="264"/>
      <c r="R670" s="264"/>
      <c r="S670" s="264"/>
      <c r="T670" s="265"/>
      <c r="AT670" s="266" t="s">
        <v>188</v>
      </c>
      <c r="AU670" s="266" t="s">
        <v>85</v>
      </c>
      <c r="AV670" s="13" t="s">
        <v>85</v>
      </c>
      <c r="AW670" s="13" t="s">
        <v>32</v>
      </c>
      <c r="AX670" s="13" t="s">
        <v>76</v>
      </c>
      <c r="AY670" s="266" t="s">
        <v>179</v>
      </c>
    </row>
    <row r="671" s="14" customFormat="1">
      <c r="B671" s="267"/>
      <c r="C671" s="268"/>
      <c r="D671" s="247" t="s">
        <v>188</v>
      </c>
      <c r="E671" s="269" t="s">
        <v>1</v>
      </c>
      <c r="F671" s="270" t="s">
        <v>193</v>
      </c>
      <c r="G671" s="268"/>
      <c r="H671" s="271">
        <v>178.78200000000001</v>
      </c>
      <c r="I671" s="272"/>
      <c r="J671" s="268"/>
      <c r="K671" s="268"/>
      <c r="L671" s="273"/>
      <c r="M671" s="274"/>
      <c r="N671" s="275"/>
      <c r="O671" s="275"/>
      <c r="P671" s="275"/>
      <c r="Q671" s="275"/>
      <c r="R671" s="275"/>
      <c r="S671" s="275"/>
      <c r="T671" s="276"/>
      <c r="AT671" s="277" t="s">
        <v>188</v>
      </c>
      <c r="AU671" s="277" t="s">
        <v>85</v>
      </c>
      <c r="AV671" s="14" t="s">
        <v>186</v>
      </c>
      <c r="AW671" s="14" t="s">
        <v>32</v>
      </c>
      <c r="AX671" s="14" t="s">
        <v>83</v>
      </c>
      <c r="AY671" s="277" t="s">
        <v>179</v>
      </c>
    </row>
    <row r="672" s="1" customFormat="1" ht="16.5" customHeight="1">
      <c r="B672" s="38"/>
      <c r="C672" s="232" t="s">
        <v>732</v>
      </c>
      <c r="D672" s="232" t="s">
        <v>181</v>
      </c>
      <c r="E672" s="233" t="s">
        <v>733</v>
      </c>
      <c r="F672" s="234" t="s">
        <v>734</v>
      </c>
      <c r="G672" s="235" t="s">
        <v>201</v>
      </c>
      <c r="H672" s="236">
        <v>22.960000000000001</v>
      </c>
      <c r="I672" s="237"/>
      <c r="J672" s="238">
        <f>ROUND(I672*H672,2)</f>
        <v>0</v>
      </c>
      <c r="K672" s="234" t="s">
        <v>185</v>
      </c>
      <c r="L672" s="43"/>
      <c r="M672" s="239" t="s">
        <v>1</v>
      </c>
      <c r="N672" s="240" t="s">
        <v>41</v>
      </c>
      <c r="O672" s="86"/>
      <c r="P672" s="241">
        <f>O672*H672</f>
        <v>0</v>
      </c>
      <c r="Q672" s="241">
        <v>0</v>
      </c>
      <c r="R672" s="241">
        <f>Q672*H672</f>
        <v>0</v>
      </c>
      <c r="S672" s="241">
        <v>0.062</v>
      </c>
      <c r="T672" s="242">
        <f>S672*H672</f>
        <v>1.4235200000000001</v>
      </c>
      <c r="AR672" s="243" t="s">
        <v>186</v>
      </c>
      <c r="AT672" s="243" t="s">
        <v>181</v>
      </c>
      <c r="AU672" s="243" t="s">
        <v>85</v>
      </c>
      <c r="AY672" s="17" t="s">
        <v>179</v>
      </c>
      <c r="BE672" s="244">
        <f>IF(N672="základní",J672,0)</f>
        <v>0</v>
      </c>
      <c r="BF672" s="244">
        <f>IF(N672="snížená",J672,0)</f>
        <v>0</v>
      </c>
      <c r="BG672" s="244">
        <f>IF(N672="zákl. přenesená",J672,0)</f>
        <v>0</v>
      </c>
      <c r="BH672" s="244">
        <f>IF(N672="sníž. přenesená",J672,0)</f>
        <v>0</v>
      </c>
      <c r="BI672" s="244">
        <f>IF(N672="nulová",J672,0)</f>
        <v>0</v>
      </c>
      <c r="BJ672" s="17" t="s">
        <v>83</v>
      </c>
      <c r="BK672" s="244">
        <f>ROUND(I672*H672,2)</f>
        <v>0</v>
      </c>
      <c r="BL672" s="17" t="s">
        <v>186</v>
      </c>
      <c r="BM672" s="243" t="s">
        <v>735</v>
      </c>
    </row>
    <row r="673" s="13" customFormat="1">
      <c r="B673" s="256"/>
      <c r="C673" s="257"/>
      <c r="D673" s="247" t="s">
        <v>188</v>
      </c>
      <c r="E673" s="258" t="s">
        <v>1</v>
      </c>
      <c r="F673" s="259" t="s">
        <v>494</v>
      </c>
      <c r="G673" s="257"/>
      <c r="H673" s="260">
        <v>5.3200000000000003</v>
      </c>
      <c r="I673" s="261"/>
      <c r="J673" s="257"/>
      <c r="K673" s="257"/>
      <c r="L673" s="262"/>
      <c r="M673" s="263"/>
      <c r="N673" s="264"/>
      <c r="O673" s="264"/>
      <c r="P673" s="264"/>
      <c r="Q673" s="264"/>
      <c r="R673" s="264"/>
      <c r="S673" s="264"/>
      <c r="T673" s="265"/>
      <c r="AT673" s="266" t="s">
        <v>188</v>
      </c>
      <c r="AU673" s="266" t="s">
        <v>85</v>
      </c>
      <c r="AV673" s="13" t="s">
        <v>85</v>
      </c>
      <c r="AW673" s="13" t="s">
        <v>32</v>
      </c>
      <c r="AX673" s="13" t="s">
        <v>76</v>
      </c>
      <c r="AY673" s="266" t="s">
        <v>179</v>
      </c>
    </row>
    <row r="674" s="13" customFormat="1">
      <c r="B674" s="256"/>
      <c r="C674" s="257"/>
      <c r="D674" s="247" t="s">
        <v>188</v>
      </c>
      <c r="E674" s="258" t="s">
        <v>1</v>
      </c>
      <c r="F674" s="259" t="s">
        <v>515</v>
      </c>
      <c r="G674" s="257"/>
      <c r="H674" s="260">
        <v>4.2000000000000002</v>
      </c>
      <c r="I674" s="261"/>
      <c r="J674" s="257"/>
      <c r="K674" s="257"/>
      <c r="L674" s="262"/>
      <c r="M674" s="263"/>
      <c r="N674" s="264"/>
      <c r="O674" s="264"/>
      <c r="P674" s="264"/>
      <c r="Q674" s="264"/>
      <c r="R674" s="264"/>
      <c r="S674" s="264"/>
      <c r="T674" s="265"/>
      <c r="AT674" s="266" t="s">
        <v>188</v>
      </c>
      <c r="AU674" s="266" t="s">
        <v>85</v>
      </c>
      <c r="AV674" s="13" t="s">
        <v>85</v>
      </c>
      <c r="AW674" s="13" t="s">
        <v>32</v>
      </c>
      <c r="AX674" s="13" t="s">
        <v>76</v>
      </c>
      <c r="AY674" s="266" t="s">
        <v>179</v>
      </c>
    </row>
    <row r="675" s="13" customFormat="1">
      <c r="B675" s="256"/>
      <c r="C675" s="257"/>
      <c r="D675" s="247" t="s">
        <v>188</v>
      </c>
      <c r="E675" s="258" t="s">
        <v>1</v>
      </c>
      <c r="F675" s="259" t="s">
        <v>736</v>
      </c>
      <c r="G675" s="257"/>
      <c r="H675" s="260">
        <v>13.44</v>
      </c>
      <c r="I675" s="261"/>
      <c r="J675" s="257"/>
      <c r="K675" s="257"/>
      <c r="L675" s="262"/>
      <c r="M675" s="263"/>
      <c r="N675" s="264"/>
      <c r="O675" s="264"/>
      <c r="P675" s="264"/>
      <c r="Q675" s="264"/>
      <c r="R675" s="264"/>
      <c r="S675" s="264"/>
      <c r="T675" s="265"/>
      <c r="AT675" s="266" t="s">
        <v>188</v>
      </c>
      <c r="AU675" s="266" t="s">
        <v>85</v>
      </c>
      <c r="AV675" s="13" t="s">
        <v>85</v>
      </c>
      <c r="AW675" s="13" t="s">
        <v>32</v>
      </c>
      <c r="AX675" s="13" t="s">
        <v>76</v>
      </c>
      <c r="AY675" s="266" t="s">
        <v>179</v>
      </c>
    </row>
    <row r="676" s="14" customFormat="1">
      <c r="B676" s="267"/>
      <c r="C676" s="268"/>
      <c r="D676" s="247" t="s">
        <v>188</v>
      </c>
      <c r="E676" s="269" t="s">
        <v>1</v>
      </c>
      <c r="F676" s="270" t="s">
        <v>193</v>
      </c>
      <c r="G676" s="268"/>
      <c r="H676" s="271">
        <v>22.960000000000001</v>
      </c>
      <c r="I676" s="272"/>
      <c r="J676" s="268"/>
      <c r="K676" s="268"/>
      <c r="L676" s="273"/>
      <c r="M676" s="274"/>
      <c r="N676" s="275"/>
      <c r="O676" s="275"/>
      <c r="P676" s="275"/>
      <c r="Q676" s="275"/>
      <c r="R676" s="275"/>
      <c r="S676" s="275"/>
      <c r="T676" s="276"/>
      <c r="AT676" s="277" t="s">
        <v>188</v>
      </c>
      <c r="AU676" s="277" t="s">
        <v>85</v>
      </c>
      <c r="AV676" s="14" t="s">
        <v>186</v>
      </c>
      <c r="AW676" s="14" t="s">
        <v>32</v>
      </c>
      <c r="AX676" s="14" t="s">
        <v>83</v>
      </c>
      <c r="AY676" s="277" t="s">
        <v>179</v>
      </c>
    </row>
    <row r="677" s="1" customFormat="1" ht="16.5" customHeight="1">
      <c r="B677" s="38"/>
      <c r="C677" s="232" t="s">
        <v>737</v>
      </c>
      <c r="D677" s="232" t="s">
        <v>181</v>
      </c>
      <c r="E677" s="233" t="s">
        <v>738</v>
      </c>
      <c r="F677" s="234" t="s">
        <v>739</v>
      </c>
      <c r="G677" s="235" t="s">
        <v>201</v>
      </c>
      <c r="H677" s="236">
        <v>6.4960000000000004</v>
      </c>
      <c r="I677" s="237"/>
      <c r="J677" s="238">
        <f>ROUND(I677*H677,2)</f>
        <v>0</v>
      </c>
      <c r="K677" s="234" t="s">
        <v>185</v>
      </c>
      <c r="L677" s="43"/>
      <c r="M677" s="239" t="s">
        <v>1</v>
      </c>
      <c r="N677" s="240" t="s">
        <v>41</v>
      </c>
      <c r="O677" s="86"/>
      <c r="P677" s="241">
        <f>O677*H677</f>
        <v>0</v>
      </c>
      <c r="Q677" s="241">
        <v>0</v>
      </c>
      <c r="R677" s="241">
        <f>Q677*H677</f>
        <v>0</v>
      </c>
      <c r="S677" s="241">
        <v>0.11700000000000001</v>
      </c>
      <c r="T677" s="242">
        <f>S677*H677</f>
        <v>0.76003200000000004</v>
      </c>
      <c r="AR677" s="243" t="s">
        <v>186</v>
      </c>
      <c r="AT677" s="243" t="s">
        <v>181</v>
      </c>
      <c r="AU677" s="243" t="s">
        <v>85</v>
      </c>
      <c r="AY677" s="17" t="s">
        <v>179</v>
      </c>
      <c r="BE677" s="244">
        <f>IF(N677="základní",J677,0)</f>
        <v>0</v>
      </c>
      <c r="BF677" s="244">
        <f>IF(N677="snížená",J677,0)</f>
        <v>0</v>
      </c>
      <c r="BG677" s="244">
        <f>IF(N677="zákl. přenesená",J677,0)</f>
        <v>0</v>
      </c>
      <c r="BH677" s="244">
        <f>IF(N677="sníž. přenesená",J677,0)</f>
        <v>0</v>
      </c>
      <c r="BI677" s="244">
        <f>IF(N677="nulová",J677,0)</f>
        <v>0</v>
      </c>
      <c r="BJ677" s="17" t="s">
        <v>83</v>
      </c>
      <c r="BK677" s="244">
        <f>ROUND(I677*H677,2)</f>
        <v>0</v>
      </c>
      <c r="BL677" s="17" t="s">
        <v>186</v>
      </c>
      <c r="BM677" s="243" t="s">
        <v>740</v>
      </c>
    </row>
    <row r="678" s="13" customFormat="1">
      <c r="B678" s="256"/>
      <c r="C678" s="257"/>
      <c r="D678" s="247" t="s">
        <v>188</v>
      </c>
      <c r="E678" s="258" t="s">
        <v>1</v>
      </c>
      <c r="F678" s="259" t="s">
        <v>510</v>
      </c>
      <c r="G678" s="257"/>
      <c r="H678" s="260">
        <v>6.4960000000000004</v>
      </c>
      <c r="I678" s="261"/>
      <c r="J678" s="257"/>
      <c r="K678" s="257"/>
      <c r="L678" s="262"/>
      <c r="M678" s="263"/>
      <c r="N678" s="264"/>
      <c r="O678" s="264"/>
      <c r="P678" s="264"/>
      <c r="Q678" s="264"/>
      <c r="R678" s="264"/>
      <c r="S678" s="264"/>
      <c r="T678" s="265"/>
      <c r="AT678" s="266" t="s">
        <v>188</v>
      </c>
      <c r="AU678" s="266" t="s">
        <v>85</v>
      </c>
      <c r="AV678" s="13" t="s">
        <v>85</v>
      </c>
      <c r="AW678" s="13" t="s">
        <v>32</v>
      </c>
      <c r="AX678" s="13" t="s">
        <v>83</v>
      </c>
      <c r="AY678" s="266" t="s">
        <v>179</v>
      </c>
    </row>
    <row r="679" s="1" customFormat="1" ht="24" customHeight="1">
      <c r="B679" s="38"/>
      <c r="C679" s="232" t="s">
        <v>435</v>
      </c>
      <c r="D679" s="232" t="s">
        <v>181</v>
      </c>
      <c r="E679" s="233" t="s">
        <v>741</v>
      </c>
      <c r="F679" s="234" t="s">
        <v>742</v>
      </c>
      <c r="G679" s="235" t="s">
        <v>372</v>
      </c>
      <c r="H679" s="236">
        <v>2.3999999999999999</v>
      </c>
      <c r="I679" s="237"/>
      <c r="J679" s="238">
        <f>ROUND(I679*H679,2)</f>
        <v>0</v>
      </c>
      <c r="K679" s="234" t="s">
        <v>185</v>
      </c>
      <c r="L679" s="43"/>
      <c r="M679" s="239" t="s">
        <v>1</v>
      </c>
      <c r="N679" s="240" t="s">
        <v>41</v>
      </c>
      <c r="O679" s="86"/>
      <c r="P679" s="241">
        <f>O679*H679</f>
        <v>0</v>
      </c>
      <c r="Q679" s="241">
        <v>0.00363</v>
      </c>
      <c r="R679" s="241">
        <f>Q679*H679</f>
        <v>0.0087119999999999993</v>
      </c>
      <c r="S679" s="241">
        <v>0.19600000000000001</v>
      </c>
      <c r="T679" s="242">
        <f>S679*H679</f>
        <v>0.47039999999999998</v>
      </c>
      <c r="AR679" s="243" t="s">
        <v>186</v>
      </c>
      <c r="AT679" s="243" t="s">
        <v>181</v>
      </c>
      <c r="AU679" s="243" t="s">
        <v>85</v>
      </c>
      <c r="AY679" s="17" t="s">
        <v>179</v>
      </c>
      <c r="BE679" s="244">
        <f>IF(N679="základní",J679,0)</f>
        <v>0</v>
      </c>
      <c r="BF679" s="244">
        <f>IF(N679="snížená",J679,0)</f>
        <v>0</v>
      </c>
      <c r="BG679" s="244">
        <f>IF(N679="zákl. přenesená",J679,0)</f>
        <v>0</v>
      </c>
      <c r="BH679" s="244">
        <f>IF(N679="sníž. přenesená",J679,0)</f>
        <v>0</v>
      </c>
      <c r="BI679" s="244">
        <f>IF(N679="nulová",J679,0)</f>
        <v>0</v>
      </c>
      <c r="BJ679" s="17" t="s">
        <v>83</v>
      </c>
      <c r="BK679" s="244">
        <f>ROUND(I679*H679,2)</f>
        <v>0</v>
      </c>
      <c r="BL679" s="17" t="s">
        <v>186</v>
      </c>
      <c r="BM679" s="243" t="s">
        <v>743</v>
      </c>
    </row>
    <row r="680" s="12" customFormat="1">
      <c r="B680" s="245"/>
      <c r="C680" s="246"/>
      <c r="D680" s="247" t="s">
        <v>188</v>
      </c>
      <c r="E680" s="248" t="s">
        <v>1</v>
      </c>
      <c r="F680" s="249" t="s">
        <v>744</v>
      </c>
      <c r="G680" s="246"/>
      <c r="H680" s="248" t="s">
        <v>1</v>
      </c>
      <c r="I680" s="250"/>
      <c r="J680" s="246"/>
      <c r="K680" s="246"/>
      <c r="L680" s="251"/>
      <c r="M680" s="252"/>
      <c r="N680" s="253"/>
      <c r="O680" s="253"/>
      <c r="P680" s="253"/>
      <c r="Q680" s="253"/>
      <c r="R680" s="253"/>
      <c r="S680" s="253"/>
      <c r="T680" s="254"/>
      <c r="AT680" s="255" t="s">
        <v>188</v>
      </c>
      <c r="AU680" s="255" t="s">
        <v>85</v>
      </c>
      <c r="AV680" s="12" t="s">
        <v>83</v>
      </c>
      <c r="AW680" s="12" t="s">
        <v>32</v>
      </c>
      <c r="AX680" s="12" t="s">
        <v>76</v>
      </c>
      <c r="AY680" s="255" t="s">
        <v>179</v>
      </c>
    </row>
    <row r="681" s="13" customFormat="1">
      <c r="B681" s="256"/>
      <c r="C681" s="257"/>
      <c r="D681" s="247" t="s">
        <v>188</v>
      </c>
      <c r="E681" s="258" t="s">
        <v>1</v>
      </c>
      <c r="F681" s="259" t="s">
        <v>745</v>
      </c>
      <c r="G681" s="257"/>
      <c r="H681" s="260">
        <v>2.3999999999999999</v>
      </c>
      <c r="I681" s="261"/>
      <c r="J681" s="257"/>
      <c r="K681" s="257"/>
      <c r="L681" s="262"/>
      <c r="M681" s="263"/>
      <c r="N681" s="264"/>
      <c r="O681" s="264"/>
      <c r="P681" s="264"/>
      <c r="Q681" s="264"/>
      <c r="R681" s="264"/>
      <c r="S681" s="264"/>
      <c r="T681" s="265"/>
      <c r="AT681" s="266" t="s">
        <v>188</v>
      </c>
      <c r="AU681" s="266" t="s">
        <v>85</v>
      </c>
      <c r="AV681" s="13" t="s">
        <v>85</v>
      </c>
      <c r="AW681" s="13" t="s">
        <v>32</v>
      </c>
      <c r="AX681" s="13" t="s">
        <v>83</v>
      </c>
      <c r="AY681" s="266" t="s">
        <v>179</v>
      </c>
    </row>
    <row r="682" s="1" customFormat="1" ht="24" customHeight="1">
      <c r="B682" s="38"/>
      <c r="C682" s="232" t="s">
        <v>132</v>
      </c>
      <c r="D682" s="232" t="s">
        <v>181</v>
      </c>
      <c r="E682" s="233" t="s">
        <v>746</v>
      </c>
      <c r="F682" s="234" t="s">
        <v>747</v>
      </c>
      <c r="G682" s="235" t="s">
        <v>372</v>
      </c>
      <c r="H682" s="236">
        <v>0.59999999999999998</v>
      </c>
      <c r="I682" s="237"/>
      <c r="J682" s="238">
        <f>ROUND(I682*H682,2)</f>
        <v>0</v>
      </c>
      <c r="K682" s="234" t="s">
        <v>185</v>
      </c>
      <c r="L682" s="43"/>
      <c r="M682" s="239" t="s">
        <v>1</v>
      </c>
      <c r="N682" s="240" t="s">
        <v>41</v>
      </c>
      <c r="O682" s="86"/>
      <c r="P682" s="241">
        <f>O682*H682</f>
        <v>0</v>
      </c>
      <c r="Q682" s="241">
        <v>0.0081399999999999997</v>
      </c>
      <c r="R682" s="241">
        <f>Q682*H682</f>
        <v>0.0048839999999999995</v>
      </c>
      <c r="S682" s="241">
        <v>0.63600000000000001</v>
      </c>
      <c r="T682" s="242">
        <f>S682*H682</f>
        <v>0.38159999999999999</v>
      </c>
      <c r="AR682" s="243" t="s">
        <v>186</v>
      </c>
      <c r="AT682" s="243" t="s">
        <v>181</v>
      </c>
      <c r="AU682" s="243" t="s">
        <v>85</v>
      </c>
      <c r="AY682" s="17" t="s">
        <v>179</v>
      </c>
      <c r="BE682" s="244">
        <f>IF(N682="základní",J682,0)</f>
        <v>0</v>
      </c>
      <c r="BF682" s="244">
        <f>IF(N682="snížená",J682,0)</f>
        <v>0</v>
      </c>
      <c r="BG682" s="244">
        <f>IF(N682="zákl. přenesená",J682,0)</f>
        <v>0</v>
      </c>
      <c r="BH682" s="244">
        <f>IF(N682="sníž. přenesená",J682,0)</f>
        <v>0</v>
      </c>
      <c r="BI682" s="244">
        <f>IF(N682="nulová",J682,0)</f>
        <v>0</v>
      </c>
      <c r="BJ682" s="17" t="s">
        <v>83</v>
      </c>
      <c r="BK682" s="244">
        <f>ROUND(I682*H682,2)</f>
        <v>0</v>
      </c>
      <c r="BL682" s="17" t="s">
        <v>186</v>
      </c>
      <c r="BM682" s="243" t="s">
        <v>748</v>
      </c>
    </row>
    <row r="683" s="13" customFormat="1">
      <c r="B683" s="256"/>
      <c r="C683" s="257"/>
      <c r="D683" s="247" t="s">
        <v>188</v>
      </c>
      <c r="E683" s="258" t="s">
        <v>1</v>
      </c>
      <c r="F683" s="259" t="s">
        <v>749</v>
      </c>
      <c r="G683" s="257"/>
      <c r="H683" s="260">
        <v>0.59999999999999998</v>
      </c>
      <c r="I683" s="261"/>
      <c r="J683" s="257"/>
      <c r="K683" s="257"/>
      <c r="L683" s="262"/>
      <c r="M683" s="263"/>
      <c r="N683" s="264"/>
      <c r="O683" s="264"/>
      <c r="P683" s="264"/>
      <c r="Q683" s="264"/>
      <c r="R683" s="264"/>
      <c r="S683" s="264"/>
      <c r="T683" s="265"/>
      <c r="AT683" s="266" t="s">
        <v>188</v>
      </c>
      <c r="AU683" s="266" t="s">
        <v>85</v>
      </c>
      <c r="AV683" s="13" t="s">
        <v>85</v>
      </c>
      <c r="AW683" s="13" t="s">
        <v>32</v>
      </c>
      <c r="AX683" s="13" t="s">
        <v>83</v>
      </c>
      <c r="AY683" s="266" t="s">
        <v>179</v>
      </c>
    </row>
    <row r="684" s="11" customFormat="1" ht="22.8" customHeight="1">
      <c r="B684" s="216"/>
      <c r="C684" s="217"/>
      <c r="D684" s="218" t="s">
        <v>75</v>
      </c>
      <c r="E684" s="230" t="s">
        <v>750</v>
      </c>
      <c r="F684" s="230" t="s">
        <v>751</v>
      </c>
      <c r="G684" s="217"/>
      <c r="H684" s="217"/>
      <c r="I684" s="220"/>
      <c r="J684" s="231">
        <f>BK684</f>
        <v>0</v>
      </c>
      <c r="K684" s="217"/>
      <c r="L684" s="222"/>
      <c r="M684" s="223"/>
      <c r="N684" s="224"/>
      <c r="O684" s="224"/>
      <c r="P684" s="225">
        <f>SUM(P685:P689)</f>
        <v>0</v>
      </c>
      <c r="Q684" s="224"/>
      <c r="R684" s="225">
        <f>SUM(R685:R689)</f>
        <v>0</v>
      </c>
      <c r="S684" s="224"/>
      <c r="T684" s="226">
        <f>SUM(T685:T689)</f>
        <v>0</v>
      </c>
      <c r="AR684" s="227" t="s">
        <v>83</v>
      </c>
      <c r="AT684" s="228" t="s">
        <v>75</v>
      </c>
      <c r="AU684" s="228" t="s">
        <v>83</v>
      </c>
      <c r="AY684" s="227" t="s">
        <v>179</v>
      </c>
      <c r="BK684" s="229">
        <f>SUM(BK685:BK689)</f>
        <v>0</v>
      </c>
    </row>
    <row r="685" s="1" customFormat="1" ht="24" customHeight="1">
      <c r="B685" s="38"/>
      <c r="C685" s="232" t="s">
        <v>752</v>
      </c>
      <c r="D685" s="232" t="s">
        <v>181</v>
      </c>
      <c r="E685" s="233" t="s">
        <v>753</v>
      </c>
      <c r="F685" s="234" t="s">
        <v>754</v>
      </c>
      <c r="G685" s="235" t="s">
        <v>755</v>
      </c>
      <c r="H685" s="236">
        <v>200.096</v>
      </c>
      <c r="I685" s="237"/>
      <c r="J685" s="238">
        <f>ROUND(I685*H685,2)</f>
        <v>0</v>
      </c>
      <c r="K685" s="234" t="s">
        <v>185</v>
      </c>
      <c r="L685" s="43"/>
      <c r="M685" s="239" t="s">
        <v>1</v>
      </c>
      <c r="N685" s="240" t="s">
        <v>41</v>
      </c>
      <c r="O685" s="86"/>
      <c r="P685" s="241">
        <f>O685*H685</f>
        <v>0</v>
      </c>
      <c r="Q685" s="241">
        <v>0</v>
      </c>
      <c r="R685" s="241">
        <f>Q685*H685</f>
        <v>0</v>
      </c>
      <c r="S685" s="241">
        <v>0</v>
      </c>
      <c r="T685" s="242">
        <f>S685*H685</f>
        <v>0</v>
      </c>
      <c r="AR685" s="243" t="s">
        <v>186</v>
      </c>
      <c r="AT685" s="243" t="s">
        <v>181</v>
      </c>
      <c r="AU685" s="243" t="s">
        <v>85</v>
      </c>
      <c r="AY685" s="17" t="s">
        <v>179</v>
      </c>
      <c r="BE685" s="244">
        <f>IF(N685="základní",J685,0)</f>
        <v>0</v>
      </c>
      <c r="BF685" s="244">
        <f>IF(N685="snížená",J685,0)</f>
        <v>0</v>
      </c>
      <c r="BG685" s="244">
        <f>IF(N685="zákl. přenesená",J685,0)</f>
        <v>0</v>
      </c>
      <c r="BH685" s="244">
        <f>IF(N685="sníž. přenesená",J685,0)</f>
        <v>0</v>
      </c>
      <c r="BI685" s="244">
        <f>IF(N685="nulová",J685,0)</f>
        <v>0</v>
      </c>
      <c r="BJ685" s="17" t="s">
        <v>83</v>
      </c>
      <c r="BK685" s="244">
        <f>ROUND(I685*H685,2)</f>
        <v>0</v>
      </c>
      <c r="BL685" s="17" t="s">
        <v>186</v>
      </c>
      <c r="BM685" s="243" t="s">
        <v>756</v>
      </c>
    </row>
    <row r="686" s="1" customFormat="1" ht="24" customHeight="1">
      <c r="B686" s="38"/>
      <c r="C686" s="232" t="s">
        <v>757</v>
      </c>
      <c r="D686" s="232" t="s">
        <v>181</v>
      </c>
      <c r="E686" s="233" t="s">
        <v>758</v>
      </c>
      <c r="F686" s="234" t="s">
        <v>759</v>
      </c>
      <c r="G686" s="235" t="s">
        <v>755</v>
      </c>
      <c r="H686" s="236">
        <v>200.096</v>
      </c>
      <c r="I686" s="237"/>
      <c r="J686" s="238">
        <f>ROUND(I686*H686,2)</f>
        <v>0</v>
      </c>
      <c r="K686" s="234" t="s">
        <v>185</v>
      </c>
      <c r="L686" s="43"/>
      <c r="M686" s="239" t="s">
        <v>1</v>
      </c>
      <c r="N686" s="240" t="s">
        <v>41</v>
      </c>
      <c r="O686" s="86"/>
      <c r="P686" s="241">
        <f>O686*H686</f>
        <v>0</v>
      </c>
      <c r="Q686" s="241">
        <v>0</v>
      </c>
      <c r="R686" s="241">
        <f>Q686*H686</f>
        <v>0</v>
      </c>
      <c r="S686" s="241">
        <v>0</v>
      </c>
      <c r="T686" s="242">
        <f>S686*H686</f>
        <v>0</v>
      </c>
      <c r="AR686" s="243" t="s">
        <v>186</v>
      </c>
      <c r="AT686" s="243" t="s">
        <v>181</v>
      </c>
      <c r="AU686" s="243" t="s">
        <v>85</v>
      </c>
      <c r="AY686" s="17" t="s">
        <v>179</v>
      </c>
      <c r="BE686" s="244">
        <f>IF(N686="základní",J686,0)</f>
        <v>0</v>
      </c>
      <c r="BF686" s="244">
        <f>IF(N686="snížená",J686,0)</f>
        <v>0</v>
      </c>
      <c r="BG686" s="244">
        <f>IF(N686="zákl. přenesená",J686,0)</f>
        <v>0</v>
      </c>
      <c r="BH686" s="244">
        <f>IF(N686="sníž. přenesená",J686,0)</f>
        <v>0</v>
      </c>
      <c r="BI686" s="244">
        <f>IF(N686="nulová",J686,0)</f>
        <v>0</v>
      </c>
      <c r="BJ686" s="17" t="s">
        <v>83</v>
      </c>
      <c r="BK686" s="244">
        <f>ROUND(I686*H686,2)</f>
        <v>0</v>
      </c>
      <c r="BL686" s="17" t="s">
        <v>186</v>
      </c>
      <c r="BM686" s="243" t="s">
        <v>760</v>
      </c>
    </row>
    <row r="687" s="1" customFormat="1" ht="24" customHeight="1">
      <c r="B687" s="38"/>
      <c r="C687" s="232" t="s">
        <v>761</v>
      </c>
      <c r="D687" s="232" t="s">
        <v>181</v>
      </c>
      <c r="E687" s="233" t="s">
        <v>762</v>
      </c>
      <c r="F687" s="234" t="s">
        <v>763</v>
      </c>
      <c r="G687" s="235" t="s">
        <v>755</v>
      </c>
      <c r="H687" s="236">
        <v>2801.3440000000001</v>
      </c>
      <c r="I687" s="237"/>
      <c r="J687" s="238">
        <f>ROUND(I687*H687,2)</f>
        <v>0</v>
      </c>
      <c r="K687" s="234" t="s">
        <v>185</v>
      </c>
      <c r="L687" s="43"/>
      <c r="M687" s="239" t="s">
        <v>1</v>
      </c>
      <c r="N687" s="240" t="s">
        <v>41</v>
      </c>
      <c r="O687" s="86"/>
      <c r="P687" s="241">
        <f>O687*H687</f>
        <v>0</v>
      </c>
      <c r="Q687" s="241">
        <v>0</v>
      </c>
      <c r="R687" s="241">
        <f>Q687*H687</f>
        <v>0</v>
      </c>
      <c r="S687" s="241">
        <v>0</v>
      </c>
      <c r="T687" s="242">
        <f>S687*H687</f>
        <v>0</v>
      </c>
      <c r="AR687" s="243" t="s">
        <v>186</v>
      </c>
      <c r="AT687" s="243" t="s">
        <v>181</v>
      </c>
      <c r="AU687" s="243" t="s">
        <v>85</v>
      </c>
      <c r="AY687" s="17" t="s">
        <v>179</v>
      </c>
      <c r="BE687" s="244">
        <f>IF(N687="základní",J687,0)</f>
        <v>0</v>
      </c>
      <c r="BF687" s="244">
        <f>IF(N687="snížená",J687,0)</f>
        <v>0</v>
      </c>
      <c r="BG687" s="244">
        <f>IF(N687="zákl. přenesená",J687,0)</f>
        <v>0</v>
      </c>
      <c r="BH687" s="244">
        <f>IF(N687="sníž. přenesená",J687,0)</f>
        <v>0</v>
      </c>
      <c r="BI687" s="244">
        <f>IF(N687="nulová",J687,0)</f>
        <v>0</v>
      </c>
      <c r="BJ687" s="17" t="s">
        <v>83</v>
      </c>
      <c r="BK687" s="244">
        <f>ROUND(I687*H687,2)</f>
        <v>0</v>
      </c>
      <c r="BL687" s="17" t="s">
        <v>186</v>
      </c>
      <c r="BM687" s="243" t="s">
        <v>764</v>
      </c>
    </row>
    <row r="688" s="13" customFormat="1">
      <c r="B688" s="256"/>
      <c r="C688" s="257"/>
      <c r="D688" s="247" t="s">
        <v>188</v>
      </c>
      <c r="E688" s="257"/>
      <c r="F688" s="259" t="s">
        <v>765</v>
      </c>
      <c r="G688" s="257"/>
      <c r="H688" s="260">
        <v>2801.3440000000001</v>
      </c>
      <c r="I688" s="261"/>
      <c r="J688" s="257"/>
      <c r="K688" s="257"/>
      <c r="L688" s="262"/>
      <c r="M688" s="263"/>
      <c r="N688" s="264"/>
      <c r="O688" s="264"/>
      <c r="P688" s="264"/>
      <c r="Q688" s="264"/>
      <c r="R688" s="264"/>
      <c r="S688" s="264"/>
      <c r="T688" s="265"/>
      <c r="AT688" s="266" t="s">
        <v>188</v>
      </c>
      <c r="AU688" s="266" t="s">
        <v>85</v>
      </c>
      <c r="AV688" s="13" t="s">
        <v>85</v>
      </c>
      <c r="AW688" s="13" t="s">
        <v>4</v>
      </c>
      <c r="AX688" s="13" t="s">
        <v>83</v>
      </c>
      <c r="AY688" s="266" t="s">
        <v>179</v>
      </c>
    </row>
    <row r="689" s="1" customFormat="1" ht="24" customHeight="1">
      <c r="B689" s="38"/>
      <c r="C689" s="232" t="s">
        <v>766</v>
      </c>
      <c r="D689" s="232" t="s">
        <v>181</v>
      </c>
      <c r="E689" s="233" t="s">
        <v>767</v>
      </c>
      <c r="F689" s="234" t="s">
        <v>768</v>
      </c>
      <c r="G689" s="235" t="s">
        <v>755</v>
      </c>
      <c r="H689" s="236">
        <v>199.12799999999999</v>
      </c>
      <c r="I689" s="237"/>
      <c r="J689" s="238">
        <f>ROUND(I689*H689,2)</f>
        <v>0</v>
      </c>
      <c r="K689" s="234" t="s">
        <v>185</v>
      </c>
      <c r="L689" s="43"/>
      <c r="M689" s="239" t="s">
        <v>1</v>
      </c>
      <c r="N689" s="240" t="s">
        <v>41</v>
      </c>
      <c r="O689" s="86"/>
      <c r="P689" s="241">
        <f>O689*H689</f>
        <v>0</v>
      </c>
      <c r="Q689" s="241">
        <v>0</v>
      </c>
      <c r="R689" s="241">
        <f>Q689*H689</f>
        <v>0</v>
      </c>
      <c r="S689" s="241">
        <v>0</v>
      </c>
      <c r="T689" s="242">
        <f>S689*H689</f>
        <v>0</v>
      </c>
      <c r="AR689" s="243" t="s">
        <v>186</v>
      </c>
      <c r="AT689" s="243" t="s">
        <v>181</v>
      </c>
      <c r="AU689" s="243" t="s">
        <v>85</v>
      </c>
      <c r="AY689" s="17" t="s">
        <v>179</v>
      </c>
      <c r="BE689" s="244">
        <f>IF(N689="základní",J689,0)</f>
        <v>0</v>
      </c>
      <c r="BF689" s="244">
        <f>IF(N689="snížená",J689,0)</f>
        <v>0</v>
      </c>
      <c r="BG689" s="244">
        <f>IF(N689="zákl. přenesená",J689,0)</f>
        <v>0</v>
      </c>
      <c r="BH689" s="244">
        <f>IF(N689="sníž. přenesená",J689,0)</f>
        <v>0</v>
      </c>
      <c r="BI689" s="244">
        <f>IF(N689="nulová",J689,0)</f>
        <v>0</v>
      </c>
      <c r="BJ689" s="17" t="s">
        <v>83</v>
      </c>
      <c r="BK689" s="244">
        <f>ROUND(I689*H689,2)</f>
        <v>0</v>
      </c>
      <c r="BL689" s="17" t="s">
        <v>186</v>
      </c>
      <c r="BM689" s="243" t="s">
        <v>769</v>
      </c>
    </row>
    <row r="690" s="11" customFormat="1" ht="22.8" customHeight="1">
      <c r="B690" s="216"/>
      <c r="C690" s="217"/>
      <c r="D690" s="218" t="s">
        <v>75</v>
      </c>
      <c r="E690" s="230" t="s">
        <v>770</v>
      </c>
      <c r="F690" s="230" t="s">
        <v>771</v>
      </c>
      <c r="G690" s="217"/>
      <c r="H690" s="217"/>
      <c r="I690" s="220"/>
      <c r="J690" s="231">
        <f>BK690</f>
        <v>0</v>
      </c>
      <c r="K690" s="217"/>
      <c r="L690" s="222"/>
      <c r="M690" s="223"/>
      <c r="N690" s="224"/>
      <c r="O690" s="224"/>
      <c r="P690" s="225">
        <f>P691</f>
        <v>0</v>
      </c>
      <c r="Q690" s="224"/>
      <c r="R690" s="225">
        <f>R691</f>
        <v>0</v>
      </c>
      <c r="S690" s="224"/>
      <c r="T690" s="226">
        <f>T691</f>
        <v>0</v>
      </c>
      <c r="AR690" s="227" t="s">
        <v>83</v>
      </c>
      <c r="AT690" s="228" t="s">
        <v>75</v>
      </c>
      <c r="AU690" s="228" t="s">
        <v>83</v>
      </c>
      <c r="AY690" s="227" t="s">
        <v>179</v>
      </c>
      <c r="BK690" s="229">
        <f>BK691</f>
        <v>0</v>
      </c>
    </row>
    <row r="691" s="1" customFormat="1" ht="24" customHeight="1">
      <c r="B691" s="38"/>
      <c r="C691" s="232" t="s">
        <v>772</v>
      </c>
      <c r="D691" s="232" t="s">
        <v>181</v>
      </c>
      <c r="E691" s="233" t="s">
        <v>773</v>
      </c>
      <c r="F691" s="234" t="s">
        <v>774</v>
      </c>
      <c r="G691" s="235" t="s">
        <v>755</v>
      </c>
      <c r="H691" s="236">
        <v>60.848999999999997</v>
      </c>
      <c r="I691" s="237"/>
      <c r="J691" s="238">
        <f>ROUND(I691*H691,2)</f>
        <v>0</v>
      </c>
      <c r="K691" s="234" t="s">
        <v>185</v>
      </c>
      <c r="L691" s="43"/>
      <c r="M691" s="239" t="s">
        <v>1</v>
      </c>
      <c r="N691" s="240" t="s">
        <v>41</v>
      </c>
      <c r="O691" s="86"/>
      <c r="P691" s="241">
        <f>O691*H691</f>
        <v>0</v>
      </c>
      <c r="Q691" s="241">
        <v>0</v>
      </c>
      <c r="R691" s="241">
        <f>Q691*H691</f>
        <v>0</v>
      </c>
      <c r="S691" s="241">
        <v>0</v>
      </c>
      <c r="T691" s="242">
        <f>S691*H691</f>
        <v>0</v>
      </c>
      <c r="AR691" s="243" t="s">
        <v>186</v>
      </c>
      <c r="AT691" s="243" t="s">
        <v>181</v>
      </c>
      <c r="AU691" s="243" t="s">
        <v>85</v>
      </c>
      <c r="AY691" s="17" t="s">
        <v>179</v>
      </c>
      <c r="BE691" s="244">
        <f>IF(N691="základní",J691,0)</f>
        <v>0</v>
      </c>
      <c r="BF691" s="244">
        <f>IF(N691="snížená",J691,0)</f>
        <v>0</v>
      </c>
      <c r="BG691" s="244">
        <f>IF(N691="zákl. přenesená",J691,0)</f>
        <v>0</v>
      </c>
      <c r="BH691" s="244">
        <f>IF(N691="sníž. přenesená",J691,0)</f>
        <v>0</v>
      </c>
      <c r="BI691" s="244">
        <f>IF(N691="nulová",J691,0)</f>
        <v>0</v>
      </c>
      <c r="BJ691" s="17" t="s">
        <v>83</v>
      </c>
      <c r="BK691" s="244">
        <f>ROUND(I691*H691,2)</f>
        <v>0</v>
      </c>
      <c r="BL691" s="17" t="s">
        <v>186</v>
      </c>
      <c r="BM691" s="243" t="s">
        <v>775</v>
      </c>
    </row>
    <row r="692" s="11" customFormat="1" ht="25.92" customHeight="1">
      <c r="B692" s="216"/>
      <c r="C692" s="217"/>
      <c r="D692" s="218" t="s">
        <v>75</v>
      </c>
      <c r="E692" s="219" t="s">
        <v>776</v>
      </c>
      <c r="F692" s="219" t="s">
        <v>777</v>
      </c>
      <c r="G692" s="217"/>
      <c r="H692" s="217"/>
      <c r="I692" s="220"/>
      <c r="J692" s="221">
        <f>BK692</f>
        <v>0</v>
      </c>
      <c r="K692" s="217"/>
      <c r="L692" s="222"/>
      <c r="M692" s="223"/>
      <c r="N692" s="224"/>
      <c r="O692" s="224"/>
      <c r="P692" s="225">
        <f>P693+P701+P736+P798+P806+P831+P851+P891+P959+P977+P984+P1024+P1049+P1064+P1074+P1077</f>
        <v>0</v>
      </c>
      <c r="Q692" s="224"/>
      <c r="R692" s="225">
        <f>R693+R701+R736+R798+R806+R831+R851+R891+R959+R977+R984+R1024+R1049+R1064+R1074+R1077</f>
        <v>75.999777040000012</v>
      </c>
      <c r="S692" s="224"/>
      <c r="T692" s="226">
        <f>T693+T701+T736+T798+T806+T831+T851+T891+T959+T977+T984+T1024+T1049+T1064+T1074+T1077</f>
        <v>131.67424810000003</v>
      </c>
      <c r="AR692" s="227" t="s">
        <v>85</v>
      </c>
      <c r="AT692" s="228" t="s">
        <v>75</v>
      </c>
      <c r="AU692" s="228" t="s">
        <v>76</v>
      </c>
      <c r="AY692" s="227" t="s">
        <v>179</v>
      </c>
      <c r="BK692" s="229">
        <f>BK693+BK701+BK736+BK798+BK806+BK831+BK851+BK891+BK959+BK977+BK984+BK1024+BK1049+BK1064+BK1074+BK1077</f>
        <v>0</v>
      </c>
    </row>
    <row r="693" s="11" customFormat="1" ht="22.8" customHeight="1">
      <c r="B693" s="216"/>
      <c r="C693" s="217"/>
      <c r="D693" s="218" t="s">
        <v>75</v>
      </c>
      <c r="E693" s="230" t="s">
        <v>778</v>
      </c>
      <c r="F693" s="230" t="s">
        <v>779</v>
      </c>
      <c r="G693" s="217"/>
      <c r="H693" s="217"/>
      <c r="I693" s="220"/>
      <c r="J693" s="231">
        <f>BK693</f>
        <v>0</v>
      </c>
      <c r="K693" s="217"/>
      <c r="L693" s="222"/>
      <c r="M693" s="223"/>
      <c r="N693" s="224"/>
      <c r="O693" s="224"/>
      <c r="P693" s="225">
        <f>SUM(P694:P700)</f>
        <v>0</v>
      </c>
      <c r="Q693" s="224"/>
      <c r="R693" s="225">
        <f>SUM(R694:R700)</f>
        <v>0.050599999999999999</v>
      </c>
      <c r="S693" s="224"/>
      <c r="T693" s="226">
        <f>SUM(T694:T700)</f>
        <v>0</v>
      </c>
      <c r="AR693" s="227" t="s">
        <v>85</v>
      </c>
      <c r="AT693" s="228" t="s">
        <v>75</v>
      </c>
      <c r="AU693" s="228" t="s">
        <v>83</v>
      </c>
      <c r="AY693" s="227" t="s">
        <v>179</v>
      </c>
      <c r="BK693" s="229">
        <f>SUM(BK694:BK700)</f>
        <v>0</v>
      </c>
    </row>
    <row r="694" s="1" customFormat="1" ht="24" customHeight="1">
      <c r="B694" s="38"/>
      <c r="C694" s="232" t="s">
        <v>780</v>
      </c>
      <c r="D694" s="232" t="s">
        <v>181</v>
      </c>
      <c r="E694" s="233" t="s">
        <v>781</v>
      </c>
      <c r="F694" s="234" t="s">
        <v>782</v>
      </c>
      <c r="G694" s="235" t="s">
        <v>201</v>
      </c>
      <c r="H694" s="236">
        <v>55</v>
      </c>
      <c r="I694" s="237"/>
      <c r="J694" s="238">
        <f>ROUND(I694*H694,2)</f>
        <v>0</v>
      </c>
      <c r="K694" s="234" t="s">
        <v>185</v>
      </c>
      <c r="L694" s="43"/>
      <c r="M694" s="239" t="s">
        <v>1</v>
      </c>
      <c r="N694" s="240" t="s">
        <v>41</v>
      </c>
      <c r="O694" s="86"/>
      <c r="P694" s="241">
        <f>O694*H694</f>
        <v>0</v>
      </c>
      <c r="Q694" s="241">
        <v>0</v>
      </c>
      <c r="R694" s="241">
        <f>Q694*H694</f>
        <v>0</v>
      </c>
      <c r="S694" s="241">
        <v>0</v>
      </c>
      <c r="T694" s="242">
        <f>S694*H694</f>
        <v>0</v>
      </c>
      <c r="AR694" s="243" t="s">
        <v>365</v>
      </c>
      <c r="AT694" s="243" t="s">
        <v>181</v>
      </c>
      <c r="AU694" s="243" t="s">
        <v>85</v>
      </c>
      <c r="AY694" s="17" t="s">
        <v>179</v>
      </c>
      <c r="BE694" s="244">
        <f>IF(N694="základní",J694,0)</f>
        <v>0</v>
      </c>
      <c r="BF694" s="244">
        <f>IF(N694="snížená",J694,0)</f>
        <v>0</v>
      </c>
      <c r="BG694" s="244">
        <f>IF(N694="zákl. přenesená",J694,0)</f>
        <v>0</v>
      </c>
      <c r="BH694" s="244">
        <f>IF(N694="sníž. přenesená",J694,0)</f>
        <v>0</v>
      </c>
      <c r="BI694" s="244">
        <f>IF(N694="nulová",J694,0)</f>
        <v>0</v>
      </c>
      <c r="BJ694" s="17" t="s">
        <v>83</v>
      </c>
      <c r="BK694" s="244">
        <f>ROUND(I694*H694,2)</f>
        <v>0</v>
      </c>
      <c r="BL694" s="17" t="s">
        <v>365</v>
      </c>
      <c r="BM694" s="243" t="s">
        <v>783</v>
      </c>
    </row>
    <row r="695" s="1" customFormat="1" ht="16.5" customHeight="1">
      <c r="B695" s="38"/>
      <c r="C695" s="278" t="s">
        <v>784</v>
      </c>
      <c r="D695" s="278" t="s">
        <v>308</v>
      </c>
      <c r="E695" s="279" t="s">
        <v>785</v>
      </c>
      <c r="F695" s="280" t="s">
        <v>786</v>
      </c>
      <c r="G695" s="281" t="s">
        <v>201</v>
      </c>
      <c r="H695" s="282">
        <v>66</v>
      </c>
      <c r="I695" s="283"/>
      <c r="J695" s="284">
        <f>ROUND(I695*H695,2)</f>
        <v>0</v>
      </c>
      <c r="K695" s="280" t="s">
        <v>185</v>
      </c>
      <c r="L695" s="285"/>
      <c r="M695" s="286" t="s">
        <v>1</v>
      </c>
      <c r="N695" s="287" t="s">
        <v>41</v>
      </c>
      <c r="O695" s="86"/>
      <c r="P695" s="241">
        <f>O695*H695</f>
        <v>0</v>
      </c>
      <c r="Q695" s="241">
        <v>0.00029999999999999997</v>
      </c>
      <c r="R695" s="241">
        <f>Q695*H695</f>
        <v>0.019799999999999998</v>
      </c>
      <c r="S695" s="241">
        <v>0</v>
      </c>
      <c r="T695" s="242">
        <f>S695*H695</f>
        <v>0</v>
      </c>
      <c r="AR695" s="243" t="s">
        <v>536</v>
      </c>
      <c r="AT695" s="243" t="s">
        <v>308</v>
      </c>
      <c r="AU695" s="243" t="s">
        <v>85</v>
      </c>
      <c r="AY695" s="17" t="s">
        <v>179</v>
      </c>
      <c r="BE695" s="244">
        <f>IF(N695="základní",J695,0)</f>
        <v>0</v>
      </c>
      <c r="BF695" s="244">
        <f>IF(N695="snížená",J695,0)</f>
        <v>0</v>
      </c>
      <c r="BG695" s="244">
        <f>IF(N695="zákl. přenesená",J695,0)</f>
        <v>0</v>
      </c>
      <c r="BH695" s="244">
        <f>IF(N695="sníž. přenesená",J695,0)</f>
        <v>0</v>
      </c>
      <c r="BI695" s="244">
        <f>IF(N695="nulová",J695,0)</f>
        <v>0</v>
      </c>
      <c r="BJ695" s="17" t="s">
        <v>83</v>
      </c>
      <c r="BK695" s="244">
        <f>ROUND(I695*H695,2)</f>
        <v>0</v>
      </c>
      <c r="BL695" s="17" t="s">
        <v>365</v>
      </c>
      <c r="BM695" s="243" t="s">
        <v>787</v>
      </c>
    </row>
    <row r="696" s="13" customFormat="1">
      <c r="B696" s="256"/>
      <c r="C696" s="257"/>
      <c r="D696" s="247" t="s">
        <v>188</v>
      </c>
      <c r="E696" s="258" t="s">
        <v>1</v>
      </c>
      <c r="F696" s="259" t="s">
        <v>788</v>
      </c>
      <c r="G696" s="257"/>
      <c r="H696" s="260">
        <v>66</v>
      </c>
      <c r="I696" s="261"/>
      <c r="J696" s="257"/>
      <c r="K696" s="257"/>
      <c r="L696" s="262"/>
      <c r="M696" s="263"/>
      <c r="N696" s="264"/>
      <c r="O696" s="264"/>
      <c r="P696" s="264"/>
      <c r="Q696" s="264"/>
      <c r="R696" s="264"/>
      <c r="S696" s="264"/>
      <c r="T696" s="265"/>
      <c r="AT696" s="266" t="s">
        <v>188</v>
      </c>
      <c r="AU696" s="266" t="s">
        <v>85</v>
      </c>
      <c r="AV696" s="13" t="s">
        <v>85</v>
      </c>
      <c r="AW696" s="13" t="s">
        <v>32</v>
      </c>
      <c r="AX696" s="13" t="s">
        <v>83</v>
      </c>
      <c r="AY696" s="266" t="s">
        <v>179</v>
      </c>
    </row>
    <row r="697" s="1" customFormat="1" ht="24" customHeight="1">
      <c r="B697" s="38"/>
      <c r="C697" s="232" t="s">
        <v>789</v>
      </c>
      <c r="D697" s="232" t="s">
        <v>181</v>
      </c>
      <c r="E697" s="233" t="s">
        <v>790</v>
      </c>
      <c r="F697" s="234" t="s">
        <v>791</v>
      </c>
      <c r="G697" s="235" t="s">
        <v>201</v>
      </c>
      <c r="H697" s="236">
        <v>55</v>
      </c>
      <c r="I697" s="237"/>
      <c r="J697" s="238">
        <f>ROUND(I697*H697,2)</f>
        <v>0</v>
      </c>
      <c r="K697" s="234" t="s">
        <v>185</v>
      </c>
      <c r="L697" s="43"/>
      <c r="M697" s="239" t="s">
        <v>1</v>
      </c>
      <c r="N697" s="240" t="s">
        <v>41</v>
      </c>
      <c r="O697" s="86"/>
      <c r="P697" s="241">
        <f>O697*H697</f>
        <v>0</v>
      </c>
      <c r="Q697" s="241">
        <v>8.0000000000000007E-05</v>
      </c>
      <c r="R697" s="241">
        <f>Q697*H697</f>
        <v>0.0044000000000000003</v>
      </c>
      <c r="S697" s="241">
        <v>0</v>
      </c>
      <c r="T697" s="242">
        <f>S697*H697</f>
        <v>0</v>
      </c>
      <c r="AR697" s="243" t="s">
        <v>365</v>
      </c>
      <c r="AT697" s="243" t="s">
        <v>181</v>
      </c>
      <c r="AU697" s="243" t="s">
        <v>85</v>
      </c>
      <c r="AY697" s="17" t="s">
        <v>179</v>
      </c>
      <c r="BE697" s="244">
        <f>IF(N697="základní",J697,0)</f>
        <v>0</v>
      </c>
      <c r="BF697" s="244">
        <f>IF(N697="snížená",J697,0)</f>
        <v>0</v>
      </c>
      <c r="BG697" s="244">
        <f>IF(N697="zákl. přenesená",J697,0)</f>
        <v>0</v>
      </c>
      <c r="BH697" s="244">
        <f>IF(N697="sníž. přenesená",J697,0)</f>
        <v>0</v>
      </c>
      <c r="BI697" s="244">
        <f>IF(N697="nulová",J697,0)</f>
        <v>0</v>
      </c>
      <c r="BJ697" s="17" t="s">
        <v>83</v>
      </c>
      <c r="BK697" s="244">
        <f>ROUND(I697*H697,2)</f>
        <v>0</v>
      </c>
      <c r="BL697" s="17" t="s">
        <v>365</v>
      </c>
      <c r="BM697" s="243" t="s">
        <v>792</v>
      </c>
    </row>
    <row r="698" s="1" customFormat="1" ht="16.5" customHeight="1">
      <c r="B698" s="38"/>
      <c r="C698" s="278" t="s">
        <v>793</v>
      </c>
      <c r="D698" s="278" t="s">
        <v>308</v>
      </c>
      <c r="E698" s="279" t="s">
        <v>794</v>
      </c>
      <c r="F698" s="280" t="s">
        <v>795</v>
      </c>
      <c r="G698" s="281" t="s">
        <v>201</v>
      </c>
      <c r="H698" s="282">
        <v>66</v>
      </c>
      <c r="I698" s="283"/>
      <c r="J698" s="284">
        <f>ROUND(I698*H698,2)</f>
        <v>0</v>
      </c>
      <c r="K698" s="280" t="s">
        <v>185</v>
      </c>
      <c r="L698" s="285"/>
      <c r="M698" s="286" t="s">
        <v>1</v>
      </c>
      <c r="N698" s="287" t="s">
        <v>41</v>
      </c>
      <c r="O698" s="86"/>
      <c r="P698" s="241">
        <f>O698*H698</f>
        <v>0</v>
      </c>
      <c r="Q698" s="241">
        <v>0.00040000000000000002</v>
      </c>
      <c r="R698" s="241">
        <f>Q698*H698</f>
        <v>0.0264</v>
      </c>
      <c r="S698" s="241">
        <v>0</v>
      </c>
      <c r="T698" s="242">
        <f>S698*H698</f>
        <v>0</v>
      </c>
      <c r="AR698" s="243" t="s">
        <v>536</v>
      </c>
      <c r="AT698" s="243" t="s">
        <v>308</v>
      </c>
      <c r="AU698" s="243" t="s">
        <v>85</v>
      </c>
      <c r="AY698" s="17" t="s">
        <v>179</v>
      </c>
      <c r="BE698" s="244">
        <f>IF(N698="základní",J698,0)</f>
        <v>0</v>
      </c>
      <c r="BF698" s="244">
        <f>IF(N698="snížená",J698,0)</f>
        <v>0</v>
      </c>
      <c r="BG698" s="244">
        <f>IF(N698="zákl. přenesená",J698,0)</f>
        <v>0</v>
      </c>
      <c r="BH698" s="244">
        <f>IF(N698="sníž. přenesená",J698,0)</f>
        <v>0</v>
      </c>
      <c r="BI698" s="244">
        <f>IF(N698="nulová",J698,0)</f>
        <v>0</v>
      </c>
      <c r="BJ698" s="17" t="s">
        <v>83</v>
      </c>
      <c r="BK698" s="244">
        <f>ROUND(I698*H698,2)</f>
        <v>0</v>
      </c>
      <c r="BL698" s="17" t="s">
        <v>365</v>
      </c>
      <c r="BM698" s="243" t="s">
        <v>796</v>
      </c>
    </row>
    <row r="699" s="13" customFormat="1">
      <c r="B699" s="256"/>
      <c r="C699" s="257"/>
      <c r="D699" s="247" t="s">
        <v>188</v>
      </c>
      <c r="E699" s="257"/>
      <c r="F699" s="259" t="s">
        <v>797</v>
      </c>
      <c r="G699" s="257"/>
      <c r="H699" s="260">
        <v>66</v>
      </c>
      <c r="I699" s="261"/>
      <c r="J699" s="257"/>
      <c r="K699" s="257"/>
      <c r="L699" s="262"/>
      <c r="M699" s="263"/>
      <c r="N699" s="264"/>
      <c r="O699" s="264"/>
      <c r="P699" s="264"/>
      <c r="Q699" s="264"/>
      <c r="R699" s="264"/>
      <c r="S699" s="264"/>
      <c r="T699" s="265"/>
      <c r="AT699" s="266" t="s">
        <v>188</v>
      </c>
      <c r="AU699" s="266" t="s">
        <v>85</v>
      </c>
      <c r="AV699" s="13" t="s">
        <v>85</v>
      </c>
      <c r="AW699" s="13" t="s">
        <v>4</v>
      </c>
      <c r="AX699" s="13" t="s">
        <v>83</v>
      </c>
      <c r="AY699" s="266" t="s">
        <v>179</v>
      </c>
    </row>
    <row r="700" s="1" customFormat="1" ht="24" customHeight="1">
      <c r="B700" s="38"/>
      <c r="C700" s="232" t="s">
        <v>798</v>
      </c>
      <c r="D700" s="232" t="s">
        <v>181</v>
      </c>
      <c r="E700" s="233" t="s">
        <v>799</v>
      </c>
      <c r="F700" s="234" t="s">
        <v>800</v>
      </c>
      <c r="G700" s="235" t="s">
        <v>801</v>
      </c>
      <c r="H700" s="299"/>
      <c r="I700" s="237"/>
      <c r="J700" s="238">
        <f>ROUND(I700*H700,2)</f>
        <v>0</v>
      </c>
      <c r="K700" s="234" t="s">
        <v>185</v>
      </c>
      <c r="L700" s="43"/>
      <c r="M700" s="239" t="s">
        <v>1</v>
      </c>
      <c r="N700" s="240" t="s">
        <v>41</v>
      </c>
      <c r="O700" s="86"/>
      <c r="P700" s="241">
        <f>O700*H700</f>
        <v>0</v>
      </c>
      <c r="Q700" s="241">
        <v>0</v>
      </c>
      <c r="R700" s="241">
        <f>Q700*H700</f>
        <v>0</v>
      </c>
      <c r="S700" s="241">
        <v>0</v>
      </c>
      <c r="T700" s="242">
        <f>S700*H700</f>
        <v>0</v>
      </c>
      <c r="AR700" s="243" t="s">
        <v>365</v>
      </c>
      <c r="AT700" s="243" t="s">
        <v>181</v>
      </c>
      <c r="AU700" s="243" t="s">
        <v>85</v>
      </c>
      <c r="AY700" s="17" t="s">
        <v>179</v>
      </c>
      <c r="BE700" s="244">
        <f>IF(N700="základní",J700,0)</f>
        <v>0</v>
      </c>
      <c r="BF700" s="244">
        <f>IF(N700="snížená",J700,0)</f>
        <v>0</v>
      </c>
      <c r="BG700" s="244">
        <f>IF(N700="zákl. přenesená",J700,0)</f>
        <v>0</v>
      </c>
      <c r="BH700" s="244">
        <f>IF(N700="sníž. přenesená",J700,0)</f>
        <v>0</v>
      </c>
      <c r="BI700" s="244">
        <f>IF(N700="nulová",J700,0)</f>
        <v>0</v>
      </c>
      <c r="BJ700" s="17" t="s">
        <v>83</v>
      </c>
      <c r="BK700" s="244">
        <f>ROUND(I700*H700,2)</f>
        <v>0</v>
      </c>
      <c r="BL700" s="17" t="s">
        <v>365</v>
      </c>
      <c r="BM700" s="243" t="s">
        <v>802</v>
      </c>
    </row>
    <row r="701" s="11" customFormat="1" ht="22.8" customHeight="1">
      <c r="B701" s="216"/>
      <c r="C701" s="217"/>
      <c r="D701" s="218" t="s">
        <v>75</v>
      </c>
      <c r="E701" s="230" t="s">
        <v>803</v>
      </c>
      <c r="F701" s="230" t="s">
        <v>804</v>
      </c>
      <c r="G701" s="217"/>
      <c r="H701" s="217"/>
      <c r="I701" s="220"/>
      <c r="J701" s="231">
        <f>BK701</f>
        <v>0</v>
      </c>
      <c r="K701" s="217"/>
      <c r="L701" s="222"/>
      <c r="M701" s="223"/>
      <c r="N701" s="224"/>
      <c r="O701" s="224"/>
      <c r="P701" s="225">
        <f>SUM(P702:P735)</f>
        <v>0</v>
      </c>
      <c r="Q701" s="224"/>
      <c r="R701" s="225">
        <f>SUM(R702:R735)</f>
        <v>55.997449840000002</v>
      </c>
      <c r="S701" s="224"/>
      <c r="T701" s="226">
        <f>SUM(T702:T735)</f>
        <v>8.5944459999999996</v>
      </c>
      <c r="AR701" s="227" t="s">
        <v>85</v>
      </c>
      <c r="AT701" s="228" t="s">
        <v>75</v>
      </c>
      <c r="AU701" s="228" t="s">
        <v>83</v>
      </c>
      <c r="AY701" s="227" t="s">
        <v>179</v>
      </c>
      <c r="BK701" s="229">
        <f>SUM(BK702:BK735)</f>
        <v>0</v>
      </c>
    </row>
    <row r="702" s="1" customFormat="1" ht="16.5" customHeight="1">
      <c r="B702" s="38"/>
      <c r="C702" s="232" t="s">
        <v>805</v>
      </c>
      <c r="D702" s="232" t="s">
        <v>181</v>
      </c>
      <c r="E702" s="233" t="s">
        <v>806</v>
      </c>
      <c r="F702" s="234" t="s">
        <v>807</v>
      </c>
      <c r="G702" s="235" t="s">
        <v>201</v>
      </c>
      <c r="H702" s="236">
        <v>613.88900000000001</v>
      </c>
      <c r="I702" s="237"/>
      <c r="J702" s="238">
        <f>ROUND(I702*H702,2)</f>
        <v>0</v>
      </c>
      <c r="K702" s="234" t="s">
        <v>185</v>
      </c>
      <c r="L702" s="43"/>
      <c r="M702" s="239" t="s">
        <v>1</v>
      </c>
      <c r="N702" s="240" t="s">
        <v>41</v>
      </c>
      <c r="O702" s="86"/>
      <c r="P702" s="241">
        <f>O702*H702</f>
        <v>0</v>
      </c>
      <c r="Q702" s="241">
        <v>0</v>
      </c>
      <c r="R702" s="241">
        <f>Q702*H702</f>
        <v>0</v>
      </c>
      <c r="S702" s="241">
        <v>0.014</v>
      </c>
      <c r="T702" s="242">
        <f>S702*H702</f>
        <v>8.5944459999999996</v>
      </c>
      <c r="AR702" s="243" t="s">
        <v>365</v>
      </c>
      <c r="AT702" s="243" t="s">
        <v>181</v>
      </c>
      <c r="AU702" s="243" t="s">
        <v>85</v>
      </c>
      <c r="AY702" s="17" t="s">
        <v>179</v>
      </c>
      <c r="BE702" s="244">
        <f>IF(N702="základní",J702,0)</f>
        <v>0</v>
      </c>
      <c r="BF702" s="244">
        <f>IF(N702="snížená",J702,0)</f>
        <v>0</v>
      </c>
      <c r="BG702" s="244">
        <f>IF(N702="zákl. přenesená",J702,0)</f>
        <v>0</v>
      </c>
      <c r="BH702" s="244">
        <f>IF(N702="sníž. přenesená",J702,0)</f>
        <v>0</v>
      </c>
      <c r="BI702" s="244">
        <f>IF(N702="nulová",J702,0)</f>
        <v>0</v>
      </c>
      <c r="BJ702" s="17" t="s">
        <v>83</v>
      </c>
      <c r="BK702" s="244">
        <f>ROUND(I702*H702,2)</f>
        <v>0</v>
      </c>
      <c r="BL702" s="17" t="s">
        <v>365</v>
      </c>
      <c r="BM702" s="243" t="s">
        <v>808</v>
      </c>
    </row>
    <row r="703" s="12" customFormat="1">
      <c r="B703" s="245"/>
      <c r="C703" s="246"/>
      <c r="D703" s="247" t="s">
        <v>188</v>
      </c>
      <c r="E703" s="248" t="s">
        <v>1</v>
      </c>
      <c r="F703" s="249" t="s">
        <v>809</v>
      </c>
      <c r="G703" s="246"/>
      <c r="H703" s="248" t="s">
        <v>1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AT703" s="255" t="s">
        <v>188</v>
      </c>
      <c r="AU703" s="255" t="s">
        <v>85</v>
      </c>
      <c r="AV703" s="12" t="s">
        <v>83</v>
      </c>
      <c r="AW703" s="12" t="s">
        <v>32</v>
      </c>
      <c r="AX703" s="12" t="s">
        <v>76</v>
      </c>
      <c r="AY703" s="255" t="s">
        <v>179</v>
      </c>
    </row>
    <row r="704" s="13" customFormat="1">
      <c r="B704" s="256"/>
      <c r="C704" s="257"/>
      <c r="D704" s="247" t="s">
        <v>188</v>
      </c>
      <c r="E704" s="258" t="s">
        <v>1</v>
      </c>
      <c r="F704" s="259" t="s">
        <v>810</v>
      </c>
      <c r="G704" s="257"/>
      <c r="H704" s="260">
        <v>81.881</v>
      </c>
      <c r="I704" s="261"/>
      <c r="J704" s="257"/>
      <c r="K704" s="257"/>
      <c r="L704" s="262"/>
      <c r="M704" s="263"/>
      <c r="N704" s="264"/>
      <c r="O704" s="264"/>
      <c r="P704" s="264"/>
      <c r="Q704" s="264"/>
      <c r="R704" s="264"/>
      <c r="S704" s="264"/>
      <c r="T704" s="265"/>
      <c r="AT704" s="266" t="s">
        <v>188</v>
      </c>
      <c r="AU704" s="266" t="s">
        <v>85</v>
      </c>
      <c r="AV704" s="13" t="s">
        <v>85</v>
      </c>
      <c r="AW704" s="13" t="s">
        <v>32</v>
      </c>
      <c r="AX704" s="13" t="s">
        <v>76</v>
      </c>
      <c r="AY704" s="266" t="s">
        <v>179</v>
      </c>
    </row>
    <row r="705" s="12" customFormat="1">
      <c r="B705" s="245"/>
      <c r="C705" s="246"/>
      <c r="D705" s="247" t="s">
        <v>188</v>
      </c>
      <c r="E705" s="248" t="s">
        <v>1</v>
      </c>
      <c r="F705" s="249" t="s">
        <v>702</v>
      </c>
      <c r="G705" s="246"/>
      <c r="H705" s="248" t="s">
        <v>1</v>
      </c>
      <c r="I705" s="250"/>
      <c r="J705" s="246"/>
      <c r="K705" s="246"/>
      <c r="L705" s="251"/>
      <c r="M705" s="252"/>
      <c r="N705" s="253"/>
      <c r="O705" s="253"/>
      <c r="P705" s="253"/>
      <c r="Q705" s="253"/>
      <c r="R705" s="253"/>
      <c r="S705" s="253"/>
      <c r="T705" s="254"/>
      <c r="AT705" s="255" t="s">
        <v>188</v>
      </c>
      <c r="AU705" s="255" t="s">
        <v>85</v>
      </c>
      <c r="AV705" s="12" t="s">
        <v>83</v>
      </c>
      <c r="AW705" s="12" t="s">
        <v>32</v>
      </c>
      <c r="AX705" s="12" t="s">
        <v>76</v>
      </c>
      <c r="AY705" s="255" t="s">
        <v>179</v>
      </c>
    </row>
    <row r="706" s="13" customFormat="1">
      <c r="B706" s="256"/>
      <c r="C706" s="257"/>
      <c r="D706" s="247" t="s">
        <v>188</v>
      </c>
      <c r="E706" s="258" t="s">
        <v>1</v>
      </c>
      <c r="F706" s="259" t="s">
        <v>703</v>
      </c>
      <c r="G706" s="257"/>
      <c r="H706" s="260">
        <v>532.00800000000004</v>
      </c>
      <c r="I706" s="261"/>
      <c r="J706" s="257"/>
      <c r="K706" s="257"/>
      <c r="L706" s="262"/>
      <c r="M706" s="263"/>
      <c r="N706" s="264"/>
      <c r="O706" s="264"/>
      <c r="P706" s="264"/>
      <c r="Q706" s="264"/>
      <c r="R706" s="264"/>
      <c r="S706" s="264"/>
      <c r="T706" s="265"/>
      <c r="AT706" s="266" t="s">
        <v>188</v>
      </c>
      <c r="AU706" s="266" t="s">
        <v>85</v>
      </c>
      <c r="AV706" s="13" t="s">
        <v>85</v>
      </c>
      <c r="AW706" s="13" t="s">
        <v>32</v>
      </c>
      <c r="AX706" s="13" t="s">
        <v>76</v>
      </c>
      <c r="AY706" s="266" t="s">
        <v>179</v>
      </c>
    </row>
    <row r="707" s="14" customFormat="1">
      <c r="B707" s="267"/>
      <c r="C707" s="268"/>
      <c r="D707" s="247" t="s">
        <v>188</v>
      </c>
      <c r="E707" s="269" t="s">
        <v>1</v>
      </c>
      <c r="F707" s="270" t="s">
        <v>193</v>
      </c>
      <c r="G707" s="268"/>
      <c r="H707" s="271">
        <v>613.88900000000001</v>
      </c>
      <c r="I707" s="272"/>
      <c r="J707" s="268"/>
      <c r="K707" s="268"/>
      <c r="L707" s="273"/>
      <c r="M707" s="274"/>
      <c r="N707" s="275"/>
      <c r="O707" s="275"/>
      <c r="P707" s="275"/>
      <c r="Q707" s="275"/>
      <c r="R707" s="275"/>
      <c r="S707" s="275"/>
      <c r="T707" s="276"/>
      <c r="AT707" s="277" t="s">
        <v>188</v>
      </c>
      <c r="AU707" s="277" t="s">
        <v>85</v>
      </c>
      <c r="AV707" s="14" t="s">
        <v>186</v>
      </c>
      <c r="AW707" s="14" t="s">
        <v>32</v>
      </c>
      <c r="AX707" s="14" t="s">
        <v>83</v>
      </c>
      <c r="AY707" s="277" t="s">
        <v>179</v>
      </c>
    </row>
    <row r="708" s="1" customFormat="1" ht="24" customHeight="1">
      <c r="B708" s="38"/>
      <c r="C708" s="232" t="s">
        <v>811</v>
      </c>
      <c r="D708" s="232" t="s">
        <v>181</v>
      </c>
      <c r="E708" s="233" t="s">
        <v>812</v>
      </c>
      <c r="F708" s="234" t="s">
        <v>813</v>
      </c>
      <c r="G708" s="235" t="s">
        <v>201</v>
      </c>
      <c r="H708" s="236">
        <v>730.75800000000004</v>
      </c>
      <c r="I708" s="237"/>
      <c r="J708" s="238">
        <f>ROUND(I708*H708,2)</f>
        <v>0</v>
      </c>
      <c r="K708" s="234" t="s">
        <v>185</v>
      </c>
      <c r="L708" s="43"/>
      <c r="M708" s="239" t="s">
        <v>1</v>
      </c>
      <c r="N708" s="240" t="s">
        <v>41</v>
      </c>
      <c r="O708" s="86"/>
      <c r="P708" s="241">
        <f>O708*H708</f>
        <v>0</v>
      </c>
      <c r="Q708" s="241">
        <v>0</v>
      </c>
      <c r="R708" s="241">
        <f>Q708*H708</f>
        <v>0</v>
      </c>
      <c r="S708" s="241">
        <v>0</v>
      </c>
      <c r="T708" s="242">
        <f>S708*H708</f>
        <v>0</v>
      </c>
      <c r="AR708" s="243" t="s">
        <v>365</v>
      </c>
      <c r="AT708" s="243" t="s">
        <v>181</v>
      </c>
      <c r="AU708" s="243" t="s">
        <v>85</v>
      </c>
      <c r="AY708" s="17" t="s">
        <v>179</v>
      </c>
      <c r="BE708" s="244">
        <f>IF(N708="základní",J708,0)</f>
        <v>0</v>
      </c>
      <c r="BF708" s="244">
        <f>IF(N708="snížená",J708,0)</f>
        <v>0</v>
      </c>
      <c r="BG708" s="244">
        <f>IF(N708="zákl. přenesená",J708,0)</f>
        <v>0</v>
      </c>
      <c r="BH708" s="244">
        <f>IF(N708="sníž. přenesená",J708,0)</f>
        <v>0</v>
      </c>
      <c r="BI708" s="244">
        <f>IF(N708="nulová",J708,0)</f>
        <v>0</v>
      </c>
      <c r="BJ708" s="17" t="s">
        <v>83</v>
      </c>
      <c r="BK708" s="244">
        <f>ROUND(I708*H708,2)</f>
        <v>0</v>
      </c>
      <c r="BL708" s="17" t="s">
        <v>365</v>
      </c>
      <c r="BM708" s="243" t="s">
        <v>814</v>
      </c>
    </row>
    <row r="709" s="13" customFormat="1">
      <c r="B709" s="256"/>
      <c r="C709" s="257"/>
      <c r="D709" s="247" t="s">
        <v>188</v>
      </c>
      <c r="E709" s="258" t="s">
        <v>1</v>
      </c>
      <c r="F709" s="259" t="s">
        <v>815</v>
      </c>
      <c r="G709" s="257"/>
      <c r="H709" s="260">
        <v>532.07899999999995</v>
      </c>
      <c r="I709" s="261"/>
      <c r="J709" s="257"/>
      <c r="K709" s="257"/>
      <c r="L709" s="262"/>
      <c r="M709" s="263"/>
      <c r="N709" s="264"/>
      <c r="O709" s="264"/>
      <c r="P709" s="264"/>
      <c r="Q709" s="264"/>
      <c r="R709" s="264"/>
      <c r="S709" s="264"/>
      <c r="T709" s="265"/>
      <c r="AT709" s="266" t="s">
        <v>188</v>
      </c>
      <c r="AU709" s="266" t="s">
        <v>85</v>
      </c>
      <c r="AV709" s="13" t="s">
        <v>85</v>
      </c>
      <c r="AW709" s="13" t="s">
        <v>32</v>
      </c>
      <c r="AX709" s="13" t="s">
        <v>76</v>
      </c>
      <c r="AY709" s="266" t="s">
        <v>179</v>
      </c>
    </row>
    <row r="710" s="13" customFormat="1">
      <c r="B710" s="256"/>
      <c r="C710" s="257"/>
      <c r="D710" s="247" t="s">
        <v>188</v>
      </c>
      <c r="E710" s="258" t="s">
        <v>1</v>
      </c>
      <c r="F710" s="259" t="s">
        <v>810</v>
      </c>
      <c r="G710" s="257"/>
      <c r="H710" s="260">
        <v>81.881</v>
      </c>
      <c r="I710" s="261"/>
      <c r="J710" s="257"/>
      <c r="K710" s="257"/>
      <c r="L710" s="262"/>
      <c r="M710" s="263"/>
      <c r="N710" s="264"/>
      <c r="O710" s="264"/>
      <c r="P710" s="264"/>
      <c r="Q710" s="264"/>
      <c r="R710" s="264"/>
      <c r="S710" s="264"/>
      <c r="T710" s="265"/>
      <c r="AT710" s="266" t="s">
        <v>188</v>
      </c>
      <c r="AU710" s="266" t="s">
        <v>85</v>
      </c>
      <c r="AV710" s="13" t="s">
        <v>85</v>
      </c>
      <c r="AW710" s="13" t="s">
        <v>32</v>
      </c>
      <c r="AX710" s="13" t="s">
        <v>76</v>
      </c>
      <c r="AY710" s="266" t="s">
        <v>179</v>
      </c>
    </row>
    <row r="711" s="13" customFormat="1">
      <c r="B711" s="256"/>
      <c r="C711" s="257"/>
      <c r="D711" s="247" t="s">
        <v>188</v>
      </c>
      <c r="E711" s="258" t="s">
        <v>1</v>
      </c>
      <c r="F711" s="259" t="s">
        <v>816</v>
      </c>
      <c r="G711" s="257"/>
      <c r="H711" s="260">
        <v>86.507999999999996</v>
      </c>
      <c r="I711" s="261"/>
      <c r="J711" s="257"/>
      <c r="K711" s="257"/>
      <c r="L711" s="262"/>
      <c r="M711" s="263"/>
      <c r="N711" s="264"/>
      <c r="O711" s="264"/>
      <c r="P711" s="264"/>
      <c r="Q711" s="264"/>
      <c r="R711" s="264"/>
      <c r="S711" s="264"/>
      <c r="T711" s="265"/>
      <c r="AT711" s="266" t="s">
        <v>188</v>
      </c>
      <c r="AU711" s="266" t="s">
        <v>85</v>
      </c>
      <c r="AV711" s="13" t="s">
        <v>85</v>
      </c>
      <c r="AW711" s="13" t="s">
        <v>32</v>
      </c>
      <c r="AX711" s="13" t="s">
        <v>76</v>
      </c>
      <c r="AY711" s="266" t="s">
        <v>179</v>
      </c>
    </row>
    <row r="712" s="13" customFormat="1">
      <c r="B712" s="256"/>
      <c r="C712" s="257"/>
      <c r="D712" s="247" t="s">
        <v>188</v>
      </c>
      <c r="E712" s="258" t="s">
        <v>1</v>
      </c>
      <c r="F712" s="259" t="s">
        <v>817</v>
      </c>
      <c r="G712" s="257"/>
      <c r="H712" s="260">
        <v>30.289999999999999</v>
      </c>
      <c r="I712" s="261"/>
      <c r="J712" s="257"/>
      <c r="K712" s="257"/>
      <c r="L712" s="262"/>
      <c r="M712" s="263"/>
      <c r="N712" s="264"/>
      <c r="O712" s="264"/>
      <c r="P712" s="264"/>
      <c r="Q712" s="264"/>
      <c r="R712" s="264"/>
      <c r="S712" s="264"/>
      <c r="T712" s="265"/>
      <c r="AT712" s="266" t="s">
        <v>188</v>
      </c>
      <c r="AU712" s="266" t="s">
        <v>85</v>
      </c>
      <c r="AV712" s="13" t="s">
        <v>85</v>
      </c>
      <c r="AW712" s="13" t="s">
        <v>32</v>
      </c>
      <c r="AX712" s="13" t="s">
        <v>76</v>
      </c>
      <c r="AY712" s="266" t="s">
        <v>179</v>
      </c>
    </row>
    <row r="713" s="14" customFormat="1">
      <c r="B713" s="267"/>
      <c r="C713" s="268"/>
      <c r="D713" s="247" t="s">
        <v>188</v>
      </c>
      <c r="E713" s="269" t="s">
        <v>1</v>
      </c>
      <c r="F713" s="270" t="s">
        <v>193</v>
      </c>
      <c r="G713" s="268"/>
      <c r="H713" s="271">
        <v>730.75800000000004</v>
      </c>
      <c r="I713" s="272"/>
      <c r="J713" s="268"/>
      <c r="K713" s="268"/>
      <c r="L713" s="273"/>
      <c r="M713" s="274"/>
      <c r="N713" s="275"/>
      <c r="O713" s="275"/>
      <c r="P713" s="275"/>
      <c r="Q713" s="275"/>
      <c r="R713" s="275"/>
      <c r="S713" s="275"/>
      <c r="T713" s="276"/>
      <c r="AT713" s="277" t="s">
        <v>188</v>
      </c>
      <c r="AU713" s="277" t="s">
        <v>85</v>
      </c>
      <c r="AV713" s="14" t="s">
        <v>186</v>
      </c>
      <c r="AW713" s="14" t="s">
        <v>32</v>
      </c>
      <c r="AX713" s="14" t="s">
        <v>83</v>
      </c>
      <c r="AY713" s="277" t="s">
        <v>179</v>
      </c>
    </row>
    <row r="714" s="1" customFormat="1" ht="16.5" customHeight="1">
      <c r="B714" s="38"/>
      <c r="C714" s="278" t="s">
        <v>818</v>
      </c>
      <c r="D714" s="278" t="s">
        <v>308</v>
      </c>
      <c r="E714" s="279" t="s">
        <v>819</v>
      </c>
      <c r="F714" s="280" t="s">
        <v>820</v>
      </c>
      <c r="G714" s="281" t="s">
        <v>755</v>
      </c>
      <c r="H714" s="282">
        <v>0.219</v>
      </c>
      <c r="I714" s="283"/>
      <c r="J714" s="284">
        <f>ROUND(I714*H714,2)</f>
        <v>0</v>
      </c>
      <c r="K714" s="280" t="s">
        <v>185</v>
      </c>
      <c r="L714" s="285"/>
      <c r="M714" s="286" t="s">
        <v>1</v>
      </c>
      <c r="N714" s="287" t="s">
        <v>41</v>
      </c>
      <c r="O714" s="86"/>
      <c r="P714" s="241">
        <f>O714*H714</f>
        <v>0</v>
      </c>
      <c r="Q714" s="241">
        <v>1</v>
      </c>
      <c r="R714" s="241">
        <f>Q714*H714</f>
        <v>0.219</v>
      </c>
      <c r="S714" s="241">
        <v>0</v>
      </c>
      <c r="T714" s="242">
        <f>S714*H714</f>
        <v>0</v>
      </c>
      <c r="AR714" s="243" t="s">
        <v>536</v>
      </c>
      <c r="AT714" s="243" t="s">
        <v>308</v>
      </c>
      <c r="AU714" s="243" t="s">
        <v>85</v>
      </c>
      <c r="AY714" s="17" t="s">
        <v>179</v>
      </c>
      <c r="BE714" s="244">
        <f>IF(N714="základní",J714,0)</f>
        <v>0</v>
      </c>
      <c r="BF714" s="244">
        <f>IF(N714="snížená",J714,0)</f>
        <v>0</v>
      </c>
      <c r="BG714" s="244">
        <f>IF(N714="zákl. přenesená",J714,0)</f>
        <v>0</v>
      </c>
      <c r="BH714" s="244">
        <f>IF(N714="sníž. přenesená",J714,0)</f>
        <v>0</v>
      </c>
      <c r="BI714" s="244">
        <f>IF(N714="nulová",J714,0)</f>
        <v>0</v>
      </c>
      <c r="BJ714" s="17" t="s">
        <v>83</v>
      </c>
      <c r="BK714" s="244">
        <f>ROUND(I714*H714,2)</f>
        <v>0</v>
      </c>
      <c r="BL714" s="17" t="s">
        <v>365</v>
      </c>
      <c r="BM714" s="243" t="s">
        <v>821</v>
      </c>
    </row>
    <row r="715" s="13" customFormat="1">
      <c r="B715" s="256"/>
      <c r="C715" s="257"/>
      <c r="D715" s="247" t="s">
        <v>188</v>
      </c>
      <c r="E715" s="257"/>
      <c r="F715" s="259" t="s">
        <v>822</v>
      </c>
      <c r="G715" s="257"/>
      <c r="H715" s="260">
        <v>0.219</v>
      </c>
      <c r="I715" s="261"/>
      <c r="J715" s="257"/>
      <c r="K715" s="257"/>
      <c r="L715" s="262"/>
      <c r="M715" s="263"/>
      <c r="N715" s="264"/>
      <c r="O715" s="264"/>
      <c r="P715" s="264"/>
      <c r="Q715" s="264"/>
      <c r="R715" s="264"/>
      <c r="S715" s="264"/>
      <c r="T715" s="265"/>
      <c r="AT715" s="266" t="s">
        <v>188</v>
      </c>
      <c r="AU715" s="266" t="s">
        <v>85</v>
      </c>
      <c r="AV715" s="13" t="s">
        <v>85</v>
      </c>
      <c r="AW715" s="13" t="s">
        <v>4</v>
      </c>
      <c r="AX715" s="13" t="s">
        <v>83</v>
      </c>
      <c r="AY715" s="266" t="s">
        <v>179</v>
      </c>
    </row>
    <row r="716" s="1" customFormat="1" ht="24" customHeight="1">
      <c r="B716" s="38"/>
      <c r="C716" s="232" t="s">
        <v>823</v>
      </c>
      <c r="D716" s="232" t="s">
        <v>181</v>
      </c>
      <c r="E716" s="233" t="s">
        <v>824</v>
      </c>
      <c r="F716" s="234" t="s">
        <v>825</v>
      </c>
      <c r="G716" s="235" t="s">
        <v>201</v>
      </c>
      <c r="H716" s="236">
        <v>730.75800000000004</v>
      </c>
      <c r="I716" s="237"/>
      <c r="J716" s="238">
        <f>ROUND(I716*H716,2)</f>
        <v>0</v>
      </c>
      <c r="K716" s="234" t="s">
        <v>185</v>
      </c>
      <c r="L716" s="43"/>
      <c r="M716" s="239" t="s">
        <v>1</v>
      </c>
      <c r="N716" s="240" t="s">
        <v>41</v>
      </c>
      <c r="O716" s="86"/>
      <c r="P716" s="241">
        <f>O716*H716</f>
        <v>0</v>
      </c>
      <c r="Q716" s="241">
        <v>0.00088000000000000003</v>
      </c>
      <c r="R716" s="241">
        <f>Q716*H716</f>
        <v>0.64306704000000003</v>
      </c>
      <c r="S716" s="241">
        <v>0</v>
      </c>
      <c r="T716" s="242">
        <f>S716*H716</f>
        <v>0</v>
      </c>
      <c r="AR716" s="243" t="s">
        <v>365</v>
      </c>
      <c r="AT716" s="243" t="s">
        <v>181</v>
      </c>
      <c r="AU716" s="243" t="s">
        <v>85</v>
      </c>
      <c r="AY716" s="17" t="s">
        <v>179</v>
      </c>
      <c r="BE716" s="244">
        <f>IF(N716="základní",J716,0)</f>
        <v>0</v>
      </c>
      <c r="BF716" s="244">
        <f>IF(N716="snížená",J716,0)</f>
        <v>0</v>
      </c>
      <c r="BG716" s="244">
        <f>IF(N716="zákl. přenesená",J716,0)</f>
        <v>0</v>
      </c>
      <c r="BH716" s="244">
        <f>IF(N716="sníž. přenesená",J716,0)</f>
        <v>0</v>
      </c>
      <c r="BI716" s="244">
        <f>IF(N716="nulová",J716,0)</f>
        <v>0</v>
      </c>
      <c r="BJ716" s="17" t="s">
        <v>83</v>
      </c>
      <c r="BK716" s="244">
        <f>ROUND(I716*H716,2)</f>
        <v>0</v>
      </c>
      <c r="BL716" s="17" t="s">
        <v>365</v>
      </c>
      <c r="BM716" s="243" t="s">
        <v>826</v>
      </c>
    </row>
    <row r="717" s="1" customFormat="1" ht="16.5" customHeight="1">
      <c r="B717" s="38"/>
      <c r="C717" s="278" t="s">
        <v>827</v>
      </c>
      <c r="D717" s="278" t="s">
        <v>308</v>
      </c>
      <c r="E717" s="279" t="s">
        <v>828</v>
      </c>
      <c r="F717" s="280" t="s">
        <v>829</v>
      </c>
      <c r="G717" s="281" t="s">
        <v>201</v>
      </c>
      <c r="H717" s="282">
        <v>840.37199999999996</v>
      </c>
      <c r="I717" s="283"/>
      <c r="J717" s="284">
        <f>ROUND(I717*H717,2)</f>
        <v>0</v>
      </c>
      <c r="K717" s="280" t="s">
        <v>185</v>
      </c>
      <c r="L717" s="285"/>
      <c r="M717" s="286" t="s">
        <v>1</v>
      </c>
      <c r="N717" s="287" t="s">
        <v>41</v>
      </c>
      <c r="O717" s="86"/>
      <c r="P717" s="241">
        <f>O717*H717</f>
        <v>0</v>
      </c>
      <c r="Q717" s="241">
        <v>0.0050000000000000001</v>
      </c>
      <c r="R717" s="241">
        <f>Q717*H717</f>
        <v>4.2018599999999999</v>
      </c>
      <c r="S717" s="241">
        <v>0</v>
      </c>
      <c r="T717" s="242">
        <f>S717*H717</f>
        <v>0</v>
      </c>
      <c r="AR717" s="243" t="s">
        <v>536</v>
      </c>
      <c r="AT717" s="243" t="s">
        <v>308</v>
      </c>
      <c r="AU717" s="243" t="s">
        <v>85</v>
      </c>
      <c r="AY717" s="17" t="s">
        <v>179</v>
      </c>
      <c r="BE717" s="244">
        <f>IF(N717="základní",J717,0)</f>
        <v>0</v>
      </c>
      <c r="BF717" s="244">
        <f>IF(N717="snížená",J717,0)</f>
        <v>0</v>
      </c>
      <c r="BG717" s="244">
        <f>IF(N717="zákl. přenesená",J717,0)</f>
        <v>0</v>
      </c>
      <c r="BH717" s="244">
        <f>IF(N717="sníž. přenesená",J717,0)</f>
        <v>0</v>
      </c>
      <c r="BI717" s="244">
        <f>IF(N717="nulová",J717,0)</f>
        <v>0</v>
      </c>
      <c r="BJ717" s="17" t="s">
        <v>83</v>
      </c>
      <c r="BK717" s="244">
        <f>ROUND(I717*H717,2)</f>
        <v>0</v>
      </c>
      <c r="BL717" s="17" t="s">
        <v>365</v>
      </c>
      <c r="BM717" s="243" t="s">
        <v>830</v>
      </c>
    </row>
    <row r="718" s="13" customFormat="1">
      <c r="B718" s="256"/>
      <c r="C718" s="257"/>
      <c r="D718" s="247" t="s">
        <v>188</v>
      </c>
      <c r="E718" s="257"/>
      <c r="F718" s="259" t="s">
        <v>831</v>
      </c>
      <c r="G718" s="257"/>
      <c r="H718" s="260">
        <v>840.37199999999996</v>
      </c>
      <c r="I718" s="261"/>
      <c r="J718" s="257"/>
      <c r="K718" s="257"/>
      <c r="L718" s="262"/>
      <c r="M718" s="263"/>
      <c r="N718" s="264"/>
      <c r="O718" s="264"/>
      <c r="P718" s="264"/>
      <c r="Q718" s="264"/>
      <c r="R718" s="264"/>
      <c r="S718" s="264"/>
      <c r="T718" s="265"/>
      <c r="AT718" s="266" t="s">
        <v>188</v>
      </c>
      <c r="AU718" s="266" t="s">
        <v>85</v>
      </c>
      <c r="AV718" s="13" t="s">
        <v>85</v>
      </c>
      <c r="AW718" s="13" t="s">
        <v>4</v>
      </c>
      <c r="AX718" s="13" t="s">
        <v>83</v>
      </c>
      <c r="AY718" s="266" t="s">
        <v>179</v>
      </c>
    </row>
    <row r="719" s="1" customFormat="1" ht="36" customHeight="1">
      <c r="B719" s="38"/>
      <c r="C719" s="232" t="s">
        <v>832</v>
      </c>
      <c r="D719" s="232" t="s">
        <v>181</v>
      </c>
      <c r="E719" s="233" t="s">
        <v>833</v>
      </c>
      <c r="F719" s="234" t="s">
        <v>834</v>
      </c>
      <c r="G719" s="235" t="s">
        <v>201</v>
      </c>
      <c r="H719" s="236">
        <v>675.90999999999997</v>
      </c>
      <c r="I719" s="237"/>
      <c r="J719" s="238">
        <f>ROUND(I719*H719,2)</f>
        <v>0</v>
      </c>
      <c r="K719" s="234" t="s">
        <v>1</v>
      </c>
      <c r="L719" s="43"/>
      <c r="M719" s="239" t="s">
        <v>1</v>
      </c>
      <c r="N719" s="240" t="s">
        <v>41</v>
      </c>
      <c r="O719" s="86"/>
      <c r="P719" s="241">
        <f>O719*H719</f>
        <v>0</v>
      </c>
      <c r="Q719" s="241">
        <v>8.0000000000000007E-05</v>
      </c>
      <c r="R719" s="241">
        <f>Q719*H719</f>
        <v>0.054072800000000004</v>
      </c>
      <c r="S719" s="241">
        <v>0</v>
      </c>
      <c r="T719" s="242">
        <f>S719*H719</f>
        <v>0</v>
      </c>
      <c r="AR719" s="243" t="s">
        <v>365</v>
      </c>
      <c r="AT719" s="243" t="s">
        <v>181</v>
      </c>
      <c r="AU719" s="243" t="s">
        <v>85</v>
      </c>
      <c r="AY719" s="17" t="s">
        <v>179</v>
      </c>
      <c r="BE719" s="244">
        <f>IF(N719="základní",J719,0)</f>
        <v>0</v>
      </c>
      <c r="BF719" s="244">
        <f>IF(N719="snížená",J719,0)</f>
        <v>0</v>
      </c>
      <c r="BG719" s="244">
        <f>IF(N719="zákl. přenesená",J719,0)</f>
        <v>0</v>
      </c>
      <c r="BH719" s="244">
        <f>IF(N719="sníž. přenesená",J719,0)</f>
        <v>0</v>
      </c>
      <c r="BI719" s="244">
        <f>IF(N719="nulová",J719,0)</f>
        <v>0</v>
      </c>
      <c r="BJ719" s="17" t="s">
        <v>83</v>
      </c>
      <c r="BK719" s="244">
        <f>ROUND(I719*H719,2)</f>
        <v>0</v>
      </c>
      <c r="BL719" s="17" t="s">
        <v>365</v>
      </c>
      <c r="BM719" s="243" t="s">
        <v>835</v>
      </c>
    </row>
    <row r="720" s="13" customFormat="1">
      <c r="B720" s="256"/>
      <c r="C720" s="257"/>
      <c r="D720" s="247" t="s">
        <v>188</v>
      </c>
      <c r="E720" s="258" t="s">
        <v>1</v>
      </c>
      <c r="F720" s="259" t="s">
        <v>703</v>
      </c>
      <c r="G720" s="257"/>
      <c r="H720" s="260">
        <v>532.00800000000004</v>
      </c>
      <c r="I720" s="261"/>
      <c r="J720" s="257"/>
      <c r="K720" s="257"/>
      <c r="L720" s="262"/>
      <c r="M720" s="263"/>
      <c r="N720" s="264"/>
      <c r="O720" s="264"/>
      <c r="P720" s="264"/>
      <c r="Q720" s="264"/>
      <c r="R720" s="264"/>
      <c r="S720" s="264"/>
      <c r="T720" s="265"/>
      <c r="AT720" s="266" t="s">
        <v>188</v>
      </c>
      <c r="AU720" s="266" t="s">
        <v>85</v>
      </c>
      <c r="AV720" s="13" t="s">
        <v>85</v>
      </c>
      <c r="AW720" s="13" t="s">
        <v>32</v>
      </c>
      <c r="AX720" s="13" t="s">
        <v>76</v>
      </c>
      <c r="AY720" s="266" t="s">
        <v>179</v>
      </c>
    </row>
    <row r="721" s="13" customFormat="1">
      <c r="B721" s="256"/>
      <c r="C721" s="257"/>
      <c r="D721" s="247" t="s">
        <v>188</v>
      </c>
      <c r="E721" s="258" t="s">
        <v>1</v>
      </c>
      <c r="F721" s="259" t="s">
        <v>810</v>
      </c>
      <c r="G721" s="257"/>
      <c r="H721" s="260">
        <v>81.881</v>
      </c>
      <c r="I721" s="261"/>
      <c r="J721" s="257"/>
      <c r="K721" s="257"/>
      <c r="L721" s="262"/>
      <c r="M721" s="263"/>
      <c r="N721" s="264"/>
      <c r="O721" s="264"/>
      <c r="P721" s="264"/>
      <c r="Q721" s="264"/>
      <c r="R721" s="264"/>
      <c r="S721" s="264"/>
      <c r="T721" s="265"/>
      <c r="AT721" s="266" t="s">
        <v>188</v>
      </c>
      <c r="AU721" s="266" t="s">
        <v>85</v>
      </c>
      <c r="AV721" s="13" t="s">
        <v>85</v>
      </c>
      <c r="AW721" s="13" t="s">
        <v>32</v>
      </c>
      <c r="AX721" s="13" t="s">
        <v>76</v>
      </c>
      <c r="AY721" s="266" t="s">
        <v>179</v>
      </c>
    </row>
    <row r="722" s="13" customFormat="1">
      <c r="B722" s="256"/>
      <c r="C722" s="257"/>
      <c r="D722" s="247" t="s">
        <v>188</v>
      </c>
      <c r="E722" s="258" t="s">
        <v>1</v>
      </c>
      <c r="F722" s="259" t="s">
        <v>836</v>
      </c>
      <c r="G722" s="257"/>
      <c r="H722" s="260">
        <v>46.405000000000001</v>
      </c>
      <c r="I722" s="261"/>
      <c r="J722" s="257"/>
      <c r="K722" s="257"/>
      <c r="L722" s="262"/>
      <c r="M722" s="263"/>
      <c r="N722" s="264"/>
      <c r="O722" s="264"/>
      <c r="P722" s="264"/>
      <c r="Q722" s="264"/>
      <c r="R722" s="264"/>
      <c r="S722" s="264"/>
      <c r="T722" s="265"/>
      <c r="AT722" s="266" t="s">
        <v>188</v>
      </c>
      <c r="AU722" s="266" t="s">
        <v>85</v>
      </c>
      <c r="AV722" s="13" t="s">
        <v>85</v>
      </c>
      <c r="AW722" s="13" t="s">
        <v>32</v>
      </c>
      <c r="AX722" s="13" t="s">
        <v>76</v>
      </c>
      <c r="AY722" s="266" t="s">
        <v>179</v>
      </c>
    </row>
    <row r="723" s="13" customFormat="1">
      <c r="B723" s="256"/>
      <c r="C723" s="257"/>
      <c r="D723" s="247" t="s">
        <v>188</v>
      </c>
      <c r="E723" s="258" t="s">
        <v>1</v>
      </c>
      <c r="F723" s="259" t="s">
        <v>837</v>
      </c>
      <c r="G723" s="257"/>
      <c r="H723" s="260">
        <v>15.616</v>
      </c>
      <c r="I723" s="261"/>
      <c r="J723" s="257"/>
      <c r="K723" s="257"/>
      <c r="L723" s="262"/>
      <c r="M723" s="263"/>
      <c r="N723" s="264"/>
      <c r="O723" s="264"/>
      <c r="P723" s="264"/>
      <c r="Q723" s="264"/>
      <c r="R723" s="264"/>
      <c r="S723" s="264"/>
      <c r="T723" s="265"/>
      <c r="AT723" s="266" t="s">
        <v>188</v>
      </c>
      <c r="AU723" s="266" t="s">
        <v>85</v>
      </c>
      <c r="AV723" s="13" t="s">
        <v>85</v>
      </c>
      <c r="AW723" s="13" t="s">
        <v>32</v>
      </c>
      <c r="AX723" s="13" t="s">
        <v>76</v>
      </c>
      <c r="AY723" s="266" t="s">
        <v>179</v>
      </c>
    </row>
    <row r="724" s="14" customFormat="1">
      <c r="B724" s="267"/>
      <c r="C724" s="268"/>
      <c r="D724" s="247" t="s">
        <v>188</v>
      </c>
      <c r="E724" s="269" t="s">
        <v>1</v>
      </c>
      <c r="F724" s="270" t="s">
        <v>193</v>
      </c>
      <c r="G724" s="268"/>
      <c r="H724" s="271">
        <v>675.90999999999997</v>
      </c>
      <c r="I724" s="272"/>
      <c r="J724" s="268"/>
      <c r="K724" s="268"/>
      <c r="L724" s="273"/>
      <c r="M724" s="274"/>
      <c r="N724" s="275"/>
      <c r="O724" s="275"/>
      <c r="P724" s="275"/>
      <c r="Q724" s="275"/>
      <c r="R724" s="275"/>
      <c r="S724" s="275"/>
      <c r="T724" s="276"/>
      <c r="AT724" s="277" t="s">
        <v>188</v>
      </c>
      <c r="AU724" s="277" t="s">
        <v>85</v>
      </c>
      <c r="AV724" s="14" t="s">
        <v>186</v>
      </c>
      <c r="AW724" s="14" t="s">
        <v>32</v>
      </c>
      <c r="AX724" s="14" t="s">
        <v>83</v>
      </c>
      <c r="AY724" s="277" t="s">
        <v>179</v>
      </c>
    </row>
    <row r="725" s="1" customFormat="1" ht="24" customHeight="1">
      <c r="B725" s="38"/>
      <c r="C725" s="232" t="s">
        <v>838</v>
      </c>
      <c r="D725" s="232" t="s">
        <v>181</v>
      </c>
      <c r="E725" s="233" t="s">
        <v>839</v>
      </c>
      <c r="F725" s="234" t="s">
        <v>840</v>
      </c>
      <c r="G725" s="235" t="s">
        <v>201</v>
      </c>
      <c r="H725" s="236">
        <v>615</v>
      </c>
      <c r="I725" s="237"/>
      <c r="J725" s="238">
        <f>ROUND(I725*H725,2)</f>
        <v>0</v>
      </c>
      <c r="K725" s="234" t="s">
        <v>185</v>
      </c>
      <c r="L725" s="43"/>
      <c r="M725" s="239" t="s">
        <v>1</v>
      </c>
      <c r="N725" s="240" t="s">
        <v>41</v>
      </c>
      <c r="O725" s="86"/>
      <c r="P725" s="241">
        <f>O725*H725</f>
        <v>0</v>
      </c>
      <c r="Q725" s="241">
        <v>0</v>
      </c>
      <c r="R725" s="241">
        <f>Q725*H725</f>
        <v>0</v>
      </c>
      <c r="S725" s="241">
        <v>0</v>
      </c>
      <c r="T725" s="242">
        <f>S725*H725</f>
        <v>0</v>
      </c>
      <c r="AR725" s="243" t="s">
        <v>365</v>
      </c>
      <c r="AT725" s="243" t="s">
        <v>181</v>
      </c>
      <c r="AU725" s="243" t="s">
        <v>85</v>
      </c>
      <c r="AY725" s="17" t="s">
        <v>179</v>
      </c>
      <c r="BE725" s="244">
        <f>IF(N725="základní",J725,0)</f>
        <v>0</v>
      </c>
      <c r="BF725" s="244">
        <f>IF(N725="snížená",J725,0)</f>
        <v>0</v>
      </c>
      <c r="BG725" s="244">
        <f>IF(N725="zákl. přenesená",J725,0)</f>
        <v>0</v>
      </c>
      <c r="BH725" s="244">
        <f>IF(N725="sníž. přenesená",J725,0)</f>
        <v>0</v>
      </c>
      <c r="BI725" s="244">
        <f>IF(N725="nulová",J725,0)</f>
        <v>0</v>
      </c>
      <c r="BJ725" s="17" t="s">
        <v>83</v>
      </c>
      <c r="BK725" s="244">
        <f>ROUND(I725*H725,2)</f>
        <v>0</v>
      </c>
      <c r="BL725" s="17" t="s">
        <v>365</v>
      </c>
      <c r="BM725" s="243" t="s">
        <v>841</v>
      </c>
    </row>
    <row r="726" s="1" customFormat="1" ht="16.5" customHeight="1">
      <c r="B726" s="38"/>
      <c r="C726" s="278" t="s">
        <v>842</v>
      </c>
      <c r="D726" s="278" t="s">
        <v>308</v>
      </c>
      <c r="E726" s="279" t="s">
        <v>843</v>
      </c>
      <c r="F726" s="280" t="s">
        <v>844</v>
      </c>
      <c r="G726" s="281" t="s">
        <v>201</v>
      </c>
      <c r="H726" s="282">
        <v>707.25</v>
      </c>
      <c r="I726" s="283"/>
      <c r="J726" s="284">
        <f>ROUND(I726*H726,2)</f>
        <v>0</v>
      </c>
      <c r="K726" s="280" t="s">
        <v>185</v>
      </c>
      <c r="L726" s="285"/>
      <c r="M726" s="286" t="s">
        <v>1</v>
      </c>
      <c r="N726" s="287" t="s">
        <v>41</v>
      </c>
      <c r="O726" s="86"/>
      <c r="P726" s="241">
        <f>O726*H726</f>
        <v>0</v>
      </c>
      <c r="Q726" s="241">
        <v>0.00020000000000000001</v>
      </c>
      <c r="R726" s="241">
        <f>Q726*H726</f>
        <v>0.14145000000000002</v>
      </c>
      <c r="S726" s="241">
        <v>0</v>
      </c>
      <c r="T726" s="242">
        <f>S726*H726</f>
        <v>0</v>
      </c>
      <c r="AR726" s="243" t="s">
        <v>536</v>
      </c>
      <c r="AT726" s="243" t="s">
        <v>308</v>
      </c>
      <c r="AU726" s="243" t="s">
        <v>85</v>
      </c>
      <c r="AY726" s="17" t="s">
        <v>179</v>
      </c>
      <c r="BE726" s="244">
        <f>IF(N726="základní",J726,0)</f>
        <v>0</v>
      </c>
      <c r="BF726" s="244">
        <f>IF(N726="snížená",J726,0)</f>
        <v>0</v>
      </c>
      <c r="BG726" s="244">
        <f>IF(N726="zákl. přenesená",J726,0)</f>
        <v>0</v>
      </c>
      <c r="BH726" s="244">
        <f>IF(N726="sníž. přenesená",J726,0)</f>
        <v>0</v>
      </c>
      <c r="BI726" s="244">
        <f>IF(N726="nulová",J726,0)</f>
        <v>0</v>
      </c>
      <c r="BJ726" s="17" t="s">
        <v>83</v>
      </c>
      <c r="BK726" s="244">
        <f>ROUND(I726*H726,2)</f>
        <v>0</v>
      </c>
      <c r="BL726" s="17" t="s">
        <v>365</v>
      </c>
      <c r="BM726" s="243" t="s">
        <v>845</v>
      </c>
    </row>
    <row r="727" s="13" customFormat="1">
      <c r="B727" s="256"/>
      <c r="C727" s="257"/>
      <c r="D727" s="247" t="s">
        <v>188</v>
      </c>
      <c r="E727" s="257"/>
      <c r="F727" s="259" t="s">
        <v>846</v>
      </c>
      <c r="G727" s="257"/>
      <c r="H727" s="260">
        <v>707.25</v>
      </c>
      <c r="I727" s="261"/>
      <c r="J727" s="257"/>
      <c r="K727" s="257"/>
      <c r="L727" s="262"/>
      <c r="M727" s="263"/>
      <c r="N727" s="264"/>
      <c r="O727" s="264"/>
      <c r="P727" s="264"/>
      <c r="Q727" s="264"/>
      <c r="R727" s="264"/>
      <c r="S727" s="264"/>
      <c r="T727" s="265"/>
      <c r="AT727" s="266" t="s">
        <v>188</v>
      </c>
      <c r="AU727" s="266" t="s">
        <v>85</v>
      </c>
      <c r="AV727" s="13" t="s">
        <v>85</v>
      </c>
      <c r="AW727" s="13" t="s">
        <v>4</v>
      </c>
      <c r="AX727" s="13" t="s">
        <v>83</v>
      </c>
      <c r="AY727" s="266" t="s">
        <v>179</v>
      </c>
    </row>
    <row r="728" s="1" customFormat="1" ht="24" customHeight="1">
      <c r="B728" s="38"/>
      <c r="C728" s="232" t="s">
        <v>847</v>
      </c>
      <c r="D728" s="232" t="s">
        <v>181</v>
      </c>
      <c r="E728" s="233" t="s">
        <v>848</v>
      </c>
      <c r="F728" s="234" t="s">
        <v>849</v>
      </c>
      <c r="G728" s="235" t="s">
        <v>201</v>
      </c>
      <c r="H728" s="236">
        <v>615</v>
      </c>
      <c r="I728" s="237"/>
      <c r="J728" s="238">
        <f>ROUND(I728*H728,2)</f>
        <v>0</v>
      </c>
      <c r="K728" s="234" t="s">
        <v>185</v>
      </c>
      <c r="L728" s="43"/>
      <c r="M728" s="239" t="s">
        <v>1</v>
      </c>
      <c r="N728" s="240" t="s">
        <v>41</v>
      </c>
      <c r="O728" s="86"/>
      <c r="P728" s="241">
        <f>O728*H728</f>
        <v>0</v>
      </c>
      <c r="Q728" s="241">
        <v>0</v>
      </c>
      <c r="R728" s="241">
        <f>Q728*H728</f>
        <v>0</v>
      </c>
      <c r="S728" s="241">
        <v>0</v>
      </c>
      <c r="T728" s="242">
        <f>S728*H728</f>
        <v>0</v>
      </c>
      <c r="AR728" s="243" t="s">
        <v>365</v>
      </c>
      <c r="AT728" s="243" t="s">
        <v>181</v>
      </c>
      <c r="AU728" s="243" t="s">
        <v>85</v>
      </c>
      <c r="AY728" s="17" t="s">
        <v>179</v>
      </c>
      <c r="BE728" s="244">
        <f>IF(N728="základní",J728,0)</f>
        <v>0</v>
      </c>
      <c r="BF728" s="244">
        <f>IF(N728="snížená",J728,0)</f>
        <v>0</v>
      </c>
      <c r="BG728" s="244">
        <f>IF(N728="zákl. přenesená",J728,0)</f>
        <v>0</v>
      </c>
      <c r="BH728" s="244">
        <f>IF(N728="sníž. přenesená",J728,0)</f>
        <v>0</v>
      </c>
      <c r="BI728" s="244">
        <f>IF(N728="nulová",J728,0)</f>
        <v>0</v>
      </c>
      <c r="BJ728" s="17" t="s">
        <v>83</v>
      </c>
      <c r="BK728" s="244">
        <f>ROUND(I728*H728,2)</f>
        <v>0</v>
      </c>
      <c r="BL728" s="17" t="s">
        <v>365</v>
      </c>
      <c r="BM728" s="243" t="s">
        <v>850</v>
      </c>
    </row>
    <row r="729" s="13" customFormat="1">
      <c r="B729" s="256"/>
      <c r="C729" s="257"/>
      <c r="D729" s="247" t="s">
        <v>188</v>
      </c>
      <c r="E729" s="258" t="s">
        <v>1</v>
      </c>
      <c r="F729" s="259" t="s">
        <v>703</v>
      </c>
      <c r="G729" s="257"/>
      <c r="H729" s="260">
        <v>532.00800000000004</v>
      </c>
      <c r="I729" s="261"/>
      <c r="J729" s="257"/>
      <c r="K729" s="257"/>
      <c r="L729" s="262"/>
      <c r="M729" s="263"/>
      <c r="N729" s="264"/>
      <c r="O729" s="264"/>
      <c r="P729" s="264"/>
      <c r="Q729" s="264"/>
      <c r="R729" s="264"/>
      <c r="S729" s="264"/>
      <c r="T729" s="265"/>
      <c r="AT729" s="266" t="s">
        <v>188</v>
      </c>
      <c r="AU729" s="266" t="s">
        <v>85</v>
      </c>
      <c r="AV729" s="13" t="s">
        <v>85</v>
      </c>
      <c r="AW729" s="13" t="s">
        <v>32</v>
      </c>
      <c r="AX729" s="13" t="s">
        <v>76</v>
      </c>
      <c r="AY729" s="266" t="s">
        <v>179</v>
      </c>
    </row>
    <row r="730" s="13" customFormat="1">
      <c r="B730" s="256"/>
      <c r="C730" s="257"/>
      <c r="D730" s="247" t="s">
        <v>188</v>
      </c>
      <c r="E730" s="258" t="s">
        <v>1</v>
      </c>
      <c r="F730" s="259" t="s">
        <v>810</v>
      </c>
      <c r="G730" s="257"/>
      <c r="H730" s="260">
        <v>81.881</v>
      </c>
      <c r="I730" s="261"/>
      <c r="J730" s="257"/>
      <c r="K730" s="257"/>
      <c r="L730" s="262"/>
      <c r="M730" s="263"/>
      <c r="N730" s="264"/>
      <c r="O730" s="264"/>
      <c r="P730" s="264"/>
      <c r="Q730" s="264"/>
      <c r="R730" s="264"/>
      <c r="S730" s="264"/>
      <c r="T730" s="265"/>
      <c r="AT730" s="266" t="s">
        <v>188</v>
      </c>
      <c r="AU730" s="266" t="s">
        <v>85</v>
      </c>
      <c r="AV730" s="13" t="s">
        <v>85</v>
      </c>
      <c r="AW730" s="13" t="s">
        <v>32</v>
      </c>
      <c r="AX730" s="13" t="s">
        <v>76</v>
      </c>
      <c r="AY730" s="266" t="s">
        <v>179</v>
      </c>
    </row>
    <row r="731" s="14" customFormat="1">
      <c r="B731" s="267"/>
      <c r="C731" s="268"/>
      <c r="D731" s="247" t="s">
        <v>188</v>
      </c>
      <c r="E731" s="269" t="s">
        <v>1</v>
      </c>
      <c r="F731" s="270" t="s">
        <v>193</v>
      </c>
      <c r="G731" s="268"/>
      <c r="H731" s="271">
        <v>613.88900000000001</v>
      </c>
      <c r="I731" s="272"/>
      <c r="J731" s="268"/>
      <c r="K731" s="268"/>
      <c r="L731" s="273"/>
      <c r="M731" s="274"/>
      <c r="N731" s="275"/>
      <c r="O731" s="275"/>
      <c r="P731" s="275"/>
      <c r="Q731" s="275"/>
      <c r="R731" s="275"/>
      <c r="S731" s="275"/>
      <c r="T731" s="276"/>
      <c r="AT731" s="277" t="s">
        <v>188</v>
      </c>
      <c r="AU731" s="277" t="s">
        <v>85</v>
      </c>
      <c r="AV731" s="14" t="s">
        <v>186</v>
      </c>
      <c r="AW731" s="14" t="s">
        <v>32</v>
      </c>
      <c r="AX731" s="14" t="s">
        <v>76</v>
      </c>
      <c r="AY731" s="277" t="s">
        <v>179</v>
      </c>
    </row>
    <row r="732" s="13" customFormat="1">
      <c r="B732" s="256"/>
      <c r="C732" s="257"/>
      <c r="D732" s="247" t="s">
        <v>188</v>
      </c>
      <c r="E732" s="258" t="s">
        <v>1</v>
      </c>
      <c r="F732" s="259" t="s">
        <v>851</v>
      </c>
      <c r="G732" s="257"/>
      <c r="H732" s="260">
        <v>615</v>
      </c>
      <c r="I732" s="261"/>
      <c r="J732" s="257"/>
      <c r="K732" s="257"/>
      <c r="L732" s="262"/>
      <c r="M732" s="263"/>
      <c r="N732" s="264"/>
      <c r="O732" s="264"/>
      <c r="P732" s="264"/>
      <c r="Q732" s="264"/>
      <c r="R732" s="264"/>
      <c r="S732" s="264"/>
      <c r="T732" s="265"/>
      <c r="AT732" s="266" t="s">
        <v>188</v>
      </c>
      <c r="AU732" s="266" t="s">
        <v>85</v>
      </c>
      <c r="AV732" s="13" t="s">
        <v>85</v>
      </c>
      <c r="AW732" s="13" t="s">
        <v>32</v>
      </c>
      <c r="AX732" s="13" t="s">
        <v>83</v>
      </c>
      <c r="AY732" s="266" t="s">
        <v>179</v>
      </c>
    </row>
    <row r="733" s="1" customFormat="1" ht="16.5" customHeight="1">
      <c r="B733" s="38"/>
      <c r="C733" s="278" t="s">
        <v>852</v>
      </c>
      <c r="D733" s="278" t="s">
        <v>308</v>
      </c>
      <c r="E733" s="279" t="s">
        <v>853</v>
      </c>
      <c r="F733" s="280" t="s">
        <v>854</v>
      </c>
      <c r="G733" s="281" t="s">
        <v>755</v>
      </c>
      <c r="H733" s="282">
        <v>50.738</v>
      </c>
      <c r="I733" s="283"/>
      <c r="J733" s="284">
        <f>ROUND(I733*H733,2)</f>
        <v>0</v>
      </c>
      <c r="K733" s="280" t="s">
        <v>185</v>
      </c>
      <c r="L733" s="285"/>
      <c r="M733" s="286" t="s">
        <v>1</v>
      </c>
      <c r="N733" s="287" t="s">
        <v>41</v>
      </c>
      <c r="O733" s="86"/>
      <c r="P733" s="241">
        <f>O733*H733</f>
        <v>0</v>
      </c>
      <c r="Q733" s="241">
        <v>1</v>
      </c>
      <c r="R733" s="241">
        <f>Q733*H733</f>
        <v>50.738</v>
      </c>
      <c r="S733" s="241">
        <v>0</v>
      </c>
      <c r="T733" s="242">
        <f>S733*H733</f>
        <v>0</v>
      </c>
      <c r="AR733" s="243" t="s">
        <v>536</v>
      </c>
      <c r="AT733" s="243" t="s">
        <v>308</v>
      </c>
      <c r="AU733" s="243" t="s">
        <v>85</v>
      </c>
      <c r="AY733" s="17" t="s">
        <v>179</v>
      </c>
      <c r="BE733" s="244">
        <f>IF(N733="základní",J733,0)</f>
        <v>0</v>
      </c>
      <c r="BF733" s="244">
        <f>IF(N733="snížená",J733,0)</f>
        <v>0</v>
      </c>
      <c r="BG733" s="244">
        <f>IF(N733="zákl. přenesená",J733,0)</f>
        <v>0</v>
      </c>
      <c r="BH733" s="244">
        <f>IF(N733="sníž. přenesená",J733,0)</f>
        <v>0</v>
      </c>
      <c r="BI733" s="244">
        <f>IF(N733="nulová",J733,0)</f>
        <v>0</v>
      </c>
      <c r="BJ733" s="17" t="s">
        <v>83</v>
      </c>
      <c r="BK733" s="244">
        <f>ROUND(I733*H733,2)</f>
        <v>0</v>
      </c>
      <c r="BL733" s="17" t="s">
        <v>365</v>
      </c>
      <c r="BM733" s="243" t="s">
        <v>855</v>
      </c>
    </row>
    <row r="734" s="13" customFormat="1">
      <c r="B734" s="256"/>
      <c r="C734" s="257"/>
      <c r="D734" s="247" t="s">
        <v>188</v>
      </c>
      <c r="E734" s="257"/>
      <c r="F734" s="259" t="s">
        <v>856</v>
      </c>
      <c r="G734" s="257"/>
      <c r="H734" s="260">
        <v>50.738</v>
      </c>
      <c r="I734" s="261"/>
      <c r="J734" s="257"/>
      <c r="K734" s="257"/>
      <c r="L734" s="262"/>
      <c r="M734" s="263"/>
      <c r="N734" s="264"/>
      <c r="O734" s="264"/>
      <c r="P734" s="264"/>
      <c r="Q734" s="264"/>
      <c r="R734" s="264"/>
      <c r="S734" s="264"/>
      <c r="T734" s="265"/>
      <c r="AT734" s="266" t="s">
        <v>188</v>
      </c>
      <c r="AU734" s="266" t="s">
        <v>85</v>
      </c>
      <c r="AV734" s="13" t="s">
        <v>85</v>
      </c>
      <c r="AW734" s="13" t="s">
        <v>4</v>
      </c>
      <c r="AX734" s="13" t="s">
        <v>83</v>
      </c>
      <c r="AY734" s="266" t="s">
        <v>179</v>
      </c>
    </row>
    <row r="735" s="1" customFormat="1" ht="24" customHeight="1">
      <c r="B735" s="38"/>
      <c r="C735" s="232" t="s">
        <v>857</v>
      </c>
      <c r="D735" s="232" t="s">
        <v>181</v>
      </c>
      <c r="E735" s="233" t="s">
        <v>858</v>
      </c>
      <c r="F735" s="234" t="s">
        <v>859</v>
      </c>
      <c r="G735" s="235" t="s">
        <v>801</v>
      </c>
      <c r="H735" s="299"/>
      <c r="I735" s="237"/>
      <c r="J735" s="238">
        <f>ROUND(I735*H735,2)</f>
        <v>0</v>
      </c>
      <c r="K735" s="234" t="s">
        <v>185</v>
      </c>
      <c r="L735" s="43"/>
      <c r="M735" s="239" t="s">
        <v>1</v>
      </c>
      <c r="N735" s="240" t="s">
        <v>41</v>
      </c>
      <c r="O735" s="86"/>
      <c r="P735" s="241">
        <f>O735*H735</f>
        <v>0</v>
      </c>
      <c r="Q735" s="241">
        <v>0</v>
      </c>
      <c r="R735" s="241">
        <f>Q735*H735</f>
        <v>0</v>
      </c>
      <c r="S735" s="241">
        <v>0</v>
      </c>
      <c r="T735" s="242">
        <f>S735*H735</f>
        <v>0</v>
      </c>
      <c r="AR735" s="243" t="s">
        <v>365</v>
      </c>
      <c r="AT735" s="243" t="s">
        <v>181</v>
      </c>
      <c r="AU735" s="243" t="s">
        <v>85</v>
      </c>
      <c r="AY735" s="17" t="s">
        <v>179</v>
      </c>
      <c r="BE735" s="244">
        <f>IF(N735="základní",J735,0)</f>
        <v>0</v>
      </c>
      <c r="BF735" s="244">
        <f>IF(N735="snížená",J735,0)</f>
        <v>0</v>
      </c>
      <c r="BG735" s="244">
        <f>IF(N735="zákl. přenesená",J735,0)</f>
        <v>0</v>
      </c>
      <c r="BH735" s="244">
        <f>IF(N735="sníž. přenesená",J735,0)</f>
        <v>0</v>
      </c>
      <c r="BI735" s="244">
        <f>IF(N735="nulová",J735,0)</f>
        <v>0</v>
      </c>
      <c r="BJ735" s="17" t="s">
        <v>83</v>
      </c>
      <c r="BK735" s="244">
        <f>ROUND(I735*H735,2)</f>
        <v>0</v>
      </c>
      <c r="BL735" s="17" t="s">
        <v>365</v>
      </c>
      <c r="BM735" s="243" t="s">
        <v>860</v>
      </c>
    </row>
    <row r="736" s="11" customFormat="1" ht="22.8" customHeight="1">
      <c r="B736" s="216"/>
      <c r="C736" s="217"/>
      <c r="D736" s="218" t="s">
        <v>75</v>
      </c>
      <c r="E736" s="230" t="s">
        <v>861</v>
      </c>
      <c r="F736" s="230" t="s">
        <v>862</v>
      </c>
      <c r="G736" s="217"/>
      <c r="H736" s="217"/>
      <c r="I736" s="220"/>
      <c r="J736" s="231">
        <f>BK736</f>
        <v>0</v>
      </c>
      <c r="K736" s="217"/>
      <c r="L736" s="222"/>
      <c r="M736" s="223"/>
      <c r="N736" s="224"/>
      <c r="O736" s="224"/>
      <c r="P736" s="225">
        <f>SUM(P737:P797)</f>
        <v>0</v>
      </c>
      <c r="Q736" s="224"/>
      <c r="R736" s="225">
        <f>SUM(R737:R797)</f>
        <v>8.4908281000000017</v>
      </c>
      <c r="S736" s="224"/>
      <c r="T736" s="226">
        <f>SUM(T737:T797)</f>
        <v>115.3257469</v>
      </c>
      <c r="AR736" s="227" t="s">
        <v>85</v>
      </c>
      <c r="AT736" s="228" t="s">
        <v>75</v>
      </c>
      <c r="AU736" s="228" t="s">
        <v>83</v>
      </c>
      <c r="AY736" s="227" t="s">
        <v>179</v>
      </c>
      <c r="BK736" s="229">
        <f>SUM(BK737:BK797)</f>
        <v>0</v>
      </c>
    </row>
    <row r="737" s="1" customFormat="1" ht="24" customHeight="1">
      <c r="B737" s="38"/>
      <c r="C737" s="232" t="s">
        <v>863</v>
      </c>
      <c r="D737" s="232" t="s">
        <v>181</v>
      </c>
      <c r="E737" s="233" t="s">
        <v>864</v>
      </c>
      <c r="F737" s="234" t="s">
        <v>865</v>
      </c>
      <c r="G737" s="235" t="s">
        <v>201</v>
      </c>
      <c r="H737" s="236">
        <v>55</v>
      </c>
      <c r="I737" s="237"/>
      <c r="J737" s="238">
        <f>ROUND(I737*H737,2)</f>
        <v>0</v>
      </c>
      <c r="K737" s="234" t="s">
        <v>185</v>
      </c>
      <c r="L737" s="43"/>
      <c r="M737" s="239" t="s">
        <v>1</v>
      </c>
      <c r="N737" s="240" t="s">
        <v>41</v>
      </c>
      <c r="O737" s="86"/>
      <c r="P737" s="241">
        <f>O737*H737</f>
        <v>0</v>
      </c>
      <c r="Q737" s="241">
        <v>0.00012</v>
      </c>
      <c r="R737" s="241">
        <f>Q737*H737</f>
        <v>0.0066</v>
      </c>
      <c r="S737" s="241">
        <v>0</v>
      </c>
      <c r="T737" s="242">
        <f>S737*H737</f>
        <v>0</v>
      </c>
      <c r="AR737" s="243" t="s">
        <v>365</v>
      </c>
      <c r="AT737" s="243" t="s">
        <v>181</v>
      </c>
      <c r="AU737" s="243" t="s">
        <v>85</v>
      </c>
      <c r="AY737" s="17" t="s">
        <v>179</v>
      </c>
      <c r="BE737" s="244">
        <f>IF(N737="základní",J737,0)</f>
        <v>0</v>
      </c>
      <c r="BF737" s="244">
        <f>IF(N737="snížená",J737,0)</f>
        <v>0</v>
      </c>
      <c r="BG737" s="244">
        <f>IF(N737="zákl. přenesená",J737,0)</f>
        <v>0</v>
      </c>
      <c r="BH737" s="244">
        <f>IF(N737="sníž. přenesená",J737,0)</f>
        <v>0</v>
      </c>
      <c r="BI737" s="244">
        <f>IF(N737="nulová",J737,0)</f>
        <v>0</v>
      </c>
      <c r="BJ737" s="17" t="s">
        <v>83</v>
      </c>
      <c r="BK737" s="244">
        <f>ROUND(I737*H737,2)</f>
        <v>0</v>
      </c>
      <c r="BL737" s="17" t="s">
        <v>365</v>
      </c>
      <c r="BM737" s="243" t="s">
        <v>866</v>
      </c>
    </row>
    <row r="738" s="12" customFormat="1">
      <c r="B738" s="245"/>
      <c r="C738" s="246"/>
      <c r="D738" s="247" t="s">
        <v>188</v>
      </c>
      <c r="E738" s="248" t="s">
        <v>1</v>
      </c>
      <c r="F738" s="249" t="s">
        <v>867</v>
      </c>
      <c r="G738" s="246"/>
      <c r="H738" s="248" t="s">
        <v>1</v>
      </c>
      <c r="I738" s="250"/>
      <c r="J738" s="246"/>
      <c r="K738" s="246"/>
      <c r="L738" s="251"/>
      <c r="M738" s="252"/>
      <c r="N738" s="253"/>
      <c r="O738" s="253"/>
      <c r="P738" s="253"/>
      <c r="Q738" s="253"/>
      <c r="R738" s="253"/>
      <c r="S738" s="253"/>
      <c r="T738" s="254"/>
      <c r="AT738" s="255" t="s">
        <v>188</v>
      </c>
      <c r="AU738" s="255" t="s">
        <v>85</v>
      </c>
      <c r="AV738" s="12" t="s">
        <v>83</v>
      </c>
      <c r="AW738" s="12" t="s">
        <v>32</v>
      </c>
      <c r="AX738" s="12" t="s">
        <v>76</v>
      </c>
      <c r="AY738" s="255" t="s">
        <v>179</v>
      </c>
    </row>
    <row r="739" s="12" customFormat="1">
      <c r="B739" s="245"/>
      <c r="C739" s="246"/>
      <c r="D739" s="247" t="s">
        <v>188</v>
      </c>
      <c r="E739" s="248" t="s">
        <v>1</v>
      </c>
      <c r="F739" s="249" t="s">
        <v>295</v>
      </c>
      <c r="G739" s="246"/>
      <c r="H739" s="248" t="s">
        <v>1</v>
      </c>
      <c r="I739" s="250"/>
      <c r="J739" s="246"/>
      <c r="K739" s="246"/>
      <c r="L739" s="251"/>
      <c r="M739" s="252"/>
      <c r="N739" s="253"/>
      <c r="O739" s="253"/>
      <c r="P739" s="253"/>
      <c r="Q739" s="253"/>
      <c r="R739" s="253"/>
      <c r="S739" s="253"/>
      <c r="T739" s="254"/>
      <c r="AT739" s="255" t="s">
        <v>188</v>
      </c>
      <c r="AU739" s="255" t="s">
        <v>85</v>
      </c>
      <c r="AV739" s="12" t="s">
        <v>83</v>
      </c>
      <c r="AW739" s="12" t="s">
        <v>32</v>
      </c>
      <c r="AX739" s="12" t="s">
        <v>76</v>
      </c>
      <c r="AY739" s="255" t="s">
        <v>179</v>
      </c>
    </row>
    <row r="740" s="13" customFormat="1">
      <c r="B740" s="256"/>
      <c r="C740" s="257"/>
      <c r="D740" s="247" t="s">
        <v>188</v>
      </c>
      <c r="E740" s="258" t="s">
        <v>1</v>
      </c>
      <c r="F740" s="259" t="s">
        <v>868</v>
      </c>
      <c r="G740" s="257"/>
      <c r="H740" s="260">
        <v>11.882999999999999</v>
      </c>
      <c r="I740" s="261"/>
      <c r="J740" s="257"/>
      <c r="K740" s="257"/>
      <c r="L740" s="262"/>
      <c r="M740" s="263"/>
      <c r="N740" s="264"/>
      <c r="O740" s="264"/>
      <c r="P740" s="264"/>
      <c r="Q740" s="264"/>
      <c r="R740" s="264"/>
      <c r="S740" s="264"/>
      <c r="T740" s="265"/>
      <c r="AT740" s="266" t="s">
        <v>188</v>
      </c>
      <c r="AU740" s="266" t="s">
        <v>85</v>
      </c>
      <c r="AV740" s="13" t="s">
        <v>85</v>
      </c>
      <c r="AW740" s="13" t="s">
        <v>32</v>
      </c>
      <c r="AX740" s="13" t="s">
        <v>76</v>
      </c>
      <c r="AY740" s="266" t="s">
        <v>179</v>
      </c>
    </row>
    <row r="741" s="13" customFormat="1">
      <c r="B741" s="256"/>
      <c r="C741" s="257"/>
      <c r="D741" s="247" t="s">
        <v>188</v>
      </c>
      <c r="E741" s="258" t="s">
        <v>1</v>
      </c>
      <c r="F741" s="259" t="s">
        <v>869</v>
      </c>
      <c r="G741" s="257"/>
      <c r="H741" s="260">
        <v>0.59999999999999998</v>
      </c>
      <c r="I741" s="261"/>
      <c r="J741" s="257"/>
      <c r="K741" s="257"/>
      <c r="L741" s="262"/>
      <c r="M741" s="263"/>
      <c r="N741" s="264"/>
      <c r="O741" s="264"/>
      <c r="P741" s="264"/>
      <c r="Q741" s="264"/>
      <c r="R741" s="264"/>
      <c r="S741" s="264"/>
      <c r="T741" s="265"/>
      <c r="AT741" s="266" t="s">
        <v>188</v>
      </c>
      <c r="AU741" s="266" t="s">
        <v>85</v>
      </c>
      <c r="AV741" s="13" t="s">
        <v>85</v>
      </c>
      <c r="AW741" s="13" t="s">
        <v>32</v>
      </c>
      <c r="AX741" s="13" t="s">
        <v>76</v>
      </c>
      <c r="AY741" s="266" t="s">
        <v>179</v>
      </c>
    </row>
    <row r="742" s="12" customFormat="1">
      <c r="B742" s="245"/>
      <c r="C742" s="246"/>
      <c r="D742" s="247" t="s">
        <v>188</v>
      </c>
      <c r="E742" s="248" t="s">
        <v>1</v>
      </c>
      <c r="F742" s="249" t="s">
        <v>298</v>
      </c>
      <c r="G742" s="246"/>
      <c r="H742" s="248" t="s">
        <v>1</v>
      </c>
      <c r="I742" s="250"/>
      <c r="J742" s="246"/>
      <c r="K742" s="246"/>
      <c r="L742" s="251"/>
      <c r="M742" s="252"/>
      <c r="N742" s="253"/>
      <c r="O742" s="253"/>
      <c r="P742" s="253"/>
      <c r="Q742" s="253"/>
      <c r="R742" s="253"/>
      <c r="S742" s="253"/>
      <c r="T742" s="254"/>
      <c r="AT742" s="255" t="s">
        <v>188</v>
      </c>
      <c r="AU742" s="255" t="s">
        <v>85</v>
      </c>
      <c r="AV742" s="12" t="s">
        <v>83</v>
      </c>
      <c r="AW742" s="12" t="s">
        <v>32</v>
      </c>
      <c r="AX742" s="12" t="s">
        <v>76</v>
      </c>
      <c r="AY742" s="255" t="s">
        <v>179</v>
      </c>
    </row>
    <row r="743" s="13" customFormat="1">
      <c r="B743" s="256"/>
      <c r="C743" s="257"/>
      <c r="D743" s="247" t="s">
        <v>188</v>
      </c>
      <c r="E743" s="258" t="s">
        <v>1</v>
      </c>
      <c r="F743" s="259" t="s">
        <v>870</v>
      </c>
      <c r="G743" s="257"/>
      <c r="H743" s="260">
        <v>18.114999999999998</v>
      </c>
      <c r="I743" s="261"/>
      <c r="J743" s="257"/>
      <c r="K743" s="257"/>
      <c r="L743" s="262"/>
      <c r="M743" s="263"/>
      <c r="N743" s="264"/>
      <c r="O743" s="264"/>
      <c r="P743" s="264"/>
      <c r="Q743" s="264"/>
      <c r="R743" s="264"/>
      <c r="S743" s="264"/>
      <c r="T743" s="265"/>
      <c r="AT743" s="266" t="s">
        <v>188</v>
      </c>
      <c r="AU743" s="266" t="s">
        <v>85</v>
      </c>
      <c r="AV743" s="13" t="s">
        <v>85</v>
      </c>
      <c r="AW743" s="13" t="s">
        <v>32</v>
      </c>
      <c r="AX743" s="13" t="s">
        <v>76</v>
      </c>
      <c r="AY743" s="266" t="s">
        <v>179</v>
      </c>
    </row>
    <row r="744" s="12" customFormat="1">
      <c r="B744" s="245"/>
      <c r="C744" s="246"/>
      <c r="D744" s="247" t="s">
        <v>188</v>
      </c>
      <c r="E744" s="248" t="s">
        <v>1</v>
      </c>
      <c r="F744" s="249" t="s">
        <v>300</v>
      </c>
      <c r="G744" s="246"/>
      <c r="H744" s="248" t="s">
        <v>1</v>
      </c>
      <c r="I744" s="250"/>
      <c r="J744" s="246"/>
      <c r="K744" s="246"/>
      <c r="L744" s="251"/>
      <c r="M744" s="252"/>
      <c r="N744" s="253"/>
      <c r="O744" s="253"/>
      <c r="P744" s="253"/>
      <c r="Q744" s="253"/>
      <c r="R744" s="253"/>
      <c r="S744" s="253"/>
      <c r="T744" s="254"/>
      <c r="AT744" s="255" t="s">
        <v>188</v>
      </c>
      <c r="AU744" s="255" t="s">
        <v>85</v>
      </c>
      <c r="AV744" s="12" t="s">
        <v>83</v>
      </c>
      <c r="AW744" s="12" t="s">
        <v>32</v>
      </c>
      <c r="AX744" s="12" t="s">
        <v>76</v>
      </c>
      <c r="AY744" s="255" t="s">
        <v>179</v>
      </c>
    </row>
    <row r="745" s="13" customFormat="1">
      <c r="B745" s="256"/>
      <c r="C745" s="257"/>
      <c r="D745" s="247" t="s">
        <v>188</v>
      </c>
      <c r="E745" s="258" t="s">
        <v>1</v>
      </c>
      <c r="F745" s="259" t="s">
        <v>871</v>
      </c>
      <c r="G745" s="257"/>
      <c r="H745" s="260">
        <v>3.6059999999999999</v>
      </c>
      <c r="I745" s="261"/>
      <c r="J745" s="257"/>
      <c r="K745" s="257"/>
      <c r="L745" s="262"/>
      <c r="M745" s="263"/>
      <c r="N745" s="264"/>
      <c r="O745" s="264"/>
      <c r="P745" s="264"/>
      <c r="Q745" s="264"/>
      <c r="R745" s="264"/>
      <c r="S745" s="264"/>
      <c r="T745" s="265"/>
      <c r="AT745" s="266" t="s">
        <v>188</v>
      </c>
      <c r="AU745" s="266" t="s">
        <v>85</v>
      </c>
      <c r="AV745" s="13" t="s">
        <v>85</v>
      </c>
      <c r="AW745" s="13" t="s">
        <v>32</v>
      </c>
      <c r="AX745" s="13" t="s">
        <v>76</v>
      </c>
      <c r="AY745" s="266" t="s">
        <v>179</v>
      </c>
    </row>
    <row r="746" s="12" customFormat="1">
      <c r="B746" s="245"/>
      <c r="C746" s="246"/>
      <c r="D746" s="247" t="s">
        <v>188</v>
      </c>
      <c r="E746" s="248" t="s">
        <v>1</v>
      </c>
      <c r="F746" s="249" t="s">
        <v>303</v>
      </c>
      <c r="G746" s="246"/>
      <c r="H746" s="248" t="s">
        <v>1</v>
      </c>
      <c r="I746" s="250"/>
      <c r="J746" s="246"/>
      <c r="K746" s="246"/>
      <c r="L746" s="251"/>
      <c r="M746" s="252"/>
      <c r="N746" s="253"/>
      <c r="O746" s="253"/>
      <c r="P746" s="253"/>
      <c r="Q746" s="253"/>
      <c r="R746" s="253"/>
      <c r="S746" s="253"/>
      <c r="T746" s="254"/>
      <c r="AT746" s="255" t="s">
        <v>188</v>
      </c>
      <c r="AU746" s="255" t="s">
        <v>85</v>
      </c>
      <c r="AV746" s="12" t="s">
        <v>83</v>
      </c>
      <c r="AW746" s="12" t="s">
        <v>32</v>
      </c>
      <c r="AX746" s="12" t="s">
        <v>76</v>
      </c>
      <c r="AY746" s="255" t="s">
        <v>179</v>
      </c>
    </row>
    <row r="747" s="13" customFormat="1">
      <c r="B747" s="256"/>
      <c r="C747" s="257"/>
      <c r="D747" s="247" t="s">
        <v>188</v>
      </c>
      <c r="E747" s="258" t="s">
        <v>1</v>
      </c>
      <c r="F747" s="259" t="s">
        <v>872</v>
      </c>
      <c r="G747" s="257"/>
      <c r="H747" s="260">
        <v>13.678000000000001</v>
      </c>
      <c r="I747" s="261"/>
      <c r="J747" s="257"/>
      <c r="K747" s="257"/>
      <c r="L747" s="262"/>
      <c r="M747" s="263"/>
      <c r="N747" s="264"/>
      <c r="O747" s="264"/>
      <c r="P747" s="264"/>
      <c r="Q747" s="264"/>
      <c r="R747" s="264"/>
      <c r="S747" s="264"/>
      <c r="T747" s="265"/>
      <c r="AT747" s="266" t="s">
        <v>188</v>
      </c>
      <c r="AU747" s="266" t="s">
        <v>85</v>
      </c>
      <c r="AV747" s="13" t="s">
        <v>85</v>
      </c>
      <c r="AW747" s="13" t="s">
        <v>32</v>
      </c>
      <c r="AX747" s="13" t="s">
        <v>76</v>
      </c>
      <c r="AY747" s="266" t="s">
        <v>179</v>
      </c>
    </row>
    <row r="748" s="13" customFormat="1">
      <c r="B748" s="256"/>
      <c r="C748" s="257"/>
      <c r="D748" s="247" t="s">
        <v>188</v>
      </c>
      <c r="E748" s="258" t="s">
        <v>1</v>
      </c>
      <c r="F748" s="259" t="s">
        <v>873</v>
      </c>
      <c r="G748" s="257"/>
      <c r="H748" s="260">
        <v>6.5250000000000004</v>
      </c>
      <c r="I748" s="261"/>
      <c r="J748" s="257"/>
      <c r="K748" s="257"/>
      <c r="L748" s="262"/>
      <c r="M748" s="263"/>
      <c r="N748" s="264"/>
      <c r="O748" s="264"/>
      <c r="P748" s="264"/>
      <c r="Q748" s="264"/>
      <c r="R748" s="264"/>
      <c r="S748" s="264"/>
      <c r="T748" s="265"/>
      <c r="AT748" s="266" t="s">
        <v>188</v>
      </c>
      <c r="AU748" s="266" t="s">
        <v>85</v>
      </c>
      <c r="AV748" s="13" t="s">
        <v>85</v>
      </c>
      <c r="AW748" s="13" t="s">
        <v>32</v>
      </c>
      <c r="AX748" s="13" t="s">
        <v>76</v>
      </c>
      <c r="AY748" s="266" t="s">
        <v>179</v>
      </c>
    </row>
    <row r="749" s="14" customFormat="1">
      <c r="B749" s="267"/>
      <c r="C749" s="268"/>
      <c r="D749" s="247" t="s">
        <v>188</v>
      </c>
      <c r="E749" s="269" t="s">
        <v>1</v>
      </c>
      <c r="F749" s="270" t="s">
        <v>193</v>
      </c>
      <c r="G749" s="268"/>
      <c r="H749" s="271">
        <v>54.406999999999996</v>
      </c>
      <c r="I749" s="272"/>
      <c r="J749" s="268"/>
      <c r="K749" s="268"/>
      <c r="L749" s="273"/>
      <c r="M749" s="274"/>
      <c r="N749" s="275"/>
      <c r="O749" s="275"/>
      <c r="P749" s="275"/>
      <c r="Q749" s="275"/>
      <c r="R749" s="275"/>
      <c r="S749" s="275"/>
      <c r="T749" s="276"/>
      <c r="AT749" s="277" t="s">
        <v>188</v>
      </c>
      <c r="AU749" s="277" t="s">
        <v>85</v>
      </c>
      <c r="AV749" s="14" t="s">
        <v>186</v>
      </c>
      <c r="AW749" s="14" t="s">
        <v>32</v>
      </c>
      <c r="AX749" s="14" t="s">
        <v>76</v>
      </c>
      <c r="AY749" s="277" t="s">
        <v>179</v>
      </c>
    </row>
    <row r="750" s="13" customFormat="1">
      <c r="B750" s="256"/>
      <c r="C750" s="257"/>
      <c r="D750" s="247" t="s">
        <v>188</v>
      </c>
      <c r="E750" s="258" t="s">
        <v>1</v>
      </c>
      <c r="F750" s="259" t="s">
        <v>306</v>
      </c>
      <c r="G750" s="257"/>
      <c r="H750" s="260">
        <v>55</v>
      </c>
      <c r="I750" s="261"/>
      <c r="J750" s="257"/>
      <c r="K750" s="257"/>
      <c r="L750" s="262"/>
      <c r="M750" s="263"/>
      <c r="N750" s="264"/>
      <c r="O750" s="264"/>
      <c r="P750" s="264"/>
      <c r="Q750" s="264"/>
      <c r="R750" s="264"/>
      <c r="S750" s="264"/>
      <c r="T750" s="265"/>
      <c r="AT750" s="266" t="s">
        <v>188</v>
      </c>
      <c r="AU750" s="266" t="s">
        <v>85</v>
      </c>
      <c r="AV750" s="13" t="s">
        <v>85</v>
      </c>
      <c r="AW750" s="13" t="s">
        <v>32</v>
      </c>
      <c r="AX750" s="13" t="s">
        <v>83</v>
      </c>
      <c r="AY750" s="266" t="s">
        <v>179</v>
      </c>
    </row>
    <row r="751" s="1" customFormat="1" ht="60" customHeight="1">
      <c r="B751" s="38"/>
      <c r="C751" s="278" t="s">
        <v>874</v>
      </c>
      <c r="D751" s="278" t="s">
        <v>308</v>
      </c>
      <c r="E751" s="279" t="s">
        <v>309</v>
      </c>
      <c r="F751" s="280" t="s">
        <v>310</v>
      </c>
      <c r="G751" s="281" t="s">
        <v>201</v>
      </c>
      <c r="H751" s="282">
        <v>57.75</v>
      </c>
      <c r="I751" s="283"/>
      <c r="J751" s="284">
        <f>ROUND(I751*H751,2)</f>
        <v>0</v>
      </c>
      <c r="K751" s="280" t="s">
        <v>1</v>
      </c>
      <c r="L751" s="285"/>
      <c r="M751" s="286" t="s">
        <v>1</v>
      </c>
      <c r="N751" s="287" t="s">
        <v>41</v>
      </c>
      <c r="O751" s="86"/>
      <c r="P751" s="241">
        <f>O751*H751</f>
        <v>0</v>
      </c>
      <c r="Q751" s="241">
        <v>0.0048999999999999998</v>
      </c>
      <c r="R751" s="241">
        <f>Q751*H751</f>
        <v>0.28297499999999998</v>
      </c>
      <c r="S751" s="241">
        <v>0</v>
      </c>
      <c r="T751" s="242">
        <f>S751*H751</f>
        <v>0</v>
      </c>
      <c r="AR751" s="243" t="s">
        <v>536</v>
      </c>
      <c r="AT751" s="243" t="s">
        <v>308</v>
      </c>
      <c r="AU751" s="243" t="s">
        <v>85</v>
      </c>
      <c r="AY751" s="17" t="s">
        <v>179</v>
      </c>
      <c r="BE751" s="244">
        <f>IF(N751="základní",J751,0)</f>
        <v>0</v>
      </c>
      <c r="BF751" s="244">
        <f>IF(N751="snížená",J751,0)</f>
        <v>0</v>
      </c>
      <c r="BG751" s="244">
        <f>IF(N751="zákl. přenesená",J751,0)</f>
        <v>0</v>
      </c>
      <c r="BH751" s="244">
        <f>IF(N751="sníž. přenesená",J751,0)</f>
        <v>0</v>
      </c>
      <c r="BI751" s="244">
        <f>IF(N751="nulová",J751,0)</f>
        <v>0</v>
      </c>
      <c r="BJ751" s="17" t="s">
        <v>83</v>
      </c>
      <c r="BK751" s="244">
        <f>ROUND(I751*H751,2)</f>
        <v>0</v>
      </c>
      <c r="BL751" s="17" t="s">
        <v>365</v>
      </c>
      <c r="BM751" s="243" t="s">
        <v>875</v>
      </c>
    </row>
    <row r="752" s="13" customFormat="1">
      <c r="B752" s="256"/>
      <c r="C752" s="257"/>
      <c r="D752" s="247" t="s">
        <v>188</v>
      </c>
      <c r="E752" s="258" t="s">
        <v>1</v>
      </c>
      <c r="F752" s="259" t="s">
        <v>312</v>
      </c>
      <c r="G752" s="257"/>
      <c r="H752" s="260">
        <v>57.75</v>
      </c>
      <c r="I752" s="261"/>
      <c r="J752" s="257"/>
      <c r="K752" s="257"/>
      <c r="L752" s="262"/>
      <c r="M752" s="263"/>
      <c r="N752" s="264"/>
      <c r="O752" s="264"/>
      <c r="P752" s="264"/>
      <c r="Q752" s="264"/>
      <c r="R752" s="264"/>
      <c r="S752" s="264"/>
      <c r="T752" s="265"/>
      <c r="AT752" s="266" t="s">
        <v>188</v>
      </c>
      <c r="AU752" s="266" t="s">
        <v>85</v>
      </c>
      <c r="AV752" s="13" t="s">
        <v>85</v>
      </c>
      <c r="AW752" s="13" t="s">
        <v>32</v>
      </c>
      <c r="AX752" s="13" t="s">
        <v>83</v>
      </c>
      <c r="AY752" s="266" t="s">
        <v>179</v>
      </c>
    </row>
    <row r="753" s="1" customFormat="1" ht="24" customHeight="1">
      <c r="B753" s="38"/>
      <c r="C753" s="232" t="s">
        <v>876</v>
      </c>
      <c r="D753" s="232" t="s">
        <v>181</v>
      </c>
      <c r="E753" s="233" t="s">
        <v>877</v>
      </c>
      <c r="F753" s="234" t="s">
        <v>878</v>
      </c>
      <c r="G753" s="235" t="s">
        <v>201</v>
      </c>
      <c r="H753" s="236">
        <v>177.58500000000001</v>
      </c>
      <c r="I753" s="237"/>
      <c r="J753" s="238">
        <f>ROUND(I753*H753,2)</f>
        <v>0</v>
      </c>
      <c r="K753" s="234" t="s">
        <v>185</v>
      </c>
      <c r="L753" s="43"/>
      <c r="M753" s="239" t="s">
        <v>1</v>
      </c>
      <c r="N753" s="240" t="s">
        <v>41</v>
      </c>
      <c r="O753" s="86"/>
      <c r="P753" s="241">
        <f>O753*H753</f>
        <v>0</v>
      </c>
      <c r="Q753" s="241">
        <v>0.0060000000000000001</v>
      </c>
      <c r="R753" s="241">
        <f>Q753*H753</f>
        <v>1.0655100000000002</v>
      </c>
      <c r="S753" s="241">
        <v>0</v>
      </c>
      <c r="T753" s="242">
        <f>S753*H753</f>
        <v>0</v>
      </c>
      <c r="AR753" s="243" t="s">
        <v>365</v>
      </c>
      <c r="AT753" s="243" t="s">
        <v>181</v>
      </c>
      <c r="AU753" s="243" t="s">
        <v>85</v>
      </c>
      <c r="AY753" s="17" t="s">
        <v>179</v>
      </c>
      <c r="BE753" s="244">
        <f>IF(N753="základní",J753,0)</f>
        <v>0</v>
      </c>
      <c r="BF753" s="244">
        <f>IF(N753="snížená",J753,0)</f>
        <v>0</v>
      </c>
      <c r="BG753" s="244">
        <f>IF(N753="zákl. přenesená",J753,0)</f>
        <v>0</v>
      </c>
      <c r="BH753" s="244">
        <f>IF(N753="sníž. přenesená",J753,0)</f>
        <v>0</v>
      </c>
      <c r="BI753" s="244">
        <f>IF(N753="nulová",J753,0)</f>
        <v>0</v>
      </c>
      <c r="BJ753" s="17" t="s">
        <v>83</v>
      </c>
      <c r="BK753" s="244">
        <f>ROUND(I753*H753,2)</f>
        <v>0</v>
      </c>
      <c r="BL753" s="17" t="s">
        <v>365</v>
      </c>
      <c r="BM753" s="243" t="s">
        <v>879</v>
      </c>
    </row>
    <row r="754" s="12" customFormat="1">
      <c r="B754" s="245"/>
      <c r="C754" s="246"/>
      <c r="D754" s="247" t="s">
        <v>188</v>
      </c>
      <c r="E754" s="248" t="s">
        <v>1</v>
      </c>
      <c r="F754" s="249" t="s">
        <v>880</v>
      </c>
      <c r="G754" s="246"/>
      <c r="H754" s="248" t="s">
        <v>1</v>
      </c>
      <c r="I754" s="250"/>
      <c r="J754" s="246"/>
      <c r="K754" s="246"/>
      <c r="L754" s="251"/>
      <c r="M754" s="252"/>
      <c r="N754" s="253"/>
      <c r="O754" s="253"/>
      <c r="P754" s="253"/>
      <c r="Q754" s="253"/>
      <c r="R754" s="253"/>
      <c r="S754" s="253"/>
      <c r="T754" s="254"/>
      <c r="AT754" s="255" t="s">
        <v>188</v>
      </c>
      <c r="AU754" s="255" t="s">
        <v>85</v>
      </c>
      <c r="AV754" s="12" t="s">
        <v>83</v>
      </c>
      <c r="AW754" s="12" t="s">
        <v>32</v>
      </c>
      <c r="AX754" s="12" t="s">
        <v>76</v>
      </c>
      <c r="AY754" s="255" t="s">
        <v>179</v>
      </c>
    </row>
    <row r="755" s="13" customFormat="1">
      <c r="B755" s="256"/>
      <c r="C755" s="257"/>
      <c r="D755" s="247" t="s">
        <v>188</v>
      </c>
      <c r="E755" s="258" t="s">
        <v>1</v>
      </c>
      <c r="F755" s="259" t="s">
        <v>816</v>
      </c>
      <c r="G755" s="257"/>
      <c r="H755" s="260">
        <v>86.507999999999996</v>
      </c>
      <c r="I755" s="261"/>
      <c r="J755" s="257"/>
      <c r="K755" s="257"/>
      <c r="L755" s="262"/>
      <c r="M755" s="263"/>
      <c r="N755" s="264"/>
      <c r="O755" s="264"/>
      <c r="P755" s="264"/>
      <c r="Q755" s="264"/>
      <c r="R755" s="264"/>
      <c r="S755" s="264"/>
      <c r="T755" s="265"/>
      <c r="AT755" s="266" t="s">
        <v>188</v>
      </c>
      <c r="AU755" s="266" t="s">
        <v>85</v>
      </c>
      <c r="AV755" s="13" t="s">
        <v>85</v>
      </c>
      <c r="AW755" s="13" t="s">
        <v>32</v>
      </c>
      <c r="AX755" s="13" t="s">
        <v>76</v>
      </c>
      <c r="AY755" s="266" t="s">
        <v>179</v>
      </c>
    </row>
    <row r="756" s="13" customFormat="1">
      <c r="B756" s="256"/>
      <c r="C756" s="257"/>
      <c r="D756" s="247" t="s">
        <v>188</v>
      </c>
      <c r="E756" s="258" t="s">
        <v>1</v>
      </c>
      <c r="F756" s="259" t="s">
        <v>817</v>
      </c>
      <c r="G756" s="257"/>
      <c r="H756" s="260">
        <v>30.289999999999999</v>
      </c>
      <c r="I756" s="261"/>
      <c r="J756" s="257"/>
      <c r="K756" s="257"/>
      <c r="L756" s="262"/>
      <c r="M756" s="263"/>
      <c r="N756" s="264"/>
      <c r="O756" s="264"/>
      <c r="P756" s="264"/>
      <c r="Q756" s="264"/>
      <c r="R756" s="264"/>
      <c r="S756" s="264"/>
      <c r="T756" s="265"/>
      <c r="AT756" s="266" t="s">
        <v>188</v>
      </c>
      <c r="AU756" s="266" t="s">
        <v>85</v>
      </c>
      <c r="AV756" s="13" t="s">
        <v>85</v>
      </c>
      <c r="AW756" s="13" t="s">
        <v>32</v>
      </c>
      <c r="AX756" s="13" t="s">
        <v>76</v>
      </c>
      <c r="AY756" s="266" t="s">
        <v>179</v>
      </c>
    </row>
    <row r="757" s="15" customFormat="1">
      <c r="B757" s="288"/>
      <c r="C757" s="289"/>
      <c r="D757" s="247" t="s">
        <v>188</v>
      </c>
      <c r="E757" s="290" t="s">
        <v>106</v>
      </c>
      <c r="F757" s="291" t="s">
        <v>386</v>
      </c>
      <c r="G757" s="289"/>
      <c r="H757" s="292">
        <v>116.798</v>
      </c>
      <c r="I757" s="293"/>
      <c r="J757" s="289"/>
      <c r="K757" s="289"/>
      <c r="L757" s="294"/>
      <c r="M757" s="295"/>
      <c r="N757" s="296"/>
      <c r="O757" s="296"/>
      <c r="P757" s="296"/>
      <c r="Q757" s="296"/>
      <c r="R757" s="296"/>
      <c r="S757" s="296"/>
      <c r="T757" s="297"/>
      <c r="AT757" s="298" t="s">
        <v>188</v>
      </c>
      <c r="AU757" s="298" t="s">
        <v>85</v>
      </c>
      <c r="AV757" s="15" t="s">
        <v>197</v>
      </c>
      <c r="AW757" s="15" t="s">
        <v>32</v>
      </c>
      <c r="AX757" s="15" t="s">
        <v>76</v>
      </c>
      <c r="AY757" s="298" t="s">
        <v>179</v>
      </c>
    </row>
    <row r="758" s="12" customFormat="1">
      <c r="B758" s="245"/>
      <c r="C758" s="246"/>
      <c r="D758" s="247" t="s">
        <v>188</v>
      </c>
      <c r="E758" s="248" t="s">
        <v>1</v>
      </c>
      <c r="F758" s="249" t="s">
        <v>881</v>
      </c>
      <c r="G758" s="246"/>
      <c r="H758" s="248" t="s">
        <v>1</v>
      </c>
      <c r="I758" s="250"/>
      <c r="J758" s="246"/>
      <c r="K758" s="246"/>
      <c r="L758" s="251"/>
      <c r="M758" s="252"/>
      <c r="N758" s="253"/>
      <c r="O758" s="253"/>
      <c r="P758" s="253"/>
      <c r="Q758" s="253"/>
      <c r="R758" s="253"/>
      <c r="S758" s="253"/>
      <c r="T758" s="254"/>
      <c r="AT758" s="255" t="s">
        <v>188</v>
      </c>
      <c r="AU758" s="255" t="s">
        <v>85</v>
      </c>
      <c r="AV758" s="12" t="s">
        <v>83</v>
      </c>
      <c r="AW758" s="12" t="s">
        <v>32</v>
      </c>
      <c r="AX758" s="12" t="s">
        <v>76</v>
      </c>
      <c r="AY758" s="255" t="s">
        <v>179</v>
      </c>
    </row>
    <row r="759" s="13" customFormat="1">
      <c r="B759" s="256"/>
      <c r="C759" s="257"/>
      <c r="D759" s="247" t="s">
        <v>188</v>
      </c>
      <c r="E759" s="258" t="s">
        <v>1</v>
      </c>
      <c r="F759" s="259" t="s">
        <v>882</v>
      </c>
      <c r="G759" s="257"/>
      <c r="H759" s="260">
        <v>48.421999999999997</v>
      </c>
      <c r="I759" s="261"/>
      <c r="J759" s="257"/>
      <c r="K759" s="257"/>
      <c r="L759" s="262"/>
      <c r="M759" s="263"/>
      <c r="N759" s="264"/>
      <c r="O759" s="264"/>
      <c r="P759" s="264"/>
      <c r="Q759" s="264"/>
      <c r="R759" s="264"/>
      <c r="S759" s="264"/>
      <c r="T759" s="265"/>
      <c r="AT759" s="266" t="s">
        <v>188</v>
      </c>
      <c r="AU759" s="266" t="s">
        <v>85</v>
      </c>
      <c r="AV759" s="13" t="s">
        <v>85</v>
      </c>
      <c r="AW759" s="13" t="s">
        <v>32</v>
      </c>
      <c r="AX759" s="13" t="s">
        <v>76</v>
      </c>
      <c r="AY759" s="266" t="s">
        <v>179</v>
      </c>
    </row>
    <row r="760" s="13" customFormat="1">
      <c r="B760" s="256"/>
      <c r="C760" s="257"/>
      <c r="D760" s="247" t="s">
        <v>188</v>
      </c>
      <c r="E760" s="258" t="s">
        <v>1</v>
      </c>
      <c r="F760" s="259" t="s">
        <v>883</v>
      </c>
      <c r="G760" s="257"/>
      <c r="H760" s="260">
        <v>12.365</v>
      </c>
      <c r="I760" s="261"/>
      <c r="J760" s="257"/>
      <c r="K760" s="257"/>
      <c r="L760" s="262"/>
      <c r="M760" s="263"/>
      <c r="N760" s="264"/>
      <c r="O760" s="264"/>
      <c r="P760" s="264"/>
      <c r="Q760" s="264"/>
      <c r="R760" s="264"/>
      <c r="S760" s="264"/>
      <c r="T760" s="265"/>
      <c r="AT760" s="266" t="s">
        <v>188</v>
      </c>
      <c r="AU760" s="266" t="s">
        <v>85</v>
      </c>
      <c r="AV760" s="13" t="s">
        <v>85</v>
      </c>
      <c r="AW760" s="13" t="s">
        <v>32</v>
      </c>
      <c r="AX760" s="13" t="s">
        <v>76</v>
      </c>
      <c r="AY760" s="266" t="s">
        <v>179</v>
      </c>
    </row>
    <row r="761" s="15" customFormat="1">
      <c r="B761" s="288"/>
      <c r="C761" s="289"/>
      <c r="D761" s="247" t="s">
        <v>188</v>
      </c>
      <c r="E761" s="290" t="s">
        <v>108</v>
      </c>
      <c r="F761" s="291" t="s">
        <v>386</v>
      </c>
      <c r="G761" s="289"/>
      <c r="H761" s="292">
        <v>60.786999999999999</v>
      </c>
      <c r="I761" s="293"/>
      <c r="J761" s="289"/>
      <c r="K761" s="289"/>
      <c r="L761" s="294"/>
      <c r="M761" s="295"/>
      <c r="N761" s="296"/>
      <c r="O761" s="296"/>
      <c r="P761" s="296"/>
      <c r="Q761" s="296"/>
      <c r="R761" s="296"/>
      <c r="S761" s="296"/>
      <c r="T761" s="297"/>
      <c r="AT761" s="298" t="s">
        <v>188</v>
      </c>
      <c r="AU761" s="298" t="s">
        <v>85</v>
      </c>
      <c r="AV761" s="15" t="s">
        <v>197</v>
      </c>
      <c r="AW761" s="15" t="s">
        <v>32</v>
      </c>
      <c r="AX761" s="15" t="s">
        <v>76</v>
      </c>
      <c r="AY761" s="298" t="s">
        <v>179</v>
      </c>
    </row>
    <row r="762" s="14" customFormat="1">
      <c r="B762" s="267"/>
      <c r="C762" s="268"/>
      <c r="D762" s="247" t="s">
        <v>188</v>
      </c>
      <c r="E762" s="269" t="s">
        <v>1</v>
      </c>
      <c r="F762" s="270" t="s">
        <v>193</v>
      </c>
      <c r="G762" s="268"/>
      <c r="H762" s="271">
        <v>177.58500000000001</v>
      </c>
      <c r="I762" s="272"/>
      <c r="J762" s="268"/>
      <c r="K762" s="268"/>
      <c r="L762" s="273"/>
      <c r="M762" s="274"/>
      <c r="N762" s="275"/>
      <c r="O762" s="275"/>
      <c r="P762" s="275"/>
      <c r="Q762" s="275"/>
      <c r="R762" s="275"/>
      <c r="S762" s="275"/>
      <c r="T762" s="276"/>
      <c r="AT762" s="277" t="s">
        <v>188</v>
      </c>
      <c r="AU762" s="277" t="s">
        <v>85</v>
      </c>
      <c r="AV762" s="14" t="s">
        <v>186</v>
      </c>
      <c r="AW762" s="14" t="s">
        <v>32</v>
      </c>
      <c r="AX762" s="14" t="s">
        <v>83</v>
      </c>
      <c r="AY762" s="277" t="s">
        <v>179</v>
      </c>
    </row>
    <row r="763" s="1" customFormat="1" ht="24" customHeight="1">
      <c r="B763" s="38"/>
      <c r="C763" s="278" t="s">
        <v>884</v>
      </c>
      <c r="D763" s="278" t="s">
        <v>308</v>
      </c>
      <c r="E763" s="279" t="s">
        <v>885</v>
      </c>
      <c r="F763" s="280" t="s">
        <v>886</v>
      </c>
      <c r="G763" s="281" t="s">
        <v>201</v>
      </c>
      <c r="H763" s="282">
        <v>68.203000000000003</v>
      </c>
      <c r="I763" s="283"/>
      <c r="J763" s="284">
        <f>ROUND(I763*H763,2)</f>
        <v>0</v>
      </c>
      <c r="K763" s="280" t="s">
        <v>185</v>
      </c>
      <c r="L763" s="285"/>
      <c r="M763" s="286" t="s">
        <v>1</v>
      </c>
      <c r="N763" s="287" t="s">
        <v>41</v>
      </c>
      <c r="O763" s="86"/>
      <c r="P763" s="241">
        <f>O763*H763</f>
        <v>0</v>
      </c>
      <c r="Q763" s="241">
        <v>0.00089999999999999998</v>
      </c>
      <c r="R763" s="241">
        <f>Q763*H763</f>
        <v>0.061382699999999998</v>
      </c>
      <c r="S763" s="241">
        <v>0</v>
      </c>
      <c r="T763" s="242">
        <f>S763*H763</f>
        <v>0</v>
      </c>
      <c r="AR763" s="243" t="s">
        <v>536</v>
      </c>
      <c r="AT763" s="243" t="s">
        <v>308</v>
      </c>
      <c r="AU763" s="243" t="s">
        <v>85</v>
      </c>
      <c r="AY763" s="17" t="s">
        <v>179</v>
      </c>
      <c r="BE763" s="244">
        <f>IF(N763="základní",J763,0)</f>
        <v>0</v>
      </c>
      <c r="BF763" s="244">
        <f>IF(N763="snížená",J763,0)</f>
        <v>0</v>
      </c>
      <c r="BG763" s="244">
        <f>IF(N763="zákl. přenesená",J763,0)</f>
        <v>0</v>
      </c>
      <c r="BH763" s="244">
        <f>IF(N763="sníž. přenesená",J763,0)</f>
        <v>0</v>
      </c>
      <c r="BI763" s="244">
        <f>IF(N763="nulová",J763,0)</f>
        <v>0</v>
      </c>
      <c r="BJ763" s="17" t="s">
        <v>83</v>
      </c>
      <c r="BK763" s="244">
        <f>ROUND(I763*H763,2)</f>
        <v>0</v>
      </c>
      <c r="BL763" s="17" t="s">
        <v>365</v>
      </c>
      <c r="BM763" s="243" t="s">
        <v>887</v>
      </c>
    </row>
    <row r="764" s="13" customFormat="1">
      <c r="B764" s="256"/>
      <c r="C764" s="257"/>
      <c r="D764" s="247" t="s">
        <v>188</v>
      </c>
      <c r="E764" s="258" t="s">
        <v>1</v>
      </c>
      <c r="F764" s="259" t="s">
        <v>888</v>
      </c>
      <c r="G764" s="257"/>
      <c r="H764" s="260">
        <v>66.866</v>
      </c>
      <c r="I764" s="261"/>
      <c r="J764" s="257"/>
      <c r="K764" s="257"/>
      <c r="L764" s="262"/>
      <c r="M764" s="263"/>
      <c r="N764" s="264"/>
      <c r="O764" s="264"/>
      <c r="P764" s="264"/>
      <c r="Q764" s="264"/>
      <c r="R764" s="264"/>
      <c r="S764" s="264"/>
      <c r="T764" s="265"/>
      <c r="AT764" s="266" t="s">
        <v>188</v>
      </c>
      <c r="AU764" s="266" t="s">
        <v>85</v>
      </c>
      <c r="AV764" s="13" t="s">
        <v>85</v>
      </c>
      <c r="AW764" s="13" t="s">
        <v>32</v>
      </c>
      <c r="AX764" s="13" t="s">
        <v>83</v>
      </c>
      <c r="AY764" s="266" t="s">
        <v>179</v>
      </c>
    </row>
    <row r="765" s="13" customFormat="1">
      <c r="B765" s="256"/>
      <c r="C765" s="257"/>
      <c r="D765" s="247" t="s">
        <v>188</v>
      </c>
      <c r="E765" s="257"/>
      <c r="F765" s="259" t="s">
        <v>889</v>
      </c>
      <c r="G765" s="257"/>
      <c r="H765" s="260">
        <v>68.203000000000003</v>
      </c>
      <c r="I765" s="261"/>
      <c r="J765" s="257"/>
      <c r="K765" s="257"/>
      <c r="L765" s="262"/>
      <c r="M765" s="263"/>
      <c r="N765" s="264"/>
      <c r="O765" s="264"/>
      <c r="P765" s="264"/>
      <c r="Q765" s="264"/>
      <c r="R765" s="264"/>
      <c r="S765" s="264"/>
      <c r="T765" s="265"/>
      <c r="AT765" s="266" t="s">
        <v>188</v>
      </c>
      <c r="AU765" s="266" t="s">
        <v>85</v>
      </c>
      <c r="AV765" s="13" t="s">
        <v>85</v>
      </c>
      <c r="AW765" s="13" t="s">
        <v>4</v>
      </c>
      <c r="AX765" s="13" t="s">
        <v>83</v>
      </c>
      <c r="AY765" s="266" t="s">
        <v>179</v>
      </c>
    </row>
    <row r="766" s="1" customFormat="1" ht="24" customHeight="1">
      <c r="B766" s="38"/>
      <c r="C766" s="278" t="s">
        <v>890</v>
      </c>
      <c r="D766" s="278" t="s">
        <v>308</v>
      </c>
      <c r="E766" s="279" t="s">
        <v>891</v>
      </c>
      <c r="F766" s="280" t="s">
        <v>892</v>
      </c>
      <c r="G766" s="281" t="s">
        <v>201</v>
      </c>
      <c r="H766" s="282">
        <v>131.048</v>
      </c>
      <c r="I766" s="283"/>
      <c r="J766" s="284">
        <f>ROUND(I766*H766,2)</f>
        <v>0</v>
      </c>
      <c r="K766" s="280" t="s">
        <v>185</v>
      </c>
      <c r="L766" s="285"/>
      <c r="M766" s="286" t="s">
        <v>1</v>
      </c>
      <c r="N766" s="287" t="s">
        <v>41</v>
      </c>
      <c r="O766" s="86"/>
      <c r="P766" s="241">
        <f>O766*H766</f>
        <v>0</v>
      </c>
      <c r="Q766" s="241">
        <v>0.0015</v>
      </c>
      <c r="R766" s="241">
        <f>Q766*H766</f>
        <v>0.196572</v>
      </c>
      <c r="S766" s="241">
        <v>0</v>
      </c>
      <c r="T766" s="242">
        <f>S766*H766</f>
        <v>0</v>
      </c>
      <c r="AR766" s="243" t="s">
        <v>536</v>
      </c>
      <c r="AT766" s="243" t="s">
        <v>308</v>
      </c>
      <c r="AU766" s="243" t="s">
        <v>85</v>
      </c>
      <c r="AY766" s="17" t="s">
        <v>179</v>
      </c>
      <c r="BE766" s="244">
        <f>IF(N766="základní",J766,0)</f>
        <v>0</v>
      </c>
      <c r="BF766" s="244">
        <f>IF(N766="snížená",J766,0)</f>
        <v>0</v>
      </c>
      <c r="BG766" s="244">
        <f>IF(N766="zákl. přenesená",J766,0)</f>
        <v>0</v>
      </c>
      <c r="BH766" s="244">
        <f>IF(N766="sníž. přenesená",J766,0)</f>
        <v>0</v>
      </c>
      <c r="BI766" s="244">
        <f>IF(N766="nulová",J766,0)</f>
        <v>0</v>
      </c>
      <c r="BJ766" s="17" t="s">
        <v>83</v>
      </c>
      <c r="BK766" s="244">
        <f>ROUND(I766*H766,2)</f>
        <v>0</v>
      </c>
      <c r="BL766" s="17" t="s">
        <v>365</v>
      </c>
      <c r="BM766" s="243" t="s">
        <v>893</v>
      </c>
    </row>
    <row r="767" s="13" customFormat="1">
      <c r="B767" s="256"/>
      <c r="C767" s="257"/>
      <c r="D767" s="247" t="s">
        <v>188</v>
      </c>
      <c r="E767" s="258" t="s">
        <v>1</v>
      </c>
      <c r="F767" s="259" t="s">
        <v>894</v>
      </c>
      <c r="G767" s="257"/>
      <c r="H767" s="260">
        <v>128.47800000000001</v>
      </c>
      <c r="I767" s="261"/>
      <c r="J767" s="257"/>
      <c r="K767" s="257"/>
      <c r="L767" s="262"/>
      <c r="M767" s="263"/>
      <c r="N767" s="264"/>
      <c r="O767" s="264"/>
      <c r="P767" s="264"/>
      <c r="Q767" s="264"/>
      <c r="R767" s="264"/>
      <c r="S767" s="264"/>
      <c r="T767" s="265"/>
      <c r="AT767" s="266" t="s">
        <v>188</v>
      </c>
      <c r="AU767" s="266" t="s">
        <v>85</v>
      </c>
      <c r="AV767" s="13" t="s">
        <v>85</v>
      </c>
      <c r="AW767" s="13" t="s">
        <v>32</v>
      </c>
      <c r="AX767" s="13" t="s">
        <v>83</v>
      </c>
      <c r="AY767" s="266" t="s">
        <v>179</v>
      </c>
    </row>
    <row r="768" s="13" customFormat="1">
      <c r="B768" s="256"/>
      <c r="C768" s="257"/>
      <c r="D768" s="247" t="s">
        <v>188</v>
      </c>
      <c r="E768" s="257"/>
      <c r="F768" s="259" t="s">
        <v>895</v>
      </c>
      <c r="G768" s="257"/>
      <c r="H768" s="260">
        <v>131.048</v>
      </c>
      <c r="I768" s="261"/>
      <c r="J768" s="257"/>
      <c r="K768" s="257"/>
      <c r="L768" s="262"/>
      <c r="M768" s="263"/>
      <c r="N768" s="264"/>
      <c r="O768" s="264"/>
      <c r="P768" s="264"/>
      <c r="Q768" s="264"/>
      <c r="R768" s="264"/>
      <c r="S768" s="264"/>
      <c r="T768" s="265"/>
      <c r="AT768" s="266" t="s">
        <v>188</v>
      </c>
      <c r="AU768" s="266" t="s">
        <v>85</v>
      </c>
      <c r="AV768" s="13" t="s">
        <v>85</v>
      </c>
      <c r="AW768" s="13" t="s">
        <v>4</v>
      </c>
      <c r="AX768" s="13" t="s">
        <v>83</v>
      </c>
      <c r="AY768" s="266" t="s">
        <v>179</v>
      </c>
    </row>
    <row r="769" s="1" customFormat="1" ht="24" customHeight="1">
      <c r="B769" s="38"/>
      <c r="C769" s="232" t="s">
        <v>896</v>
      </c>
      <c r="D769" s="232" t="s">
        <v>181</v>
      </c>
      <c r="E769" s="233" t="s">
        <v>897</v>
      </c>
      <c r="F769" s="234" t="s">
        <v>898</v>
      </c>
      <c r="G769" s="235" t="s">
        <v>201</v>
      </c>
      <c r="H769" s="236">
        <v>81.881</v>
      </c>
      <c r="I769" s="237"/>
      <c r="J769" s="238">
        <f>ROUND(I769*H769,2)</f>
        <v>0</v>
      </c>
      <c r="K769" s="234" t="s">
        <v>185</v>
      </c>
      <c r="L769" s="43"/>
      <c r="M769" s="239" t="s">
        <v>1</v>
      </c>
      <c r="N769" s="240" t="s">
        <v>41</v>
      </c>
      <c r="O769" s="86"/>
      <c r="P769" s="241">
        <f>O769*H769</f>
        <v>0</v>
      </c>
      <c r="Q769" s="241">
        <v>0</v>
      </c>
      <c r="R769" s="241">
        <f>Q769*H769</f>
        <v>0</v>
      </c>
      <c r="S769" s="241">
        <v>0.024500000000000001</v>
      </c>
      <c r="T769" s="242">
        <f>S769*H769</f>
        <v>2.0060845</v>
      </c>
      <c r="AR769" s="243" t="s">
        <v>365</v>
      </c>
      <c r="AT769" s="243" t="s">
        <v>181</v>
      </c>
      <c r="AU769" s="243" t="s">
        <v>85</v>
      </c>
      <c r="AY769" s="17" t="s">
        <v>179</v>
      </c>
      <c r="BE769" s="244">
        <f>IF(N769="základní",J769,0)</f>
        <v>0</v>
      </c>
      <c r="BF769" s="244">
        <f>IF(N769="snížená",J769,0)</f>
        <v>0</v>
      </c>
      <c r="BG769" s="244">
        <f>IF(N769="zákl. přenesená",J769,0)</f>
        <v>0</v>
      </c>
      <c r="BH769" s="244">
        <f>IF(N769="sníž. přenesená",J769,0)</f>
        <v>0</v>
      </c>
      <c r="BI769" s="244">
        <f>IF(N769="nulová",J769,0)</f>
        <v>0</v>
      </c>
      <c r="BJ769" s="17" t="s">
        <v>83</v>
      </c>
      <c r="BK769" s="244">
        <f>ROUND(I769*H769,2)</f>
        <v>0</v>
      </c>
      <c r="BL769" s="17" t="s">
        <v>365</v>
      </c>
      <c r="BM769" s="243" t="s">
        <v>899</v>
      </c>
    </row>
    <row r="770" s="12" customFormat="1">
      <c r="B770" s="245"/>
      <c r="C770" s="246"/>
      <c r="D770" s="247" t="s">
        <v>188</v>
      </c>
      <c r="E770" s="248" t="s">
        <v>1</v>
      </c>
      <c r="F770" s="249" t="s">
        <v>809</v>
      </c>
      <c r="G770" s="246"/>
      <c r="H770" s="248" t="s">
        <v>1</v>
      </c>
      <c r="I770" s="250"/>
      <c r="J770" s="246"/>
      <c r="K770" s="246"/>
      <c r="L770" s="251"/>
      <c r="M770" s="252"/>
      <c r="N770" s="253"/>
      <c r="O770" s="253"/>
      <c r="P770" s="253"/>
      <c r="Q770" s="253"/>
      <c r="R770" s="253"/>
      <c r="S770" s="253"/>
      <c r="T770" s="254"/>
      <c r="AT770" s="255" t="s">
        <v>188</v>
      </c>
      <c r="AU770" s="255" t="s">
        <v>85</v>
      </c>
      <c r="AV770" s="12" t="s">
        <v>83</v>
      </c>
      <c r="AW770" s="12" t="s">
        <v>32</v>
      </c>
      <c r="AX770" s="12" t="s">
        <v>76</v>
      </c>
      <c r="AY770" s="255" t="s">
        <v>179</v>
      </c>
    </row>
    <row r="771" s="13" customFormat="1">
      <c r="B771" s="256"/>
      <c r="C771" s="257"/>
      <c r="D771" s="247" t="s">
        <v>188</v>
      </c>
      <c r="E771" s="258" t="s">
        <v>1</v>
      </c>
      <c r="F771" s="259" t="s">
        <v>810</v>
      </c>
      <c r="G771" s="257"/>
      <c r="H771" s="260">
        <v>81.881</v>
      </c>
      <c r="I771" s="261"/>
      <c r="J771" s="257"/>
      <c r="K771" s="257"/>
      <c r="L771" s="262"/>
      <c r="M771" s="263"/>
      <c r="N771" s="264"/>
      <c r="O771" s="264"/>
      <c r="P771" s="264"/>
      <c r="Q771" s="264"/>
      <c r="R771" s="264"/>
      <c r="S771" s="264"/>
      <c r="T771" s="265"/>
      <c r="AT771" s="266" t="s">
        <v>188</v>
      </c>
      <c r="AU771" s="266" t="s">
        <v>85</v>
      </c>
      <c r="AV771" s="13" t="s">
        <v>85</v>
      </c>
      <c r="AW771" s="13" t="s">
        <v>32</v>
      </c>
      <c r="AX771" s="13" t="s">
        <v>83</v>
      </c>
      <c r="AY771" s="266" t="s">
        <v>179</v>
      </c>
    </row>
    <row r="772" s="1" customFormat="1" ht="24" customHeight="1">
      <c r="B772" s="38"/>
      <c r="C772" s="232" t="s">
        <v>900</v>
      </c>
      <c r="D772" s="232" t="s">
        <v>181</v>
      </c>
      <c r="E772" s="233" t="s">
        <v>901</v>
      </c>
      <c r="F772" s="234" t="s">
        <v>902</v>
      </c>
      <c r="G772" s="235" t="s">
        <v>201</v>
      </c>
      <c r="H772" s="236">
        <v>532.00800000000004</v>
      </c>
      <c r="I772" s="237"/>
      <c r="J772" s="238">
        <f>ROUND(I772*H772,2)</f>
        <v>0</v>
      </c>
      <c r="K772" s="234" t="s">
        <v>185</v>
      </c>
      <c r="L772" s="43"/>
      <c r="M772" s="239" t="s">
        <v>1</v>
      </c>
      <c r="N772" s="240" t="s">
        <v>41</v>
      </c>
      <c r="O772" s="86"/>
      <c r="P772" s="241">
        <f>O772*H772</f>
        <v>0</v>
      </c>
      <c r="Q772" s="241">
        <v>0</v>
      </c>
      <c r="R772" s="241">
        <f>Q772*H772</f>
        <v>0</v>
      </c>
      <c r="S772" s="241">
        <v>0.0053</v>
      </c>
      <c r="T772" s="242">
        <f>S772*H772</f>
        <v>2.8196424000000002</v>
      </c>
      <c r="AR772" s="243" t="s">
        <v>365</v>
      </c>
      <c r="AT772" s="243" t="s">
        <v>181</v>
      </c>
      <c r="AU772" s="243" t="s">
        <v>85</v>
      </c>
      <c r="AY772" s="17" t="s">
        <v>179</v>
      </c>
      <c r="BE772" s="244">
        <f>IF(N772="základní",J772,0)</f>
        <v>0</v>
      </c>
      <c r="BF772" s="244">
        <f>IF(N772="snížená",J772,0)</f>
        <v>0</v>
      </c>
      <c r="BG772" s="244">
        <f>IF(N772="zákl. přenesená",J772,0)</f>
        <v>0</v>
      </c>
      <c r="BH772" s="244">
        <f>IF(N772="sníž. přenesená",J772,0)</f>
        <v>0</v>
      </c>
      <c r="BI772" s="244">
        <f>IF(N772="nulová",J772,0)</f>
        <v>0</v>
      </c>
      <c r="BJ772" s="17" t="s">
        <v>83</v>
      </c>
      <c r="BK772" s="244">
        <f>ROUND(I772*H772,2)</f>
        <v>0</v>
      </c>
      <c r="BL772" s="17" t="s">
        <v>365</v>
      </c>
      <c r="BM772" s="243" t="s">
        <v>903</v>
      </c>
    </row>
    <row r="773" s="12" customFormat="1">
      <c r="B773" s="245"/>
      <c r="C773" s="246"/>
      <c r="D773" s="247" t="s">
        <v>188</v>
      </c>
      <c r="E773" s="248" t="s">
        <v>1</v>
      </c>
      <c r="F773" s="249" t="s">
        <v>702</v>
      </c>
      <c r="G773" s="246"/>
      <c r="H773" s="248" t="s">
        <v>1</v>
      </c>
      <c r="I773" s="250"/>
      <c r="J773" s="246"/>
      <c r="K773" s="246"/>
      <c r="L773" s="251"/>
      <c r="M773" s="252"/>
      <c r="N773" s="253"/>
      <c r="O773" s="253"/>
      <c r="P773" s="253"/>
      <c r="Q773" s="253"/>
      <c r="R773" s="253"/>
      <c r="S773" s="253"/>
      <c r="T773" s="254"/>
      <c r="AT773" s="255" t="s">
        <v>188</v>
      </c>
      <c r="AU773" s="255" t="s">
        <v>85</v>
      </c>
      <c r="AV773" s="12" t="s">
        <v>83</v>
      </c>
      <c r="AW773" s="12" t="s">
        <v>32</v>
      </c>
      <c r="AX773" s="12" t="s">
        <v>76</v>
      </c>
      <c r="AY773" s="255" t="s">
        <v>179</v>
      </c>
    </row>
    <row r="774" s="13" customFormat="1">
      <c r="B774" s="256"/>
      <c r="C774" s="257"/>
      <c r="D774" s="247" t="s">
        <v>188</v>
      </c>
      <c r="E774" s="258" t="s">
        <v>1</v>
      </c>
      <c r="F774" s="259" t="s">
        <v>703</v>
      </c>
      <c r="G774" s="257"/>
      <c r="H774" s="260">
        <v>532.00800000000004</v>
      </c>
      <c r="I774" s="261"/>
      <c r="J774" s="257"/>
      <c r="K774" s="257"/>
      <c r="L774" s="262"/>
      <c r="M774" s="263"/>
      <c r="N774" s="264"/>
      <c r="O774" s="264"/>
      <c r="P774" s="264"/>
      <c r="Q774" s="264"/>
      <c r="R774" s="264"/>
      <c r="S774" s="264"/>
      <c r="T774" s="265"/>
      <c r="AT774" s="266" t="s">
        <v>188</v>
      </c>
      <c r="AU774" s="266" t="s">
        <v>85</v>
      </c>
      <c r="AV774" s="13" t="s">
        <v>85</v>
      </c>
      <c r="AW774" s="13" t="s">
        <v>32</v>
      </c>
      <c r="AX774" s="13" t="s">
        <v>83</v>
      </c>
      <c r="AY774" s="266" t="s">
        <v>179</v>
      </c>
    </row>
    <row r="775" s="1" customFormat="1" ht="16.5" customHeight="1">
      <c r="B775" s="38"/>
      <c r="C775" s="232" t="s">
        <v>904</v>
      </c>
      <c r="D775" s="232" t="s">
        <v>181</v>
      </c>
      <c r="E775" s="233" t="s">
        <v>905</v>
      </c>
      <c r="F775" s="234" t="s">
        <v>906</v>
      </c>
      <c r="G775" s="235" t="s">
        <v>201</v>
      </c>
      <c r="H775" s="236">
        <v>1113.81</v>
      </c>
      <c r="I775" s="237"/>
      <c r="J775" s="238">
        <f>ROUND(I775*H775,2)</f>
        <v>0</v>
      </c>
      <c r="K775" s="234" t="s">
        <v>185</v>
      </c>
      <c r="L775" s="43"/>
      <c r="M775" s="239" t="s">
        <v>1</v>
      </c>
      <c r="N775" s="240" t="s">
        <v>41</v>
      </c>
      <c r="O775" s="86"/>
      <c r="P775" s="241">
        <f>O775*H775</f>
        <v>0</v>
      </c>
      <c r="Q775" s="241">
        <v>0.00027</v>
      </c>
      <c r="R775" s="241">
        <f>Q775*H775</f>
        <v>0.30072870000000002</v>
      </c>
      <c r="S775" s="241">
        <v>0</v>
      </c>
      <c r="T775" s="242">
        <f>S775*H775</f>
        <v>0</v>
      </c>
      <c r="AR775" s="243" t="s">
        <v>365</v>
      </c>
      <c r="AT775" s="243" t="s">
        <v>181</v>
      </c>
      <c r="AU775" s="243" t="s">
        <v>85</v>
      </c>
      <c r="AY775" s="17" t="s">
        <v>179</v>
      </c>
      <c r="BE775" s="244">
        <f>IF(N775="základní",J775,0)</f>
        <v>0</v>
      </c>
      <c r="BF775" s="244">
        <f>IF(N775="snížená",J775,0)</f>
        <v>0</v>
      </c>
      <c r="BG775" s="244">
        <f>IF(N775="zákl. přenesená",J775,0)</f>
        <v>0</v>
      </c>
      <c r="BH775" s="244">
        <f>IF(N775="sníž. přenesená",J775,0)</f>
        <v>0</v>
      </c>
      <c r="BI775" s="244">
        <f>IF(N775="nulová",J775,0)</f>
        <v>0</v>
      </c>
      <c r="BJ775" s="17" t="s">
        <v>83</v>
      </c>
      <c r="BK775" s="244">
        <f>ROUND(I775*H775,2)</f>
        <v>0</v>
      </c>
      <c r="BL775" s="17" t="s">
        <v>365</v>
      </c>
      <c r="BM775" s="243" t="s">
        <v>907</v>
      </c>
    </row>
    <row r="776" s="12" customFormat="1">
      <c r="B776" s="245"/>
      <c r="C776" s="246"/>
      <c r="D776" s="247" t="s">
        <v>188</v>
      </c>
      <c r="E776" s="248" t="s">
        <v>1</v>
      </c>
      <c r="F776" s="249" t="s">
        <v>908</v>
      </c>
      <c r="G776" s="246"/>
      <c r="H776" s="248" t="s">
        <v>1</v>
      </c>
      <c r="I776" s="250"/>
      <c r="J776" s="246"/>
      <c r="K776" s="246"/>
      <c r="L776" s="251"/>
      <c r="M776" s="252"/>
      <c r="N776" s="253"/>
      <c r="O776" s="253"/>
      <c r="P776" s="253"/>
      <c r="Q776" s="253"/>
      <c r="R776" s="253"/>
      <c r="S776" s="253"/>
      <c r="T776" s="254"/>
      <c r="AT776" s="255" t="s">
        <v>188</v>
      </c>
      <c r="AU776" s="255" t="s">
        <v>85</v>
      </c>
      <c r="AV776" s="12" t="s">
        <v>83</v>
      </c>
      <c r="AW776" s="12" t="s">
        <v>32</v>
      </c>
      <c r="AX776" s="12" t="s">
        <v>76</v>
      </c>
      <c r="AY776" s="255" t="s">
        <v>179</v>
      </c>
    </row>
    <row r="777" s="13" customFormat="1">
      <c r="B777" s="256"/>
      <c r="C777" s="257"/>
      <c r="D777" s="247" t="s">
        <v>188</v>
      </c>
      <c r="E777" s="258" t="s">
        <v>1</v>
      </c>
      <c r="F777" s="259" t="s">
        <v>541</v>
      </c>
      <c r="G777" s="257"/>
      <c r="H777" s="260">
        <v>486.44999999999999</v>
      </c>
      <c r="I777" s="261"/>
      <c r="J777" s="257"/>
      <c r="K777" s="257"/>
      <c r="L777" s="262"/>
      <c r="M777" s="263"/>
      <c r="N777" s="264"/>
      <c r="O777" s="264"/>
      <c r="P777" s="264"/>
      <c r="Q777" s="264"/>
      <c r="R777" s="264"/>
      <c r="S777" s="264"/>
      <c r="T777" s="265"/>
      <c r="AT777" s="266" t="s">
        <v>188</v>
      </c>
      <c r="AU777" s="266" t="s">
        <v>85</v>
      </c>
      <c r="AV777" s="13" t="s">
        <v>85</v>
      </c>
      <c r="AW777" s="13" t="s">
        <v>32</v>
      </c>
      <c r="AX777" s="13" t="s">
        <v>76</v>
      </c>
      <c r="AY777" s="266" t="s">
        <v>179</v>
      </c>
    </row>
    <row r="778" s="13" customFormat="1">
      <c r="B778" s="256"/>
      <c r="C778" s="257"/>
      <c r="D778" s="247" t="s">
        <v>188</v>
      </c>
      <c r="E778" s="258" t="s">
        <v>1</v>
      </c>
      <c r="F778" s="259" t="s">
        <v>542</v>
      </c>
      <c r="G778" s="257"/>
      <c r="H778" s="260">
        <v>70.454999999999998</v>
      </c>
      <c r="I778" s="261"/>
      <c r="J778" s="257"/>
      <c r="K778" s="257"/>
      <c r="L778" s="262"/>
      <c r="M778" s="263"/>
      <c r="N778" s="264"/>
      <c r="O778" s="264"/>
      <c r="P778" s="264"/>
      <c r="Q778" s="264"/>
      <c r="R778" s="264"/>
      <c r="S778" s="264"/>
      <c r="T778" s="265"/>
      <c r="AT778" s="266" t="s">
        <v>188</v>
      </c>
      <c r="AU778" s="266" t="s">
        <v>85</v>
      </c>
      <c r="AV778" s="13" t="s">
        <v>85</v>
      </c>
      <c r="AW778" s="13" t="s">
        <v>32</v>
      </c>
      <c r="AX778" s="13" t="s">
        <v>76</v>
      </c>
      <c r="AY778" s="266" t="s">
        <v>179</v>
      </c>
    </row>
    <row r="779" s="15" customFormat="1">
      <c r="B779" s="288"/>
      <c r="C779" s="289"/>
      <c r="D779" s="247" t="s">
        <v>188</v>
      </c>
      <c r="E779" s="290" t="s">
        <v>1</v>
      </c>
      <c r="F779" s="291" t="s">
        <v>386</v>
      </c>
      <c r="G779" s="289"/>
      <c r="H779" s="292">
        <v>556.90499999999997</v>
      </c>
      <c r="I779" s="293"/>
      <c r="J779" s="289"/>
      <c r="K779" s="289"/>
      <c r="L779" s="294"/>
      <c r="M779" s="295"/>
      <c r="N779" s="296"/>
      <c r="O779" s="296"/>
      <c r="P779" s="296"/>
      <c r="Q779" s="296"/>
      <c r="R779" s="296"/>
      <c r="S779" s="296"/>
      <c r="T779" s="297"/>
      <c r="AT779" s="298" t="s">
        <v>188</v>
      </c>
      <c r="AU779" s="298" t="s">
        <v>85</v>
      </c>
      <c r="AV779" s="15" t="s">
        <v>197</v>
      </c>
      <c r="AW779" s="15" t="s">
        <v>32</v>
      </c>
      <c r="AX779" s="15" t="s">
        <v>76</v>
      </c>
      <c r="AY779" s="298" t="s">
        <v>179</v>
      </c>
    </row>
    <row r="780" s="13" customFormat="1">
      <c r="B780" s="256"/>
      <c r="C780" s="257"/>
      <c r="D780" s="247" t="s">
        <v>188</v>
      </c>
      <c r="E780" s="258" t="s">
        <v>1</v>
      </c>
      <c r="F780" s="259" t="s">
        <v>909</v>
      </c>
      <c r="G780" s="257"/>
      <c r="H780" s="260">
        <v>1113.81</v>
      </c>
      <c r="I780" s="261"/>
      <c r="J780" s="257"/>
      <c r="K780" s="257"/>
      <c r="L780" s="262"/>
      <c r="M780" s="263"/>
      <c r="N780" s="264"/>
      <c r="O780" s="264"/>
      <c r="P780" s="264"/>
      <c r="Q780" s="264"/>
      <c r="R780" s="264"/>
      <c r="S780" s="264"/>
      <c r="T780" s="265"/>
      <c r="AT780" s="266" t="s">
        <v>188</v>
      </c>
      <c r="AU780" s="266" t="s">
        <v>85</v>
      </c>
      <c r="AV780" s="13" t="s">
        <v>85</v>
      </c>
      <c r="AW780" s="13" t="s">
        <v>32</v>
      </c>
      <c r="AX780" s="13" t="s">
        <v>83</v>
      </c>
      <c r="AY780" s="266" t="s">
        <v>179</v>
      </c>
    </row>
    <row r="781" s="1" customFormat="1" ht="60" customHeight="1">
      <c r="B781" s="38"/>
      <c r="C781" s="278" t="s">
        <v>910</v>
      </c>
      <c r="D781" s="278" t="s">
        <v>308</v>
      </c>
      <c r="E781" s="279" t="s">
        <v>911</v>
      </c>
      <c r="F781" s="280" t="s">
        <v>912</v>
      </c>
      <c r="G781" s="281" t="s">
        <v>201</v>
      </c>
      <c r="H781" s="282">
        <v>1169.501</v>
      </c>
      <c r="I781" s="283"/>
      <c r="J781" s="284">
        <f>ROUND(I781*H781,2)</f>
        <v>0</v>
      </c>
      <c r="K781" s="280" t="s">
        <v>1</v>
      </c>
      <c r="L781" s="285"/>
      <c r="M781" s="286" t="s">
        <v>1</v>
      </c>
      <c r="N781" s="287" t="s">
        <v>41</v>
      </c>
      <c r="O781" s="86"/>
      <c r="P781" s="241">
        <f>O781*H781</f>
        <v>0</v>
      </c>
      <c r="Q781" s="241">
        <v>0.0035000000000000001</v>
      </c>
      <c r="R781" s="241">
        <f>Q781*H781</f>
        <v>4.0932535000000003</v>
      </c>
      <c r="S781" s="241">
        <v>0</v>
      </c>
      <c r="T781" s="242">
        <f>S781*H781</f>
        <v>0</v>
      </c>
      <c r="AR781" s="243" t="s">
        <v>536</v>
      </c>
      <c r="AT781" s="243" t="s">
        <v>308</v>
      </c>
      <c r="AU781" s="243" t="s">
        <v>85</v>
      </c>
      <c r="AY781" s="17" t="s">
        <v>179</v>
      </c>
      <c r="BE781" s="244">
        <f>IF(N781="základní",J781,0)</f>
        <v>0</v>
      </c>
      <c r="BF781" s="244">
        <f>IF(N781="snížená",J781,0)</f>
        <v>0</v>
      </c>
      <c r="BG781" s="244">
        <f>IF(N781="zákl. přenesená",J781,0)</f>
        <v>0</v>
      </c>
      <c r="BH781" s="244">
        <f>IF(N781="sníž. přenesená",J781,0)</f>
        <v>0</v>
      </c>
      <c r="BI781" s="244">
        <f>IF(N781="nulová",J781,0)</f>
        <v>0</v>
      </c>
      <c r="BJ781" s="17" t="s">
        <v>83</v>
      </c>
      <c r="BK781" s="244">
        <f>ROUND(I781*H781,2)</f>
        <v>0</v>
      </c>
      <c r="BL781" s="17" t="s">
        <v>365</v>
      </c>
      <c r="BM781" s="243" t="s">
        <v>913</v>
      </c>
    </row>
    <row r="782" s="13" customFormat="1">
      <c r="B782" s="256"/>
      <c r="C782" s="257"/>
      <c r="D782" s="247" t="s">
        <v>188</v>
      </c>
      <c r="E782" s="258" t="s">
        <v>1</v>
      </c>
      <c r="F782" s="259" t="s">
        <v>914</v>
      </c>
      <c r="G782" s="257"/>
      <c r="H782" s="260">
        <v>1169.501</v>
      </c>
      <c r="I782" s="261"/>
      <c r="J782" s="257"/>
      <c r="K782" s="257"/>
      <c r="L782" s="262"/>
      <c r="M782" s="263"/>
      <c r="N782" s="264"/>
      <c r="O782" s="264"/>
      <c r="P782" s="264"/>
      <c r="Q782" s="264"/>
      <c r="R782" s="264"/>
      <c r="S782" s="264"/>
      <c r="T782" s="265"/>
      <c r="AT782" s="266" t="s">
        <v>188</v>
      </c>
      <c r="AU782" s="266" t="s">
        <v>85</v>
      </c>
      <c r="AV782" s="13" t="s">
        <v>85</v>
      </c>
      <c r="AW782" s="13" t="s">
        <v>32</v>
      </c>
      <c r="AX782" s="13" t="s">
        <v>83</v>
      </c>
      <c r="AY782" s="266" t="s">
        <v>179</v>
      </c>
    </row>
    <row r="783" s="1" customFormat="1" ht="24" customHeight="1">
      <c r="B783" s="38"/>
      <c r="C783" s="232" t="s">
        <v>915</v>
      </c>
      <c r="D783" s="232" t="s">
        <v>181</v>
      </c>
      <c r="E783" s="233" t="s">
        <v>916</v>
      </c>
      <c r="F783" s="234" t="s">
        <v>917</v>
      </c>
      <c r="G783" s="235" t="s">
        <v>201</v>
      </c>
      <c r="H783" s="236">
        <v>556.90499999999997</v>
      </c>
      <c r="I783" s="237"/>
      <c r="J783" s="238">
        <f>ROUND(I783*H783,2)</f>
        <v>0</v>
      </c>
      <c r="K783" s="234" t="s">
        <v>185</v>
      </c>
      <c r="L783" s="43"/>
      <c r="M783" s="239" t="s">
        <v>1</v>
      </c>
      <c r="N783" s="240" t="s">
        <v>41</v>
      </c>
      <c r="O783" s="86"/>
      <c r="P783" s="241">
        <f>O783*H783</f>
        <v>0</v>
      </c>
      <c r="Q783" s="241">
        <v>0.0020400000000000001</v>
      </c>
      <c r="R783" s="241">
        <f>Q783*H783</f>
        <v>1.1360862000000001</v>
      </c>
      <c r="S783" s="241">
        <v>0</v>
      </c>
      <c r="T783" s="242">
        <f>S783*H783</f>
        <v>0</v>
      </c>
      <c r="AR783" s="243" t="s">
        <v>365</v>
      </c>
      <c r="AT783" s="243" t="s">
        <v>181</v>
      </c>
      <c r="AU783" s="243" t="s">
        <v>85</v>
      </c>
      <c r="AY783" s="17" t="s">
        <v>179</v>
      </c>
      <c r="BE783" s="244">
        <f>IF(N783="základní",J783,0)</f>
        <v>0</v>
      </c>
      <c r="BF783" s="244">
        <f>IF(N783="snížená",J783,0)</f>
        <v>0</v>
      </c>
      <c r="BG783" s="244">
        <f>IF(N783="zákl. přenesená",J783,0)</f>
        <v>0</v>
      </c>
      <c r="BH783" s="244">
        <f>IF(N783="sníž. přenesená",J783,0)</f>
        <v>0</v>
      </c>
      <c r="BI783" s="244">
        <f>IF(N783="nulová",J783,0)</f>
        <v>0</v>
      </c>
      <c r="BJ783" s="17" t="s">
        <v>83</v>
      </c>
      <c r="BK783" s="244">
        <f>ROUND(I783*H783,2)</f>
        <v>0</v>
      </c>
      <c r="BL783" s="17" t="s">
        <v>365</v>
      </c>
      <c r="BM783" s="243" t="s">
        <v>918</v>
      </c>
    </row>
    <row r="784" s="12" customFormat="1">
      <c r="B784" s="245"/>
      <c r="C784" s="246"/>
      <c r="D784" s="247" t="s">
        <v>188</v>
      </c>
      <c r="E784" s="248" t="s">
        <v>1</v>
      </c>
      <c r="F784" s="249" t="s">
        <v>540</v>
      </c>
      <c r="G784" s="246"/>
      <c r="H784" s="248" t="s">
        <v>1</v>
      </c>
      <c r="I784" s="250"/>
      <c r="J784" s="246"/>
      <c r="K784" s="246"/>
      <c r="L784" s="251"/>
      <c r="M784" s="252"/>
      <c r="N784" s="253"/>
      <c r="O784" s="253"/>
      <c r="P784" s="253"/>
      <c r="Q784" s="253"/>
      <c r="R784" s="253"/>
      <c r="S784" s="253"/>
      <c r="T784" s="254"/>
      <c r="AT784" s="255" t="s">
        <v>188</v>
      </c>
      <c r="AU784" s="255" t="s">
        <v>85</v>
      </c>
      <c r="AV784" s="12" t="s">
        <v>83</v>
      </c>
      <c r="AW784" s="12" t="s">
        <v>32</v>
      </c>
      <c r="AX784" s="12" t="s">
        <v>76</v>
      </c>
      <c r="AY784" s="255" t="s">
        <v>179</v>
      </c>
    </row>
    <row r="785" s="13" customFormat="1">
      <c r="B785" s="256"/>
      <c r="C785" s="257"/>
      <c r="D785" s="247" t="s">
        <v>188</v>
      </c>
      <c r="E785" s="258" t="s">
        <v>1</v>
      </c>
      <c r="F785" s="259" t="s">
        <v>541</v>
      </c>
      <c r="G785" s="257"/>
      <c r="H785" s="260">
        <v>486.44999999999999</v>
      </c>
      <c r="I785" s="261"/>
      <c r="J785" s="257"/>
      <c r="K785" s="257"/>
      <c r="L785" s="262"/>
      <c r="M785" s="263"/>
      <c r="N785" s="264"/>
      <c r="O785" s="264"/>
      <c r="P785" s="264"/>
      <c r="Q785" s="264"/>
      <c r="R785" s="264"/>
      <c r="S785" s="264"/>
      <c r="T785" s="265"/>
      <c r="AT785" s="266" t="s">
        <v>188</v>
      </c>
      <c r="AU785" s="266" t="s">
        <v>85</v>
      </c>
      <c r="AV785" s="13" t="s">
        <v>85</v>
      </c>
      <c r="AW785" s="13" t="s">
        <v>32</v>
      </c>
      <c r="AX785" s="13" t="s">
        <v>76</v>
      </c>
      <c r="AY785" s="266" t="s">
        <v>179</v>
      </c>
    </row>
    <row r="786" s="13" customFormat="1">
      <c r="B786" s="256"/>
      <c r="C786" s="257"/>
      <c r="D786" s="247" t="s">
        <v>188</v>
      </c>
      <c r="E786" s="258" t="s">
        <v>1</v>
      </c>
      <c r="F786" s="259" t="s">
        <v>542</v>
      </c>
      <c r="G786" s="257"/>
      <c r="H786" s="260">
        <v>70.454999999999998</v>
      </c>
      <c r="I786" s="261"/>
      <c r="J786" s="257"/>
      <c r="K786" s="257"/>
      <c r="L786" s="262"/>
      <c r="M786" s="263"/>
      <c r="N786" s="264"/>
      <c r="O786" s="264"/>
      <c r="P786" s="264"/>
      <c r="Q786" s="264"/>
      <c r="R786" s="264"/>
      <c r="S786" s="264"/>
      <c r="T786" s="265"/>
      <c r="AT786" s="266" t="s">
        <v>188</v>
      </c>
      <c r="AU786" s="266" t="s">
        <v>85</v>
      </c>
      <c r="AV786" s="13" t="s">
        <v>85</v>
      </c>
      <c r="AW786" s="13" t="s">
        <v>32</v>
      </c>
      <c r="AX786" s="13" t="s">
        <v>76</v>
      </c>
      <c r="AY786" s="266" t="s">
        <v>179</v>
      </c>
    </row>
    <row r="787" s="14" customFormat="1">
      <c r="B787" s="267"/>
      <c r="C787" s="268"/>
      <c r="D787" s="247" t="s">
        <v>188</v>
      </c>
      <c r="E787" s="269" t="s">
        <v>1</v>
      </c>
      <c r="F787" s="270" t="s">
        <v>193</v>
      </c>
      <c r="G787" s="268"/>
      <c r="H787" s="271">
        <v>556.90499999999997</v>
      </c>
      <c r="I787" s="272"/>
      <c r="J787" s="268"/>
      <c r="K787" s="268"/>
      <c r="L787" s="273"/>
      <c r="M787" s="274"/>
      <c r="N787" s="275"/>
      <c r="O787" s="275"/>
      <c r="P787" s="275"/>
      <c r="Q787" s="275"/>
      <c r="R787" s="275"/>
      <c r="S787" s="275"/>
      <c r="T787" s="276"/>
      <c r="AT787" s="277" t="s">
        <v>188</v>
      </c>
      <c r="AU787" s="277" t="s">
        <v>85</v>
      </c>
      <c r="AV787" s="14" t="s">
        <v>186</v>
      </c>
      <c r="AW787" s="14" t="s">
        <v>32</v>
      </c>
      <c r="AX787" s="14" t="s">
        <v>83</v>
      </c>
      <c r="AY787" s="277" t="s">
        <v>179</v>
      </c>
    </row>
    <row r="788" s="1" customFormat="1" ht="16.5" customHeight="1">
      <c r="B788" s="38"/>
      <c r="C788" s="278" t="s">
        <v>919</v>
      </c>
      <c r="D788" s="278" t="s">
        <v>308</v>
      </c>
      <c r="E788" s="279" t="s">
        <v>920</v>
      </c>
      <c r="F788" s="280" t="s">
        <v>921</v>
      </c>
      <c r="G788" s="281" t="s">
        <v>184</v>
      </c>
      <c r="H788" s="282">
        <v>67.385999999999996</v>
      </c>
      <c r="I788" s="283"/>
      <c r="J788" s="284">
        <f>ROUND(I788*H788,2)</f>
        <v>0</v>
      </c>
      <c r="K788" s="280" t="s">
        <v>185</v>
      </c>
      <c r="L788" s="285"/>
      <c r="M788" s="286" t="s">
        <v>1</v>
      </c>
      <c r="N788" s="287" t="s">
        <v>41</v>
      </c>
      <c r="O788" s="86"/>
      <c r="P788" s="241">
        <f>O788*H788</f>
        <v>0</v>
      </c>
      <c r="Q788" s="241">
        <v>0.02</v>
      </c>
      <c r="R788" s="241">
        <f>Q788*H788</f>
        <v>1.34772</v>
      </c>
      <c r="S788" s="241">
        <v>0</v>
      </c>
      <c r="T788" s="242">
        <f>S788*H788</f>
        <v>0</v>
      </c>
      <c r="AR788" s="243" t="s">
        <v>536</v>
      </c>
      <c r="AT788" s="243" t="s">
        <v>308</v>
      </c>
      <c r="AU788" s="243" t="s">
        <v>85</v>
      </c>
      <c r="AY788" s="17" t="s">
        <v>179</v>
      </c>
      <c r="BE788" s="244">
        <f>IF(N788="základní",J788,0)</f>
        <v>0</v>
      </c>
      <c r="BF788" s="244">
        <f>IF(N788="snížená",J788,0)</f>
        <v>0</v>
      </c>
      <c r="BG788" s="244">
        <f>IF(N788="zákl. přenesená",J788,0)</f>
        <v>0</v>
      </c>
      <c r="BH788" s="244">
        <f>IF(N788="sníž. přenesená",J788,0)</f>
        <v>0</v>
      </c>
      <c r="BI788" s="244">
        <f>IF(N788="nulová",J788,0)</f>
        <v>0</v>
      </c>
      <c r="BJ788" s="17" t="s">
        <v>83</v>
      </c>
      <c r="BK788" s="244">
        <f>ROUND(I788*H788,2)</f>
        <v>0</v>
      </c>
      <c r="BL788" s="17" t="s">
        <v>365</v>
      </c>
      <c r="BM788" s="243" t="s">
        <v>922</v>
      </c>
    </row>
    <row r="789" s="13" customFormat="1">
      <c r="B789" s="256"/>
      <c r="C789" s="257"/>
      <c r="D789" s="247" t="s">
        <v>188</v>
      </c>
      <c r="E789" s="258" t="s">
        <v>1</v>
      </c>
      <c r="F789" s="259" t="s">
        <v>923</v>
      </c>
      <c r="G789" s="257"/>
      <c r="H789" s="260">
        <v>67.385999999999996</v>
      </c>
      <c r="I789" s="261"/>
      <c r="J789" s="257"/>
      <c r="K789" s="257"/>
      <c r="L789" s="262"/>
      <c r="M789" s="263"/>
      <c r="N789" s="264"/>
      <c r="O789" s="264"/>
      <c r="P789" s="264"/>
      <c r="Q789" s="264"/>
      <c r="R789" s="264"/>
      <c r="S789" s="264"/>
      <c r="T789" s="265"/>
      <c r="AT789" s="266" t="s">
        <v>188</v>
      </c>
      <c r="AU789" s="266" t="s">
        <v>85</v>
      </c>
      <c r="AV789" s="13" t="s">
        <v>85</v>
      </c>
      <c r="AW789" s="13" t="s">
        <v>32</v>
      </c>
      <c r="AX789" s="13" t="s">
        <v>83</v>
      </c>
      <c r="AY789" s="266" t="s">
        <v>179</v>
      </c>
    </row>
    <row r="790" s="1" customFormat="1" ht="24" customHeight="1">
      <c r="B790" s="38"/>
      <c r="C790" s="232" t="s">
        <v>924</v>
      </c>
      <c r="D790" s="232" t="s">
        <v>181</v>
      </c>
      <c r="E790" s="233" t="s">
        <v>925</v>
      </c>
      <c r="F790" s="234" t="s">
        <v>926</v>
      </c>
      <c r="G790" s="235" t="s">
        <v>201</v>
      </c>
      <c r="H790" s="236">
        <v>613.88900000000001</v>
      </c>
      <c r="I790" s="237"/>
      <c r="J790" s="238">
        <f>ROUND(I790*H790,2)</f>
        <v>0</v>
      </c>
      <c r="K790" s="234" t="s">
        <v>185</v>
      </c>
      <c r="L790" s="43"/>
      <c r="M790" s="239" t="s">
        <v>1</v>
      </c>
      <c r="N790" s="240" t="s">
        <v>41</v>
      </c>
      <c r="O790" s="86"/>
      <c r="P790" s="241">
        <f>O790*H790</f>
        <v>0</v>
      </c>
      <c r="Q790" s="241">
        <v>0</v>
      </c>
      <c r="R790" s="241">
        <f>Q790*H790</f>
        <v>0</v>
      </c>
      <c r="S790" s="241">
        <v>0.17999999999999999</v>
      </c>
      <c r="T790" s="242">
        <f>S790*H790</f>
        <v>110.50001999999999</v>
      </c>
      <c r="AR790" s="243" t="s">
        <v>365</v>
      </c>
      <c r="AT790" s="243" t="s">
        <v>181</v>
      </c>
      <c r="AU790" s="243" t="s">
        <v>85</v>
      </c>
      <c r="AY790" s="17" t="s">
        <v>179</v>
      </c>
      <c r="BE790" s="244">
        <f>IF(N790="základní",J790,0)</f>
        <v>0</v>
      </c>
      <c r="BF790" s="244">
        <f>IF(N790="snížená",J790,0)</f>
        <v>0</v>
      </c>
      <c r="BG790" s="244">
        <f>IF(N790="zákl. přenesená",J790,0)</f>
        <v>0</v>
      </c>
      <c r="BH790" s="244">
        <f>IF(N790="sníž. přenesená",J790,0)</f>
        <v>0</v>
      </c>
      <c r="BI790" s="244">
        <f>IF(N790="nulová",J790,0)</f>
        <v>0</v>
      </c>
      <c r="BJ790" s="17" t="s">
        <v>83</v>
      </c>
      <c r="BK790" s="244">
        <f>ROUND(I790*H790,2)</f>
        <v>0</v>
      </c>
      <c r="BL790" s="17" t="s">
        <v>365</v>
      </c>
      <c r="BM790" s="243" t="s">
        <v>927</v>
      </c>
    </row>
    <row r="791" s="12" customFormat="1">
      <c r="B791" s="245"/>
      <c r="C791" s="246"/>
      <c r="D791" s="247" t="s">
        <v>188</v>
      </c>
      <c r="E791" s="248" t="s">
        <v>1</v>
      </c>
      <c r="F791" s="249" t="s">
        <v>928</v>
      </c>
      <c r="G791" s="246"/>
      <c r="H791" s="248" t="s">
        <v>1</v>
      </c>
      <c r="I791" s="250"/>
      <c r="J791" s="246"/>
      <c r="K791" s="246"/>
      <c r="L791" s="251"/>
      <c r="M791" s="252"/>
      <c r="N791" s="253"/>
      <c r="O791" s="253"/>
      <c r="P791" s="253"/>
      <c r="Q791" s="253"/>
      <c r="R791" s="253"/>
      <c r="S791" s="253"/>
      <c r="T791" s="254"/>
      <c r="AT791" s="255" t="s">
        <v>188</v>
      </c>
      <c r="AU791" s="255" t="s">
        <v>85</v>
      </c>
      <c r="AV791" s="12" t="s">
        <v>83</v>
      </c>
      <c r="AW791" s="12" t="s">
        <v>32</v>
      </c>
      <c r="AX791" s="12" t="s">
        <v>76</v>
      </c>
      <c r="AY791" s="255" t="s">
        <v>179</v>
      </c>
    </row>
    <row r="792" s="12" customFormat="1">
      <c r="B792" s="245"/>
      <c r="C792" s="246"/>
      <c r="D792" s="247" t="s">
        <v>188</v>
      </c>
      <c r="E792" s="248" t="s">
        <v>1</v>
      </c>
      <c r="F792" s="249" t="s">
        <v>809</v>
      </c>
      <c r="G792" s="246"/>
      <c r="H792" s="248" t="s">
        <v>1</v>
      </c>
      <c r="I792" s="250"/>
      <c r="J792" s="246"/>
      <c r="K792" s="246"/>
      <c r="L792" s="251"/>
      <c r="M792" s="252"/>
      <c r="N792" s="253"/>
      <c r="O792" s="253"/>
      <c r="P792" s="253"/>
      <c r="Q792" s="253"/>
      <c r="R792" s="253"/>
      <c r="S792" s="253"/>
      <c r="T792" s="254"/>
      <c r="AT792" s="255" t="s">
        <v>188</v>
      </c>
      <c r="AU792" s="255" t="s">
        <v>85</v>
      </c>
      <c r="AV792" s="12" t="s">
        <v>83</v>
      </c>
      <c r="AW792" s="12" t="s">
        <v>32</v>
      </c>
      <c r="AX792" s="12" t="s">
        <v>76</v>
      </c>
      <c r="AY792" s="255" t="s">
        <v>179</v>
      </c>
    </row>
    <row r="793" s="13" customFormat="1">
      <c r="B793" s="256"/>
      <c r="C793" s="257"/>
      <c r="D793" s="247" t="s">
        <v>188</v>
      </c>
      <c r="E793" s="258" t="s">
        <v>1</v>
      </c>
      <c r="F793" s="259" t="s">
        <v>810</v>
      </c>
      <c r="G793" s="257"/>
      <c r="H793" s="260">
        <v>81.881</v>
      </c>
      <c r="I793" s="261"/>
      <c r="J793" s="257"/>
      <c r="K793" s="257"/>
      <c r="L793" s="262"/>
      <c r="M793" s="263"/>
      <c r="N793" s="264"/>
      <c r="O793" s="264"/>
      <c r="P793" s="264"/>
      <c r="Q793" s="264"/>
      <c r="R793" s="264"/>
      <c r="S793" s="264"/>
      <c r="T793" s="265"/>
      <c r="AT793" s="266" t="s">
        <v>188</v>
      </c>
      <c r="AU793" s="266" t="s">
        <v>85</v>
      </c>
      <c r="AV793" s="13" t="s">
        <v>85</v>
      </c>
      <c r="AW793" s="13" t="s">
        <v>32</v>
      </c>
      <c r="AX793" s="13" t="s">
        <v>76</v>
      </c>
      <c r="AY793" s="266" t="s">
        <v>179</v>
      </c>
    </row>
    <row r="794" s="12" customFormat="1">
      <c r="B794" s="245"/>
      <c r="C794" s="246"/>
      <c r="D794" s="247" t="s">
        <v>188</v>
      </c>
      <c r="E794" s="248" t="s">
        <v>1</v>
      </c>
      <c r="F794" s="249" t="s">
        <v>702</v>
      </c>
      <c r="G794" s="246"/>
      <c r="H794" s="248" t="s">
        <v>1</v>
      </c>
      <c r="I794" s="250"/>
      <c r="J794" s="246"/>
      <c r="K794" s="246"/>
      <c r="L794" s="251"/>
      <c r="M794" s="252"/>
      <c r="N794" s="253"/>
      <c r="O794" s="253"/>
      <c r="P794" s="253"/>
      <c r="Q794" s="253"/>
      <c r="R794" s="253"/>
      <c r="S794" s="253"/>
      <c r="T794" s="254"/>
      <c r="AT794" s="255" t="s">
        <v>188</v>
      </c>
      <c r="AU794" s="255" t="s">
        <v>85</v>
      </c>
      <c r="AV794" s="12" t="s">
        <v>83</v>
      </c>
      <c r="AW794" s="12" t="s">
        <v>32</v>
      </c>
      <c r="AX794" s="12" t="s">
        <v>76</v>
      </c>
      <c r="AY794" s="255" t="s">
        <v>179</v>
      </c>
    </row>
    <row r="795" s="13" customFormat="1">
      <c r="B795" s="256"/>
      <c r="C795" s="257"/>
      <c r="D795" s="247" t="s">
        <v>188</v>
      </c>
      <c r="E795" s="258" t="s">
        <v>1</v>
      </c>
      <c r="F795" s="259" t="s">
        <v>703</v>
      </c>
      <c r="G795" s="257"/>
      <c r="H795" s="260">
        <v>532.00800000000004</v>
      </c>
      <c r="I795" s="261"/>
      <c r="J795" s="257"/>
      <c r="K795" s="257"/>
      <c r="L795" s="262"/>
      <c r="M795" s="263"/>
      <c r="N795" s="264"/>
      <c r="O795" s="264"/>
      <c r="P795" s="264"/>
      <c r="Q795" s="264"/>
      <c r="R795" s="264"/>
      <c r="S795" s="264"/>
      <c r="T795" s="265"/>
      <c r="AT795" s="266" t="s">
        <v>188</v>
      </c>
      <c r="AU795" s="266" t="s">
        <v>85</v>
      </c>
      <c r="AV795" s="13" t="s">
        <v>85</v>
      </c>
      <c r="AW795" s="13" t="s">
        <v>32</v>
      </c>
      <c r="AX795" s="13" t="s">
        <v>76</v>
      </c>
      <c r="AY795" s="266" t="s">
        <v>179</v>
      </c>
    </row>
    <row r="796" s="14" customFormat="1">
      <c r="B796" s="267"/>
      <c r="C796" s="268"/>
      <c r="D796" s="247" t="s">
        <v>188</v>
      </c>
      <c r="E796" s="269" t="s">
        <v>1</v>
      </c>
      <c r="F796" s="270" t="s">
        <v>193</v>
      </c>
      <c r="G796" s="268"/>
      <c r="H796" s="271">
        <v>613.88900000000001</v>
      </c>
      <c r="I796" s="272"/>
      <c r="J796" s="268"/>
      <c r="K796" s="268"/>
      <c r="L796" s="273"/>
      <c r="M796" s="274"/>
      <c r="N796" s="275"/>
      <c r="O796" s="275"/>
      <c r="P796" s="275"/>
      <c r="Q796" s="275"/>
      <c r="R796" s="275"/>
      <c r="S796" s="275"/>
      <c r="T796" s="276"/>
      <c r="AT796" s="277" t="s">
        <v>188</v>
      </c>
      <c r="AU796" s="277" t="s">
        <v>85</v>
      </c>
      <c r="AV796" s="14" t="s">
        <v>186</v>
      </c>
      <c r="AW796" s="14" t="s">
        <v>32</v>
      </c>
      <c r="AX796" s="14" t="s">
        <v>83</v>
      </c>
      <c r="AY796" s="277" t="s">
        <v>179</v>
      </c>
    </row>
    <row r="797" s="1" customFormat="1" ht="24" customHeight="1">
      <c r="B797" s="38"/>
      <c r="C797" s="232" t="s">
        <v>929</v>
      </c>
      <c r="D797" s="232" t="s">
        <v>181</v>
      </c>
      <c r="E797" s="233" t="s">
        <v>930</v>
      </c>
      <c r="F797" s="234" t="s">
        <v>931</v>
      </c>
      <c r="G797" s="235" t="s">
        <v>801</v>
      </c>
      <c r="H797" s="299"/>
      <c r="I797" s="237"/>
      <c r="J797" s="238">
        <f>ROUND(I797*H797,2)</f>
        <v>0</v>
      </c>
      <c r="K797" s="234" t="s">
        <v>185</v>
      </c>
      <c r="L797" s="43"/>
      <c r="M797" s="239" t="s">
        <v>1</v>
      </c>
      <c r="N797" s="240" t="s">
        <v>41</v>
      </c>
      <c r="O797" s="86"/>
      <c r="P797" s="241">
        <f>O797*H797</f>
        <v>0</v>
      </c>
      <c r="Q797" s="241">
        <v>0</v>
      </c>
      <c r="R797" s="241">
        <f>Q797*H797</f>
        <v>0</v>
      </c>
      <c r="S797" s="241">
        <v>0</v>
      </c>
      <c r="T797" s="242">
        <f>S797*H797</f>
        <v>0</v>
      </c>
      <c r="AR797" s="243" t="s">
        <v>365</v>
      </c>
      <c r="AT797" s="243" t="s">
        <v>181</v>
      </c>
      <c r="AU797" s="243" t="s">
        <v>85</v>
      </c>
      <c r="AY797" s="17" t="s">
        <v>179</v>
      </c>
      <c r="BE797" s="244">
        <f>IF(N797="základní",J797,0)</f>
        <v>0</v>
      </c>
      <c r="BF797" s="244">
        <f>IF(N797="snížená",J797,0)</f>
        <v>0</v>
      </c>
      <c r="BG797" s="244">
        <f>IF(N797="zákl. přenesená",J797,0)</f>
        <v>0</v>
      </c>
      <c r="BH797" s="244">
        <f>IF(N797="sníž. přenesená",J797,0)</f>
        <v>0</v>
      </c>
      <c r="BI797" s="244">
        <f>IF(N797="nulová",J797,0)</f>
        <v>0</v>
      </c>
      <c r="BJ797" s="17" t="s">
        <v>83</v>
      </c>
      <c r="BK797" s="244">
        <f>ROUND(I797*H797,2)</f>
        <v>0</v>
      </c>
      <c r="BL797" s="17" t="s">
        <v>365</v>
      </c>
      <c r="BM797" s="243" t="s">
        <v>932</v>
      </c>
    </row>
    <row r="798" s="11" customFormat="1" ht="22.8" customHeight="1">
      <c r="B798" s="216"/>
      <c r="C798" s="217"/>
      <c r="D798" s="218" t="s">
        <v>75</v>
      </c>
      <c r="E798" s="230" t="s">
        <v>933</v>
      </c>
      <c r="F798" s="230" t="s">
        <v>934</v>
      </c>
      <c r="G798" s="217"/>
      <c r="H798" s="217"/>
      <c r="I798" s="220"/>
      <c r="J798" s="231">
        <f>BK798</f>
        <v>0</v>
      </c>
      <c r="K798" s="217"/>
      <c r="L798" s="222"/>
      <c r="M798" s="223"/>
      <c r="N798" s="224"/>
      <c r="O798" s="224"/>
      <c r="P798" s="225">
        <f>SUM(P799:P805)</f>
        <v>0</v>
      </c>
      <c r="Q798" s="224"/>
      <c r="R798" s="225">
        <f>SUM(R799:R805)</f>
        <v>0.016289999999999999</v>
      </c>
      <c r="S798" s="224"/>
      <c r="T798" s="226">
        <f>SUM(T799:T805)</f>
        <v>0.069330000000000003</v>
      </c>
      <c r="AR798" s="227" t="s">
        <v>85</v>
      </c>
      <c r="AT798" s="228" t="s">
        <v>75</v>
      </c>
      <c r="AU798" s="228" t="s">
        <v>83</v>
      </c>
      <c r="AY798" s="227" t="s">
        <v>179</v>
      </c>
      <c r="BK798" s="229">
        <f>SUM(BK799:BK805)</f>
        <v>0</v>
      </c>
    </row>
    <row r="799" s="1" customFormat="1" ht="16.5" customHeight="1">
      <c r="B799" s="38"/>
      <c r="C799" s="232" t="s">
        <v>935</v>
      </c>
      <c r="D799" s="232" t="s">
        <v>181</v>
      </c>
      <c r="E799" s="233" t="s">
        <v>936</v>
      </c>
      <c r="F799" s="234" t="s">
        <v>937</v>
      </c>
      <c r="G799" s="235" t="s">
        <v>372</v>
      </c>
      <c r="H799" s="236">
        <v>3</v>
      </c>
      <c r="I799" s="237"/>
      <c r="J799" s="238">
        <f>ROUND(I799*H799,2)</f>
        <v>0</v>
      </c>
      <c r="K799" s="234" t="s">
        <v>185</v>
      </c>
      <c r="L799" s="43"/>
      <c r="M799" s="239" t="s">
        <v>1</v>
      </c>
      <c r="N799" s="240" t="s">
        <v>41</v>
      </c>
      <c r="O799" s="86"/>
      <c r="P799" s="241">
        <f>O799*H799</f>
        <v>0</v>
      </c>
      <c r="Q799" s="241">
        <v>0</v>
      </c>
      <c r="R799" s="241">
        <f>Q799*H799</f>
        <v>0</v>
      </c>
      <c r="S799" s="241">
        <v>0.00198</v>
      </c>
      <c r="T799" s="242">
        <f>S799*H799</f>
        <v>0.00594</v>
      </c>
      <c r="AR799" s="243" t="s">
        <v>365</v>
      </c>
      <c r="AT799" s="243" t="s">
        <v>181</v>
      </c>
      <c r="AU799" s="243" t="s">
        <v>85</v>
      </c>
      <c r="AY799" s="17" t="s">
        <v>179</v>
      </c>
      <c r="BE799" s="244">
        <f>IF(N799="základní",J799,0)</f>
        <v>0</v>
      </c>
      <c r="BF799" s="244">
        <f>IF(N799="snížená",J799,0)</f>
        <v>0</v>
      </c>
      <c r="BG799" s="244">
        <f>IF(N799="zákl. přenesená",J799,0)</f>
        <v>0</v>
      </c>
      <c r="BH799" s="244">
        <f>IF(N799="sníž. přenesená",J799,0)</f>
        <v>0</v>
      </c>
      <c r="BI799" s="244">
        <f>IF(N799="nulová",J799,0)</f>
        <v>0</v>
      </c>
      <c r="BJ799" s="17" t="s">
        <v>83</v>
      </c>
      <c r="BK799" s="244">
        <f>ROUND(I799*H799,2)</f>
        <v>0</v>
      </c>
      <c r="BL799" s="17" t="s">
        <v>365</v>
      </c>
      <c r="BM799" s="243" t="s">
        <v>938</v>
      </c>
    </row>
    <row r="800" s="1" customFormat="1" ht="16.5" customHeight="1">
      <c r="B800" s="38"/>
      <c r="C800" s="232" t="s">
        <v>939</v>
      </c>
      <c r="D800" s="232" t="s">
        <v>181</v>
      </c>
      <c r="E800" s="233" t="s">
        <v>940</v>
      </c>
      <c r="F800" s="234" t="s">
        <v>941</v>
      </c>
      <c r="G800" s="235" t="s">
        <v>372</v>
      </c>
      <c r="H800" s="236">
        <v>6</v>
      </c>
      <c r="I800" s="237"/>
      <c r="J800" s="238">
        <f>ROUND(I800*H800,2)</f>
        <v>0</v>
      </c>
      <c r="K800" s="234" t="s">
        <v>185</v>
      </c>
      <c r="L800" s="43"/>
      <c r="M800" s="239" t="s">
        <v>1</v>
      </c>
      <c r="N800" s="240" t="s">
        <v>41</v>
      </c>
      <c r="O800" s="86"/>
      <c r="P800" s="241">
        <f>O800*H800</f>
        <v>0</v>
      </c>
      <c r="Q800" s="241">
        <v>0.00080000000000000004</v>
      </c>
      <c r="R800" s="241">
        <f>Q800*H800</f>
        <v>0.0048000000000000004</v>
      </c>
      <c r="S800" s="241">
        <v>0</v>
      </c>
      <c r="T800" s="242">
        <f>S800*H800</f>
        <v>0</v>
      </c>
      <c r="AR800" s="243" t="s">
        <v>365</v>
      </c>
      <c r="AT800" s="243" t="s">
        <v>181</v>
      </c>
      <c r="AU800" s="243" t="s">
        <v>85</v>
      </c>
      <c r="AY800" s="17" t="s">
        <v>179</v>
      </c>
      <c r="BE800" s="244">
        <f>IF(N800="základní",J800,0)</f>
        <v>0</v>
      </c>
      <c r="BF800" s="244">
        <f>IF(N800="snížená",J800,0)</f>
        <v>0</v>
      </c>
      <c r="BG800" s="244">
        <f>IF(N800="zákl. přenesená",J800,0)</f>
        <v>0</v>
      </c>
      <c r="BH800" s="244">
        <f>IF(N800="sníž. přenesená",J800,0)</f>
        <v>0</v>
      </c>
      <c r="BI800" s="244">
        <f>IF(N800="nulová",J800,0)</f>
        <v>0</v>
      </c>
      <c r="BJ800" s="17" t="s">
        <v>83</v>
      </c>
      <c r="BK800" s="244">
        <f>ROUND(I800*H800,2)</f>
        <v>0</v>
      </c>
      <c r="BL800" s="17" t="s">
        <v>365</v>
      </c>
      <c r="BM800" s="243" t="s">
        <v>942</v>
      </c>
    </row>
    <row r="801" s="1" customFormat="1" ht="16.5" customHeight="1">
      <c r="B801" s="38"/>
      <c r="C801" s="232" t="s">
        <v>943</v>
      </c>
      <c r="D801" s="232" t="s">
        <v>181</v>
      </c>
      <c r="E801" s="233" t="s">
        <v>944</v>
      </c>
      <c r="F801" s="234" t="s">
        <v>945</v>
      </c>
      <c r="G801" s="235" t="s">
        <v>372</v>
      </c>
      <c r="H801" s="236">
        <v>3</v>
      </c>
      <c r="I801" s="237"/>
      <c r="J801" s="238">
        <f>ROUND(I801*H801,2)</f>
        <v>0</v>
      </c>
      <c r="K801" s="234" t="s">
        <v>185</v>
      </c>
      <c r="L801" s="43"/>
      <c r="M801" s="239" t="s">
        <v>1</v>
      </c>
      <c r="N801" s="240" t="s">
        <v>41</v>
      </c>
      <c r="O801" s="86"/>
      <c r="P801" s="241">
        <f>O801*H801</f>
        <v>0</v>
      </c>
      <c r="Q801" s="241">
        <v>0.0011299999999999999</v>
      </c>
      <c r="R801" s="241">
        <f>Q801*H801</f>
        <v>0.0033899999999999998</v>
      </c>
      <c r="S801" s="241">
        <v>0</v>
      </c>
      <c r="T801" s="242">
        <f>S801*H801</f>
        <v>0</v>
      </c>
      <c r="AR801" s="243" t="s">
        <v>365</v>
      </c>
      <c r="AT801" s="243" t="s">
        <v>181</v>
      </c>
      <c r="AU801" s="243" t="s">
        <v>85</v>
      </c>
      <c r="AY801" s="17" t="s">
        <v>179</v>
      </c>
      <c r="BE801" s="244">
        <f>IF(N801="základní",J801,0)</f>
        <v>0</v>
      </c>
      <c r="BF801" s="244">
        <f>IF(N801="snížená",J801,0)</f>
        <v>0</v>
      </c>
      <c r="BG801" s="244">
        <f>IF(N801="zákl. přenesená",J801,0)</f>
        <v>0</v>
      </c>
      <c r="BH801" s="244">
        <f>IF(N801="sníž. přenesená",J801,0)</f>
        <v>0</v>
      </c>
      <c r="BI801" s="244">
        <f>IF(N801="nulová",J801,0)</f>
        <v>0</v>
      </c>
      <c r="BJ801" s="17" t="s">
        <v>83</v>
      </c>
      <c r="BK801" s="244">
        <f>ROUND(I801*H801,2)</f>
        <v>0</v>
      </c>
      <c r="BL801" s="17" t="s">
        <v>365</v>
      </c>
      <c r="BM801" s="243" t="s">
        <v>946</v>
      </c>
    </row>
    <row r="802" s="1" customFormat="1" ht="16.5" customHeight="1">
      <c r="B802" s="38"/>
      <c r="C802" s="232" t="s">
        <v>947</v>
      </c>
      <c r="D802" s="232" t="s">
        <v>181</v>
      </c>
      <c r="E802" s="233" t="s">
        <v>948</v>
      </c>
      <c r="F802" s="234" t="s">
        <v>949</v>
      </c>
      <c r="G802" s="235" t="s">
        <v>257</v>
      </c>
      <c r="H802" s="236">
        <v>3</v>
      </c>
      <c r="I802" s="237"/>
      <c r="J802" s="238">
        <f>ROUND(I802*H802,2)</f>
        <v>0</v>
      </c>
      <c r="K802" s="234" t="s">
        <v>1</v>
      </c>
      <c r="L802" s="43"/>
      <c r="M802" s="239" t="s">
        <v>1</v>
      </c>
      <c r="N802" s="240" t="s">
        <v>41</v>
      </c>
      <c r="O802" s="86"/>
      <c r="P802" s="241">
        <f>O802*H802</f>
        <v>0</v>
      </c>
      <c r="Q802" s="241">
        <v>0.0021199999999999999</v>
      </c>
      <c r="R802" s="241">
        <f>Q802*H802</f>
        <v>0.0063599999999999993</v>
      </c>
      <c r="S802" s="241">
        <v>0</v>
      </c>
      <c r="T802" s="242">
        <f>S802*H802</f>
        <v>0</v>
      </c>
      <c r="AR802" s="243" t="s">
        <v>365</v>
      </c>
      <c r="AT802" s="243" t="s">
        <v>181</v>
      </c>
      <c r="AU802" s="243" t="s">
        <v>85</v>
      </c>
      <c r="AY802" s="17" t="s">
        <v>179</v>
      </c>
      <c r="BE802" s="244">
        <f>IF(N802="základní",J802,0)</f>
        <v>0</v>
      </c>
      <c r="BF802" s="244">
        <f>IF(N802="snížená",J802,0)</f>
        <v>0</v>
      </c>
      <c r="BG802" s="244">
        <f>IF(N802="zákl. přenesená",J802,0)</f>
        <v>0</v>
      </c>
      <c r="BH802" s="244">
        <f>IF(N802="sníž. přenesená",J802,0)</f>
        <v>0</v>
      </c>
      <c r="BI802" s="244">
        <f>IF(N802="nulová",J802,0)</f>
        <v>0</v>
      </c>
      <c r="BJ802" s="17" t="s">
        <v>83</v>
      </c>
      <c r="BK802" s="244">
        <f>ROUND(I802*H802,2)</f>
        <v>0</v>
      </c>
      <c r="BL802" s="17" t="s">
        <v>365</v>
      </c>
      <c r="BM802" s="243" t="s">
        <v>950</v>
      </c>
    </row>
    <row r="803" s="1" customFormat="1" ht="16.5" customHeight="1">
      <c r="B803" s="38"/>
      <c r="C803" s="232" t="s">
        <v>951</v>
      </c>
      <c r="D803" s="232" t="s">
        <v>181</v>
      </c>
      <c r="E803" s="233" t="s">
        <v>952</v>
      </c>
      <c r="F803" s="234" t="s">
        <v>953</v>
      </c>
      <c r="G803" s="235" t="s">
        <v>257</v>
      </c>
      <c r="H803" s="236">
        <v>3</v>
      </c>
      <c r="I803" s="237"/>
      <c r="J803" s="238">
        <f>ROUND(I803*H803,2)</f>
        <v>0</v>
      </c>
      <c r="K803" s="234" t="s">
        <v>185</v>
      </c>
      <c r="L803" s="43"/>
      <c r="M803" s="239" t="s">
        <v>1</v>
      </c>
      <c r="N803" s="240" t="s">
        <v>41</v>
      </c>
      <c r="O803" s="86"/>
      <c r="P803" s="241">
        <f>O803*H803</f>
        <v>0</v>
      </c>
      <c r="Q803" s="241">
        <v>0</v>
      </c>
      <c r="R803" s="241">
        <f>Q803*H803</f>
        <v>0</v>
      </c>
      <c r="S803" s="241">
        <v>0.021129999999999999</v>
      </c>
      <c r="T803" s="242">
        <f>S803*H803</f>
        <v>0.063390000000000002</v>
      </c>
      <c r="AR803" s="243" t="s">
        <v>365</v>
      </c>
      <c r="AT803" s="243" t="s">
        <v>181</v>
      </c>
      <c r="AU803" s="243" t="s">
        <v>85</v>
      </c>
      <c r="AY803" s="17" t="s">
        <v>179</v>
      </c>
      <c r="BE803" s="244">
        <f>IF(N803="základní",J803,0)</f>
        <v>0</v>
      </c>
      <c r="BF803" s="244">
        <f>IF(N803="snížená",J803,0)</f>
        <v>0</v>
      </c>
      <c r="BG803" s="244">
        <f>IF(N803="zákl. přenesená",J803,0)</f>
        <v>0</v>
      </c>
      <c r="BH803" s="244">
        <f>IF(N803="sníž. přenesená",J803,0)</f>
        <v>0</v>
      </c>
      <c r="BI803" s="244">
        <f>IF(N803="nulová",J803,0)</f>
        <v>0</v>
      </c>
      <c r="BJ803" s="17" t="s">
        <v>83</v>
      </c>
      <c r="BK803" s="244">
        <f>ROUND(I803*H803,2)</f>
        <v>0</v>
      </c>
      <c r="BL803" s="17" t="s">
        <v>365</v>
      </c>
      <c r="BM803" s="243" t="s">
        <v>954</v>
      </c>
    </row>
    <row r="804" s="1" customFormat="1" ht="16.5" customHeight="1">
      <c r="B804" s="38"/>
      <c r="C804" s="232" t="s">
        <v>955</v>
      </c>
      <c r="D804" s="232" t="s">
        <v>181</v>
      </c>
      <c r="E804" s="233" t="s">
        <v>956</v>
      </c>
      <c r="F804" s="234" t="s">
        <v>957</v>
      </c>
      <c r="G804" s="235" t="s">
        <v>257</v>
      </c>
      <c r="H804" s="236">
        <v>6</v>
      </c>
      <c r="I804" s="237"/>
      <c r="J804" s="238">
        <f>ROUND(I804*H804,2)</f>
        <v>0</v>
      </c>
      <c r="K804" s="234" t="s">
        <v>185</v>
      </c>
      <c r="L804" s="43"/>
      <c r="M804" s="239" t="s">
        <v>1</v>
      </c>
      <c r="N804" s="240" t="s">
        <v>41</v>
      </c>
      <c r="O804" s="86"/>
      <c r="P804" s="241">
        <f>O804*H804</f>
        <v>0</v>
      </c>
      <c r="Q804" s="241">
        <v>0.00029</v>
      </c>
      <c r="R804" s="241">
        <f>Q804*H804</f>
        <v>0.00174</v>
      </c>
      <c r="S804" s="241">
        <v>0</v>
      </c>
      <c r="T804" s="242">
        <f>S804*H804</f>
        <v>0</v>
      </c>
      <c r="AR804" s="243" t="s">
        <v>365</v>
      </c>
      <c r="AT804" s="243" t="s">
        <v>181</v>
      </c>
      <c r="AU804" s="243" t="s">
        <v>85</v>
      </c>
      <c r="AY804" s="17" t="s">
        <v>179</v>
      </c>
      <c r="BE804" s="244">
        <f>IF(N804="základní",J804,0)</f>
        <v>0</v>
      </c>
      <c r="BF804" s="244">
        <f>IF(N804="snížená",J804,0)</f>
        <v>0</v>
      </c>
      <c r="BG804" s="244">
        <f>IF(N804="zákl. přenesená",J804,0)</f>
        <v>0</v>
      </c>
      <c r="BH804" s="244">
        <f>IF(N804="sníž. přenesená",J804,0)</f>
        <v>0</v>
      </c>
      <c r="BI804" s="244">
        <f>IF(N804="nulová",J804,0)</f>
        <v>0</v>
      </c>
      <c r="BJ804" s="17" t="s">
        <v>83</v>
      </c>
      <c r="BK804" s="244">
        <f>ROUND(I804*H804,2)</f>
        <v>0</v>
      </c>
      <c r="BL804" s="17" t="s">
        <v>365</v>
      </c>
      <c r="BM804" s="243" t="s">
        <v>958</v>
      </c>
    </row>
    <row r="805" s="1" customFormat="1" ht="24" customHeight="1">
      <c r="B805" s="38"/>
      <c r="C805" s="232" t="s">
        <v>375</v>
      </c>
      <c r="D805" s="232" t="s">
        <v>181</v>
      </c>
      <c r="E805" s="233" t="s">
        <v>959</v>
      </c>
      <c r="F805" s="234" t="s">
        <v>960</v>
      </c>
      <c r="G805" s="235" t="s">
        <v>801</v>
      </c>
      <c r="H805" s="299"/>
      <c r="I805" s="237"/>
      <c r="J805" s="238">
        <f>ROUND(I805*H805,2)</f>
        <v>0</v>
      </c>
      <c r="K805" s="234" t="s">
        <v>185</v>
      </c>
      <c r="L805" s="43"/>
      <c r="M805" s="239" t="s">
        <v>1</v>
      </c>
      <c r="N805" s="240" t="s">
        <v>41</v>
      </c>
      <c r="O805" s="86"/>
      <c r="P805" s="241">
        <f>O805*H805</f>
        <v>0</v>
      </c>
      <c r="Q805" s="241">
        <v>0</v>
      </c>
      <c r="R805" s="241">
        <f>Q805*H805</f>
        <v>0</v>
      </c>
      <c r="S805" s="241">
        <v>0</v>
      </c>
      <c r="T805" s="242">
        <f>S805*H805</f>
        <v>0</v>
      </c>
      <c r="AR805" s="243" t="s">
        <v>365</v>
      </c>
      <c r="AT805" s="243" t="s">
        <v>181</v>
      </c>
      <c r="AU805" s="243" t="s">
        <v>85</v>
      </c>
      <c r="AY805" s="17" t="s">
        <v>179</v>
      </c>
      <c r="BE805" s="244">
        <f>IF(N805="základní",J805,0)</f>
        <v>0</v>
      </c>
      <c r="BF805" s="244">
        <f>IF(N805="snížená",J805,0)</f>
        <v>0</v>
      </c>
      <c r="BG805" s="244">
        <f>IF(N805="zákl. přenesená",J805,0)</f>
        <v>0</v>
      </c>
      <c r="BH805" s="244">
        <f>IF(N805="sníž. přenesená",J805,0)</f>
        <v>0</v>
      </c>
      <c r="BI805" s="244">
        <f>IF(N805="nulová",J805,0)</f>
        <v>0</v>
      </c>
      <c r="BJ805" s="17" t="s">
        <v>83</v>
      </c>
      <c r="BK805" s="244">
        <f>ROUND(I805*H805,2)</f>
        <v>0</v>
      </c>
      <c r="BL805" s="17" t="s">
        <v>365</v>
      </c>
      <c r="BM805" s="243" t="s">
        <v>961</v>
      </c>
    </row>
    <row r="806" s="11" customFormat="1" ht="22.8" customHeight="1">
      <c r="B806" s="216"/>
      <c r="C806" s="217"/>
      <c r="D806" s="218" t="s">
        <v>75</v>
      </c>
      <c r="E806" s="230" t="s">
        <v>962</v>
      </c>
      <c r="F806" s="230" t="s">
        <v>963</v>
      </c>
      <c r="G806" s="217"/>
      <c r="H806" s="217"/>
      <c r="I806" s="220"/>
      <c r="J806" s="231">
        <f>BK806</f>
        <v>0</v>
      </c>
      <c r="K806" s="217"/>
      <c r="L806" s="222"/>
      <c r="M806" s="223"/>
      <c r="N806" s="224"/>
      <c r="O806" s="224"/>
      <c r="P806" s="225">
        <f>SUM(P807:P830)</f>
        <v>0</v>
      </c>
      <c r="Q806" s="224"/>
      <c r="R806" s="225">
        <f>SUM(R807:R830)</f>
        <v>0.93618254000000012</v>
      </c>
      <c r="S806" s="224"/>
      <c r="T806" s="226">
        <f>SUM(T807:T830)</f>
        <v>0</v>
      </c>
      <c r="AR806" s="227" t="s">
        <v>85</v>
      </c>
      <c r="AT806" s="228" t="s">
        <v>75</v>
      </c>
      <c r="AU806" s="228" t="s">
        <v>83</v>
      </c>
      <c r="AY806" s="227" t="s">
        <v>179</v>
      </c>
      <c r="BK806" s="229">
        <f>SUM(BK807:BK830)</f>
        <v>0</v>
      </c>
    </row>
    <row r="807" s="1" customFormat="1" ht="24" customHeight="1">
      <c r="B807" s="38"/>
      <c r="C807" s="232" t="s">
        <v>964</v>
      </c>
      <c r="D807" s="232" t="s">
        <v>181</v>
      </c>
      <c r="E807" s="233" t="s">
        <v>965</v>
      </c>
      <c r="F807" s="234" t="s">
        <v>966</v>
      </c>
      <c r="G807" s="235" t="s">
        <v>372</v>
      </c>
      <c r="H807" s="236">
        <v>66.150000000000006</v>
      </c>
      <c r="I807" s="237"/>
      <c r="J807" s="238">
        <f>ROUND(I807*H807,2)</f>
        <v>0</v>
      </c>
      <c r="K807" s="234" t="s">
        <v>185</v>
      </c>
      <c r="L807" s="43"/>
      <c r="M807" s="239" t="s">
        <v>1</v>
      </c>
      <c r="N807" s="240" t="s">
        <v>41</v>
      </c>
      <c r="O807" s="86"/>
      <c r="P807" s="241">
        <f>O807*H807</f>
        <v>0</v>
      </c>
      <c r="Q807" s="241">
        <v>0</v>
      </c>
      <c r="R807" s="241">
        <f>Q807*H807</f>
        <v>0</v>
      </c>
      <c r="S807" s="241">
        <v>0</v>
      </c>
      <c r="T807" s="242">
        <f>S807*H807</f>
        <v>0</v>
      </c>
      <c r="AR807" s="243" t="s">
        <v>365</v>
      </c>
      <c r="AT807" s="243" t="s">
        <v>181</v>
      </c>
      <c r="AU807" s="243" t="s">
        <v>85</v>
      </c>
      <c r="AY807" s="17" t="s">
        <v>179</v>
      </c>
      <c r="BE807" s="244">
        <f>IF(N807="základní",J807,0)</f>
        <v>0</v>
      </c>
      <c r="BF807" s="244">
        <f>IF(N807="snížená",J807,0)</f>
        <v>0</v>
      </c>
      <c r="BG807" s="244">
        <f>IF(N807="zákl. přenesená",J807,0)</f>
        <v>0</v>
      </c>
      <c r="BH807" s="244">
        <f>IF(N807="sníž. přenesená",J807,0)</f>
        <v>0</v>
      </c>
      <c r="BI807" s="244">
        <f>IF(N807="nulová",J807,0)</f>
        <v>0</v>
      </c>
      <c r="BJ807" s="17" t="s">
        <v>83</v>
      </c>
      <c r="BK807" s="244">
        <f>ROUND(I807*H807,2)</f>
        <v>0</v>
      </c>
      <c r="BL807" s="17" t="s">
        <v>365</v>
      </c>
      <c r="BM807" s="243" t="s">
        <v>967</v>
      </c>
    </row>
    <row r="808" s="12" customFormat="1">
      <c r="B808" s="245"/>
      <c r="C808" s="246"/>
      <c r="D808" s="247" t="s">
        <v>188</v>
      </c>
      <c r="E808" s="248" t="s">
        <v>1</v>
      </c>
      <c r="F808" s="249" t="s">
        <v>968</v>
      </c>
      <c r="G808" s="246"/>
      <c r="H808" s="248" t="s">
        <v>1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AT808" s="255" t="s">
        <v>188</v>
      </c>
      <c r="AU808" s="255" t="s">
        <v>85</v>
      </c>
      <c r="AV808" s="12" t="s">
        <v>83</v>
      </c>
      <c r="AW808" s="12" t="s">
        <v>32</v>
      </c>
      <c r="AX808" s="12" t="s">
        <v>76</v>
      </c>
      <c r="AY808" s="255" t="s">
        <v>179</v>
      </c>
    </row>
    <row r="809" s="13" customFormat="1">
      <c r="B809" s="256"/>
      <c r="C809" s="257"/>
      <c r="D809" s="247" t="s">
        <v>188</v>
      </c>
      <c r="E809" s="258" t="s">
        <v>1</v>
      </c>
      <c r="F809" s="259" t="s">
        <v>969</v>
      </c>
      <c r="G809" s="257"/>
      <c r="H809" s="260">
        <v>46.509999999999998</v>
      </c>
      <c r="I809" s="261"/>
      <c r="J809" s="257"/>
      <c r="K809" s="257"/>
      <c r="L809" s="262"/>
      <c r="M809" s="263"/>
      <c r="N809" s="264"/>
      <c r="O809" s="264"/>
      <c r="P809" s="264"/>
      <c r="Q809" s="264"/>
      <c r="R809" s="264"/>
      <c r="S809" s="264"/>
      <c r="T809" s="265"/>
      <c r="AT809" s="266" t="s">
        <v>188</v>
      </c>
      <c r="AU809" s="266" t="s">
        <v>85</v>
      </c>
      <c r="AV809" s="13" t="s">
        <v>85</v>
      </c>
      <c r="AW809" s="13" t="s">
        <v>32</v>
      </c>
      <c r="AX809" s="13" t="s">
        <v>76</v>
      </c>
      <c r="AY809" s="266" t="s">
        <v>179</v>
      </c>
    </row>
    <row r="810" s="13" customFormat="1">
      <c r="B810" s="256"/>
      <c r="C810" s="257"/>
      <c r="D810" s="247" t="s">
        <v>188</v>
      </c>
      <c r="E810" s="258" t="s">
        <v>1</v>
      </c>
      <c r="F810" s="259" t="s">
        <v>970</v>
      </c>
      <c r="G810" s="257"/>
      <c r="H810" s="260">
        <v>19.640000000000001</v>
      </c>
      <c r="I810" s="261"/>
      <c r="J810" s="257"/>
      <c r="K810" s="257"/>
      <c r="L810" s="262"/>
      <c r="M810" s="263"/>
      <c r="N810" s="264"/>
      <c r="O810" s="264"/>
      <c r="P810" s="264"/>
      <c r="Q810" s="264"/>
      <c r="R810" s="264"/>
      <c r="S810" s="264"/>
      <c r="T810" s="265"/>
      <c r="AT810" s="266" t="s">
        <v>188</v>
      </c>
      <c r="AU810" s="266" t="s">
        <v>85</v>
      </c>
      <c r="AV810" s="13" t="s">
        <v>85</v>
      </c>
      <c r="AW810" s="13" t="s">
        <v>32</v>
      </c>
      <c r="AX810" s="13" t="s">
        <v>76</v>
      </c>
      <c r="AY810" s="266" t="s">
        <v>179</v>
      </c>
    </row>
    <row r="811" s="14" customFormat="1">
      <c r="B811" s="267"/>
      <c r="C811" s="268"/>
      <c r="D811" s="247" t="s">
        <v>188</v>
      </c>
      <c r="E811" s="269" t="s">
        <v>1</v>
      </c>
      <c r="F811" s="270" t="s">
        <v>193</v>
      </c>
      <c r="G811" s="268"/>
      <c r="H811" s="271">
        <v>66.150000000000006</v>
      </c>
      <c r="I811" s="272"/>
      <c r="J811" s="268"/>
      <c r="K811" s="268"/>
      <c r="L811" s="273"/>
      <c r="M811" s="274"/>
      <c r="N811" s="275"/>
      <c r="O811" s="275"/>
      <c r="P811" s="275"/>
      <c r="Q811" s="275"/>
      <c r="R811" s="275"/>
      <c r="S811" s="275"/>
      <c r="T811" s="276"/>
      <c r="AT811" s="277" t="s">
        <v>188</v>
      </c>
      <c r="AU811" s="277" t="s">
        <v>85</v>
      </c>
      <c r="AV811" s="14" t="s">
        <v>186</v>
      </c>
      <c r="AW811" s="14" t="s">
        <v>32</v>
      </c>
      <c r="AX811" s="14" t="s">
        <v>83</v>
      </c>
      <c r="AY811" s="277" t="s">
        <v>179</v>
      </c>
    </row>
    <row r="812" s="1" customFormat="1" ht="16.5" customHeight="1">
      <c r="B812" s="38"/>
      <c r="C812" s="278" t="s">
        <v>971</v>
      </c>
      <c r="D812" s="278" t="s">
        <v>308</v>
      </c>
      <c r="E812" s="279" t="s">
        <v>972</v>
      </c>
      <c r="F812" s="280" t="s">
        <v>973</v>
      </c>
      <c r="G812" s="281" t="s">
        <v>184</v>
      </c>
      <c r="H812" s="282">
        <v>0.12</v>
      </c>
      <c r="I812" s="283"/>
      <c r="J812" s="284">
        <f>ROUND(I812*H812,2)</f>
        <v>0</v>
      </c>
      <c r="K812" s="280" t="s">
        <v>185</v>
      </c>
      <c r="L812" s="285"/>
      <c r="M812" s="286" t="s">
        <v>1</v>
      </c>
      <c r="N812" s="287" t="s">
        <v>41</v>
      </c>
      <c r="O812" s="86"/>
      <c r="P812" s="241">
        <f>O812*H812</f>
        <v>0</v>
      </c>
      <c r="Q812" s="241">
        <v>0.55000000000000004</v>
      </c>
      <c r="R812" s="241">
        <f>Q812*H812</f>
        <v>0.066000000000000003</v>
      </c>
      <c r="S812" s="241">
        <v>0</v>
      </c>
      <c r="T812" s="242">
        <f>S812*H812</f>
        <v>0</v>
      </c>
      <c r="AR812" s="243" t="s">
        <v>536</v>
      </c>
      <c r="AT812" s="243" t="s">
        <v>308</v>
      </c>
      <c r="AU812" s="243" t="s">
        <v>85</v>
      </c>
      <c r="AY812" s="17" t="s">
        <v>179</v>
      </c>
      <c r="BE812" s="244">
        <f>IF(N812="základní",J812,0)</f>
        <v>0</v>
      </c>
      <c r="BF812" s="244">
        <f>IF(N812="snížená",J812,0)</f>
        <v>0</v>
      </c>
      <c r="BG812" s="244">
        <f>IF(N812="zákl. přenesená",J812,0)</f>
        <v>0</v>
      </c>
      <c r="BH812" s="244">
        <f>IF(N812="sníž. přenesená",J812,0)</f>
        <v>0</v>
      </c>
      <c r="BI812" s="244">
        <f>IF(N812="nulová",J812,0)</f>
        <v>0</v>
      </c>
      <c r="BJ812" s="17" t="s">
        <v>83</v>
      </c>
      <c r="BK812" s="244">
        <f>ROUND(I812*H812,2)</f>
        <v>0</v>
      </c>
      <c r="BL812" s="17" t="s">
        <v>365</v>
      </c>
      <c r="BM812" s="243" t="s">
        <v>974</v>
      </c>
    </row>
    <row r="813" s="13" customFormat="1">
      <c r="B813" s="256"/>
      <c r="C813" s="257"/>
      <c r="D813" s="247" t="s">
        <v>188</v>
      </c>
      <c r="E813" s="258" t="s">
        <v>1</v>
      </c>
      <c r="F813" s="259" t="s">
        <v>975</v>
      </c>
      <c r="G813" s="257"/>
      <c r="H813" s="260">
        <v>0.12</v>
      </c>
      <c r="I813" s="261"/>
      <c r="J813" s="257"/>
      <c r="K813" s="257"/>
      <c r="L813" s="262"/>
      <c r="M813" s="263"/>
      <c r="N813" s="264"/>
      <c r="O813" s="264"/>
      <c r="P813" s="264"/>
      <c r="Q813" s="264"/>
      <c r="R813" s="264"/>
      <c r="S813" s="264"/>
      <c r="T813" s="265"/>
      <c r="AT813" s="266" t="s">
        <v>188</v>
      </c>
      <c r="AU813" s="266" t="s">
        <v>85</v>
      </c>
      <c r="AV813" s="13" t="s">
        <v>85</v>
      </c>
      <c r="AW813" s="13" t="s">
        <v>32</v>
      </c>
      <c r="AX813" s="13" t="s">
        <v>83</v>
      </c>
      <c r="AY813" s="266" t="s">
        <v>179</v>
      </c>
    </row>
    <row r="814" s="1" customFormat="1" ht="16.5" customHeight="1">
      <c r="B814" s="38"/>
      <c r="C814" s="232" t="s">
        <v>976</v>
      </c>
      <c r="D814" s="232" t="s">
        <v>181</v>
      </c>
      <c r="E814" s="233" t="s">
        <v>977</v>
      </c>
      <c r="F814" s="234" t="s">
        <v>978</v>
      </c>
      <c r="G814" s="235" t="s">
        <v>201</v>
      </c>
      <c r="H814" s="236">
        <v>60.786999999999999</v>
      </c>
      <c r="I814" s="237"/>
      <c r="J814" s="238">
        <f>ROUND(I814*H814,2)</f>
        <v>0</v>
      </c>
      <c r="K814" s="234" t="s">
        <v>185</v>
      </c>
      <c r="L814" s="43"/>
      <c r="M814" s="239" t="s">
        <v>1</v>
      </c>
      <c r="N814" s="240" t="s">
        <v>41</v>
      </c>
      <c r="O814" s="86"/>
      <c r="P814" s="241">
        <f>O814*H814</f>
        <v>0</v>
      </c>
      <c r="Q814" s="241">
        <v>0</v>
      </c>
      <c r="R814" s="241">
        <f>Q814*H814</f>
        <v>0</v>
      </c>
      <c r="S814" s="241">
        <v>0</v>
      </c>
      <c r="T814" s="242">
        <f>S814*H814</f>
        <v>0</v>
      </c>
      <c r="AR814" s="243" t="s">
        <v>365</v>
      </c>
      <c r="AT814" s="243" t="s">
        <v>181</v>
      </c>
      <c r="AU814" s="243" t="s">
        <v>85</v>
      </c>
      <c r="AY814" s="17" t="s">
        <v>179</v>
      </c>
      <c r="BE814" s="244">
        <f>IF(N814="základní",J814,0)</f>
        <v>0</v>
      </c>
      <c r="BF814" s="244">
        <f>IF(N814="snížená",J814,0)</f>
        <v>0</v>
      </c>
      <c r="BG814" s="244">
        <f>IF(N814="zákl. přenesená",J814,0)</f>
        <v>0</v>
      </c>
      <c r="BH814" s="244">
        <f>IF(N814="sníž. přenesená",J814,0)</f>
        <v>0</v>
      </c>
      <c r="BI814" s="244">
        <f>IF(N814="nulová",J814,0)</f>
        <v>0</v>
      </c>
      <c r="BJ814" s="17" t="s">
        <v>83</v>
      </c>
      <c r="BK814" s="244">
        <f>ROUND(I814*H814,2)</f>
        <v>0</v>
      </c>
      <c r="BL814" s="17" t="s">
        <v>365</v>
      </c>
      <c r="BM814" s="243" t="s">
        <v>979</v>
      </c>
    </row>
    <row r="815" s="12" customFormat="1">
      <c r="B815" s="245"/>
      <c r="C815" s="246"/>
      <c r="D815" s="247" t="s">
        <v>188</v>
      </c>
      <c r="E815" s="248" t="s">
        <v>1</v>
      </c>
      <c r="F815" s="249" t="s">
        <v>881</v>
      </c>
      <c r="G815" s="246"/>
      <c r="H815" s="248" t="s">
        <v>1</v>
      </c>
      <c r="I815" s="250"/>
      <c r="J815" s="246"/>
      <c r="K815" s="246"/>
      <c r="L815" s="251"/>
      <c r="M815" s="252"/>
      <c r="N815" s="253"/>
      <c r="O815" s="253"/>
      <c r="P815" s="253"/>
      <c r="Q815" s="253"/>
      <c r="R815" s="253"/>
      <c r="S815" s="253"/>
      <c r="T815" s="254"/>
      <c r="AT815" s="255" t="s">
        <v>188</v>
      </c>
      <c r="AU815" s="255" t="s">
        <v>85</v>
      </c>
      <c r="AV815" s="12" t="s">
        <v>83</v>
      </c>
      <c r="AW815" s="12" t="s">
        <v>32</v>
      </c>
      <c r="AX815" s="12" t="s">
        <v>76</v>
      </c>
      <c r="AY815" s="255" t="s">
        <v>179</v>
      </c>
    </row>
    <row r="816" s="13" customFormat="1">
      <c r="B816" s="256"/>
      <c r="C816" s="257"/>
      <c r="D816" s="247" t="s">
        <v>188</v>
      </c>
      <c r="E816" s="258" t="s">
        <v>1</v>
      </c>
      <c r="F816" s="259" t="s">
        <v>882</v>
      </c>
      <c r="G816" s="257"/>
      <c r="H816" s="260">
        <v>48.421999999999997</v>
      </c>
      <c r="I816" s="261"/>
      <c r="J816" s="257"/>
      <c r="K816" s="257"/>
      <c r="L816" s="262"/>
      <c r="M816" s="263"/>
      <c r="N816" s="264"/>
      <c r="O816" s="264"/>
      <c r="P816" s="264"/>
      <c r="Q816" s="264"/>
      <c r="R816" s="264"/>
      <c r="S816" s="264"/>
      <c r="T816" s="265"/>
      <c r="AT816" s="266" t="s">
        <v>188</v>
      </c>
      <c r="AU816" s="266" t="s">
        <v>85</v>
      </c>
      <c r="AV816" s="13" t="s">
        <v>85</v>
      </c>
      <c r="AW816" s="13" t="s">
        <v>32</v>
      </c>
      <c r="AX816" s="13" t="s">
        <v>76</v>
      </c>
      <c r="AY816" s="266" t="s">
        <v>179</v>
      </c>
    </row>
    <row r="817" s="13" customFormat="1">
      <c r="B817" s="256"/>
      <c r="C817" s="257"/>
      <c r="D817" s="247" t="s">
        <v>188</v>
      </c>
      <c r="E817" s="258" t="s">
        <v>1</v>
      </c>
      <c r="F817" s="259" t="s">
        <v>883</v>
      </c>
      <c r="G817" s="257"/>
      <c r="H817" s="260">
        <v>12.365</v>
      </c>
      <c r="I817" s="261"/>
      <c r="J817" s="257"/>
      <c r="K817" s="257"/>
      <c r="L817" s="262"/>
      <c r="M817" s="263"/>
      <c r="N817" s="264"/>
      <c r="O817" s="264"/>
      <c r="P817" s="264"/>
      <c r="Q817" s="264"/>
      <c r="R817" s="264"/>
      <c r="S817" s="264"/>
      <c r="T817" s="265"/>
      <c r="AT817" s="266" t="s">
        <v>188</v>
      </c>
      <c r="AU817" s="266" t="s">
        <v>85</v>
      </c>
      <c r="AV817" s="13" t="s">
        <v>85</v>
      </c>
      <c r="AW817" s="13" t="s">
        <v>32</v>
      </c>
      <c r="AX817" s="13" t="s">
        <v>76</v>
      </c>
      <c r="AY817" s="266" t="s">
        <v>179</v>
      </c>
    </row>
    <row r="818" s="14" customFormat="1">
      <c r="B818" s="267"/>
      <c r="C818" s="268"/>
      <c r="D818" s="247" t="s">
        <v>188</v>
      </c>
      <c r="E818" s="269" t="s">
        <v>1</v>
      </c>
      <c r="F818" s="270" t="s">
        <v>193</v>
      </c>
      <c r="G818" s="268"/>
      <c r="H818" s="271">
        <v>60.786999999999999</v>
      </c>
      <c r="I818" s="272"/>
      <c r="J818" s="268"/>
      <c r="K818" s="268"/>
      <c r="L818" s="273"/>
      <c r="M818" s="274"/>
      <c r="N818" s="275"/>
      <c r="O818" s="275"/>
      <c r="P818" s="275"/>
      <c r="Q818" s="275"/>
      <c r="R818" s="275"/>
      <c r="S818" s="275"/>
      <c r="T818" s="276"/>
      <c r="AT818" s="277" t="s">
        <v>188</v>
      </c>
      <c r="AU818" s="277" t="s">
        <v>85</v>
      </c>
      <c r="AV818" s="14" t="s">
        <v>186</v>
      </c>
      <c r="AW818" s="14" t="s">
        <v>32</v>
      </c>
      <c r="AX818" s="14" t="s">
        <v>83</v>
      </c>
      <c r="AY818" s="277" t="s">
        <v>179</v>
      </c>
    </row>
    <row r="819" s="1" customFormat="1" ht="24" customHeight="1">
      <c r="B819" s="38"/>
      <c r="C819" s="278" t="s">
        <v>980</v>
      </c>
      <c r="D819" s="278" t="s">
        <v>308</v>
      </c>
      <c r="E819" s="279" t="s">
        <v>981</v>
      </c>
      <c r="F819" s="280" t="s">
        <v>982</v>
      </c>
      <c r="G819" s="281" t="s">
        <v>201</v>
      </c>
      <c r="H819" s="282">
        <v>66.866</v>
      </c>
      <c r="I819" s="283"/>
      <c r="J819" s="284">
        <f>ROUND(I819*H819,2)</f>
        <v>0</v>
      </c>
      <c r="K819" s="280" t="s">
        <v>185</v>
      </c>
      <c r="L819" s="285"/>
      <c r="M819" s="286" t="s">
        <v>1</v>
      </c>
      <c r="N819" s="287" t="s">
        <v>41</v>
      </c>
      <c r="O819" s="86"/>
      <c r="P819" s="241">
        <f>O819*H819</f>
        <v>0</v>
      </c>
      <c r="Q819" s="241">
        <v>0.0104</v>
      </c>
      <c r="R819" s="241">
        <f>Q819*H819</f>
        <v>0.69540639999999998</v>
      </c>
      <c r="S819" s="241">
        <v>0</v>
      </c>
      <c r="T819" s="242">
        <f>S819*H819</f>
        <v>0</v>
      </c>
      <c r="AR819" s="243" t="s">
        <v>536</v>
      </c>
      <c r="AT819" s="243" t="s">
        <v>308</v>
      </c>
      <c r="AU819" s="243" t="s">
        <v>85</v>
      </c>
      <c r="AY819" s="17" t="s">
        <v>179</v>
      </c>
      <c r="BE819" s="244">
        <f>IF(N819="základní",J819,0)</f>
        <v>0</v>
      </c>
      <c r="BF819" s="244">
        <f>IF(N819="snížená",J819,0)</f>
        <v>0</v>
      </c>
      <c r="BG819" s="244">
        <f>IF(N819="zákl. přenesená",J819,0)</f>
        <v>0</v>
      </c>
      <c r="BH819" s="244">
        <f>IF(N819="sníž. přenesená",J819,0)</f>
        <v>0</v>
      </c>
      <c r="BI819" s="244">
        <f>IF(N819="nulová",J819,0)</f>
        <v>0</v>
      </c>
      <c r="BJ819" s="17" t="s">
        <v>83</v>
      </c>
      <c r="BK819" s="244">
        <f>ROUND(I819*H819,2)</f>
        <v>0</v>
      </c>
      <c r="BL819" s="17" t="s">
        <v>365</v>
      </c>
      <c r="BM819" s="243" t="s">
        <v>983</v>
      </c>
    </row>
    <row r="820" s="13" customFormat="1">
      <c r="B820" s="256"/>
      <c r="C820" s="257"/>
      <c r="D820" s="247" t="s">
        <v>188</v>
      </c>
      <c r="E820" s="257"/>
      <c r="F820" s="259" t="s">
        <v>984</v>
      </c>
      <c r="G820" s="257"/>
      <c r="H820" s="260">
        <v>66.866</v>
      </c>
      <c r="I820" s="261"/>
      <c r="J820" s="257"/>
      <c r="K820" s="257"/>
      <c r="L820" s="262"/>
      <c r="M820" s="263"/>
      <c r="N820" s="264"/>
      <c r="O820" s="264"/>
      <c r="P820" s="264"/>
      <c r="Q820" s="264"/>
      <c r="R820" s="264"/>
      <c r="S820" s="264"/>
      <c r="T820" s="265"/>
      <c r="AT820" s="266" t="s">
        <v>188</v>
      </c>
      <c r="AU820" s="266" t="s">
        <v>85</v>
      </c>
      <c r="AV820" s="13" t="s">
        <v>85</v>
      </c>
      <c r="AW820" s="13" t="s">
        <v>4</v>
      </c>
      <c r="AX820" s="13" t="s">
        <v>83</v>
      </c>
      <c r="AY820" s="266" t="s">
        <v>179</v>
      </c>
    </row>
    <row r="821" s="1" customFormat="1" ht="24" customHeight="1">
      <c r="B821" s="38"/>
      <c r="C821" s="232" t="s">
        <v>985</v>
      </c>
      <c r="D821" s="232" t="s">
        <v>181</v>
      </c>
      <c r="E821" s="233" t="s">
        <v>986</v>
      </c>
      <c r="F821" s="234" t="s">
        <v>987</v>
      </c>
      <c r="G821" s="235" t="s">
        <v>184</v>
      </c>
      <c r="H821" s="236">
        <v>1.0940000000000001</v>
      </c>
      <c r="I821" s="237"/>
      <c r="J821" s="238">
        <f>ROUND(I821*H821,2)</f>
        <v>0</v>
      </c>
      <c r="K821" s="234" t="s">
        <v>185</v>
      </c>
      <c r="L821" s="43"/>
      <c r="M821" s="239" t="s">
        <v>1</v>
      </c>
      <c r="N821" s="240" t="s">
        <v>41</v>
      </c>
      <c r="O821" s="86"/>
      <c r="P821" s="241">
        <f>O821*H821</f>
        <v>0</v>
      </c>
      <c r="Q821" s="241">
        <v>0.023369999999999998</v>
      </c>
      <c r="R821" s="241">
        <f>Q821*H821</f>
        <v>0.025566780000000001</v>
      </c>
      <c r="S821" s="241">
        <v>0</v>
      </c>
      <c r="T821" s="242">
        <f>S821*H821</f>
        <v>0</v>
      </c>
      <c r="AR821" s="243" t="s">
        <v>365</v>
      </c>
      <c r="AT821" s="243" t="s">
        <v>181</v>
      </c>
      <c r="AU821" s="243" t="s">
        <v>85</v>
      </c>
      <c r="AY821" s="17" t="s">
        <v>179</v>
      </c>
      <c r="BE821" s="244">
        <f>IF(N821="základní",J821,0)</f>
        <v>0</v>
      </c>
      <c r="BF821" s="244">
        <f>IF(N821="snížená",J821,0)</f>
        <v>0</v>
      </c>
      <c r="BG821" s="244">
        <f>IF(N821="zákl. přenesená",J821,0)</f>
        <v>0</v>
      </c>
      <c r="BH821" s="244">
        <f>IF(N821="sníž. přenesená",J821,0)</f>
        <v>0</v>
      </c>
      <c r="BI821" s="244">
        <f>IF(N821="nulová",J821,0)</f>
        <v>0</v>
      </c>
      <c r="BJ821" s="17" t="s">
        <v>83</v>
      </c>
      <c r="BK821" s="244">
        <f>ROUND(I821*H821,2)</f>
        <v>0</v>
      </c>
      <c r="BL821" s="17" t="s">
        <v>365</v>
      </c>
      <c r="BM821" s="243" t="s">
        <v>988</v>
      </c>
    </row>
    <row r="822" s="13" customFormat="1">
      <c r="B822" s="256"/>
      <c r="C822" s="257"/>
      <c r="D822" s="247" t="s">
        <v>188</v>
      </c>
      <c r="E822" s="258" t="s">
        <v>1</v>
      </c>
      <c r="F822" s="259" t="s">
        <v>989</v>
      </c>
      <c r="G822" s="257"/>
      <c r="H822" s="260">
        <v>1.0940000000000001</v>
      </c>
      <c r="I822" s="261"/>
      <c r="J822" s="257"/>
      <c r="K822" s="257"/>
      <c r="L822" s="262"/>
      <c r="M822" s="263"/>
      <c r="N822" s="264"/>
      <c r="O822" s="264"/>
      <c r="P822" s="264"/>
      <c r="Q822" s="264"/>
      <c r="R822" s="264"/>
      <c r="S822" s="264"/>
      <c r="T822" s="265"/>
      <c r="AT822" s="266" t="s">
        <v>188</v>
      </c>
      <c r="AU822" s="266" t="s">
        <v>85</v>
      </c>
      <c r="AV822" s="13" t="s">
        <v>85</v>
      </c>
      <c r="AW822" s="13" t="s">
        <v>32</v>
      </c>
      <c r="AX822" s="13" t="s">
        <v>83</v>
      </c>
      <c r="AY822" s="266" t="s">
        <v>179</v>
      </c>
    </row>
    <row r="823" s="1" customFormat="1" ht="24" customHeight="1">
      <c r="B823" s="38"/>
      <c r="C823" s="232" t="s">
        <v>990</v>
      </c>
      <c r="D823" s="232" t="s">
        <v>181</v>
      </c>
      <c r="E823" s="233" t="s">
        <v>986</v>
      </c>
      <c r="F823" s="234" t="s">
        <v>987</v>
      </c>
      <c r="G823" s="235" t="s">
        <v>184</v>
      </c>
      <c r="H823" s="236">
        <v>0.12</v>
      </c>
      <c r="I823" s="237"/>
      <c r="J823" s="238">
        <f>ROUND(I823*H823,2)</f>
        <v>0</v>
      </c>
      <c r="K823" s="234" t="s">
        <v>185</v>
      </c>
      <c r="L823" s="43"/>
      <c r="M823" s="239" t="s">
        <v>1</v>
      </c>
      <c r="N823" s="240" t="s">
        <v>41</v>
      </c>
      <c r="O823" s="86"/>
      <c r="P823" s="241">
        <f>O823*H823</f>
        <v>0</v>
      </c>
      <c r="Q823" s="241">
        <v>0.023369999999999998</v>
      </c>
      <c r="R823" s="241">
        <f>Q823*H823</f>
        <v>0.0028043999999999999</v>
      </c>
      <c r="S823" s="241">
        <v>0</v>
      </c>
      <c r="T823" s="242">
        <f>S823*H823</f>
        <v>0</v>
      </c>
      <c r="AR823" s="243" t="s">
        <v>365</v>
      </c>
      <c r="AT823" s="243" t="s">
        <v>181</v>
      </c>
      <c r="AU823" s="243" t="s">
        <v>85</v>
      </c>
      <c r="AY823" s="17" t="s">
        <v>179</v>
      </c>
      <c r="BE823" s="244">
        <f>IF(N823="základní",J823,0)</f>
        <v>0</v>
      </c>
      <c r="BF823" s="244">
        <f>IF(N823="snížená",J823,0)</f>
        <v>0</v>
      </c>
      <c r="BG823" s="244">
        <f>IF(N823="zákl. přenesená",J823,0)</f>
        <v>0</v>
      </c>
      <c r="BH823" s="244">
        <f>IF(N823="sníž. přenesená",J823,0)</f>
        <v>0</v>
      </c>
      <c r="BI823" s="244">
        <f>IF(N823="nulová",J823,0)</f>
        <v>0</v>
      </c>
      <c r="BJ823" s="17" t="s">
        <v>83</v>
      </c>
      <c r="BK823" s="244">
        <f>ROUND(I823*H823,2)</f>
        <v>0</v>
      </c>
      <c r="BL823" s="17" t="s">
        <v>365</v>
      </c>
      <c r="BM823" s="243" t="s">
        <v>991</v>
      </c>
    </row>
    <row r="824" s="1" customFormat="1" ht="24" customHeight="1">
      <c r="B824" s="38"/>
      <c r="C824" s="232" t="s">
        <v>992</v>
      </c>
      <c r="D824" s="232" t="s">
        <v>181</v>
      </c>
      <c r="E824" s="233" t="s">
        <v>993</v>
      </c>
      <c r="F824" s="234" t="s">
        <v>994</v>
      </c>
      <c r="G824" s="235" t="s">
        <v>201</v>
      </c>
      <c r="H824" s="236">
        <v>6.1360000000000001</v>
      </c>
      <c r="I824" s="237"/>
      <c r="J824" s="238">
        <f>ROUND(I824*H824,2)</f>
        <v>0</v>
      </c>
      <c r="K824" s="234" t="s">
        <v>185</v>
      </c>
      <c r="L824" s="43"/>
      <c r="M824" s="239" t="s">
        <v>1</v>
      </c>
      <c r="N824" s="240" t="s">
        <v>41</v>
      </c>
      <c r="O824" s="86"/>
      <c r="P824" s="241">
        <f>O824*H824</f>
        <v>0</v>
      </c>
      <c r="Q824" s="241">
        <v>0.02366</v>
      </c>
      <c r="R824" s="241">
        <f>Q824*H824</f>
        <v>0.14517776000000002</v>
      </c>
      <c r="S824" s="241">
        <v>0</v>
      </c>
      <c r="T824" s="242">
        <f>S824*H824</f>
        <v>0</v>
      </c>
      <c r="AR824" s="243" t="s">
        <v>365</v>
      </c>
      <c r="AT824" s="243" t="s">
        <v>181</v>
      </c>
      <c r="AU824" s="243" t="s">
        <v>85</v>
      </c>
      <c r="AY824" s="17" t="s">
        <v>179</v>
      </c>
      <c r="BE824" s="244">
        <f>IF(N824="základní",J824,0)</f>
        <v>0</v>
      </c>
      <c r="BF824" s="244">
        <f>IF(N824="snížená",J824,0)</f>
        <v>0</v>
      </c>
      <c r="BG824" s="244">
        <f>IF(N824="zákl. přenesená",J824,0)</f>
        <v>0</v>
      </c>
      <c r="BH824" s="244">
        <f>IF(N824="sníž. přenesená",J824,0)</f>
        <v>0</v>
      </c>
      <c r="BI824" s="244">
        <f>IF(N824="nulová",J824,0)</f>
        <v>0</v>
      </c>
      <c r="BJ824" s="17" t="s">
        <v>83</v>
      </c>
      <c r="BK824" s="244">
        <f>ROUND(I824*H824,2)</f>
        <v>0</v>
      </c>
      <c r="BL824" s="17" t="s">
        <v>365</v>
      </c>
      <c r="BM824" s="243" t="s">
        <v>995</v>
      </c>
    </row>
    <row r="825" s="12" customFormat="1">
      <c r="B825" s="245"/>
      <c r="C825" s="246"/>
      <c r="D825" s="247" t="s">
        <v>188</v>
      </c>
      <c r="E825" s="248" t="s">
        <v>1</v>
      </c>
      <c r="F825" s="249" t="s">
        <v>996</v>
      </c>
      <c r="G825" s="246"/>
      <c r="H825" s="248" t="s">
        <v>1</v>
      </c>
      <c r="I825" s="250"/>
      <c r="J825" s="246"/>
      <c r="K825" s="246"/>
      <c r="L825" s="251"/>
      <c r="M825" s="252"/>
      <c r="N825" s="253"/>
      <c r="O825" s="253"/>
      <c r="P825" s="253"/>
      <c r="Q825" s="253"/>
      <c r="R825" s="253"/>
      <c r="S825" s="253"/>
      <c r="T825" s="254"/>
      <c r="AT825" s="255" t="s">
        <v>188</v>
      </c>
      <c r="AU825" s="255" t="s">
        <v>85</v>
      </c>
      <c r="AV825" s="12" t="s">
        <v>83</v>
      </c>
      <c r="AW825" s="12" t="s">
        <v>32</v>
      </c>
      <c r="AX825" s="12" t="s">
        <v>76</v>
      </c>
      <c r="AY825" s="255" t="s">
        <v>179</v>
      </c>
    </row>
    <row r="826" s="13" customFormat="1">
      <c r="B826" s="256"/>
      <c r="C826" s="257"/>
      <c r="D826" s="247" t="s">
        <v>188</v>
      </c>
      <c r="E826" s="258" t="s">
        <v>1</v>
      </c>
      <c r="F826" s="259" t="s">
        <v>997</v>
      </c>
      <c r="G826" s="257"/>
      <c r="H826" s="260">
        <v>4.1200000000000001</v>
      </c>
      <c r="I826" s="261"/>
      <c r="J826" s="257"/>
      <c r="K826" s="257"/>
      <c r="L826" s="262"/>
      <c r="M826" s="263"/>
      <c r="N826" s="264"/>
      <c r="O826" s="264"/>
      <c r="P826" s="264"/>
      <c r="Q826" s="264"/>
      <c r="R826" s="264"/>
      <c r="S826" s="264"/>
      <c r="T826" s="265"/>
      <c r="AT826" s="266" t="s">
        <v>188</v>
      </c>
      <c r="AU826" s="266" t="s">
        <v>85</v>
      </c>
      <c r="AV826" s="13" t="s">
        <v>85</v>
      </c>
      <c r="AW826" s="13" t="s">
        <v>32</v>
      </c>
      <c r="AX826" s="13" t="s">
        <v>76</v>
      </c>
      <c r="AY826" s="266" t="s">
        <v>179</v>
      </c>
    </row>
    <row r="827" s="13" customFormat="1">
      <c r="B827" s="256"/>
      <c r="C827" s="257"/>
      <c r="D827" s="247" t="s">
        <v>188</v>
      </c>
      <c r="E827" s="258" t="s">
        <v>1</v>
      </c>
      <c r="F827" s="259" t="s">
        <v>998</v>
      </c>
      <c r="G827" s="257"/>
      <c r="H827" s="260">
        <v>2.016</v>
      </c>
      <c r="I827" s="261"/>
      <c r="J827" s="257"/>
      <c r="K827" s="257"/>
      <c r="L827" s="262"/>
      <c r="M827" s="263"/>
      <c r="N827" s="264"/>
      <c r="O827" s="264"/>
      <c r="P827" s="264"/>
      <c r="Q827" s="264"/>
      <c r="R827" s="264"/>
      <c r="S827" s="264"/>
      <c r="T827" s="265"/>
      <c r="AT827" s="266" t="s">
        <v>188</v>
      </c>
      <c r="AU827" s="266" t="s">
        <v>85</v>
      </c>
      <c r="AV827" s="13" t="s">
        <v>85</v>
      </c>
      <c r="AW827" s="13" t="s">
        <v>32</v>
      </c>
      <c r="AX827" s="13" t="s">
        <v>76</v>
      </c>
      <c r="AY827" s="266" t="s">
        <v>179</v>
      </c>
    </row>
    <row r="828" s="14" customFormat="1">
      <c r="B828" s="267"/>
      <c r="C828" s="268"/>
      <c r="D828" s="247" t="s">
        <v>188</v>
      </c>
      <c r="E828" s="269" t="s">
        <v>1</v>
      </c>
      <c r="F828" s="270" t="s">
        <v>193</v>
      </c>
      <c r="G828" s="268"/>
      <c r="H828" s="271">
        <v>6.1360000000000001</v>
      </c>
      <c r="I828" s="272"/>
      <c r="J828" s="268"/>
      <c r="K828" s="268"/>
      <c r="L828" s="273"/>
      <c r="M828" s="274"/>
      <c r="N828" s="275"/>
      <c r="O828" s="275"/>
      <c r="P828" s="275"/>
      <c r="Q828" s="275"/>
      <c r="R828" s="275"/>
      <c r="S828" s="275"/>
      <c r="T828" s="276"/>
      <c r="AT828" s="277" t="s">
        <v>188</v>
      </c>
      <c r="AU828" s="277" t="s">
        <v>85</v>
      </c>
      <c r="AV828" s="14" t="s">
        <v>186</v>
      </c>
      <c r="AW828" s="14" t="s">
        <v>32</v>
      </c>
      <c r="AX828" s="14" t="s">
        <v>83</v>
      </c>
      <c r="AY828" s="277" t="s">
        <v>179</v>
      </c>
    </row>
    <row r="829" s="1" customFormat="1" ht="24" customHeight="1">
      <c r="B829" s="38"/>
      <c r="C829" s="232" t="s">
        <v>999</v>
      </c>
      <c r="D829" s="232" t="s">
        <v>181</v>
      </c>
      <c r="E829" s="233" t="s">
        <v>1000</v>
      </c>
      <c r="F829" s="234" t="s">
        <v>1001</v>
      </c>
      <c r="G829" s="235" t="s">
        <v>201</v>
      </c>
      <c r="H829" s="236">
        <v>6.1360000000000001</v>
      </c>
      <c r="I829" s="237"/>
      <c r="J829" s="238">
        <f>ROUND(I829*H829,2)</f>
        <v>0</v>
      </c>
      <c r="K829" s="234" t="s">
        <v>185</v>
      </c>
      <c r="L829" s="43"/>
      <c r="M829" s="239" t="s">
        <v>1</v>
      </c>
      <c r="N829" s="240" t="s">
        <v>41</v>
      </c>
      <c r="O829" s="86"/>
      <c r="P829" s="241">
        <f>O829*H829</f>
        <v>0</v>
      </c>
      <c r="Q829" s="241">
        <v>0.00020000000000000001</v>
      </c>
      <c r="R829" s="241">
        <f>Q829*H829</f>
        <v>0.0012272000000000001</v>
      </c>
      <c r="S829" s="241">
        <v>0</v>
      </c>
      <c r="T829" s="242">
        <f>S829*H829</f>
        <v>0</v>
      </c>
      <c r="AR829" s="243" t="s">
        <v>365</v>
      </c>
      <c r="AT829" s="243" t="s">
        <v>181</v>
      </c>
      <c r="AU829" s="243" t="s">
        <v>85</v>
      </c>
      <c r="AY829" s="17" t="s">
        <v>179</v>
      </c>
      <c r="BE829" s="244">
        <f>IF(N829="základní",J829,0)</f>
        <v>0</v>
      </c>
      <c r="BF829" s="244">
        <f>IF(N829="snížená",J829,0)</f>
        <v>0</v>
      </c>
      <c r="BG829" s="244">
        <f>IF(N829="zákl. přenesená",J829,0)</f>
        <v>0</v>
      </c>
      <c r="BH829" s="244">
        <f>IF(N829="sníž. přenesená",J829,0)</f>
        <v>0</v>
      </c>
      <c r="BI829" s="244">
        <f>IF(N829="nulová",J829,0)</f>
        <v>0</v>
      </c>
      <c r="BJ829" s="17" t="s">
        <v>83</v>
      </c>
      <c r="BK829" s="244">
        <f>ROUND(I829*H829,2)</f>
        <v>0</v>
      </c>
      <c r="BL829" s="17" t="s">
        <v>365</v>
      </c>
      <c r="BM829" s="243" t="s">
        <v>1002</v>
      </c>
    </row>
    <row r="830" s="1" customFormat="1" ht="24" customHeight="1">
      <c r="B830" s="38"/>
      <c r="C830" s="232" t="s">
        <v>1003</v>
      </c>
      <c r="D830" s="232" t="s">
        <v>181</v>
      </c>
      <c r="E830" s="233" t="s">
        <v>1004</v>
      </c>
      <c r="F830" s="234" t="s">
        <v>1005</v>
      </c>
      <c r="G830" s="235" t="s">
        <v>801</v>
      </c>
      <c r="H830" s="299"/>
      <c r="I830" s="237"/>
      <c r="J830" s="238">
        <f>ROUND(I830*H830,2)</f>
        <v>0</v>
      </c>
      <c r="K830" s="234" t="s">
        <v>185</v>
      </c>
      <c r="L830" s="43"/>
      <c r="M830" s="239" t="s">
        <v>1</v>
      </c>
      <c r="N830" s="240" t="s">
        <v>41</v>
      </c>
      <c r="O830" s="86"/>
      <c r="P830" s="241">
        <f>O830*H830</f>
        <v>0</v>
      </c>
      <c r="Q830" s="241">
        <v>0</v>
      </c>
      <c r="R830" s="241">
        <f>Q830*H830</f>
        <v>0</v>
      </c>
      <c r="S830" s="241">
        <v>0</v>
      </c>
      <c r="T830" s="242">
        <f>S830*H830</f>
        <v>0</v>
      </c>
      <c r="AR830" s="243" t="s">
        <v>365</v>
      </c>
      <c r="AT830" s="243" t="s">
        <v>181</v>
      </c>
      <c r="AU830" s="243" t="s">
        <v>85</v>
      </c>
      <c r="AY830" s="17" t="s">
        <v>179</v>
      </c>
      <c r="BE830" s="244">
        <f>IF(N830="základní",J830,0)</f>
        <v>0</v>
      </c>
      <c r="BF830" s="244">
        <f>IF(N830="snížená",J830,0)</f>
        <v>0</v>
      </c>
      <c r="BG830" s="244">
        <f>IF(N830="zákl. přenesená",J830,0)</f>
        <v>0</v>
      </c>
      <c r="BH830" s="244">
        <f>IF(N830="sníž. přenesená",J830,0)</f>
        <v>0</v>
      </c>
      <c r="BI830" s="244">
        <f>IF(N830="nulová",J830,0)</f>
        <v>0</v>
      </c>
      <c r="BJ830" s="17" t="s">
        <v>83</v>
      </c>
      <c r="BK830" s="244">
        <f>ROUND(I830*H830,2)</f>
        <v>0</v>
      </c>
      <c r="BL830" s="17" t="s">
        <v>365</v>
      </c>
      <c r="BM830" s="243" t="s">
        <v>1006</v>
      </c>
    </row>
    <row r="831" s="11" customFormat="1" ht="22.8" customHeight="1">
      <c r="B831" s="216"/>
      <c r="C831" s="217"/>
      <c r="D831" s="218" t="s">
        <v>75</v>
      </c>
      <c r="E831" s="230" t="s">
        <v>1007</v>
      </c>
      <c r="F831" s="230" t="s">
        <v>1008</v>
      </c>
      <c r="G831" s="217"/>
      <c r="H831" s="217"/>
      <c r="I831" s="220"/>
      <c r="J831" s="231">
        <f>BK831</f>
        <v>0</v>
      </c>
      <c r="K831" s="217"/>
      <c r="L831" s="222"/>
      <c r="M831" s="223"/>
      <c r="N831" s="224"/>
      <c r="O831" s="224"/>
      <c r="P831" s="225">
        <f>SUM(P832:P850)</f>
        <v>0</v>
      </c>
      <c r="Q831" s="224"/>
      <c r="R831" s="225">
        <f>SUM(R832:R850)</f>
        <v>1.3470329800000001</v>
      </c>
      <c r="S831" s="224"/>
      <c r="T831" s="226">
        <f>SUM(T832:T850)</f>
        <v>0</v>
      </c>
      <c r="AR831" s="227" t="s">
        <v>85</v>
      </c>
      <c r="AT831" s="228" t="s">
        <v>75</v>
      </c>
      <c r="AU831" s="228" t="s">
        <v>83</v>
      </c>
      <c r="AY831" s="227" t="s">
        <v>179</v>
      </c>
      <c r="BK831" s="229">
        <f>SUM(BK832:BK850)</f>
        <v>0</v>
      </c>
    </row>
    <row r="832" s="1" customFormat="1" ht="24" customHeight="1">
      <c r="B832" s="38"/>
      <c r="C832" s="232" t="s">
        <v>1009</v>
      </c>
      <c r="D832" s="232" t="s">
        <v>181</v>
      </c>
      <c r="E832" s="233" t="s">
        <v>1010</v>
      </c>
      <c r="F832" s="234" t="s">
        <v>1011</v>
      </c>
      <c r="G832" s="235" t="s">
        <v>201</v>
      </c>
      <c r="H832" s="236">
        <v>72.299999999999997</v>
      </c>
      <c r="I832" s="237"/>
      <c r="J832" s="238">
        <f>ROUND(I832*H832,2)</f>
        <v>0</v>
      </c>
      <c r="K832" s="234" t="s">
        <v>185</v>
      </c>
      <c r="L832" s="43"/>
      <c r="M832" s="239" t="s">
        <v>1</v>
      </c>
      <c r="N832" s="240" t="s">
        <v>41</v>
      </c>
      <c r="O832" s="86"/>
      <c r="P832" s="241">
        <f>O832*H832</f>
        <v>0</v>
      </c>
      <c r="Q832" s="241">
        <v>0.00139</v>
      </c>
      <c r="R832" s="241">
        <f>Q832*H832</f>
        <v>0.10049699999999999</v>
      </c>
      <c r="S832" s="241">
        <v>0</v>
      </c>
      <c r="T832" s="242">
        <f>S832*H832</f>
        <v>0</v>
      </c>
      <c r="AR832" s="243" t="s">
        <v>365</v>
      </c>
      <c r="AT832" s="243" t="s">
        <v>181</v>
      </c>
      <c r="AU832" s="243" t="s">
        <v>85</v>
      </c>
      <c r="AY832" s="17" t="s">
        <v>179</v>
      </c>
      <c r="BE832" s="244">
        <f>IF(N832="základní",J832,0)</f>
        <v>0</v>
      </c>
      <c r="BF832" s="244">
        <f>IF(N832="snížená",J832,0)</f>
        <v>0</v>
      </c>
      <c r="BG832" s="244">
        <f>IF(N832="zákl. přenesená",J832,0)</f>
        <v>0</v>
      </c>
      <c r="BH832" s="244">
        <f>IF(N832="sníž. přenesená",J832,0)</f>
        <v>0</v>
      </c>
      <c r="BI832" s="244">
        <f>IF(N832="nulová",J832,0)</f>
        <v>0</v>
      </c>
      <c r="BJ832" s="17" t="s">
        <v>83</v>
      </c>
      <c r="BK832" s="244">
        <f>ROUND(I832*H832,2)</f>
        <v>0</v>
      </c>
      <c r="BL832" s="17" t="s">
        <v>365</v>
      </c>
      <c r="BM832" s="243" t="s">
        <v>1012</v>
      </c>
    </row>
    <row r="833" s="12" customFormat="1">
      <c r="B833" s="245"/>
      <c r="C833" s="246"/>
      <c r="D833" s="247" t="s">
        <v>188</v>
      </c>
      <c r="E833" s="248" t="s">
        <v>1</v>
      </c>
      <c r="F833" s="249" t="s">
        <v>203</v>
      </c>
      <c r="G833" s="246"/>
      <c r="H833" s="248" t="s">
        <v>1</v>
      </c>
      <c r="I833" s="250"/>
      <c r="J833" s="246"/>
      <c r="K833" s="246"/>
      <c r="L833" s="251"/>
      <c r="M833" s="252"/>
      <c r="N833" s="253"/>
      <c r="O833" s="253"/>
      <c r="P833" s="253"/>
      <c r="Q833" s="253"/>
      <c r="R833" s="253"/>
      <c r="S833" s="253"/>
      <c r="T833" s="254"/>
      <c r="AT833" s="255" t="s">
        <v>188</v>
      </c>
      <c r="AU833" s="255" t="s">
        <v>85</v>
      </c>
      <c r="AV833" s="12" t="s">
        <v>83</v>
      </c>
      <c r="AW833" s="12" t="s">
        <v>32</v>
      </c>
      <c r="AX833" s="12" t="s">
        <v>76</v>
      </c>
      <c r="AY833" s="255" t="s">
        <v>179</v>
      </c>
    </row>
    <row r="834" s="13" customFormat="1">
      <c r="B834" s="256"/>
      <c r="C834" s="257"/>
      <c r="D834" s="247" t="s">
        <v>188</v>
      </c>
      <c r="E834" s="258" t="s">
        <v>1</v>
      </c>
      <c r="F834" s="259" t="s">
        <v>1013</v>
      </c>
      <c r="G834" s="257"/>
      <c r="H834" s="260">
        <v>24.199999999999999</v>
      </c>
      <c r="I834" s="261"/>
      <c r="J834" s="257"/>
      <c r="K834" s="257"/>
      <c r="L834" s="262"/>
      <c r="M834" s="263"/>
      <c r="N834" s="264"/>
      <c r="O834" s="264"/>
      <c r="P834" s="264"/>
      <c r="Q834" s="264"/>
      <c r="R834" s="264"/>
      <c r="S834" s="264"/>
      <c r="T834" s="265"/>
      <c r="AT834" s="266" t="s">
        <v>188</v>
      </c>
      <c r="AU834" s="266" t="s">
        <v>85</v>
      </c>
      <c r="AV834" s="13" t="s">
        <v>85</v>
      </c>
      <c r="AW834" s="13" t="s">
        <v>32</v>
      </c>
      <c r="AX834" s="13" t="s">
        <v>76</v>
      </c>
      <c r="AY834" s="266" t="s">
        <v>179</v>
      </c>
    </row>
    <row r="835" s="12" customFormat="1">
      <c r="B835" s="245"/>
      <c r="C835" s="246"/>
      <c r="D835" s="247" t="s">
        <v>188</v>
      </c>
      <c r="E835" s="248" t="s">
        <v>1</v>
      </c>
      <c r="F835" s="249" t="s">
        <v>222</v>
      </c>
      <c r="G835" s="246"/>
      <c r="H835" s="248" t="s">
        <v>1</v>
      </c>
      <c r="I835" s="250"/>
      <c r="J835" s="246"/>
      <c r="K835" s="246"/>
      <c r="L835" s="251"/>
      <c r="M835" s="252"/>
      <c r="N835" s="253"/>
      <c r="O835" s="253"/>
      <c r="P835" s="253"/>
      <c r="Q835" s="253"/>
      <c r="R835" s="253"/>
      <c r="S835" s="253"/>
      <c r="T835" s="254"/>
      <c r="AT835" s="255" t="s">
        <v>188</v>
      </c>
      <c r="AU835" s="255" t="s">
        <v>85</v>
      </c>
      <c r="AV835" s="12" t="s">
        <v>83</v>
      </c>
      <c r="AW835" s="12" t="s">
        <v>32</v>
      </c>
      <c r="AX835" s="12" t="s">
        <v>76</v>
      </c>
      <c r="AY835" s="255" t="s">
        <v>179</v>
      </c>
    </row>
    <row r="836" s="13" customFormat="1">
      <c r="B836" s="256"/>
      <c r="C836" s="257"/>
      <c r="D836" s="247" t="s">
        <v>188</v>
      </c>
      <c r="E836" s="258" t="s">
        <v>1</v>
      </c>
      <c r="F836" s="259" t="s">
        <v>1014</v>
      </c>
      <c r="G836" s="257"/>
      <c r="H836" s="260">
        <v>24.300000000000001</v>
      </c>
      <c r="I836" s="261"/>
      <c r="J836" s="257"/>
      <c r="K836" s="257"/>
      <c r="L836" s="262"/>
      <c r="M836" s="263"/>
      <c r="N836" s="264"/>
      <c r="O836" s="264"/>
      <c r="P836" s="264"/>
      <c r="Q836" s="264"/>
      <c r="R836" s="264"/>
      <c r="S836" s="264"/>
      <c r="T836" s="265"/>
      <c r="AT836" s="266" t="s">
        <v>188</v>
      </c>
      <c r="AU836" s="266" t="s">
        <v>85</v>
      </c>
      <c r="AV836" s="13" t="s">
        <v>85</v>
      </c>
      <c r="AW836" s="13" t="s">
        <v>32</v>
      </c>
      <c r="AX836" s="13" t="s">
        <v>76</v>
      </c>
      <c r="AY836" s="266" t="s">
        <v>179</v>
      </c>
    </row>
    <row r="837" s="13" customFormat="1">
      <c r="B837" s="256"/>
      <c r="C837" s="257"/>
      <c r="D837" s="247" t="s">
        <v>188</v>
      </c>
      <c r="E837" s="258" t="s">
        <v>1</v>
      </c>
      <c r="F837" s="259" t="s">
        <v>1015</v>
      </c>
      <c r="G837" s="257"/>
      <c r="H837" s="260">
        <v>23.800000000000001</v>
      </c>
      <c r="I837" s="261"/>
      <c r="J837" s="257"/>
      <c r="K837" s="257"/>
      <c r="L837" s="262"/>
      <c r="M837" s="263"/>
      <c r="N837" s="264"/>
      <c r="O837" s="264"/>
      <c r="P837" s="264"/>
      <c r="Q837" s="264"/>
      <c r="R837" s="264"/>
      <c r="S837" s="264"/>
      <c r="T837" s="265"/>
      <c r="AT837" s="266" t="s">
        <v>188</v>
      </c>
      <c r="AU837" s="266" t="s">
        <v>85</v>
      </c>
      <c r="AV837" s="13" t="s">
        <v>85</v>
      </c>
      <c r="AW837" s="13" t="s">
        <v>32</v>
      </c>
      <c r="AX837" s="13" t="s">
        <v>76</v>
      </c>
      <c r="AY837" s="266" t="s">
        <v>179</v>
      </c>
    </row>
    <row r="838" s="14" customFormat="1">
      <c r="B838" s="267"/>
      <c r="C838" s="268"/>
      <c r="D838" s="247" t="s">
        <v>188</v>
      </c>
      <c r="E838" s="269" t="s">
        <v>1</v>
      </c>
      <c r="F838" s="270" t="s">
        <v>193</v>
      </c>
      <c r="G838" s="268"/>
      <c r="H838" s="271">
        <v>72.299999999999997</v>
      </c>
      <c r="I838" s="272"/>
      <c r="J838" s="268"/>
      <c r="K838" s="268"/>
      <c r="L838" s="273"/>
      <c r="M838" s="274"/>
      <c r="N838" s="275"/>
      <c r="O838" s="275"/>
      <c r="P838" s="275"/>
      <c r="Q838" s="275"/>
      <c r="R838" s="275"/>
      <c r="S838" s="275"/>
      <c r="T838" s="276"/>
      <c r="AT838" s="277" t="s">
        <v>188</v>
      </c>
      <c r="AU838" s="277" t="s">
        <v>85</v>
      </c>
      <c r="AV838" s="14" t="s">
        <v>186</v>
      </c>
      <c r="AW838" s="14" t="s">
        <v>32</v>
      </c>
      <c r="AX838" s="14" t="s">
        <v>83</v>
      </c>
      <c r="AY838" s="277" t="s">
        <v>179</v>
      </c>
    </row>
    <row r="839" s="1" customFormat="1" ht="24" customHeight="1">
      <c r="B839" s="38"/>
      <c r="C839" s="278" t="s">
        <v>1016</v>
      </c>
      <c r="D839" s="278" t="s">
        <v>308</v>
      </c>
      <c r="E839" s="279" t="s">
        <v>1017</v>
      </c>
      <c r="F839" s="280" t="s">
        <v>1018</v>
      </c>
      <c r="G839" s="281" t="s">
        <v>201</v>
      </c>
      <c r="H839" s="282">
        <v>75.915000000000006</v>
      </c>
      <c r="I839" s="283"/>
      <c r="J839" s="284">
        <f>ROUND(I839*H839,2)</f>
        <v>0</v>
      </c>
      <c r="K839" s="280" t="s">
        <v>185</v>
      </c>
      <c r="L839" s="285"/>
      <c r="M839" s="286" t="s">
        <v>1</v>
      </c>
      <c r="N839" s="287" t="s">
        <v>41</v>
      </c>
      <c r="O839" s="86"/>
      <c r="P839" s="241">
        <f>O839*H839</f>
        <v>0</v>
      </c>
      <c r="Q839" s="241">
        <v>0.0080000000000000002</v>
      </c>
      <c r="R839" s="241">
        <f>Q839*H839</f>
        <v>0.60732000000000008</v>
      </c>
      <c r="S839" s="241">
        <v>0</v>
      </c>
      <c r="T839" s="242">
        <f>S839*H839</f>
        <v>0</v>
      </c>
      <c r="AR839" s="243" t="s">
        <v>536</v>
      </c>
      <c r="AT839" s="243" t="s">
        <v>308</v>
      </c>
      <c r="AU839" s="243" t="s">
        <v>85</v>
      </c>
      <c r="AY839" s="17" t="s">
        <v>179</v>
      </c>
      <c r="BE839" s="244">
        <f>IF(N839="základní",J839,0)</f>
        <v>0</v>
      </c>
      <c r="BF839" s="244">
        <f>IF(N839="snížená",J839,0)</f>
        <v>0</v>
      </c>
      <c r="BG839" s="244">
        <f>IF(N839="zákl. přenesená",J839,0)</f>
        <v>0</v>
      </c>
      <c r="BH839" s="244">
        <f>IF(N839="sníž. přenesená",J839,0)</f>
        <v>0</v>
      </c>
      <c r="BI839" s="244">
        <f>IF(N839="nulová",J839,0)</f>
        <v>0</v>
      </c>
      <c r="BJ839" s="17" t="s">
        <v>83</v>
      </c>
      <c r="BK839" s="244">
        <f>ROUND(I839*H839,2)</f>
        <v>0</v>
      </c>
      <c r="BL839" s="17" t="s">
        <v>365</v>
      </c>
      <c r="BM839" s="243" t="s">
        <v>1019</v>
      </c>
    </row>
    <row r="840" s="13" customFormat="1">
      <c r="B840" s="256"/>
      <c r="C840" s="257"/>
      <c r="D840" s="247" t="s">
        <v>188</v>
      </c>
      <c r="E840" s="257"/>
      <c r="F840" s="259" t="s">
        <v>1020</v>
      </c>
      <c r="G840" s="257"/>
      <c r="H840" s="260">
        <v>75.915000000000006</v>
      </c>
      <c r="I840" s="261"/>
      <c r="J840" s="257"/>
      <c r="K840" s="257"/>
      <c r="L840" s="262"/>
      <c r="M840" s="263"/>
      <c r="N840" s="264"/>
      <c r="O840" s="264"/>
      <c r="P840" s="264"/>
      <c r="Q840" s="264"/>
      <c r="R840" s="264"/>
      <c r="S840" s="264"/>
      <c r="T840" s="265"/>
      <c r="AT840" s="266" t="s">
        <v>188</v>
      </c>
      <c r="AU840" s="266" t="s">
        <v>85</v>
      </c>
      <c r="AV840" s="13" t="s">
        <v>85</v>
      </c>
      <c r="AW840" s="13" t="s">
        <v>4</v>
      </c>
      <c r="AX840" s="13" t="s">
        <v>83</v>
      </c>
      <c r="AY840" s="266" t="s">
        <v>179</v>
      </c>
    </row>
    <row r="841" s="1" customFormat="1" ht="16.5" customHeight="1">
      <c r="B841" s="38"/>
      <c r="C841" s="232" t="s">
        <v>1021</v>
      </c>
      <c r="D841" s="232" t="s">
        <v>181</v>
      </c>
      <c r="E841" s="233" t="s">
        <v>1022</v>
      </c>
      <c r="F841" s="234" t="s">
        <v>1023</v>
      </c>
      <c r="G841" s="235" t="s">
        <v>201</v>
      </c>
      <c r="H841" s="236">
        <v>52.308999999999998</v>
      </c>
      <c r="I841" s="237"/>
      <c r="J841" s="238">
        <f>ROUND(I841*H841,2)</f>
        <v>0</v>
      </c>
      <c r="K841" s="234" t="s">
        <v>185</v>
      </c>
      <c r="L841" s="43"/>
      <c r="M841" s="239" t="s">
        <v>1</v>
      </c>
      <c r="N841" s="240" t="s">
        <v>41</v>
      </c>
      <c r="O841" s="86"/>
      <c r="P841" s="241">
        <f>O841*H841</f>
        <v>0</v>
      </c>
      <c r="Q841" s="241">
        <v>0.01222</v>
      </c>
      <c r="R841" s="241">
        <f>Q841*H841</f>
        <v>0.63921598000000002</v>
      </c>
      <c r="S841" s="241">
        <v>0</v>
      </c>
      <c r="T841" s="242">
        <f>S841*H841</f>
        <v>0</v>
      </c>
      <c r="AR841" s="243" t="s">
        <v>365</v>
      </c>
      <c r="AT841" s="243" t="s">
        <v>181</v>
      </c>
      <c r="AU841" s="243" t="s">
        <v>85</v>
      </c>
      <c r="AY841" s="17" t="s">
        <v>179</v>
      </c>
      <c r="BE841" s="244">
        <f>IF(N841="základní",J841,0)</f>
        <v>0</v>
      </c>
      <c r="BF841" s="244">
        <f>IF(N841="snížená",J841,0)</f>
        <v>0</v>
      </c>
      <c r="BG841" s="244">
        <f>IF(N841="zákl. přenesená",J841,0)</f>
        <v>0</v>
      </c>
      <c r="BH841" s="244">
        <f>IF(N841="sníž. přenesená",J841,0)</f>
        <v>0</v>
      </c>
      <c r="BI841" s="244">
        <f>IF(N841="nulová",J841,0)</f>
        <v>0</v>
      </c>
      <c r="BJ841" s="17" t="s">
        <v>83</v>
      </c>
      <c r="BK841" s="244">
        <f>ROUND(I841*H841,2)</f>
        <v>0</v>
      </c>
      <c r="BL841" s="17" t="s">
        <v>365</v>
      </c>
      <c r="BM841" s="243" t="s">
        <v>1024</v>
      </c>
    </row>
    <row r="842" s="12" customFormat="1">
      <c r="B842" s="245"/>
      <c r="C842" s="246"/>
      <c r="D842" s="247" t="s">
        <v>188</v>
      </c>
      <c r="E842" s="248" t="s">
        <v>1</v>
      </c>
      <c r="F842" s="249" t="s">
        <v>203</v>
      </c>
      <c r="G842" s="246"/>
      <c r="H842" s="248" t="s">
        <v>1</v>
      </c>
      <c r="I842" s="250"/>
      <c r="J842" s="246"/>
      <c r="K842" s="246"/>
      <c r="L842" s="251"/>
      <c r="M842" s="252"/>
      <c r="N842" s="253"/>
      <c r="O842" s="253"/>
      <c r="P842" s="253"/>
      <c r="Q842" s="253"/>
      <c r="R842" s="253"/>
      <c r="S842" s="253"/>
      <c r="T842" s="254"/>
      <c r="AT842" s="255" t="s">
        <v>188</v>
      </c>
      <c r="AU842" s="255" t="s">
        <v>85</v>
      </c>
      <c r="AV842" s="12" t="s">
        <v>83</v>
      </c>
      <c r="AW842" s="12" t="s">
        <v>32</v>
      </c>
      <c r="AX842" s="12" t="s">
        <v>76</v>
      </c>
      <c r="AY842" s="255" t="s">
        <v>179</v>
      </c>
    </row>
    <row r="843" s="13" customFormat="1">
      <c r="B843" s="256"/>
      <c r="C843" s="257"/>
      <c r="D843" s="247" t="s">
        <v>188</v>
      </c>
      <c r="E843" s="258" t="s">
        <v>1</v>
      </c>
      <c r="F843" s="259" t="s">
        <v>1025</v>
      </c>
      <c r="G843" s="257"/>
      <c r="H843" s="260">
        <v>2.0899999999999999</v>
      </c>
      <c r="I843" s="261"/>
      <c r="J843" s="257"/>
      <c r="K843" s="257"/>
      <c r="L843" s="262"/>
      <c r="M843" s="263"/>
      <c r="N843" s="264"/>
      <c r="O843" s="264"/>
      <c r="P843" s="264"/>
      <c r="Q843" s="264"/>
      <c r="R843" s="264"/>
      <c r="S843" s="264"/>
      <c r="T843" s="265"/>
      <c r="AT843" s="266" t="s">
        <v>188</v>
      </c>
      <c r="AU843" s="266" t="s">
        <v>85</v>
      </c>
      <c r="AV843" s="13" t="s">
        <v>85</v>
      </c>
      <c r="AW843" s="13" t="s">
        <v>32</v>
      </c>
      <c r="AX843" s="13" t="s">
        <v>76</v>
      </c>
      <c r="AY843" s="266" t="s">
        <v>179</v>
      </c>
    </row>
    <row r="844" s="13" customFormat="1">
      <c r="B844" s="256"/>
      <c r="C844" s="257"/>
      <c r="D844" s="247" t="s">
        <v>188</v>
      </c>
      <c r="E844" s="258" t="s">
        <v>1</v>
      </c>
      <c r="F844" s="259" t="s">
        <v>1026</v>
      </c>
      <c r="G844" s="257"/>
      <c r="H844" s="260">
        <v>15.353</v>
      </c>
      <c r="I844" s="261"/>
      <c r="J844" s="257"/>
      <c r="K844" s="257"/>
      <c r="L844" s="262"/>
      <c r="M844" s="263"/>
      <c r="N844" s="264"/>
      <c r="O844" s="264"/>
      <c r="P844" s="264"/>
      <c r="Q844" s="264"/>
      <c r="R844" s="264"/>
      <c r="S844" s="264"/>
      <c r="T844" s="265"/>
      <c r="AT844" s="266" t="s">
        <v>188</v>
      </c>
      <c r="AU844" s="266" t="s">
        <v>85</v>
      </c>
      <c r="AV844" s="13" t="s">
        <v>85</v>
      </c>
      <c r="AW844" s="13" t="s">
        <v>32</v>
      </c>
      <c r="AX844" s="13" t="s">
        <v>76</v>
      </c>
      <c r="AY844" s="266" t="s">
        <v>179</v>
      </c>
    </row>
    <row r="845" s="12" customFormat="1">
      <c r="B845" s="245"/>
      <c r="C845" s="246"/>
      <c r="D845" s="247" t="s">
        <v>188</v>
      </c>
      <c r="E845" s="248" t="s">
        <v>1</v>
      </c>
      <c r="F845" s="249" t="s">
        <v>222</v>
      </c>
      <c r="G845" s="246"/>
      <c r="H845" s="248" t="s">
        <v>1</v>
      </c>
      <c r="I845" s="250"/>
      <c r="J845" s="246"/>
      <c r="K845" s="246"/>
      <c r="L845" s="251"/>
      <c r="M845" s="252"/>
      <c r="N845" s="253"/>
      <c r="O845" s="253"/>
      <c r="P845" s="253"/>
      <c r="Q845" s="253"/>
      <c r="R845" s="253"/>
      <c r="S845" s="253"/>
      <c r="T845" s="254"/>
      <c r="AT845" s="255" t="s">
        <v>188</v>
      </c>
      <c r="AU845" s="255" t="s">
        <v>85</v>
      </c>
      <c r="AV845" s="12" t="s">
        <v>83</v>
      </c>
      <c r="AW845" s="12" t="s">
        <v>32</v>
      </c>
      <c r="AX845" s="12" t="s">
        <v>76</v>
      </c>
      <c r="AY845" s="255" t="s">
        <v>179</v>
      </c>
    </row>
    <row r="846" s="13" customFormat="1">
      <c r="B846" s="256"/>
      <c r="C846" s="257"/>
      <c r="D846" s="247" t="s">
        <v>188</v>
      </c>
      <c r="E846" s="258" t="s">
        <v>1</v>
      </c>
      <c r="F846" s="259" t="s">
        <v>1027</v>
      </c>
      <c r="G846" s="257"/>
      <c r="H846" s="260">
        <v>4.1600000000000001</v>
      </c>
      <c r="I846" s="261"/>
      <c r="J846" s="257"/>
      <c r="K846" s="257"/>
      <c r="L846" s="262"/>
      <c r="M846" s="263"/>
      <c r="N846" s="264"/>
      <c r="O846" s="264"/>
      <c r="P846" s="264"/>
      <c r="Q846" s="264"/>
      <c r="R846" s="264"/>
      <c r="S846" s="264"/>
      <c r="T846" s="265"/>
      <c r="AT846" s="266" t="s">
        <v>188</v>
      </c>
      <c r="AU846" s="266" t="s">
        <v>85</v>
      </c>
      <c r="AV846" s="13" t="s">
        <v>85</v>
      </c>
      <c r="AW846" s="13" t="s">
        <v>32</v>
      </c>
      <c r="AX846" s="13" t="s">
        <v>76</v>
      </c>
      <c r="AY846" s="266" t="s">
        <v>179</v>
      </c>
    </row>
    <row r="847" s="13" customFormat="1">
      <c r="B847" s="256"/>
      <c r="C847" s="257"/>
      <c r="D847" s="247" t="s">
        <v>188</v>
      </c>
      <c r="E847" s="258" t="s">
        <v>1</v>
      </c>
      <c r="F847" s="259" t="s">
        <v>1026</v>
      </c>
      <c r="G847" s="257"/>
      <c r="H847" s="260">
        <v>15.353</v>
      </c>
      <c r="I847" s="261"/>
      <c r="J847" s="257"/>
      <c r="K847" s="257"/>
      <c r="L847" s="262"/>
      <c r="M847" s="263"/>
      <c r="N847" s="264"/>
      <c r="O847" s="264"/>
      <c r="P847" s="264"/>
      <c r="Q847" s="264"/>
      <c r="R847" s="264"/>
      <c r="S847" s="264"/>
      <c r="T847" s="265"/>
      <c r="AT847" s="266" t="s">
        <v>188</v>
      </c>
      <c r="AU847" s="266" t="s">
        <v>85</v>
      </c>
      <c r="AV847" s="13" t="s">
        <v>85</v>
      </c>
      <c r="AW847" s="13" t="s">
        <v>32</v>
      </c>
      <c r="AX847" s="13" t="s">
        <v>76</v>
      </c>
      <c r="AY847" s="266" t="s">
        <v>179</v>
      </c>
    </row>
    <row r="848" s="13" customFormat="1">
      <c r="B848" s="256"/>
      <c r="C848" s="257"/>
      <c r="D848" s="247" t="s">
        <v>188</v>
      </c>
      <c r="E848" s="258" t="s">
        <v>1</v>
      </c>
      <c r="F848" s="259" t="s">
        <v>1026</v>
      </c>
      <c r="G848" s="257"/>
      <c r="H848" s="260">
        <v>15.353</v>
      </c>
      <c r="I848" s="261"/>
      <c r="J848" s="257"/>
      <c r="K848" s="257"/>
      <c r="L848" s="262"/>
      <c r="M848" s="263"/>
      <c r="N848" s="264"/>
      <c r="O848" s="264"/>
      <c r="P848" s="264"/>
      <c r="Q848" s="264"/>
      <c r="R848" s="264"/>
      <c r="S848" s="264"/>
      <c r="T848" s="265"/>
      <c r="AT848" s="266" t="s">
        <v>188</v>
      </c>
      <c r="AU848" s="266" t="s">
        <v>85</v>
      </c>
      <c r="AV848" s="13" t="s">
        <v>85</v>
      </c>
      <c r="AW848" s="13" t="s">
        <v>32</v>
      </c>
      <c r="AX848" s="13" t="s">
        <v>76</v>
      </c>
      <c r="AY848" s="266" t="s">
        <v>179</v>
      </c>
    </row>
    <row r="849" s="14" customFormat="1">
      <c r="B849" s="267"/>
      <c r="C849" s="268"/>
      <c r="D849" s="247" t="s">
        <v>188</v>
      </c>
      <c r="E849" s="269" t="s">
        <v>1</v>
      </c>
      <c r="F849" s="270" t="s">
        <v>193</v>
      </c>
      <c r="G849" s="268"/>
      <c r="H849" s="271">
        <v>52.308999999999998</v>
      </c>
      <c r="I849" s="272"/>
      <c r="J849" s="268"/>
      <c r="K849" s="268"/>
      <c r="L849" s="273"/>
      <c r="M849" s="274"/>
      <c r="N849" s="275"/>
      <c r="O849" s="275"/>
      <c r="P849" s="275"/>
      <c r="Q849" s="275"/>
      <c r="R849" s="275"/>
      <c r="S849" s="275"/>
      <c r="T849" s="276"/>
      <c r="AT849" s="277" t="s">
        <v>188</v>
      </c>
      <c r="AU849" s="277" t="s">
        <v>85</v>
      </c>
      <c r="AV849" s="14" t="s">
        <v>186</v>
      </c>
      <c r="AW849" s="14" t="s">
        <v>32</v>
      </c>
      <c r="AX849" s="14" t="s">
        <v>83</v>
      </c>
      <c r="AY849" s="277" t="s">
        <v>179</v>
      </c>
    </row>
    <row r="850" s="1" customFormat="1" ht="24" customHeight="1">
      <c r="B850" s="38"/>
      <c r="C850" s="232" t="s">
        <v>1028</v>
      </c>
      <c r="D850" s="232" t="s">
        <v>181</v>
      </c>
      <c r="E850" s="233" t="s">
        <v>1029</v>
      </c>
      <c r="F850" s="234" t="s">
        <v>1030</v>
      </c>
      <c r="G850" s="235" t="s">
        <v>801</v>
      </c>
      <c r="H850" s="299"/>
      <c r="I850" s="237"/>
      <c r="J850" s="238">
        <f>ROUND(I850*H850,2)</f>
        <v>0</v>
      </c>
      <c r="K850" s="234" t="s">
        <v>185</v>
      </c>
      <c r="L850" s="43"/>
      <c r="M850" s="239" t="s">
        <v>1</v>
      </c>
      <c r="N850" s="240" t="s">
        <v>41</v>
      </c>
      <c r="O850" s="86"/>
      <c r="P850" s="241">
        <f>O850*H850</f>
        <v>0</v>
      </c>
      <c r="Q850" s="241">
        <v>0</v>
      </c>
      <c r="R850" s="241">
        <f>Q850*H850</f>
        <v>0</v>
      </c>
      <c r="S850" s="241">
        <v>0</v>
      </c>
      <c r="T850" s="242">
        <f>S850*H850</f>
        <v>0</v>
      </c>
      <c r="AR850" s="243" t="s">
        <v>365</v>
      </c>
      <c r="AT850" s="243" t="s">
        <v>181</v>
      </c>
      <c r="AU850" s="243" t="s">
        <v>85</v>
      </c>
      <c r="AY850" s="17" t="s">
        <v>179</v>
      </c>
      <c r="BE850" s="244">
        <f>IF(N850="základní",J850,0)</f>
        <v>0</v>
      </c>
      <c r="BF850" s="244">
        <f>IF(N850="snížená",J850,0)</f>
        <v>0</v>
      </c>
      <c r="BG850" s="244">
        <f>IF(N850="zákl. přenesená",J850,0)</f>
        <v>0</v>
      </c>
      <c r="BH850" s="244">
        <f>IF(N850="sníž. přenesená",J850,0)</f>
        <v>0</v>
      </c>
      <c r="BI850" s="244">
        <f>IF(N850="nulová",J850,0)</f>
        <v>0</v>
      </c>
      <c r="BJ850" s="17" t="s">
        <v>83</v>
      </c>
      <c r="BK850" s="244">
        <f>ROUND(I850*H850,2)</f>
        <v>0</v>
      </c>
      <c r="BL850" s="17" t="s">
        <v>365</v>
      </c>
      <c r="BM850" s="243" t="s">
        <v>1031</v>
      </c>
    </row>
    <row r="851" s="11" customFormat="1" ht="22.8" customHeight="1">
      <c r="B851" s="216"/>
      <c r="C851" s="217"/>
      <c r="D851" s="218" t="s">
        <v>75</v>
      </c>
      <c r="E851" s="230" t="s">
        <v>1032</v>
      </c>
      <c r="F851" s="230" t="s">
        <v>1033</v>
      </c>
      <c r="G851" s="217"/>
      <c r="H851" s="217"/>
      <c r="I851" s="220"/>
      <c r="J851" s="231">
        <f>BK851</f>
        <v>0</v>
      </c>
      <c r="K851" s="217"/>
      <c r="L851" s="222"/>
      <c r="M851" s="223"/>
      <c r="N851" s="224"/>
      <c r="O851" s="224"/>
      <c r="P851" s="225">
        <f>SUM(P852:P890)</f>
        <v>0</v>
      </c>
      <c r="Q851" s="224"/>
      <c r="R851" s="225">
        <f>SUM(R852:R890)</f>
        <v>1.4134010000000004</v>
      </c>
      <c r="S851" s="224"/>
      <c r="T851" s="226">
        <f>SUM(T852:T890)</f>
        <v>0.64881999999999995</v>
      </c>
      <c r="AR851" s="227" t="s">
        <v>85</v>
      </c>
      <c r="AT851" s="228" t="s">
        <v>75</v>
      </c>
      <c r="AU851" s="228" t="s">
        <v>83</v>
      </c>
      <c r="AY851" s="227" t="s">
        <v>179</v>
      </c>
      <c r="BK851" s="229">
        <f>SUM(BK852:BK890)</f>
        <v>0</v>
      </c>
    </row>
    <row r="852" s="1" customFormat="1" ht="16.5" customHeight="1">
      <c r="B852" s="38"/>
      <c r="C852" s="232" t="s">
        <v>1034</v>
      </c>
      <c r="D852" s="232" t="s">
        <v>181</v>
      </c>
      <c r="E852" s="233" t="s">
        <v>1035</v>
      </c>
      <c r="F852" s="234" t="s">
        <v>1036</v>
      </c>
      <c r="G852" s="235" t="s">
        <v>201</v>
      </c>
      <c r="H852" s="236">
        <v>4</v>
      </c>
      <c r="I852" s="237"/>
      <c r="J852" s="238">
        <f>ROUND(I852*H852,2)</f>
        <v>0</v>
      </c>
      <c r="K852" s="234" t="s">
        <v>185</v>
      </c>
      <c r="L852" s="43"/>
      <c r="M852" s="239" t="s">
        <v>1</v>
      </c>
      <c r="N852" s="240" t="s">
        <v>41</v>
      </c>
      <c r="O852" s="86"/>
      <c r="P852" s="241">
        <f>O852*H852</f>
        <v>0</v>
      </c>
      <c r="Q852" s="241">
        <v>0</v>
      </c>
      <c r="R852" s="241">
        <f>Q852*H852</f>
        <v>0</v>
      </c>
      <c r="S852" s="241">
        <v>0.0031199999999999999</v>
      </c>
      <c r="T852" s="242">
        <f>S852*H852</f>
        <v>0.01248</v>
      </c>
      <c r="AR852" s="243" t="s">
        <v>365</v>
      </c>
      <c r="AT852" s="243" t="s">
        <v>181</v>
      </c>
      <c r="AU852" s="243" t="s">
        <v>85</v>
      </c>
      <c r="AY852" s="17" t="s">
        <v>179</v>
      </c>
      <c r="BE852" s="244">
        <f>IF(N852="základní",J852,0)</f>
        <v>0</v>
      </c>
      <c r="BF852" s="244">
        <f>IF(N852="snížená",J852,0)</f>
        <v>0</v>
      </c>
      <c r="BG852" s="244">
        <f>IF(N852="zákl. přenesená",J852,0)</f>
        <v>0</v>
      </c>
      <c r="BH852" s="244">
        <f>IF(N852="sníž. přenesená",J852,0)</f>
        <v>0</v>
      </c>
      <c r="BI852" s="244">
        <f>IF(N852="nulová",J852,0)</f>
        <v>0</v>
      </c>
      <c r="BJ852" s="17" t="s">
        <v>83</v>
      </c>
      <c r="BK852" s="244">
        <f>ROUND(I852*H852,2)</f>
        <v>0</v>
      </c>
      <c r="BL852" s="17" t="s">
        <v>365</v>
      </c>
      <c r="BM852" s="243" t="s">
        <v>1037</v>
      </c>
    </row>
    <row r="853" s="1" customFormat="1" ht="24" customHeight="1">
      <c r="B853" s="38"/>
      <c r="C853" s="232" t="s">
        <v>1038</v>
      </c>
      <c r="D853" s="232" t="s">
        <v>181</v>
      </c>
      <c r="E853" s="233" t="s">
        <v>1039</v>
      </c>
      <c r="F853" s="234" t="s">
        <v>1040</v>
      </c>
      <c r="G853" s="235" t="s">
        <v>372</v>
      </c>
      <c r="H853" s="236">
        <v>130</v>
      </c>
      <c r="I853" s="237"/>
      <c r="J853" s="238">
        <f>ROUND(I853*H853,2)</f>
        <v>0</v>
      </c>
      <c r="K853" s="234" t="s">
        <v>185</v>
      </c>
      <c r="L853" s="43"/>
      <c r="M853" s="239" t="s">
        <v>1</v>
      </c>
      <c r="N853" s="240" t="s">
        <v>41</v>
      </c>
      <c r="O853" s="86"/>
      <c r="P853" s="241">
        <f>O853*H853</f>
        <v>0</v>
      </c>
      <c r="Q853" s="241">
        <v>0</v>
      </c>
      <c r="R853" s="241">
        <f>Q853*H853</f>
        <v>0</v>
      </c>
      <c r="S853" s="241">
        <v>0.00191</v>
      </c>
      <c r="T853" s="242">
        <f>S853*H853</f>
        <v>0.24829999999999999</v>
      </c>
      <c r="AR853" s="243" t="s">
        <v>365</v>
      </c>
      <c r="AT853" s="243" t="s">
        <v>181</v>
      </c>
      <c r="AU853" s="243" t="s">
        <v>85</v>
      </c>
      <c r="AY853" s="17" t="s">
        <v>179</v>
      </c>
      <c r="BE853" s="244">
        <f>IF(N853="základní",J853,0)</f>
        <v>0</v>
      </c>
      <c r="BF853" s="244">
        <f>IF(N853="snížená",J853,0)</f>
        <v>0</v>
      </c>
      <c r="BG853" s="244">
        <f>IF(N853="zákl. přenesená",J853,0)</f>
        <v>0</v>
      </c>
      <c r="BH853" s="244">
        <f>IF(N853="sníž. přenesená",J853,0)</f>
        <v>0</v>
      </c>
      <c r="BI853" s="244">
        <f>IF(N853="nulová",J853,0)</f>
        <v>0</v>
      </c>
      <c r="BJ853" s="17" t="s">
        <v>83</v>
      </c>
      <c r="BK853" s="244">
        <f>ROUND(I853*H853,2)</f>
        <v>0</v>
      </c>
      <c r="BL853" s="17" t="s">
        <v>365</v>
      </c>
      <c r="BM853" s="243" t="s">
        <v>1041</v>
      </c>
    </row>
    <row r="854" s="1" customFormat="1" ht="16.5" customHeight="1">
      <c r="B854" s="38"/>
      <c r="C854" s="232" t="s">
        <v>1042</v>
      </c>
      <c r="D854" s="232" t="s">
        <v>181</v>
      </c>
      <c r="E854" s="233" t="s">
        <v>1043</v>
      </c>
      <c r="F854" s="234" t="s">
        <v>1044</v>
      </c>
      <c r="G854" s="235" t="s">
        <v>372</v>
      </c>
      <c r="H854" s="236">
        <v>188</v>
      </c>
      <c r="I854" s="237"/>
      <c r="J854" s="238">
        <f>ROUND(I854*H854,2)</f>
        <v>0</v>
      </c>
      <c r="K854" s="234" t="s">
        <v>185</v>
      </c>
      <c r="L854" s="43"/>
      <c r="M854" s="239" t="s">
        <v>1</v>
      </c>
      <c r="N854" s="240" t="s">
        <v>41</v>
      </c>
      <c r="O854" s="86"/>
      <c r="P854" s="241">
        <f>O854*H854</f>
        <v>0</v>
      </c>
      <c r="Q854" s="241">
        <v>0</v>
      </c>
      <c r="R854" s="241">
        <f>Q854*H854</f>
        <v>0</v>
      </c>
      <c r="S854" s="241">
        <v>0.00167</v>
      </c>
      <c r="T854" s="242">
        <f>S854*H854</f>
        <v>0.31396000000000002</v>
      </c>
      <c r="AR854" s="243" t="s">
        <v>365</v>
      </c>
      <c r="AT854" s="243" t="s">
        <v>181</v>
      </c>
      <c r="AU854" s="243" t="s">
        <v>85</v>
      </c>
      <c r="AY854" s="17" t="s">
        <v>179</v>
      </c>
      <c r="BE854" s="244">
        <f>IF(N854="základní",J854,0)</f>
        <v>0</v>
      </c>
      <c r="BF854" s="244">
        <f>IF(N854="snížená",J854,0)</f>
        <v>0</v>
      </c>
      <c r="BG854" s="244">
        <f>IF(N854="zákl. přenesená",J854,0)</f>
        <v>0</v>
      </c>
      <c r="BH854" s="244">
        <f>IF(N854="sníž. přenesená",J854,0)</f>
        <v>0</v>
      </c>
      <c r="BI854" s="244">
        <f>IF(N854="nulová",J854,0)</f>
        <v>0</v>
      </c>
      <c r="BJ854" s="17" t="s">
        <v>83</v>
      </c>
      <c r="BK854" s="244">
        <f>ROUND(I854*H854,2)</f>
        <v>0</v>
      </c>
      <c r="BL854" s="17" t="s">
        <v>365</v>
      </c>
      <c r="BM854" s="243" t="s">
        <v>1045</v>
      </c>
    </row>
    <row r="855" s="13" customFormat="1">
      <c r="B855" s="256"/>
      <c r="C855" s="257"/>
      <c r="D855" s="247" t="s">
        <v>188</v>
      </c>
      <c r="E855" s="258" t="s">
        <v>1</v>
      </c>
      <c r="F855" s="259" t="s">
        <v>1046</v>
      </c>
      <c r="G855" s="257"/>
      <c r="H855" s="260">
        <v>188</v>
      </c>
      <c r="I855" s="261"/>
      <c r="J855" s="257"/>
      <c r="K855" s="257"/>
      <c r="L855" s="262"/>
      <c r="M855" s="263"/>
      <c r="N855" s="264"/>
      <c r="O855" s="264"/>
      <c r="P855" s="264"/>
      <c r="Q855" s="264"/>
      <c r="R855" s="264"/>
      <c r="S855" s="264"/>
      <c r="T855" s="265"/>
      <c r="AT855" s="266" t="s">
        <v>188</v>
      </c>
      <c r="AU855" s="266" t="s">
        <v>85</v>
      </c>
      <c r="AV855" s="13" t="s">
        <v>85</v>
      </c>
      <c r="AW855" s="13" t="s">
        <v>32</v>
      </c>
      <c r="AX855" s="13" t="s">
        <v>83</v>
      </c>
      <c r="AY855" s="266" t="s">
        <v>179</v>
      </c>
    </row>
    <row r="856" s="1" customFormat="1" ht="16.5" customHeight="1">
      <c r="B856" s="38"/>
      <c r="C856" s="232" t="s">
        <v>1047</v>
      </c>
      <c r="D856" s="232" t="s">
        <v>181</v>
      </c>
      <c r="E856" s="233" t="s">
        <v>1048</v>
      </c>
      <c r="F856" s="234" t="s">
        <v>1049</v>
      </c>
      <c r="G856" s="235" t="s">
        <v>372</v>
      </c>
      <c r="H856" s="236">
        <v>8</v>
      </c>
      <c r="I856" s="237"/>
      <c r="J856" s="238">
        <f>ROUND(I856*H856,2)</f>
        <v>0</v>
      </c>
      <c r="K856" s="234" t="s">
        <v>185</v>
      </c>
      <c r="L856" s="43"/>
      <c r="M856" s="239" t="s">
        <v>1</v>
      </c>
      <c r="N856" s="240" t="s">
        <v>41</v>
      </c>
      <c r="O856" s="86"/>
      <c r="P856" s="241">
        <f>O856*H856</f>
        <v>0</v>
      </c>
      <c r="Q856" s="241">
        <v>0</v>
      </c>
      <c r="R856" s="241">
        <f>Q856*H856</f>
        <v>0</v>
      </c>
      <c r="S856" s="241">
        <v>0.00175</v>
      </c>
      <c r="T856" s="242">
        <f>S856*H856</f>
        <v>0.014</v>
      </c>
      <c r="AR856" s="243" t="s">
        <v>365</v>
      </c>
      <c r="AT856" s="243" t="s">
        <v>181</v>
      </c>
      <c r="AU856" s="243" t="s">
        <v>85</v>
      </c>
      <c r="AY856" s="17" t="s">
        <v>179</v>
      </c>
      <c r="BE856" s="244">
        <f>IF(N856="základní",J856,0)</f>
        <v>0</v>
      </c>
      <c r="BF856" s="244">
        <f>IF(N856="snížená",J856,0)</f>
        <v>0</v>
      </c>
      <c r="BG856" s="244">
        <f>IF(N856="zákl. přenesená",J856,0)</f>
        <v>0</v>
      </c>
      <c r="BH856" s="244">
        <f>IF(N856="sníž. přenesená",J856,0)</f>
        <v>0</v>
      </c>
      <c r="BI856" s="244">
        <f>IF(N856="nulová",J856,0)</f>
        <v>0</v>
      </c>
      <c r="BJ856" s="17" t="s">
        <v>83</v>
      </c>
      <c r="BK856" s="244">
        <f>ROUND(I856*H856,2)</f>
        <v>0</v>
      </c>
      <c r="BL856" s="17" t="s">
        <v>365</v>
      </c>
      <c r="BM856" s="243" t="s">
        <v>1050</v>
      </c>
    </row>
    <row r="857" s="1" customFormat="1" ht="16.5" customHeight="1">
      <c r="B857" s="38"/>
      <c r="C857" s="232" t="s">
        <v>1051</v>
      </c>
      <c r="D857" s="232" t="s">
        <v>181</v>
      </c>
      <c r="E857" s="233" t="s">
        <v>1052</v>
      </c>
      <c r="F857" s="234" t="s">
        <v>1053</v>
      </c>
      <c r="G857" s="235" t="s">
        <v>201</v>
      </c>
      <c r="H857" s="236">
        <v>9</v>
      </c>
      <c r="I857" s="237"/>
      <c r="J857" s="238">
        <f>ROUND(I857*H857,2)</f>
        <v>0</v>
      </c>
      <c r="K857" s="234" t="s">
        <v>185</v>
      </c>
      <c r="L857" s="43"/>
      <c r="M857" s="239" t="s">
        <v>1</v>
      </c>
      <c r="N857" s="240" t="s">
        <v>41</v>
      </c>
      <c r="O857" s="86"/>
      <c r="P857" s="241">
        <f>O857*H857</f>
        <v>0</v>
      </c>
      <c r="Q857" s="241">
        <v>0</v>
      </c>
      <c r="R857" s="241">
        <f>Q857*H857</f>
        <v>0</v>
      </c>
      <c r="S857" s="241">
        <v>0.0058399999999999997</v>
      </c>
      <c r="T857" s="242">
        <f>S857*H857</f>
        <v>0.052559999999999996</v>
      </c>
      <c r="AR857" s="243" t="s">
        <v>365</v>
      </c>
      <c r="AT857" s="243" t="s">
        <v>181</v>
      </c>
      <c r="AU857" s="243" t="s">
        <v>85</v>
      </c>
      <c r="AY857" s="17" t="s">
        <v>179</v>
      </c>
      <c r="BE857" s="244">
        <f>IF(N857="základní",J857,0)</f>
        <v>0</v>
      </c>
      <c r="BF857" s="244">
        <f>IF(N857="snížená",J857,0)</f>
        <v>0</v>
      </c>
      <c r="BG857" s="244">
        <f>IF(N857="zákl. přenesená",J857,0)</f>
        <v>0</v>
      </c>
      <c r="BH857" s="244">
        <f>IF(N857="sníž. přenesená",J857,0)</f>
        <v>0</v>
      </c>
      <c r="BI857" s="244">
        <f>IF(N857="nulová",J857,0)</f>
        <v>0</v>
      </c>
      <c r="BJ857" s="17" t="s">
        <v>83</v>
      </c>
      <c r="BK857" s="244">
        <f>ROUND(I857*H857,2)</f>
        <v>0</v>
      </c>
      <c r="BL857" s="17" t="s">
        <v>365</v>
      </c>
      <c r="BM857" s="243" t="s">
        <v>1054</v>
      </c>
    </row>
    <row r="858" s="13" customFormat="1">
      <c r="B858" s="256"/>
      <c r="C858" s="257"/>
      <c r="D858" s="247" t="s">
        <v>188</v>
      </c>
      <c r="E858" s="258" t="s">
        <v>1</v>
      </c>
      <c r="F858" s="259" t="s">
        <v>1055</v>
      </c>
      <c r="G858" s="257"/>
      <c r="H858" s="260">
        <v>9</v>
      </c>
      <c r="I858" s="261"/>
      <c r="J858" s="257"/>
      <c r="K858" s="257"/>
      <c r="L858" s="262"/>
      <c r="M858" s="263"/>
      <c r="N858" s="264"/>
      <c r="O858" s="264"/>
      <c r="P858" s="264"/>
      <c r="Q858" s="264"/>
      <c r="R858" s="264"/>
      <c r="S858" s="264"/>
      <c r="T858" s="265"/>
      <c r="AT858" s="266" t="s">
        <v>188</v>
      </c>
      <c r="AU858" s="266" t="s">
        <v>85</v>
      </c>
      <c r="AV858" s="13" t="s">
        <v>85</v>
      </c>
      <c r="AW858" s="13" t="s">
        <v>32</v>
      </c>
      <c r="AX858" s="13" t="s">
        <v>83</v>
      </c>
      <c r="AY858" s="266" t="s">
        <v>179</v>
      </c>
    </row>
    <row r="859" s="1" customFormat="1" ht="16.5" customHeight="1">
      <c r="B859" s="38"/>
      <c r="C859" s="232" t="s">
        <v>1056</v>
      </c>
      <c r="D859" s="232" t="s">
        <v>181</v>
      </c>
      <c r="E859" s="233" t="s">
        <v>1057</v>
      </c>
      <c r="F859" s="234" t="s">
        <v>1058</v>
      </c>
      <c r="G859" s="235" t="s">
        <v>257</v>
      </c>
      <c r="H859" s="236">
        <v>4</v>
      </c>
      <c r="I859" s="237"/>
      <c r="J859" s="238">
        <f>ROUND(I859*H859,2)</f>
        <v>0</v>
      </c>
      <c r="K859" s="234" t="s">
        <v>1</v>
      </c>
      <c r="L859" s="43"/>
      <c r="M859" s="239" t="s">
        <v>1</v>
      </c>
      <c r="N859" s="240" t="s">
        <v>41</v>
      </c>
      <c r="O859" s="86"/>
      <c r="P859" s="241">
        <f>O859*H859</f>
        <v>0</v>
      </c>
      <c r="Q859" s="241">
        <v>0</v>
      </c>
      <c r="R859" s="241">
        <f>Q859*H859</f>
        <v>0</v>
      </c>
      <c r="S859" s="241">
        <v>0.0018799999999999999</v>
      </c>
      <c r="T859" s="242">
        <f>S859*H859</f>
        <v>0.0075199999999999998</v>
      </c>
      <c r="AR859" s="243" t="s">
        <v>365</v>
      </c>
      <c r="AT859" s="243" t="s">
        <v>181</v>
      </c>
      <c r="AU859" s="243" t="s">
        <v>85</v>
      </c>
      <c r="AY859" s="17" t="s">
        <v>179</v>
      </c>
      <c r="BE859" s="244">
        <f>IF(N859="základní",J859,0)</f>
        <v>0</v>
      </c>
      <c r="BF859" s="244">
        <f>IF(N859="snížená",J859,0)</f>
        <v>0</v>
      </c>
      <c r="BG859" s="244">
        <f>IF(N859="zákl. přenesená",J859,0)</f>
        <v>0</v>
      </c>
      <c r="BH859" s="244">
        <f>IF(N859="sníž. přenesená",J859,0)</f>
        <v>0</v>
      </c>
      <c r="BI859" s="244">
        <f>IF(N859="nulová",J859,0)</f>
        <v>0</v>
      </c>
      <c r="BJ859" s="17" t="s">
        <v>83</v>
      </c>
      <c r="BK859" s="244">
        <f>ROUND(I859*H859,2)</f>
        <v>0</v>
      </c>
      <c r="BL859" s="17" t="s">
        <v>365</v>
      </c>
      <c r="BM859" s="243" t="s">
        <v>1059</v>
      </c>
    </row>
    <row r="860" s="1" customFormat="1" ht="24" customHeight="1">
      <c r="B860" s="38"/>
      <c r="C860" s="232" t="s">
        <v>1060</v>
      </c>
      <c r="D860" s="232" t="s">
        <v>181</v>
      </c>
      <c r="E860" s="233" t="s">
        <v>1061</v>
      </c>
      <c r="F860" s="234" t="s">
        <v>1062</v>
      </c>
      <c r="G860" s="235" t="s">
        <v>201</v>
      </c>
      <c r="H860" s="236">
        <v>4</v>
      </c>
      <c r="I860" s="237"/>
      <c r="J860" s="238">
        <f>ROUND(I860*H860,2)</f>
        <v>0</v>
      </c>
      <c r="K860" s="234" t="s">
        <v>185</v>
      </c>
      <c r="L860" s="43"/>
      <c r="M860" s="239" t="s">
        <v>1</v>
      </c>
      <c r="N860" s="240" t="s">
        <v>41</v>
      </c>
      <c r="O860" s="86"/>
      <c r="P860" s="241">
        <f>O860*H860</f>
        <v>0</v>
      </c>
      <c r="Q860" s="241">
        <v>0.0075900000000000004</v>
      </c>
      <c r="R860" s="241">
        <f>Q860*H860</f>
        <v>0.030360000000000002</v>
      </c>
      <c r="S860" s="241">
        <v>0</v>
      </c>
      <c r="T860" s="242">
        <f>S860*H860</f>
        <v>0</v>
      </c>
      <c r="AR860" s="243" t="s">
        <v>365</v>
      </c>
      <c r="AT860" s="243" t="s">
        <v>181</v>
      </c>
      <c r="AU860" s="243" t="s">
        <v>85</v>
      </c>
      <c r="AY860" s="17" t="s">
        <v>179</v>
      </c>
      <c r="BE860" s="244">
        <f>IF(N860="základní",J860,0)</f>
        <v>0</v>
      </c>
      <c r="BF860" s="244">
        <f>IF(N860="snížená",J860,0)</f>
        <v>0</v>
      </c>
      <c r="BG860" s="244">
        <f>IF(N860="zákl. přenesená",J860,0)</f>
        <v>0</v>
      </c>
      <c r="BH860" s="244">
        <f>IF(N860="sníž. přenesená",J860,0)</f>
        <v>0</v>
      </c>
      <c r="BI860" s="244">
        <f>IF(N860="nulová",J860,0)</f>
        <v>0</v>
      </c>
      <c r="BJ860" s="17" t="s">
        <v>83</v>
      </c>
      <c r="BK860" s="244">
        <f>ROUND(I860*H860,2)</f>
        <v>0</v>
      </c>
      <c r="BL860" s="17" t="s">
        <v>365</v>
      </c>
      <c r="BM860" s="243" t="s">
        <v>1063</v>
      </c>
    </row>
    <row r="861" s="13" customFormat="1">
      <c r="B861" s="256"/>
      <c r="C861" s="257"/>
      <c r="D861" s="247" t="s">
        <v>188</v>
      </c>
      <c r="E861" s="258" t="s">
        <v>1</v>
      </c>
      <c r="F861" s="259" t="s">
        <v>1064</v>
      </c>
      <c r="G861" s="257"/>
      <c r="H861" s="260">
        <v>4</v>
      </c>
      <c r="I861" s="261"/>
      <c r="J861" s="257"/>
      <c r="K861" s="257"/>
      <c r="L861" s="262"/>
      <c r="M861" s="263"/>
      <c r="N861" s="264"/>
      <c r="O861" s="264"/>
      <c r="P861" s="264"/>
      <c r="Q861" s="264"/>
      <c r="R861" s="264"/>
      <c r="S861" s="264"/>
      <c r="T861" s="265"/>
      <c r="AT861" s="266" t="s">
        <v>188</v>
      </c>
      <c r="AU861" s="266" t="s">
        <v>85</v>
      </c>
      <c r="AV861" s="13" t="s">
        <v>85</v>
      </c>
      <c r="AW861" s="13" t="s">
        <v>32</v>
      </c>
      <c r="AX861" s="13" t="s">
        <v>83</v>
      </c>
      <c r="AY861" s="266" t="s">
        <v>179</v>
      </c>
    </row>
    <row r="862" s="1" customFormat="1" ht="36" customHeight="1">
      <c r="B862" s="38"/>
      <c r="C862" s="232" t="s">
        <v>1065</v>
      </c>
      <c r="D862" s="232" t="s">
        <v>181</v>
      </c>
      <c r="E862" s="233" t="s">
        <v>1066</v>
      </c>
      <c r="F862" s="234" t="s">
        <v>1067</v>
      </c>
      <c r="G862" s="235" t="s">
        <v>372</v>
      </c>
      <c r="H862" s="236">
        <v>130</v>
      </c>
      <c r="I862" s="237"/>
      <c r="J862" s="238">
        <f>ROUND(I862*H862,2)</f>
        <v>0</v>
      </c>
      <c r="K862" s="234" t="s">
        <v>185</v>
      </c>
      <c r="L862" s="43"/>
      <c r="M862" s="239" t="s">
        <v>1</v>
      </c>
      <c r="N862" s="240" t="s">
        <v>41</v>
      </c>
      <c r="O862" s="86"/>
      <c r="P862" s="241">
        <f>O862*H862</f>
        <v>0</v>
      </c>
      <c r="Q862" s="241">
        <v>0.0058399999999999997</v>
      </c>
      <c r="R862" s="241">
        <f>Q862*H862</f>
        <v>0.75919999999999999</v>
      </c>
      <c r="S862" s="241">
        <v>0</v>
      </c>
      <c r="T862" s="242">
        <f>S862*H862</f>
        <v>0</v>
      </c>
      <c r="AR862" s="243" t="s">
        <v>365</v>
      </c>
      <c r="AT862" s="243" t="s">
        <v>181</v>
      </c>
      <c r="AU862" s="243" t="s">
        <v>85</v>
      </c>
      <c r="AY862" s="17" t="s">
        <v>179</v>
      </c>
      <c r="BE862" s="244">
        <f>IF(N862="základní",J862,0)</f>
        <v>0</v>
      </c>
      <c r="BF862" s="244">
        <f>IF(N862="snížená",J862,0)</f>
        <v>0</v>
      </c>
      <c r="BG862" s="244">
        <f>IF(N862="zákl. přenesená",J862,0)</f>
        <v>0</v>
      </c>
      <c r="BH862" s="244">
        <f>IF(N862="sníž. přenesená",J862,0)</f>
        <v>0</v>
      </c>
      <c r="BI862" s="244">
        <f>IF(N862="nulová",J862,0)</f>
        <v>0</v>
      </c>
      <c r="BJ862" s="17" t="s">
        <v>83</v>
      </c>
      <c r="BK862" s="244">
        <f>ROUND(I862*H862,2)</f>
        <v>0</v>
      </c>
      <c r="BL862" s="17" t="s">
        <v>365</v>
      </c>
      <c r="BM862" s="243" t="s">
        <v>1068</v>
      </c>
    </row>
    <row r="863" s="13" customFormat="1">
      <c r="B863" s="256"/>
      <c r="C863" s="257"/>
      <c r="D863" s="247" t="s">
        <v>188</v>
      </c>
      <c r="E863" s="258" t="s">
        <v>1</v>
      </c>
      <c r="F863" s="259" t="s">
        <v>1069</v>
      </c>
      <c r="G863" s="257"/>
      <c r="H863" s="260">
        <v>130</v>
      </c>
      <c r="I863" s="261"/>
      <c r="J863" s="257"/>
      <c r="K863" s="257"/>
      <c r="L863" s="262"/>
      <c r="M863" s="263"/>
      <c r="N863" s="264"/>
      <c r="O863" s="264"/>
      <c r="P863" s="264"/>
      <c r="Q863" s="264"/>
      <c r="R863" s="264"/>
      <c r="S863" s="264"/>
      <c r="T863" s="265"/>
      <c r="AT863" s="266" t="s">
        <v>188</v>
      </c>
      <c r="AU863" s="266" t="s">
        <v>85</v>
      </c>
      <c r="AV863" s="13" t="s">
        <v>85</v>
      </c>
      <c r="AW863" s="13" t="s">
        <v>32</v>
      </c>
      <c r="AX863" s="13" t="s">
        <v>83</v>
      </c>
      <c r="AY863" s="266" t="s">
        <v>179</v>
      </c>
    </row>
    <row r="864" s="1" customFormat="1" ht="36" customHeight="1">
      <c r="B864" s="38"/>
      <c r="C864" s="232" t="s">
        <v>1070</v>
      </c>
      <c r="D864" s="232" t="s">
        <v>181</v>
      </c>
      <c r="E864" s="233" t="s">
        <v>1071</v>
      </c>
      <c r="F864" s="234" t="s">
        <v>1072</v>
      </c>
      <c r="G864" s="235" t="s">
        <v>372</v>
      </c>
      <c r="H864" s="236">
        <v>6.4000000000000004</v>
      </c>
      <c r="I864" s="237"/>
      <c r="J864" s="238">
        <f>ROUND(I864*H864,2)</f>
        <v>0</v>
      </c>
      <c r="K864" s="234" t="s">
        <v>1</v>
      </c>
      <c r="L864" s="43"/>
      <c r="M864" s="239" t="s">
        <v>1</v>
      </c>
      <c r="N864" s="240" t="s">
        <v>41</v>
      </c>
      <c r="O864" s="86"/>
      <c r="P864" s="241">
        <f>O864*H864</f>
        <v>0</v>
      </c>
      <c r="Q864" s="241">
        <v>0.0035100000000000001</v>
      </c>
      <c r="R864" s="241">
        <f>Q864*H864</f>
        <v>0.022464000000000001</v>
      </c>
      <c r="S864" s="241">
        <v>0</v>
      </c>
      <c r="T864" s="242">
        <f>S864*H864</f>
        <v>0</v>
      </c>
      <c r="AR864" s="243" t="s">
        <v>365</v>
      </c>
      <c r="AT864" s="243" t="s">
        <v>181</v>
      </c>
      <c r="AU864" s="243" t="s">
        <v>85</v>
      </c>
      <c r="AY864" s="17" t="s">
        <v>179</v>
      </c>
      <c r="BE864" s="244">
        <f>IF(N864="základní",J864,0)</f>
        <v>0</v>
      </c>
      <c r="BF864" s="244">
        <f>IF(N864="snížená",J864,0)</f>
        <v>0</v>
      </c>
      <c r="BG864" s="244">
        <f>IF(N864="zákl. přenesená",J864,0)</f>
        <v>0</v>
      </c>
      <c r="BH864" s="244">
        <f>IF(N864="sníž. přenesená",J864,0)</f>
        <v>0</v>
      </c>
      <c r="BI864" s="244">
        <f>IF(N864="nulová",J864,0)</f>
        <v>0</v>
      </c>
      <c r="BJ864" s="17" t="s">
        <v>83</v>
      </c>
      <c r="BK864" s="244">
        <f>ROUND(I864*H864,2)</f>
        <v>0</v>
      </c>
      <c r="BL864" s="17" t="s">
        <v>365</v>
      </c>
      <c r="BM864" s="243" t="s">
        <v>1073</v>
      </c>
    </row>
    <row r="865" s="13" customFormat="1">
      <c r="B865" s="256"/>
      <c r="C865" s="257"/>
      <c r="D865" s="247" t="s">
        <v>188</v>
      </c>
      <c r="E865" s="258" t="s">
        <v>1</v>
      </c>
      <c r="F865" s="259" t="s">
        <v>1074</v>
      </c>
      <c r="G865" s="257"/>
      <c r="H865" s="260">
        <v>3.6000000000000001</v>
      </c>
      <c r="I865" s="261"/>
      <c r="J865" s="257"/>
      <c r="K865" s="257"/>
      <c r="L865" s="262"/>
      <c r="M865" s="263"/>
      <c r="N865" s="264"/>
      <c r="O865" s="264"/>
      <c r="P865" s="264"/>
      <c r="Q865" s="264"/>
      <c r="R865" s="264"/>
      <c r="S865" s="264"/>
      <c r="T865" s="265"/>
      <c r="AT865" s="266" t="s">
        <v>188</v>
      </c>
      <c r="AU865" s="266" t="s">
        <v>85</v>
      </c>
      <c r="AV865" s="13" t="s">
        <v>85</v>
      </c>
      <c r="AW865" s="13" t="s">
        <v>32</v>
      </c>
      <c r="AX865" s="13" t="s">
        <v>76</v>
      </c>
      <c r="AY865" s="266" t="s">
        <v>179</v>
      </c>
    </row>
    <row r="866" s="13" customFormat="1">
      <c r="B866" s="256"/>
      <c r="C866" s="257"/>
      <c r="D866" s="247" t="s">
        <v>188</v>
      </c>
      <c r="E866" s="258" t="s">
        <v>1</v>
      </c>
      <c r="F866" s="259" t="s">
        <v>1075</v>
      </c>
      <c r="G866" s="257"/>
      <c r="H866" s="260">
        <v>2.7999999999999998</v>
      </c>
      <c r="I866" s="261"/>
      <c r="J866" s="257"/>
      <c r="K866" s="257"/>
      <c r="L866" s="262"/>
      <c r="M866" s="263"/>
      <c r="N866" s="264"/>
      <c r="O866" s="264"/>
      <c r="P866" s="264"/>
      <c r="Q866" s="264"/>
      <c r="R866" s="264"/>
      <c r="S866" s="264"/>
      <c r="T866" s="265"/>
      <c r="AT866" s="266" t="s">
        <v>188</v>
      </c>
      <c r="AU866" s="266" t="s">
        <v>85</v>
      </c>
      <c r="AV866" s="13" t="s">
        <v>85</v>
      </c>
      <c r="AW866" s="13" t="s">
        <v>32</v>
      </c>
      <c r="AX866" s="13" t="s">
        <v>76</v>
      </c>
      <c r="AY866" s="266" t="s">
        <v>179</v>
      </c>
    </row>
    <row r="867" s="14" customFormat="1">
      <c r="B867" s="267"/>
      <c r="C867" s="268"/>
      <c r="D867" s="247" t="s">
        <v>188</v>
      </c>
      <c r="E867" s="269" t="s">
        <v>1</v>
      </c>
      <c r="F867" s="270" t="s">
        <v>193</v>
      </c>
      <c r="G867" s="268"/>
      <c r="H867" s="271">
        <v>6.4000000000000004</v>
      </c>
      <c r="I867" s="272"/>
      <c r="J867" s="268"/>
      <c r="K867" s="268"/>
      <c r="L867" s="273"/>
      <c r="M867" s="274"/>
      <c r="N867" s="275"/>
      <c r="O867" s="275"/>
      <c r="P867" s="275"/>
      <c r="Q867" s="275"/>
      <c r="R867" s="275"/>
      <c r="S867" s="275"/>
      <c r="T867" s="276"/>
      <c r="AT867" s="277" t="s">
        <v>188</v>
      </c>
      <c r="AU867" s="277" t="s">
        <v>85</v>
      </c>
      <c r="AV867" s="14" t="s">
        <v>186</v>
      </c>
      <c r="AW867" s="14" t="s">
        <v>32</v>
      </c>
      <c r="AX867" s="14" t="s">
        <v>83</v>
      </c>
      <c r="AY867" s="277" t="s">
        <v>179</v>
      </c>
    </row>
    <row r="868" s="1" customFormat="1" ht="24" customHeight="1">
      <c r="B868" s="38"/>
      <c r="C868" s="232" t="s">
        <v>1076</v>
      </c>
      <c r="D868" s="232" t="s">
        <v>181</v>
      </c>
      <c r="E868" s="233" t="s">
        <v>1077</v>
      </c>
      <c r="F868" s="234" t="s">
        <v>1078</v>
      </c>
      <c r="G868" s="235" t="s">
        <v>372</v>
      </c>
      <c r="H868" s="236">
        <v>72</v>
      </c>
      <c r="I868" s="237"/>
      <c r="J868" s="238">
        <f>ROUND(I868*H868,2)</f>
        <v>0</v>
      </c>
      <c r="K868" s="234" t="s">
        <v>185</v>
      </c>
      <c r="L868" s="43"/>
      <c r="M868" s="239" t="s">
        <v>1</v>
      </c>
      <c r="N868" s="240" t="s">
        <v>41</v>
      </c>
      <c r="O868" s="86"/>
      <c r="P868" s="241">
        <f>O868*H868</f>
        <v>0</v>
      </c>
      <c r="Q868" s="241">
        <v>0.0017899999999999999</v>
      </c>
      <c r="R868" s="241">
        <f>Q868*H868</f>
        <v>0.12888</v>
      </c>
      <c r="S868" s="241">
        <v>0</v>
      </c>
      <c r="T868" s="242">
        <f>S868*H868</f>
        <v>0</v>
      </c>
      <c r="AR868" s="243" t="s">
        <v>365</v>
      </c>
      <c r="AT868" s="243" t="s">
        <v>181</v>
      </c>
      <c r="AU868" s="243" t="s">
        <v>85</v>
      </c>
      <c r="AY868" s="17" t="s">
        <v>179</v>
      </c>
      <c r="BE868" s="244">
        <f>IF(N868="základní",J868,0)</f>
        <v>0</v>
      </c>
      <c r="BF868" s="244">
        <f>IF(N868="snížená",J868,0)</f>
        <v>0</v>
      </c>
      <c r="BG868" s="244">
        <f>IF(N868="zákl. přenesená",J868,0)</f>
        <v>0</v>
      </c>
      <c r="BH868" s="244">
        <f>IF(N868="sníž. přenesená",J868,0)</f>
        <v>0</v>
      </c>
      <c r="BI868" s="244">
        <f>IF(N868="nulová",J868,0)</f>
        <v>0</v>
      </c>
      <c r="BJ868" s="17" t="s">
        <v>83</v>
      </c>
      <c r="BK868" s="244">
        <f>ROUND(I868*H868,2)</f>
        <v>0</v>
      </c>
      <c r="BL868" s="17" t="s">
        <v>365</v>
      </c>
      <c r="BM868" s="243" t="s">
        <v>1079</v>
      </c>
    </row>
    <row r="869" s="13" customFormat="1">
      <c r="B869" s="256"/>
      <c r="C869" s="257"/>
      <c r="D869" s="247" t="s">
        <v>188</v>
      </c>
      <c r="E869" s="258" t="s">
        <v>1</v>
      </c>
      <c r="F869" s="259" t="s">
        <v>1080</v>
      </c>
      <c r="G869" s="257"/>
      <c r="H869" s="260">
        <v>72</v>
      </c>
      <c r="I869" s="261"/>
      <c r="J869" s="257"/>
      <c r="K869" s="257"/>
      <c r="L869" s="262"/>
      <c r="M869" s="263"/>
      <c r="N869" s="264"/>
      <c r="O869" s="264"/>
      <c r="P869" s="264"/>
      <c r="Q869" s="264"/>
      <c r="R869" s="264"/>
      <c r="S869" s="264"/>
      <c r="T869" s="265"/>
      <c r="AT869" s="266" t="s">
        <v>188</v>
      </c>
      <c r="AU869" s="266" t="s">
        <v>85</v>
      </c>
      <c r="AV869" s="13" t="s">
        <v>85</v>
      </c>
      <c r="AW869" s="13" t="s">
        <v>32</v>
      </c>
      <c r="AX869" s="13" t="s">
        <v>83</v>
      </c>
      <c r="AY869" s="266" t="s">
        <v>179</v>
      </c>
    </row>
    <row r="870" s="1" customFormat="1" ht="24" customHeight="1">
      <c r="B870" s="38"/>
      <c r="C870" s="232" t="s">
        <v>1081</v>
      </c>
      <c r="D870" s="232" t="s">
        <v>181</v>
      </c>
      <c r="E870" s="233" t="s">
        <v>1082</v>
      </c>
      <c r="F870" s="234" t="s">
        <v>1083</v>
      </c>
      <c r="G870" s="235" t="s">
        <v>372</v>
      </c>
      <c r="H870" s="236">
        <v>114</v>
      </c>
      <c r="I870" s="237"/>
      <c r="J870" s="238">
        <f>ROUND(I870*H870,2)</f>
        <v>0</v>
      </c>
      <c r="K870" s="234" t="s">
        <v>185</v>
      </c>
      <c r="L870" s="43"/>
      <c r="M870" s="239" t="s">
        <v>1</v>
      </c>
      <c r="N870" s="240" t="s">
        <v>41</v>
      </c>
      <c r="O870" s="86"/>
      <c r="P870" s="241">
        <f>O870*H870</f>
        <v>0</v>
      </c>
      <c r="Q870" s="241">
        <v>0.0022200000000000002</v>
      </c>
      <c r="R870" s="241">
        <f>Q870*H870</f>
        <v>0.25308000000000003</v>
      </c>
      <c r="S870" s="241">
        <v>0</v>
      </c>
      <c r="T870" s="242">
        <f>S870*H870</f>
        <v>0</v>
      </c>
      <c r="AR870" s="243" t="s">
        <v>365</v>
      </c>
      <c r="AT870" s="243" t="s">
        <v>181</v>
      </c>
      <c r="AU870" s="243" t="s">
        <v>85</v>
      </c>
      <c r="AY870" s="17" t="s">
        <v>179</v>
      </c>
      <c r="BE870" s="244">
        <f>IF(N870="základní",J870,0)</f>
        <v>0</v>
      </c>
      <c r="BF870" s="244">
        <f>IF(N870="snížená",J870,0)</f>
        <v>0</v>
      </c>
      <c r="BG870" s="244">
        <f>IF(N870="zákl. přenesená",J870,0)</f>
        <v>0</v>
      </c>
      <c r="BH870" s="244">
        <f>IF(N870="sníž. přenesená",J870,0)</f>
        <v>0</v>
      </c>
      <c r="BI870" s="244">
        <f>IF(N870="nulová",J870,0)</f>
        <v>0</v>
      </c>
      <c r="BJ870" s="17" t="s">
        <v>83</v>
      </c>
      <c r="BK870" s="244">
        <f>ROUND(I870*H870,2)</f>
        <v>0</v>
      </c>
      <c r="BL870" s="17" t="s">
        <v>365</v>
      </c>
      <c r="BM870" s="243" t="s">
        <v>1084</v>
      </c>
    </row>
    <row r="871" s="13" customFormat="1">
      <c r="B871" s="256"/>
      <c r="C871" s="257"/>
      <c r="D871" s="247" t="s">
        <v>188</v>
      </c>
      <c r="E871" s="258" t="s">
        <v>1</v>
      </c>
      <c r="F871" s="259" t="s">
        <v>1085</v>
      </c>
      <c r="G871" s="257"/>
      <c r="H871" s="260">
        <v>114</v>
      </c>
      <c r="I871" s="261"/>
      <c r="J871" s="257"/>
      <c r="K871" s="257"/>
      <c r="L871" s="262"/>
      <c r="M871" s="263"/>
      <c r="N871" s="264"/>
      <c r="O871" s="264"/>
      <c r="P871" s="264"/>
      <c r="Q871" s="264"/>
      <c r="R871" s="264"/>
      <c r="S871" s="264"/>
      <c r="T871" s="265"/>
      <c r="AT871" s="266" t="s">
        <v>188</v>
      </c>
      <c r="AU871" s="266" t="s">
        <v>85</v>
      </c>
      <c r="AV871" s="13" t="s">
        <v>85</v>
      </c>
      <c r="AW871" s="13" t="s">
        <v>32</v>
      </c>
      <c r="AX871" s="13" t="s">
        <v>83</v>
      </c>
      <c r="AY871" s="266" t="s">
        <v>179</v>
      </c>
    </row>
    <row r="872" s="1" customFormat="1" ht="24" customHeight="1">
      <c r="B872" s="38"/>
      <c r="C872" s="232" t="s">
        <v>1086</v>
      </c>
      <c r="D872" s="232" t="s">
        <v>181</v>
      </c>
      <c r="E872" s="233" t="s">
        <v>1087</v>
      </c>
      <c r="F872" s="234" t="s">
        <v>1088</v>
      </c>
      <c r="G872" s="235" t="s">
        <v>372</v>
      </c>
      <c r="H872" s="236">
        <v>11</v>
      </c>
      <c r="I872" s="237"/>
      <c r="J872" s="238">
        <f>ROUND(I872*H872,2)</f>
        <v>0</v>
      </c>
      <c r="K872" s="234" t="s">
        <v>1</v>
      </c>
      <c r="L872" s="43"/>
      <c r="M872" s="239" t="s">
        <v>1</v>
      </c>
      <c r="N872" s="240" t="s">
        <v>41</v>
      </c>
      <c r="O872" s="86"/>
      <c r="P872" s="241">
        <f>O872*H872</f>
        <v>0</v>
      </c>
      <c r="Q872" s="241">
        <v>0.0035200000000000001</v>
      </c>
      <c r="R872" s="241">
        <f>Q872*H872</f>
        <v>0.038720000000000004</v>
      </c>
      <c r="S872" s="241">
        <v>0</v>
      </c>
      <c r="T872" s="242">
        <f>S872*H872</f>
        <v>0</v>
      </c>
      <c r="AR872" s="243" t="s">
        <v>365</v>
      </c>
      <c r="AT872" s="243" t="s">
        <v>181</v>
      </c>
      <c r="AU872" s="243" t="s">
        <v>85</v>
      </c>
      <c r="AY872" s="17" t="s">
        <v>179</v>
      </c>
      <c r="BE872" s="244">
        <f>IF(N872="základní",J872,0)</f>
        <v>0</v>
      </c>
      <c r="BF872" s="244">
        <f>IF(N872="snížená",J872,0)</f>
        <v>0</v>
      </c>
      <c r="BG872" s="244">
        <f>IF(N872="zákl. přenesená",J872,0)</f>
        <v>0</v>
      </c>
      <c r="BH872" s="244">
        <f>IF(N872="sníž. přenesená",J872,0)</f>
        <v>0</v>
      </c>
      <c r="BI872" s="244">
        <f>IF(N872="nulová",J872,0)</f>
        <v>0</v>
      </c>
      <c r="BJ872" s="17" t="s">
        <v>83</v>
      </c>
      <c r="BK872" s="244">
        <f>ROUND(I872*H872,2)</f>
        <v>0</v>
      </c>
      <c r="BL872" s="17" t="s">
        <v>365</v>
      </c>
      <c r="BM872" s="243" t="s">
        <v>1089</v>
      </c>
    </row>
    <row r="873" s="13" customFormat="1">
      <c r="B873" s="256"/>
      <c r="C873" s="257"/>
      <c r="D873" s="247" t="s">
        <v>188</v>
      </c>
      <c r="E873" s="258" t="s">
        <v>1</v>
      </c>
      <c r="F873" s="259" t="s">
        <v>1090</v>
      </c>
      <c r="G873" s="257"/>
      <c r="H873" s="260">
        <v>11</v>
      </c>
      <c r="I873" s="261"/>
      <c r="J873" s="257"/>
      <c r="K873" s="257"/>
      <c r="L873" s="262"/>
      <c r="M873" s="263"/>
      <c r="N873" s="264"/>
      <c r="O873" s="264"/>
      <c r="P873" s="264"/>
      <c r="Q873" s="264"/>
      <c r="R873" s="264"/>
      <c r="S873" s="264"/>
      <c r="T873" s="265"/>
      <c r="AT873" s="266" t="s">
        <v>188</v>
      </c>
      <c r="AU873" s="266" t="s">
        <v>85</v>
      </c>
      <c r="AV873" s="13" t="s">
        <v>85</v>
      </c>
      <c r="AW873" s="13" t="s">
        <v>32</v>
      </c>
      <c r="AX873" s="13" t="s">
        <v>83</v>
      </c>
      <c r="AY873" s="266" t="s">
        <v>179</v>
      </c>
    </row>
    <row r="874" s="1" customFormat="1" ht="24" customHeight="1">
      <c r="B874" s="38"/>
      <c r="C874" s="232" t="s">
        <v>1091</v>
      </c>
      <c r="D874" s="232" t="s">
        <v>181</v>
      </c>
      <c r="E874" s="233" t="s">
        <v>1092</v>
      </c>
      <c r="F874" s="234" t="s">
        <v>1093</v>
      </c>
      <c r="G874" s="235" t="s">
        <v>372</v>
      </c>
      <c r="H874" s="236">
        <v>11</v>
      </c>
      <c r="I874" s="237"/>
      <c r="J874" s="238">
        <f>ROUND(I874*H874,2)</f>
        <v>0</v>
      </c>
      <c r="K874" s="234" t="s">
        <v>1</v>
      </c>
      <c r="L874" s="43"/>
      <c r="M874" s="239" t="s">
        <v>1</v>
      </c>
      <c r="N874" s="240" t="s">
        <v>41</v>
      </c>
      <c r="O874" s="86"/>
      <c r="P874" s="241">
        <f>O874*H874</f>
        <v>0</v>
      </c>
      <c r="Q874" s="241">
        <v>0.0029099999999999998</v>
      </c>
      <c r="R874" s="241">
        <f>Q874*H874</f>
        <v>0.032009999999999997</v>
      </c>
      <c r="S874" s="241">
        <v>0</v>
      </c>
      <c r="T874" s="242">
        <f>S874*H874</f>
        <v>0</v>
      </c>
      <c r="AR874" s="243" t="s">
        <v>365</v>
      </c>
      <c r="AT874" s="243" t="s">
        <v>181</v>
      </c>
      <c r="AU874" s="243" t="s">
        <v>85</v>
      </c>
      <c r="AY874" s="17" t="s">
        <v>179</v>
      </c>
      <c r="BE874" s="244">
        <f>IF(N874="základní",J874,0)</f>
        <v>0</v>
      </c>
      <c r="BF874" s="244">
        <f>IF(N874="snížená",J874,0)</f>
        <v>0</v>
      </c>
      <c r="BG874" s="244">
        <f>IF(N874="zákl. přenesená",J874,0)</f>
        <v>0</v>
      </c>
      <c r="BH874" s="244">
        <f>IF(N874="sníž. přenesená",J874,0)</f>
        <v>0</v>
      </c>
      <c r="BI874" s="244">
        <f>IF(N874="nulová",J874,0)</f>
        <v>0</v>
      </c>
      <c r="BJ874" s="17" t="s">
        <v>83</v>
      </c>
      <c r="BK874" s="244">
        <f>ROUND(I874*H874,2)</f>
        <v>0</v>
      </c>
      <c r="BL874" s="17" t="s">
        <v>365</v>
      </c>
      <c r="BM874" s="243" t="s">
        <v>1094</v>
      </c>
    </row>
    <row r="875" s="13" customFormat="1">
      <c r="B875" s="256"/>
      <c r="C875" s="257"/>
      <c r="D875" s="247" t="s">
        <v>188</v>
      </c>
      <c r="E875" s="258" t="s">
        <v>1</v>
      </c>
      <c r="F875" s="259" t="s">
        <v>1095</v>
      </c>
      <c r="G875" s="257"/>
      <c r="H875" s="260">
        <v>11</v>
      </c>
      <c r="I875" s="261"/>
      <c r="J875" s="257"/>
      <c r="K875" s="257"/>
      <c r="L875" s="262"/>
      <c r="M875" s="263"/>
      <c r="N875" s="264"/>
      <c r="O875" s="264"/>
      <c r="P875" s="264"/>
      <c r="Q875" s="264"/>
      <c r="R875" s="264"/>
      <c r="S875" s="264"/>
      <c r="T875" s="265"/>
      <c r="AT875" s="266" t="s">
        <v>188</v>
      </c>
      <c r="AU875" s="266" t="s">
        <v>85</v>
      </c>
      <c r="AV875" s="13" t="s">
        <v>85</v>
      </c>
      <c r="AW875" s="13" t="s">
        <v>32</v>
      </c>
      <c r="AX875" s="13" t="s">
        <v>83</v>
      </c>
      <c r="AY875" s="266" t="s">
        <v>179</v>
      </c>
    </row>
    <row r="876" s="1" customFormat="1" ht="24" customHeight="1">
      <c r="B876" s="38"/>
      <c r="C876" s="232" t="s">
        <v>1096</v>
      </c>
      <c r="D876" s="232" t="s">
        <v>181</v>
      </c>
      <c r="E876" s="233" t="s">
        <v>1097</v>
      </c>
      <c r="F876" s="234" t="s">
        <v>1098</v>
      </c>
      <c r="G876" s="235" t="s">
        <v>257</v>
      </c>
      <c r="H876" s="236">
        <v>6</v>
      </c>
      <c r="I876" s="237"/>
      <c r="J876" s="238">
        <f>ROUND(I876*H876,2)</f>
        <v>0</v>
      </c>
      <c r="K876" s="234" t="s">
        <v>1</v>
      </c>
      <c r="L876" s="43"/>
      <c r="M876" s="239" t="s">
        <v>1</v>
      </c>
      <c r="N876" s="240" t="s">
        <v>41</v>
      </c>
      <c r="O876" s="86"/>
      <c r="P876" s="241">
        <f>O876*H876</f>
        <v>0</v>
      </c>
      <c r="Q876" s="241">
        <v>0</v>
      </c>
      <c r="R876" s="241">
        <f>Q876*H876</f>
        <v>0</v>
      </c>
      <c r="S876" s="241">
        <v>0</v>
      </c>
      <c r="T876" s="242">
        <f>S876*H876</f>
        <v>0</v>
      </c>
      <c r="AR876" s="243" t="s">
        <v>365</v>
      </c>
      <c r="AT876" s="243" t="s">
        <v>181</v>
      </c>
      <c r="AU876" s="243" t="s">
        <v>85</v>
      </c>
      <c r="AY876" s="17" t="s">
        <v>179</v>
      </c>
      <c r="BE876" s="244">
        <f>IF(N876="základní",J876,0)</f>
        <v>0</v>
      </c>
      <c r="BF876" s="244">
        <f>IF(N876="snížená",J876,0)</f>
        <v>0</v>
      </c>
      <c r="BG876" s="244">
        <f>IF(N876="zákl. přenesená",J876,0)</f>
        <v>0</v>
      </c>
      <c r="BH876" s="244">
        <f>IF(N876="sníž. přenesená",J876,0)</f>
        <v>0</v>
      </c>
      <c r="BI876" s="244">
        <f>IF(N876="nulová",J876,0)</f>
        <v>0</v>
      </c>
      <c r="BJ876" s="17" t="s">
        <v>83</v>
      </c>
      <c r="BK876" s="244">
        <f>ROUND(I876*H876,2)</f>
        <v>0</v>
      </c>
      <c r="BL876" s="17" t="s">
        <v>365</v>
      </c>
      <c r="BM876" s="243" t="s">
        <v>1099</v>
      </c>
    </row>
    <row r="877" s="1" customFormat="1" ht="48" customHeight="1">
      <c r="B877" s="38"/>
      <c r="C877" s="232" t="s">
        <v>1100</v>
      </c>
      <c r="D877" s="232" t="s">
        <v>181</v>
      </c>
      <c r="E877" s="233" t="s">
        <v>1101</v>
      </c>
      <c r="F877" s="234" t="s">
        <v>1102</v>
      </c>
      <c r="G877" s="235" t="s">
        <v>257</v>
      </c>
      <c r="H877" s="236">
        <v>1</v>
      </c>
      <c r="I877" s="237"/>
      <c r="J877" s="238">
        <f>ROUND(I877*H877,2)</f>
        <v>0</v>
      </c>
      <c r="K877" s="234" t="s">
        <v>1</v>
      </c>
      <c r="L877" s="43"/>
      <c r="M877" s="239" t="s">
        <v>1</v>
      </c>
      <c r="N877" s="240" t="s">
        <v>41</v>
      </c>
      <c r="O877" s="86"/>
      <c r="P877" s="241">
        <f>O877*H877</f>
        <v>0</v>
      </c>
      <c r="Q877" s="241">
        <v>0</v>
      </c>
      <c r="R877" s="241">
        <f>Q877*H877</f>
        <v>0</v>
      </c>
      <c r="S877" s="241">
        <v>0</v>
      </c>
      <c r="T877" s="242">
        <f>S877*H877</f>
        <v>0</v>
      </c>
      <c r="AR877" s="243" t="s">
        <v>365</v>
      </c>
      <c r="AT877" s="243" t="s">
        <v>181</v>
      </c>
      <c r="AU877" s="243" t="s">
        <v>85</v>
      </c>
      <c r="AY877" s="17" t="s">
        <v>179</v>
      </c>
      <c r="BE877" s="244">
        <f>IF(N877="základní",J877,0)</f>
        <v>0</v>
      </c>
      <c r="BF877" s="244">
        <f>IF(N877="snížená",J877,0)</f>
        <v>0</v>
      </c>
      <c r="BG877" s="244">
        <f>IF(N877="zákl. přenesená",J877,0)</f>
        <v>0</v>
      </c>
      <c r="BH877" s="244">
        <f>IF(N877="sníž. přenesená",J877,0)</f>
        <v>0</v>
      </c>
      <c r="BI877" s="244">
        <f>IF(N877="nulová",J877,0)</f>
        <v>0</v>
      </c>
      <c r="BJ877" s="17" t="s">
        <v>83</v>
      </c>
      <c r="BK877" s="244">
        <f>ROUND(I877*H877,2)</f>
        <v>0</v>
      </c>
      <c r="BL877" s="17" t="s">
        <v>365</v>
      </c>
      <c r="BM877" s="243" t="s">
        <v>1103</v>
      </c>
    </row>
    <row r="878" s="1" customFormat="1" ht="24" customHeight="1">
      <c r="B878" s="38"/>
      <c r="C878" s="232" t="s">
        <v>1104</v>
      </c>
      <c r="D878" s="232" t="s">
        <v>181</v>
      </c>
      <c r="E878" s="233" t="s">
        <v>1105</v>
      </c>
      <c r="F878" s="234" t="s">
        <v>1106</v>
      </c>
      <c r="G878" s="235" t="s">
        <v>372</v>
      </c>
      <c r="H878" s="236">
        <v>8</v>
      </c>
      <c r="I878" s="237"/>
      <c r="J878" s="238">
        <f>ROUND(I878*H878,2)</f>
        <v>0</v>
      </c>
      <c r="K878" s="234" t="s">
        <v>1</v>
      </c>
      <c r="L878" s="43"/>
      <c r="M878" s="239" t="s">
        <v>1</v>
      </c>
      <c r="N878" s="240" t="s">
        <v>41</v>
      </c>
      <c r="O878" s="86"/>
      <c r="P878" s="241">
        <f>O878*H878</f>
        <v>0</v>
      </c>
      <c r="Q878" s="241">
        <v>0.0035000000000000001</v>
      </c>
      <c r="R878" s="241">
        <f>Q878*H878</f>
        <v>0.028000000000000001</v>
      </c>
      <c r="S878" s="241">
        <v>0</v>
      </c>
      <c r="T878" s="242">
        <f>S878*H878</f>
        <v>0</v>
      </c>
      <c r="AR878" s="243" t="s">
        <v>365</v>
      </c>
      <c r="AT878" s="243" t="s">
        <v>181</v>
      </c>
      <c r="AU878" s="243" t="s">
        <v>85</v>
      </c>
      <c r="AY878" s="17" t="s">
        <v>179</v>
      </c>
      <c r="BE878" s="244">
        <f>IF(N878="základní",J878,0)</f>
        <v>0</v>
      </c>
      <c r="BF878" s="244">
        <f>IF(N878="snížená",J878,0)</f>
        <v>0</v>
      </c>
      <c r="BG878" s="244">
        <f>IF(N878="zákl. přenesená",J878,0)</f>
        <v>0</v>
      </c>
      <c r="BH878" s="244">
        <f>IF(N878="sníž. přenesená",J878,0)</f>
        <v>0</v>
      </c>
      <c r="BI878" s="244">
        <f>IF(N878="nulová",J878,0)</f>
        <v>0</v>
      </c>
      <c r="BJ878" s="17" t="s">
        <v>83</v>
      </c>
      <c r="BK878" s="244">
        <f>ROUND(I878*H878,2)</f>
        <v>0</v>
      </c>
      <c r="BL878" s="17" t="s">
        <v>365</v>
      </c>
      <c r="BM878" s="243" t="s">
        <v>1107</v>
      </c>
    </row>
    <row r="879" s="13" customFormat="1">
      <c r="B879" s="256"/>
      <c r="C879" s="257"/>
      <c r="D879" s="247" t="s">
        <v>188</v>
      </c>
      <c r="E879" s="258" t="s">
        <v>1</v>
      </c>
      <c r="F879" s="259" t="s">
        <v>1108</v>
      </c>
      <c r="G879" s="257"/>
      <c r="H879" s="260">
        <v>8</v>
      </c>
      <c r="I879" s="261"/>
      <c r="J879" s="257"/>
      <c r="K879" s="257"/>
      <c r="L879" s="262"/>
      <c r="M879" s="263"/>
      <c r="N879" s="264"/>
      <c r="O879" s="264"/>
      <c r="P879" s="264"/>
      <c r="Q879" s="264"/>
      <c r="R879" s="264"/>
      <c r="S879" s="264"/>
      <c r="T879" s="265"/>
      <c r="AT879" s="266" t="s">
        <v>188</v>
      </c>
      <c r="AU879" s="266" t="s">
        <v>85</v>
      </c>
      <c r="AV879" s="13" t="s">
        <v>85</v>
      </c>
      <c r="AW879" s="13" t="s">
        <v>32</v>
      </c>
      <c r="AX879" s="13" t="s">
        <v>83</v>
      </c>
      <c r="AY879" s="266" t="s">
        <v>179</v>
      </c>
    </row>
    <row r="880" s="1" customFormat="1" ht="36" customHeight="1">
      <c r="B880" s="38"/>
      <c r="C880" s="232" t="s">
        <v>1109</v>
      </c>
      <c r="D880" s="232" t="s">
        <v>181</v>
      </c>
      <c r="E880" s="233" t="s">
        <v>1110</v>
      </c>
      <c r="F880" s="234" t="s">
        <v>1111</v>
      </c>
      <c r="G880" s="235" t="s">
        <v>372</v>
      </c>
      <c r="H880" s="236">
        <v>6.0999999999999996</v>
      </c>
      <c r="I880" s="237"/>
      <c r="J880" s="238">
        <f>ROUND(I880*H880,2)</f>
        <v>0</v>
      </c>
      <c r="K880" s="234" t="s">
        <v>1</v>
      </c>
      <c r="L880" s="43"/>
      <c r="M880" s="239" t="s">
        <v>1</v>
      </c>
      <c r="N880" s="240" t="s">
        <v>41</v>
      </c>
      <c r="O880" s="86"/>
      <c r="P880" s="241">
        <f>O880*H880</f>
        <v>0</v>
      </c>
      <c r="Q880" s="241">
        <v>0.0035000000000000001</v>
      </c>
      <c r="R880" s="241">
        <f>Q880*H880</f>
        <v>0.021350000000000001</v>
      </c>
      <c r="S880" s="241">
        <v>0</v>
      </c>
      <c r="T880" s="242">
        <f>S880*H880</f>
        <v>0</v>
      </c>
      <c r="AR880" s="243" t="s">
        <v>365</v>
      </c>
      <c r="AT880" s="243" t="s">
        <v>181</v>
      </c>
      <c r="AU880" s="243" t="s">
        <v>85</v>
      </c>
      <c r="AY880" s="17" t="s">
        <v>179</v>
      </c>
      <c r="BE880" s="244">
        <f>IF(N880="základní",J880,0)</f>
        <v>0</v>
      </c>
      <c r="BF880" s="244">
        <f>IF(N880="snížená",J880,0)</f>
        <v>0</v>
      </c>
      <c r="BG880" s="244">
        <f>IF(N880="zákl. přenesená",J880,0)</f>
        <v>0</v>
      </c>
      <c r="BH880" s="244">
        <f>IF(N880="sníž. přenesená",J880,0)</f>
        <v>0</v>
      </c>
      <c r="BI880" s="244">
        <f>IF(N880="nulová",J880,0)</f>
        <v>0</v>
      </c>
      <c r="BJ880" s="17" t="s">
        <v>83</v>
      </c>
      <c r="BK880" s="244">
        <f>ROUND(I880*H880,2)</f>
        <v>0</v>
      </c>
      <c r="BL880" s="17" t="s">
        <v>365</v>
      </c>
      <c r="BM880" s="243" t="s">
        <v>1112</v>
      </c>
    </row>
    <row r="881" s="1" customFormat="1" ht="24" customHeight="1">
      <c r="B881" s="38"/>
      <c r="C881" s="232" t="s">
        <v>1113</v>
      </c>
      <c r="D881" s="232" t="s">
        <v>181</v>
      </c>
      <c r="E881" s="233" t="s">
        <v>1114</v>
      </c>
      <c r="F881" s="234" t="s">
        <v>1115</v>
      </c>
      <c r="G881" s="235" t="s">
        <v>372</v>
      </c>
      <c r="H881" s="236">
        <v>8.9000000000000004</v>
      </c>
      <c r="I881" s="237"/>
      <c r="J881" s="238">
        <f>ROUND(I881*H881,2)</f>
        <v>0</v>
      </c>
      <c r="K881" s="234" t="s">
        <v>1</v>
      </c>
      <c r="L881" s="43"/>
      <c r="M881" s="239" t="s">
        <v>1</v>
      </c>
      <c r="N881" s="240" t="s">
        <v>41</v>
      </c>
      <c r="O881" s="86"/>
      <c r="P881" s="241">
        <f>O881*H881</f>
        <v>0</v>
      </c>
      <c r="Q881" s="241">
        <v>0.0097300000000000008</v>
      </c>
      <c r="R881" s="241">
        <f>Q881*H881</f>
        <v>0.086597000000000007</v>
      </c>
      <c r="S881" s="241">
        <v>0</v>
      </c>
      <c r="T881" s="242">
        <f>S881*H881</f>
        <v>0</v>
      </c>
      <c r="AR881" s="243" t="s">
        <v>365</v>
      </c>
      <c r="AT881" s="243" t="s">
        <v>181</v>
      </c>
      <c r="AU881" s="243" t="s">
        <v>85</v>
      </c>
      <c r="AY881" s="17" t="s">
        <v>179</v>
      </c>
      <c r="BE881" s="244">
        <f>IF(N881="základní",J881,0)</f>
        <v>0</v>
      </c>
      <c r="BF881" s="244">
        <f>IF(N881="snížená",J881,0)</f>
        <v>0</v>
      </c>
      <c r="BG881" s="244">
        <f>IF(N881="zákl. přenesená",J881,0)</f>
        <v>0</v>
      </c>
      <c r="BH881" s="244">
        <f>IF(N881="sníž. přenesená",J881,0)</f>
        <v>0</v>
      </c>
      <c r="BI881" s="244">
        <f>IF(N881="nulová",J881,0)</f>
        <v>0</v>
      </c>
      <c r="BJ881" s="17" t="s">
        <v>83</v>
      </c>
      <c r="BK881" s="244">
        <f>ROUND(I881*H881,2)</f>
        <v>0</v>
      </c>
      <c r="BL881" s="17" t="s">
        <v>365</v>
      </c>
      <c r="BM881" s="243" t="s">
        <v>1116</v>
      </c>
    </row>
    <row r="882" s="13" customFormat="1">
      <c r="B882" s="256"/>
      <c r="C882" s="257"/>
      <c r="D882" s="247" t="s">
        <v>188</v>
      </c>
      <c r="E882" s="258" t="s">
        <v>1</v>
      </c>
      <c r="F882" s="259" t="s">
        <v>1117</v>
      </c>
      <c r="G882" s="257"/>
      <c r="H882" s="260">
        <v>6.6500000000000004</v>
      </c>
      <c r="I882" s="261"/>
      <c r="J882" s="257"/>
      <c r="K882" s="257"/>
      <c r="L882" s="262"/>
      <c r="M882" s="263"/>
      <c r="N882" s="264"/>
      <c r="O882" s="264"/>
      <c r="P882" s="264"/>
      <c r="Q882" s="264"/>
      <c r="R882" s="264"/>
      <c r="S882" s="264"/>
      <c r="T882" s="265"/>
      <c r="AT882" s="266" t="s">
        <v>188</v>
      </c>
      <c r="AU882" s="266" t="s">
        <v>85</v>
      </c>
      <c r="AV882" s="13" t="s">
        <v>85</v>
      </c>
      <c r="AW882" s="13" t="s">
        <v>32</v>
      </c>
      <c r="AX882" s="13" t="s">
        <v>76</v>
      </c>
      <c r="AY882" s="266" t="s">
        <v>179</v>
      </c>
    </row>
    <row r="883" s="13" customFormat="1">
      <c r="B883" s="256"/>
      <c r="C883" s="257"/>
      <c r="D883" s="247" t="s">
        <v>188</v>
      </c>
      <c r="E883" s="258" t="s">
        <v>1</v>
      </c>
      <c r="F883" s="259" t="s">
        <v>1118</v>
      </c>
      <c r="G883" s="257"/>
      <c r="H883" s="260">
        <v>2.25</v>
      </c>
      <c r="I883" s="261"/>
      <c r="J883" s="257"/>
      <c r="K883" s="257"/>
      <c r="L883" s="262"/>
      <c r="M883" s="263"/>
      <c r="N883" s="264"/>
      <c r="O883" s="264"/>
      <c r="P883" s="264"/>
      <c r="Q883" s="264"/>
      <c r="R883" s="264"/>
      <c r="S883" s="264"/>
      <c r="T883" s="265"/>
      <c r="AT883" s="266" t="s">
        <v>188</v>
      </c>
      <c r="AU883" s="266" t="s">
        <v>85</v>
      </c>
      <c r="AV883" s="13" t="s">
        <v>85</v>
      </c>
      <c r="AW883" s="13" t="s">
        <v>32</v>
      </c>
      <c r="AX883" s="13" t="s">
        <v>76</v>
      </c>
      <c r="AY883" s="266" t="s">
        <v>179</v>
      </c>
    </row>
    <row r="884" s="14" customFormat="1">
      <c r="B884" s="267"/>
      <c r="C884" s="268"/>
      <c r="D884" s="247" t="s">
        <v>188</v>
      </c>
      <c r="E884" s="269" t="s">
        <v>1</v>
      </c>
      <c r="F884" s="270" t="s">
        <v>193</v>
      </c>
      <c r="G884" s="268"/>
      <c r="H884" s="271">
        <v>8.9000000000000004</v>
      </c>
      <c r="I884" s="272"/>
      <c r="J884" s="268"/>
      <c r="K884" s="268"/>
      <c r="L884" s="273"/>
      <c r="M884" s="274"/>
      <c r="N884" s="275"/>
      <c r="O884" s="275"/>
      <c r="P884" s="275"/>
      <c r="Q884" s="275"/>
      <c r="R884" s="275"/>
      <c r="S884" s="275"/>
      <c r="T884" s="276"/>
      <c r="AT884" s="277" t="s">
        <v>188</v>
      </c>
      <c r="AU884" s="277" t="s">
        <v>85</v>
      </c>
      <c r="AV884" s="14" t="s">
        <v>186</v>
      </c>
      <c r="AW884" s="14" t="s">
        <v>32</v>
      </c>
      <c r="AX884" s="14" t="s">
        <v>83</v>
      </c>
      <c r="AY884" s="277" t="s">
        <v>179</v>
      </c>
    </row>
    <row r="885" s="1" customFormat="1" ht="36" customHeight="1">
      <c r="B885" s="38"/>
      <c r="C885" s="232" t="s">
        <v>1119</v>
      </c>
      <c r="D885" s="232" t="s">
        <v>181</v>
      </c>
      <c r="E885" s="233" t="s">
        <v>1120</v>
      </c>
      <c r="F885" s="234" t="s">
        <v>1121</v>
      </c>
      <c r="G885" s="235" t="s">
        <v>372</v>
      </c>
      <c r="H885" s="236">
        <v>7</v>
      </c>
      <c r="I885" s="237"/>
      <c r="J885" s="238">
        <f>ROUND(I885*H885,2)</f>
        <v>0</v>
      </c>
      <c r="K885" s="234" t="s">
        <v>185</v>
      </c>
      <c r="L885" s="43"/>
      <c r="M885" s="239" t="s">
        <v>1</v>
      </c>
      <c r="N885" s="240" t="s">
        <v>41</v>
      </c>
      <c r="O885" s="86"/>
      <c r="P885" s="241">
        <f>O885*H885</f>
        <v>0</v>
      </c>
      <c r="Q885" s="241">
        <v>0.00182</v>
      </c>
      <c r="R885" s="241">
        <f>Q885*H885</f>
        <v>0.01274</v>
      </c>
      <c r="S885" s="241">
        <v>0</v>
      </c>
      <c r="T885" s="242">
        <f>S885*H885</f>
        <v>0</v>
      </c>
      <c r="AR885" s="243" t="s">
        <v>365</v>
      </c>
      <c r="AT885" s="243" t="s">
        <v>181</v>
      </c>
      <c r="AU885" s="243" t="s">
        <v>85</v>
      </c>
      <c r="AY885" s="17" t="s">
        <v>179</v>
      </c>
      <c r="BE885" s="244">
        <f>IF(N885="základní",J885,0)</f>
        <v>0</v>
      </c>
      <c r="BF885" s="244">
        <f>IF(N885="snížená",J885,0)</f>
        <v>0</v>
      </c>
      <c r="BG885" s="244">
        <f>IF(N885="zákl. přenesená",J885,0)</f>
        <v>0</v>
      </c>
      <c r="BH885" s="244">
        <f>IF(N885="sníž. přenesená",J885,0)</f>
        <v>0</v>
      </c>
      <c r="BI885" s="244">
        <f>IF(N885="nulová",J885,0)</f>
        <v>0</v>
      </c>
      <c r="BJ885" s="17" t="s">
        <v>83</v>
      </c>
      <c r="BK885" s="244">
        <f>ROUND(I885*H885,2)</f>
        <v>0</v>
      </c>
      <c r="BL885" s="17" t="s">
        <v>365</v>
      </c>
      <c r="BM885" s="243" t="s">
        <v>1122</v>
      </c>
    </row>
    <row r="886" s="12" customFormat="1">
      <c r="B886" s="245"/>
      <c r="C886" s="246"/>
      <c r="D886" s="247" t="s">
        <v>188</v>
      </c>
      <c r="E886" s="248" t="s">
        <v>1</v>
      </c>
      <c r="F886" s="249" t="s">
        <v>1123</v>
      </c>
      <c r="G886" s="246"/>
      <c r="H886" s="248" t="s">
        <v>1</v>
      </c>
      <c r="I886" s="250"/>
      <c r="J886" s="246"/>
      <c r="K886" s="246"/>
      <c r="L886" s="251"/>
      <c r="M886" s="252"/>
      <c r="N886" s="253"/>
      <c r="O886" s="253"/>
      <c r="P886" s="253"/>
      <c r="Q886" s="253"/>
      <c r="R886" s="253"/>
      <c r="S886" s="253"/>
      <c r="T886" s="254"/>
      <c r="AT886" s="255" t="s">
        <v>188</v>
      </c>
      <c r="AU886" s="255" t="s">
        <v>85</v>
      </c>
      <c r="AV886" s="12" t="s">
        <v>83</v>
      </c>
      <c r="AW886" s="12" t="s">
        <v>32</v>
      </c>
      <c r="AX886" s="12" t="s">
        <v>76</v>
      </c>
      <c r="AY886" s="255" t="s">
        <v>179</v>
      </c>
    </row>
    <row r="887" s="13" customFormat="1">
      <c r="B887" s="256"/>
      <c r="C887" s="257"/>
      <c r="D887" s="247" t="s">
        <v>188</v>
      </c>
      <c r="E887" s="258" t="s">
        <v>1</v>
      </c>
      <c r="F887" s="259" t="s">
        <v>1124</v>
      </c>
      <c r="G887" s="257"/>
      <c r="H887" s="260">
        <v>4</v>
      </c>
      <c r="I887" s="261"/>
      <c r="J887" s="257"/>
      <c r="K887" s="257"/>
      <c r="L887" s="262"/>
      <c r="M887" s="263"/>
      <c r="N887" s="264"/>
      <c r="O887" s="264"/>
      <c r="P887" s="264"/>
      <c r="Q887" s="264"/>
      <c r="R887" s="264"/>
      <c r="S887" s="264"/>
      <c r="T887" s="265"/>
      <c r="AT887" s="266" t="s">
        <v>188</v>
      </c>
      <c r="AU887" s="266" t="s">
        <v>85</v>
      </c>
      <c r="AV887" s="13" t="s">
        <v>85</v>
      </c>
      <c r="AW887" s="13" t="s">
        <v>32</v>
      </c>
      <c r="AX887" s="13" t="s">
        <v>76</v>
      </c>
      <c r="AY887" s="266" t="s">
        <v>179</v>
      </c>
    </row>
    <row r="888" s="13" customFormat="1">
      <c r="B888" s="256"/>
      <c r="C888" s="257"/>
      <c r="D888" s="247" t="s">
        <v>188</v>
      </c>
      <c r="E888" s="258" t="s">
        <v>1</v>
      </c>
      <c r="F888" s="259" t="s">
        <v>1125</v>
      </c>
      <c r="G888" s="257"/>
      <c r="H888" s="260">
        <v>3</v>
      </c>
      <c r="I888" s="261"/>
      <c r="J888" s="257"/>
      <c r="K888" s="257"/>
      <c r="L888" s="262"/>
      <c r="M888" s="263"/>
      <c r="N888" s="264"/>
      <c r="O888" s="264"/>
      <c r="P888" s="264"/>
      <c r="Q888" s="264"/>
      <c r="R888" s="264"/>
      <c r="S888" s="264"/>
      <c r="T888" s="265"/>
      <c r="AT888" s="266" t="s">
        <v>188</v>
      </c>
      <c r="AU888" s="266" t="s">
        <v>85</v>
      </c>
      <c r="AV888" s="13" t="s">
        <v>85</v>
      </c>
      <c r="AW888" s="13" t="s">
        <v>32</v>
      </c>
      <c r="AX888" s="13" t="s">
        <v>76</v>
      </c>
      <c r="AY888" s="266" t="s">
        <v>179</v>
      </c>
    </row>
    <row r="889" s="14" customFormat="1">
      <c r="B889" s="267"/>
      <c r="C889" s="268"/>
      <c r="D889" s="247" t="s">
        <v>188</v>
      </c>
      <c r="E889" s="269" t="s">
        <v>1</v>
      </c>
      <c r="F889" s="270" t="s">
        <v>193</v>
      </c>
      <c r="G889" s="268"/>
      <c r="H889" s="271">
        <v>7</v>
      </c>
      <c r="I889" s="272"/>
      <c r="J889" s="268"/>
      <c r="K889" s="268"/>
      <c r="L889" s="273"/>
      <c r="M889" s="274"/>
      <c r="N889" s="275"/>
      <c r="O889" s="275"/>
      <c r="P889" s="275"/>
      <c r="Q889" s="275"/>
      <c r="R889" s="275"/>
      <c r="S889" s="275"/>
      <c r="T889" s="276"/>
      <c r="AT889" s="277" t="s">
        <v>188</v>
      </c>
      <c r="AU889" s="277" t="s">
        <v>85</v>
      </c>
      <c r="AV889" s="14" t="s">
        <v>186</v>
      </c>
      <c r="AW889" s="14" t="s">
        <v>32</v>
      </c>
      <c r="AX889" s="14" t="s">
        <v>83</v>
      </c>
      <c r="AY889" s="277" t="s">
        <v>179</v>
      </c>
    </row>
    <row r="890" s="1" customFormat="1" ht="24" customHeight="1">
      <c r="B890" s="38"/>
      <c r="C890" s="232" t="s">
        <v>580</v>
      </c>
      <c r="D890" s="232" t="s">
        <v>181</v>
      </c>
      <c r="E890" s="233" t="s">
        <v>1126</v>
      </c>
      <c r="F890" s="234" t="s">
        <v>1127</v>
      </c>
      <c r="G890" s="235" t="s">
        <v>801</v>
      </c>
      <c r="H890" s="299"/>
      <c r="I890" s="237"/>
      <c r="J890" s="238">
        <f>ROUND(I890*H890,2)</f>
        <v>0</v>
      </c>
      <c r="K890" s="234" t="s">
        <v>185</v>
      </c>
      <c r="L890" s="43"/>
      <c r="M890" s="239" t="s">
        <v>1</v>
      </c>
      <c r="N890" s="240" t="s">
        <v>41</v>
      </c>
      <c r="O890" s="86"/>
      <c r="P890" s="241">
        <f>O890*H890</f>
        <v>0</v>
      </c>
      <c r="Q890" s="241">
        <v>0</v>
      </c>
      <c r="R890" s="241">
        <f>Q890*H890</f>
        <v>0</v>
      </c>
      <c r="S890" s="241">
        <v>0</v>
      </c>
      <c r="T890" s="242">
        <f>S890*H890</f>
        <v>0</v>
      </c>
      <c r="AR890" s="243" t="s">
        <v>365</v>
      </c>
      <c r="AT890" s="243" t="s">
        <v>181</v>
      </c>
      <c r="AU890" s="243" t="s">
        <v>85</v>
      </c>
      <c r="AY890" s="17" t="s">
        <v>179</v>
      </c>
      <c r="BE890" s="244">
        <f>IF(N890="základní",J890,0)</f>
        <v>0</v>
      </c>
      <c r="BF890" s="244">
        <f>IF(N890="snížená",J890,0)</f>
        <v>0</v>
      </c>
      <c r="BG890" s="244">
        <f>IF(N890="zákl. přenesená",J890,0)</f>
        <v>0</v>
      </c>
      <c r="BH890" s="244">
        <f>IF(N890="sníž. přenesená",J890,0)</f>
        <v>0</v>
      </c>
      <c r="BI890" s="244">
        <f>IF(N890="nulová",J890,0)</f>
        <v>0</v>
      </c>
      <c r="BJ890" s="17" t="s">
        <v>83</v>
      </c>
      <c r="BK890" s="244">
        <f>ROUND(I890*H890,2)</f>
        <v>0</v>
      </c>
      <c r="BL890" s="17" t="s">
        <v>365</v>
      </c>
      <c r="BM890" s="243" t="s">
        <v>1128</v>
      </c>
    </row>
    <row r="891" s="11" customFormat="1" ht="22.8" customHeight="1">
      <c r="B891" s="216"/>
      <c r="C891" s="217"/>
      <c r="D891" s="218" t="s">
        <v>75</v>
      </c>
      <c r="E891" s="230" t="s">
        <v>1129</v>
      </c>
      <c r="F891" s="230" t="s">
        <v>1130</v>
      </c>
      <c r="G891" s="217"/>
      <c r="H891" s="217"/>
      <c r="I891" s="220"/>
      <c r="J891" s="231">
        <f>BK891</f>
        <v>0</v>
      </c>
      <c r="K891" s="217"/>
      <c r="L891" s="222"/>
      <c r="M891" s="223"/>
      <c r="N891" s="224"/>
      <c r="O891" s="224"/>
      <c r="P891" s="225">
        <f>SUM(P892:P958)</f>
        <v>0</v>
      </c>
      <c r="Q891" s="224"/>
      <c r="R891" s="225">
        <f>SUM(R892:R958)</f>
        <v>4.5140052299999995</v>
      </c>
      <c r="S891" s="224"/>
      <c r="T891" s="226">
        <f>SUM(T892:T958)</f>
        <v>0.96719999999999995</v>
      </c>
      <c r="AR891" s="227" t="s">
        <v>85</v>
      </c>
      <c r="AT891" s="228" t="s">
        <v>75</v>
      </c>
      <c r="AU891" s="228" t="s">
        <v>83</v>
      </c>
      <c r="AY891" s="227" t="s">
        <v>179</v>
      </c>
      <c r="BK891" s="229">
        <f>SUM(BK892:BK958)</f>
        <v>0</v>
      </c>
    </row>
    <row r="892" s="1" customFormat="1" ht="24" customHeight="1">
      <c r="B892" s="38"/>
      <c r="C892" s="232" t="s">
        <v>1131</v>
      </c>
      <c r="D892" s="232" t="s">
        <v>181</v>
      </c>
      <c r="E892" s="233" t="s">
        <v>1132</v>
      </c>
      <c r="F892" s="234" t="s">
        <v>1133</v>
      </c>
      <c r="G892" s="235" t="s">
        <v>201</v>
      </c>
      <c r="H892" s="236">
        <v>8.1600000000000001</v>
      </c>
      <c r="I892" s="237"/>
      <c r="J892" s="238">
        <f>ROUND(I892*H892,2)</f>
        <v>0</v>
      </c>
      <c r="K892" s="234" t="s">
        <v>185</v>
      </c>
      <c r="L892" s="43"/>
      <c r="M892" s="239" t="s">
        <v>1</v>
      </c>
      <c r="N892" s="240" t="s">
        <v>41</v>
      </c>
      <c r="O892" s="86"/>
      <c r="P892" s="241">
        <f>O892*H892</f>
        <v>0</v>
      </c>
      <c r="Q892" s="241">
        <v>0.00027</v>
      </c>
      <c r="R892" s="241">
        <f>Q892*H892</f>
        <v>0.0022032000000000002</v>
      </c>
      <c r="S892" s="241">
        <v>0</v>
      </c>
      <c r="T892" s="242">
        <f>S892*H892</f>
        <v>0</v>
      </c>
      <c r="AR892" s="243" t="s">
        <v>365</v>
      </c>
      <c r="AT892" s="243" t="s">
        <v>181</v>
      </c>
      <c r="AU892" s="243" t="s">
        <v>85</v>
      </c>
      <c r="AY892" s="17" t="s">
        <v>179</v>
      </c>
      <c r="BE892" s="244">
        <f>IF(N892="základní",J892,0)</f>
        <v>0</v>
      </c>
      <c r="BF892" s="244">
        <f>IF(N892="snížená",J892,0)</f>
        <v>0</v>
      </c>
      <c r="BG892" s="244">
        <f>IF(N892="zákl. přenesená",J892,0)</f>
        <v>0</v>
      </c>
      <c r="BH892" s="244">
        <f>IF(N892="sníž. přenesená",J892,0)</f>
        <v>0</v>
      </c>
      <c r="BI892" s="244">
        <f>IF(N892="nulová",J892,0)</f>
        <v>0</v>
      </c>
      <c r="BJ892" s="17" t="s">
        <v>83</v>
      </c>
      <c r="BK892" s="244">
        <f>ROUND(I892*H892,2)</f>
        <v>0</v>
      </c>
      <c r="BL892" s="17" t="s">
        <v>365</v>
      </c>
      <c r="BM892" s="243" t="s">
        <v>1134</v>
      </c>
    </row>
    <row r="893" s="13" customFormat="1">
      <c r="B893" s="256"/>
      <c r="C893" s="257"/>
      <c r="D893" s="247" t="s">
        <v>188</v>
      </c>
      <c r="E893" s="258" t="s">
        <v>1</v>
      </c>
      <c r="F893" s="259" t="s">
        <v>1135</v>
      </c>
      <c r="G893" s="257"/>
      <c r="H893" s="260">
        <v>8.1600000000000001</v>
      </c>
      <c r="I893" s="261"/>
      <c r="J893" s="257"/>
      <c r="K893" s="257"/>
      <c r="L893" s="262"/>
      <c r="M893" s="263"/>
      <c r="N893" s="264"/>
      <c r="O893" s="264"/>
      <c r="P893" s="264"/>
      <c r="Q893" s="264"/>
      <c r="R893" s="264"/>
      <c r="S893" s="264"/>
      <c r="T893" s="265"/>
      <c r="AT893" s="266" t="s">
        <v>188</v>
      </c>
      <c r="AU893" s="266" t="s">
        <v>85</v>
      </c>
      <c r="AV893" s="13" t="s">
        <v>85</v>
      </c>
      <c r="AW893" s="13" t="s">
        <v>32</v>
      </c>
      <c r="AX893" s="13" t="s">
        <v>83</v>
      </c>
      <c r="AY893" s="266" t="s">
        <v>179</v>
      </c>
    </row>
    <row r="894" s="1" customFormat="1" ht="24" customHeight="1">
      <c r="B894" s="38"/>
      <c r="C894" s="232" t="s">
        <v>1136</v>
      </c>
      <c r="D894" s="232" t="s">
        <v>181</v>
      </c>
      <c r="E894" s="233" t="s">
        <v>1137</v>
      </c>
      <c r="F894" s="234" t="s">
        <v>1138</v>
      </c>
      <c r="G894" s="235" t="s">
        <v>201</v>
      </c>
      <c r="H894" s="236">
        <v>220.28399999999999</v>
      </c>
      <c r="I894" s="237"/>
      <c r="J894" s="238">
        <f>ROUND(I894*H894,2)</f>
        <v>0</v>
      </c>
      <c r="K894" s="234" t="s">
        <v>185</v>
      </c>
      <c r="L894" s="43"/>
      <c r="M894" s="239" t="s">
        <v>1</v>
      </c>
      <c r="N894" s="240" t="s">
        <v>41</v>
      </c>
      <c r="O894" s="86"/>
      <c r="P894" s="241">
        <f>O894*H894</f>
        <v>0</v>
      </c>
      <c r="Q894" s="241">
        <v>0.00027</v>
      </c>
      <c r="R894" s="241">
        <f>Q894*H894</f>
        <v>0.059476679999999997</v>
      </c>
      <c r="S894" s="241">
        <v>0</v>
      </c>
      <c r="T894" s="242">
        <f>S894*H894</f>
        <v>0</v>
      </c>
      <c r="AR894" s="243" t="s">
        <v>365</v>
      </c>
      <c r="AT894" s="243" t="s">
        <v>181</v>
      </c>
      <c r="AU894" s="243" t="s">
        <v>85</v>
      </c>
      <c r="AY894" s="17" t="s">
        <v>179</v>
      </c>
      <c r="BE894" s="244">
        <f>IF(N894="základní",J894,0)</f>
        <v>0</v>
      </c>
      <c r="BF894" s="244">
        <f>IF(N894="snížená",J894,0)</f>
        <v>0</v>
      </c>
      <c r="BG894" s="244">
        <f>IF(N894="zákl. přenesená",J894,0)</f>
        <v>0</v>
      </c>
      <c r="BH894" s="244">
        <f>IF(N894="sníž. přenesená",J894,0)</f>
        <v>0</v>
      </c>
      <c r="BI894" s="244">
        <f>IF(N894="nulová",J894,0)</f>
        <v>0</v>
      </c>
      <c r="BJ894" s="17" t="s">
        <v>83</v>
      </c>
      <c r="BK894" s="244">
        <f>ROUND(I894*H894,2)</f>
        <v>0</v>
      </c>
      <c r="BL894" s="17" t="s">
        <v>365</v>
      </c>
      <c r="BM894" s="243" t="s">
        <v>1139</v>
      </c>
    </row>
    <row r="895" s="13" customFormat="1">
      <c r="B895" s="256"/>
      <c r="C895" s="257"/>
      <c r="D895" s="247" t="s">
        <v>188</v>
      </c>
      <c r="E895" s="258" t="s">
        <v>1</v>
      </c>
      <c r="F895" s="259" t="s">
        <v>1140</v>
      </c>
      <c r="G895" s="257"/>
      <c r="H895" s="260">
        <v>31.98</v>
      </c>
      <c r="I895" s="261"/>
      <c r="J895" s="257"/>
      <c r="K895" s="257"/>
      <c r="L895" s="262"/>
      <c r="M895" s="263"/>
      <c r="N895" s="264"/>
      <c r="O895" s="264"/>
      <c r="P895" s="264"/>
      <c r="Q895" s="264"/>
      <c r="R895" s="264"/>
      <c r="S895" s="264"/>
      <c r="T895" s="265"/>
      <c r="AT895" s="266" t="s">
        <v>188</v>
      </c>
      <c r="AU895" s="266" t="s">
        <v>85</v>
      </c>
      <c r="AV895" s="13" t="s">
        <v>85</v>
      </c>
      <c r="AW895" s="13" t="s">
        <v>32</v>
      </c>
      <c r="AX895" s="13" t="s">
        <v>76</v>
      </c>
      <c r="AY895" s="266" t="s">
        <v>179</v>
      </c>
    </row>
    <row r="896" s="13" customFormat="1">
      <c r="B896" s="256"/>
      <c r="C896" s="257"/>
      <c r="D896" s="247" t="s">
        <v>188</v>
      </c>
      <c r="E896" s="258" t="s">
        <v>1</v>
      </c>
      <c r="F896" s="259" t="s">
        <v>1141</v>
      </c>
      <c r="G896" s="257"/>
      <c r="H896" s="260">
        <v>29.52</v>
      </c>
      <c r="I896" s="261"/>
      <c r="J896" s="257"/>
      <c r="K896" s="257"/>
      <c r="L896" s="262"/>
      <c r="M896" s="263"/>
      <c r="N896" s="264"/>
      <c r="O896" s="264"/>
      <c r="P896" s="264"/>
      <c r="Q896" s="264"/>
      <c r="R896" s="264"/>
      <c r="S896" s="264"/>
      <c r="T896" s="265"/>
      <c r="AT896" s="266" t="s">
        <v>188</v>
      </c>
      <c r="AU896" s="266" t="s">
        <v>85</v>
      </c>
      <c r="AV896" s="13" t="s">
        <v>85</v>
      </c>
      <c r="AW896" s="13" t="s">
        <v>32</v>
      </c>
      <c r="AX896" s="13" t="s">
        <v>76</v>
      </c>
      <c r="AY896" s="266" t="s">
        <v>179</v>
      </c>
    </row>
    <row r="897" s="13" customFormat="1">
      <c r="B897" s="256"/>
      <c r="C897" s="257"/>
      <c r="D897" s="247" t="s">
        <v>188</v>
      </c>
      <c r="E897" s="258" t="s">
        <v>1</v>
      </c>
      <c r="F897" s="259" t="s">
        <v>1142</v>
      </c>
      <c r="G897" s="257"/>
      <c r="H897" s="260">
        <v>7.3799999999999999</v>
      </c>
      <c r="I897" s="261"/>
      <c r="J897" s="257"/>
      <c r="K897" s="257"/>
      <c r="L897" s="262"/>
      <c r="M897" s="263"/>
      <c r="N897" s="264"/>
      <c r="O897" s="264"/>
      <c r="P897" s="264"/>
      <c r="Q897" s="264"/>
      <c r="R897" s="264"/>
      <c r="S897" s="264"/>
      <c r="T897" s="265"/>
      <c r="AT897" s="266" t="s">
        <v>188</v>
      </c>
      <c r="AU897" s="266" t="s">
        <v>85</v>
      </c>
      <c r="AV897" s="13" t="s">
        <v>85</v>
      </c>
      <c r="AW897" s="13" t="s">
        <v>32</v>
      </c>
      <c r="AX897" s="13" t="s">
        <v>76</v>
      </c>
      <c r="AY897" s="266" t="s">
        <v>179</v>
      </c>
    </row>
    <row r="898" s="13" customFormat="1">
      <c r="B898" s="256"/>
      <c r="C898" s="257"/>
      <c r="D898" s="247" t="s">
        <v>188</v>
      </c>
      <c r="E898" s="258" t="s">
        <v>1</v>
      </c>
      <c r="F898" s="259" t="s">
        <v>1143</v>
      </c>
      <c r="G898" s="257"/>
      <c r="H898" s="260">
        <v>7.3799999999999999</v>
      </c>
      <c r="I898" s="261"/>
      <c r="J898" s="257"/>
      <c r="K898" s="257"/>
      <c r="L898" s="262"/>
      <c r="M898" s="263"/>
      <c r="N898" s="264"/>
      <c r="O898" s="264"/>
      <c r="P898" s="264"/>
      <c r="Q898" s="264"/>
      <c r="R898" s="264"/>
      <c r="S898" s="264"/>
      <c r="T898" s="265"/>
      <c r="AT898" s="266" t="s">
        <v>188</v>
      </c>
      <c r="AU898" s="266" t="s">
        <v>85</v>
      </c>
      <c r="AV898" s="13" t="s">
        <v>85</v>
      </c>
      <c r="AW898" s="13" t="s">
        <v>32</v>
      </c>
      <c r="AX898" s="13" t="s">
        <v>76</v>
      </c>
      <c r="AY898" s="266" t="s">
        <v>179</v>
      </c>
    </row>
    <row r="899" s="13" customFormat="1">
      <c r="B899" s="256"/>
      <c r="C899" s="257"/>
      <c r="D899" s="247" t="s">
        <v>188</v>
      </c>
      <c r="E899" s="258" t="s">
        <v>1</v>
      </c>
      <c r="F899" s="259" t="s">
        <v>1144</v>
      </c>
      <c r="G899" s="257"/>
      <c r="H899" s="260">
        <v>64.584000000000003</v>
      </c>
      <c r="I899" s="261"/>
      <c r="J899" s="257"/>
      <c r="K899" s="257"/>
      <c r="L899" s="262"/>
      <c r="M899" s="263"/>
      <c r="N899" s="264"/>
      <c r="O899" s="264"/>
      <c r="P899" s="264"/>
      <c r="Q899" s="264"/>
      <c r="R899" s="264"/>
      <c r="S899" s="264"/>
      <c r="T899" s="265"/>
      <c r="AT899" s="266" t="s">
        <v>188</v>
      </c>
      <c r="AU899" s="266" t="s">
        <v>85</v>
      </c>
      <c r="AV899" s="13" t="s">
        <v>85</v>
      </c>
      <c r="AW899" s="13" t="s">
        <v>32</v>
      </c>
      <c r="AX899" s="13" t="s">
        <v>76</v>
      </c>
      <c r="AY899" s="266" t="s">
        <v>179</v>
      </c>
    </row>
    <row r="900" s="13" customFormat="1">
      <c r="B900" s="256"/>
      <c r="C900" s="257"/>
      <c r="D900" s="247" t="s">
        <v>188</v>
      </c>
      <c r="E900" s="258" t="s">
        <v>1</v>
      </c>
      <c r="F900" s="259" t="s">
        <v>1145</v>
      </c>
      <c r="G900" s="257"/>
      <c r="H900" s="260">
        <v>59.616</v>
      </c>
      <c r="I900" s="261"/>
      <c r="J900" s="257"/>
      <c r="K900" s="257"/>
      <c r="L900" s="262"/>
      <c r="M900" s="263"/>
      <c r="N900" s="264"/>
      <c r="O900" s="264"/>
      <c r="P900" s="264"/>
      <c r="Q900" s="264"/>
      <c r="R900" s="264"/>
      <c r="S900" s="264"/>
      <c r="T900" s="265"/>
      <c r="AT900" s="266" t="s">
        <v>188</v>
      </c>
      <c r="AU900" s="266" t="s">
        <v>85</v>
      </c>
      <c r="AV900" s="13" t="s">
        <v>85</v>
      </c>
      <c r="AW900" s="13" t="s">
        <v>32</v>
      </c>
      <c r="AX900" s="13" t="s">
        <v>76</v>
      </c>
      <c r="AY900" s="266" t="s">
        <v>179</v>
      </c>
    </row>
    <row r="901" s="13" customFormat="1">
      <c r="B901" s="256"/>
      <c r="C901" s="257"/>
      <c r="D901" s="247" t="s">
        <v>188</v>
      </c>
      <c r="E901" s="258" t="s">
        <v>1</v>
      </c>
      <c r="F901" s="259" t="s">
        <v>1146</v>
      </c>
      <c r="G901" s="257"/>
      <c r="H901" s="260">
        <v>4.9199999999999999</v>
      </c>
      <c r="I901" s="261"/>
      <c r="J901" s="257"/>
      <c r="K901" s="257"/>
      <c r="L901" s="262"/>
      <c r="M901" s="263"/>
      <c r="N901" s="264"/>
      <c r="O901" s="264"/>
      <c r="P901" s="264"/>
      <c r="Q901" s="264"/>
      <c r="R901" s="264"/>
      <c r="S901" s="264"/>
      <c r="T901" s="265"/>
      <c r="AT901" s="266" t="s">
        <v>188</v>
      </c>
      <c r="AU901" s="266" t="s">
        <v>85</v>
      </c>
      <c r="AV901" s="13" t="s">
        <v>85</v>
      </c>
      <c r="AW901" s="13" t="s">
        <v>32</v>
      </c>
      <c r="AX901" s="13" t="s">
        <v>76</v>
      </c>
      <c r="AY901" s="266" t="s">
        <v>179</v>
      </c>
    </row>
    <row r="902" s="13" customFormat="1">
      <c r="B902" s="256"/>
      <c r="C902" s="257"/>
      <c r="D902" s="247" t="s">
        <v>188</v>
      </c>
      <c r="E902" s="258" t="s">
        <v>1</v>
      </c>
      <c r="F902" s="259" t="s">
        <v>1147</v>
      </c>
      <c r="G902" s="257"/>
      <c r="H902" s="260">
        <v>7.452</v>
      </c>
      <c r="I902" s="261"/>
      <c r="J902" s="257"/>
      <c r="K902" s="257"/>
      <c r="L902" s="262"/>
      <c r="M902" s="263"/>
      <c r="N902" s="264"/>
      <c r="O902" s="264"/>
      <c r="P902" s="264"/>
      <c r="Q902" s="264"/>
      <c r="R902" s="264"/>
      <c r="S902" s="264"/>
      <c r="T902" s="265"/>
      <c r="AT902" s="266" t="s">
        <v>188</v>
      </c>
      <c r="AU902" s="266" t="s">
        <v>85</v>
      </c>
      <c r="AV902" s="13" t="s">
        <v>85</v>
      </c>
      <c r="AW902" s="13" t="s">
        <v>32</v>
      </c>
      <c r="AX902" s="13" t="s">
        <v>76</v>
      </c>
      <c r="AY902" s="266" t="s">
        <v>179</v>
      </c>
    </row>
    <row r="903" s="13" customFormat="1">
      <c r="B903" s="256"/>
      <c r="C903" s="257"/>
      <c r="D903" s="247" t="s">
        <v>188</v>
      </c>
      <c r="E903" s="258" t="s">
        <v>1</v>
      </c>
      <c r="F903" s="259" t="s">
        <v>1148</v>
      </c>
      <c r="G903" s="257"/>
      <c r="H903" s="260">
        <v>7.452</v>
      </c>
      <c r="I903" s="261"/>
      <c r="J903" s="257"/>
      <c r="K903" s="257"/>
      <c r="L903" s="262"/>
      <c r="M903" s="263"/>
      <c r="N903" s="264"/>
      <c r="O903" s="264"/>
      <c r="P903" s="264"/>
      <c r="Q903" s="264"/>
      <c r="R903" s="264"/>
      <c r="S903" s="264"/>
      <c r="T903" s="265"/>
      <c r="AT903" s="266" t="s">
        <v>188</v>
      </c>
      <c r="AU903" s="266" t="s">
        <v>85</v>
      </c>
      <c r="AV903" s="13" t="s">
        <v>85</v>
      </c>
      <c r="AW903" s="13" t="s">
        <v>32</v>
      </c>
      <c r="AX903" s="13" t="s">
        <v>76</v>
      </c>
      <c r="AY903" s="266" t="s">
        <v>179</v>
      </c>
    </row>
    <row r="904" s="14" customFormat="1">
      <c r="B904" s="267"/>
      <c r="C904" s="268"/>
      <c r="D904" s="247" t="s">
        <v>188</v>
      </c>
      <c r="E904" s="269" t="s">
        <v>1</v>
      </c>
      <c r="F904" s="270" t="s">
        <v>193</v>
      </c>
      <c r="G904" s="268"/>
      <c r="H904" s="271">
        <v>220.28399999999999</v>
      </c>
      <c r="I904" s="272"/>
      <c r="J904" s="268"/>
      <c r="K904" s="268"/>
      <c r="L904" s="273"/>
      <c r="M904" s="274"/>
      <c r="N904" s="275"/>
      <c r="O904" s="275"/>
      <c r="P904" s="275"/>
      <c r="Q904" s="275"/>
      <c r="R904" s="275"/>
      <c r="S904" s="275"/>
      <c r="T904" s="276"/>
      <c r="AT904" s="277" t="s">
        <v>188</v>
      </c>
      <c r="AU904" s="277" t="s">
        <v>85</v>
      </c>
      <c r="AV904" s="14" t="s">
        <v>186</v>
      </c>
      <c r="AW904" s="14" t="s">
        <v>32</v>
      </c>
      <c r="AX904" s="14" t="s">
        <v>83</v>
      </c>
      <c r="AY904" s="277" t="s">
        <v>179</v>
      </c>
    </row>
    <row r="905" s="1" customFormat="1" ht="24" customHeight="1">
      <c r="B905" s="38"/>
      <c r="C905" s="232" t="s">
        <v>1149</v>
      </c>
      <c r="D905" s="232" t="s">
        <v>181</v>
      </c>
      <c r="E905" s="233" t="s">
        <v>1150</v>
      </c>
      <c r="F905" s="234" t="s">
        <v>1151</v>
      </c>
      <c r="G905" s="235" t="s">
        <v>201</v>
      </c>
      <c r="H905" s="236">
        <v>10.335000000000001</v>
      </c>
      <c r="I905" s="237"/>
      <c r="J905" s="238">
        <f>ROUND(I905*H905,2)</f>
        <v>0</v>
      </c>
      <c r="K905" s="234" t="s">
        <v>185</v>
      </c>
      <c r="L905" s="43"/>
      <c r="M905" s="239" t="s">
        <v>1</v>
      </c>
      <c r="N905" s="240" t="s">
        <v>41</v>
      </c>
      <c r="O905" s="86"/>
      <c r="P905" s="241">
        <f>O905*H905</f>
        <v>0</v>
      </c>
      <c r="Q905" s="241">
        <v>0.00025999999999999998</v>
      </c>
      <c r="R905" s="241">
        <f>Q905*H905</f>
        <v>0.0026871</v>
      </c>
      <c r="S905" s="241">
        <v>0</v>
      </c>
      <c r="T905" s="242">
        <f>S905*H905</f>
        <v>0</v>
      </c>
      <c r="AR905" s="243" t="s">
        <v>365</v>
      </c>
      <c r="AT905" s="243" t="s">
        <v>181</v>
      </c>
      <c r="AU905" s="243" t="s">
        <v>85</v>
      </c>
      <c r="AY905" s="17" t="s">
        <v>179</v>
      </c>
      <c r="BE905" s="244">
        <f>IF(N905="základní",J905,0)</f>
        <v>0</v>
      </c>
      <c r="BF905" s="244">
        <f>IF(N905="snížená",J905,0)</f>
        <v>0</v>
      </c>
      <c r="BG905" s="244">
        <f>IF(N905="zákl. přenesená",J905,0)</f>
        <v>0</v>
      </c>
      <c r="BH905" s="244">
        <f>IF(N905="sníž. přenesená",J905,0)</f>
        <v>0</v>
      </c>
      <c r="BI905" s="244">
        <f>IF(N905="nulová",J905,0)</f>
        <v>0</v>
      </c>
      <c r="BJ905" s="17" t="s">
        <v>83</v>
      </c>
      <c r="BK905" s="244">
        <f>ROUND(I905*H905,2)</f>
        <v>0</v>
      </c>
      <c r="BL905" s="17" t="s">
        <v>365</v>
      </c>
      <c r="BM905" s="243" t="s">
        <v>1152</v>
      </c>
    </row>
    <row r="906" s="13" customFormat="1">
      <c r="B906" s="256"/>
      <c r="C906" s="257"/>
      <c r="D906" s="247" t="s">
        <v>188</v>
      </c>
      <c r="E906" s="258" t="s">
        <v>1</v>
      </c>
      <c r="F906" s="259" t="s">
        <v>1153</v>
      </c>
      <c r="G906" s="257"/>
      <c r="H906" s="260">
        <v>2.1000000000000001</v>
      </c>
      <c r="I906" s="261"/>
      <c r="J906" s="257"/>
      <c r="K906" s="257"/>
      <c r="L906" s="262"/>
      <c r="M906" s="263"/>
      <c r="N906" s="264"/>
      <c r="O906" s="264"/>
      <c r="P906" s="264"/>
      <c r="Q906" s="264"/>
      <c r="R906" s="264"/>
      <c r="S906" s="264"/>
      <c r="T906" s="265"/>
      <c r="AT906" s="266" t="s">
        <v>188</v>
      </c>
      <c r="AU906" s="266" t="s">
        <v>85</v>
      </c>
      <c r="AV906" s="13" t="s">
        <v>85</v>
      </c>
      <c r="AW906" s="13" t="s">
        <v>32</v>
      </c>
      <c r="AX906" s="13" t="s">
        <v>76</v>
      </c>
      <c r="AY906" s="266" t="s">
        <v>179</v>
      </c>
    </row>
    <row r="907" s="13" customFormat="1">
      <c r="B907" s="256"/>
      <c r="C907" s="257"/>
      <c r="D907" s="247" t="s">
        <v>188</v>
      </c>
      <c r="E907" s="258" t="s">
        <v>1</v>
      </c>
      <c r="F907" s="259" t="s">
        <v>1154</v>
      </c>
      <c r="G907" s="257"/>
      <c r="H907" s="260">
        <v>4.2000000000000002</v>
      </c>
      <c r="I907" s="261"/>
      <c r="J907" s="257"/>
      <c r="K907" s="257"/>
      <c r="L907" s="262"/>
      <c r="M907" s="263"/>
      <c r="N907" s="264"/>
      <c r="O907" s="264"/>
      <c r="P907" s="264"/>
      <c r="Q907" s="264"/>
      <c r="R907" s="264"/>
      <c r="S907" s="264"/>
      <c r="T907" s="265"/>
      <c r="AT907" s="266" t="s">
        <v>188</v>
      </c>
      <c r="AU907" s="266" t="s">
        <v>85</v>
      </c>
      <c r="AV907" s="13" t="s">
        <v>85</v>
      </c>
      <c r="AW907" s="13" t="s">
        <v>32</v>
      </c>
      <c r="AX907" s="13" t="s">
        <v>76</v>
      </c>
      <c r="AY907" s="266" t="s">
        <v>179</v>
      </c>
    </row>
    <row r="908" s="13" customFormat="1">
      <c r="B908" s="256"/>
      <c r="C908" s="257"/>
      <c r="D908" s="247" t="s">
        <v>188</v>
      </c>
      <c r="E908" s="258" t="s">
        <v>1</v>
      </c>
      <c r="F908" s="259" t="s">
        <v>1155</v>
      </c>
      <c r="G908" s="257"/>
      <c r="H908" s="260">
        <v>1.575</v>
      </c>
      <c r="I908" s="261"/>
      <c r="J908" s="257"/>
      <c r="K908" s="257"/>
      <c r="L908" s="262"/>
      <c r="M908" s="263"/>
      <c r="N908" s="264"/>
      <c r="O908" s="264"/>
      <c r="P908" s="264"/>
      <c r="Q908" s="264"/>
      <c r="R908" s="264"/>
      <c r="S908" s="264"/>
      <c r="T908" s="265"/>
      <c r="AT908" s="266" t="s">
        <v>188</v>
      </c>
      <c r="AU908" s="266" t="s">
        <v>85</v>
      </c>
      <c r="AV908" s="13" t="s">
        <v>85</v>
      </c>
      <c r="AW908" s="13" t="s">
        <v>32</v>
      </c>
      <c r="AX908" s="13" t="s">
        <v>76</v>
      </c>
      <c r="AY908" s="266" t="s">
        <v>179</v>
      </c>
    </row>
    <row r="909" s="13" customFormat="1">
      <c r="B909" s="256"/>
      <c r="C909" s="257"/>
      <c r="D909" s="247" t="s">
        <v>188</v>
      </c>
      <c r="E909" s="258" t="s">
        <v>1</v>
      </c>
      <c r="F909" s="259" t="s">
        <v>1156</v>
      </c>
      <c r="G909" s="257"/>
      <c r="H909" s="260">
        <v>2.46</v>
      </c>
      <c r="I909" s="261"/>
      <c r="J909" s="257"/>
      <c r="K909" s="257"/>
      <c r="L909" s="262"/>
      <c r="M909" s="263"/>
      <c r="N909" s="264"/>
      <c r="O909" s="264"/>
      <c r="P909" s="264"/>
      <c r="Q909" s="264"/>
      <c r="R909" s="264"/>
      <c r="S909" s="264"/>
      <c r="T909" s="265"/>
      <c r="AT909" s="266" t="s">
        <v>188</v>
      </c>
      <c r="AU909" s="266" t="s">
        <v>85</v>
      </c>
      <c r="AV909" s="13" t="s">
        <v>85</v>
      </c>
      <c r="AW909" s="13" t="s">
        <v>32</v>
      </c>
      <c r="AX909" s="13" t="s">
        <v>76</v>
      </c>
      <c r="AY909" s="266" t="s">
        <v>179</v>
      </c>
    </row>
    <row r="910" s="14" customFormat="1">
      <c r="B910" s="267"/>
      <c r="C910" s="268"/>
      <c r="D910" s="247" t="s">
        <v>188</v>
      </c>
      <c r="E910" s="269" t="s">
        <v>1</v>
      </c>
      <c r="F910" s="270" t="s">
        <v>193</v>
      </c>
      <c r="G910" s="268"/>
      <c r="H910" s="271">
        <v>10.335000000000001</v>
      </c>
      <c r="I910" s="272"/>
      <c r="J910" s="268"/>
      <c r="K910" s="268"/>
      <c r="L910" s="273"/>
      <c r="M910" s="274"/>
      <c r="N910" s="275"/>
      <c r="O910" s="275"/>
      <c r="P910" s="275"/>
      <c r="Q910" s="275"/>
      <c r="R910" s="275"/>
      <c r="S910" s="275"/>
      <c r="T910" s="276"/>
      <c r="AT910" s="277" t="s">
        <v>188</v>
      </c>
      <c r="AU910" s="277" t="s">
        <v>85</v>
      </c>
      <c r="AV910" s="14" t="s">
        <v>186</v>
      </c>
      <c r="AW910" s="14" t="s">
        <v>32</v>
      </c>
      <c r="AX910" s="14" t="s">
        <v>83</v>
      </c>
      <c r="AY910" s="277" t="s">
        <v>179</v>
      </c>
    </row>
    <row r="911" s="1" customFormat="1" ht="24" customHeight="1">
      <c r="B911" s="38"/>
      <c r="C911" s="232" t="s">
        <v>1157</v>
      </c>
      <c r="D911" s="232" t="s">
        <v>181</v>
      </c>
      <c r="E911" s="233" t="s">
        <v>1158</v>
      </c>
      <c r="F911" s="234" t="s">
        <v>1159</v>
      </c>
      <c r="G911" s="235" t="s">
        <v>257</v>
      </c>
      <c r="H911" s="236">
        <v>1</v>
      </c>
      <c r="I911" s="237"/>
      <c r="J911" s="238">
        <f>ROUND(I911*H911,2)</f>
        <v>0</v>
      </c>
      <c r="K911" s="234" t="s">
        <v>185</v>
      </c>
      <c r="L911" s="43"/>
      <c r="M911" s="239" t="s">
        <v>1</v>
      </c>
      <c r="N911" s="240" t="s">
        <v>41</v>
      </c>
      <c r="O911" s="86"/>
      <c r="P911" s="241">
        <f>O911*H911</f>
        <v>0</v>
      </c>
      <c r="Q911" s="241">
        <v>0.00025999999999999998</v>
      </c>
      <c r="R911" s="241">
        <f>Q911*H911</f>
        <v>0.00025999999999999998</v>
      </c>
      <c r="S911" s="241">
        <v>0</v>
      </c>
      <c r="T911" s="242">
        <f>S911*H911</f>
        <v>0</v>
      </c>
      <c r="AR911" s="243" t="s">
        <v>365</v>
      </c>
      <c r="AT911" s="243" t="s">
        <v>181</v>
      </c>
      <c r="AU911" s="243" t="s">
        <v>85</v>
      </c>
      <c r="AY911" s="17" t="s">
        <v>179</v>
      </c>
      <c r="BE911" s="244">
        <f>IF(N911="základní",J911,0)</f>
        <v>0</v>
      </c>
      <c r="BF911" s="244">
        <f>IF(N911="snížená",J911,0)</f>
        <v>0</v>
      </c>
      <c r="BG911" s="244">
        <f>IF(N911="zákl. přenesená",J911,0)</f>
        <v>0</v>
      </c>
      <c r="BH911" s="244">
        <f>IF(N911="sníž. přenesená",J911,0)</f>
        <v>0</v>
      </c>
      <c r="BI911" s="244">
        <f>IF(N911="nulová",J911,0)</f>
        <v>0</v>
      </c>
      <c r="BJ911" s="17" t="s">
        <v>83</v>
      </c>
      <c r="BK911" s="244">
        <f>ROUND(I911*H911,2)</f>
        <v>0</v>
      </c>
      <c r="BL911" s="17" t="s">
        <v>365</v>
      </c>
      <c r="BM911" s="243" t="s">
        <v>1160</v>
      </c>
    </row>
    <row r="912" s="13" customFormat="1">
      <c r="B912" s="256"/>
      <c r="C912" s="257"/>
      <c r="D912" s="247" t="s">
        <v>188</v>
      </c>
      <c r="E912" s="258" t="s">
        <v>1</v>
      </c>
      <c r="F912" s="259" t="s">
        <v>1161</v>
      </c>
      <c r="G912" s="257"/>
      <c r="H912" s="260">
        <v>1</v>
      </c>
      <c r="I912" s="261"/>
      <c r="J912" s="257"/>
      <c r="K912" s="257"/>
      <c r="L912" s="262"/>
      <c r="M912" s="263"/>
      <c r="N912" s="264"/>
      <c r="O912" s="264"/>
      <c r="P912" s="264"/>
      <c r="Q912" s="264"/>
      <c r="R912" s="264"/>
      <c r="S912" s="264"/>
      <c r="T912" s="265"/>
      <c r="AT912" s="266" t="s">
        <v>188</v>
      </c>
      <c r="AU912" s="266" t="s">
        <v>85</v>
      </c>
      <c r="AV912" s="13" t="s">
        <v>85</v>
      </c>
      <c r="AW912" s="13" t="s">
        <v>32</v>
      </c>
      <c r="AX912" s="13" t="s">
        <v>83</v>
      </c>
      <c r="AY912" s="266" t="s">
        <v>179</v>
      </c>
    </row>
    <row r="913" s="1" customFormat="1" ht="48" customHeight="1">
      <c r="B913" s="38"/>
      <c r="C913" s="278" t="s">
        <v>1162</v>
      </c>
      <c r="D913" s="278" t="s">
        <v>308</v>
      </c>
      <c r="E913" s="279" t="s">
        <v>1163</v>
      </c>
      <c r="F913" s="280" t="s">
        <v>1164</v>
      </c>
      <c r="G913" s="281" t="s">
        <v>257</v>
      </c>
      <c r="H913" s="282">
        <v>13</v>
      </c>
      <c r="I913" s="283"/>
      <c r="J913" s="284">
        <f>ROUND(I913*H913,2)</f>
        <v>0</v>
      </c>
      <c r="K913" s="280" t="s">
        <v>1</v>
      </c>
      <c r="L913" s="285"/>
      <c r="M913" s="286" t="s">
        <v>1</v>
      </c>
      <c r="N913" s="287" t="s">
        <v>41</v>
      </c>
      <c r="O913" s="86"/>
      <c r="P913" s="241">
        <f>O913*H913</f>
        <v>0</v>
      </c>
      <c r="Q913" s="241">
        <v>0.024899999999999999</v>
      </c>
      <c r="R913" s="241">
        <f>Q913*H913</f>
        <v>0.32369999999999999</v>
      </c>
      <c r="S913" s="241">
        <v>0</v>
      </c>
      <c r="T913" s="242">
        <f>S913*H913</f>
        <v>0</v>
      </c>
      <c r="AR913" s="243" t="s">
        <v>536</v>
      </c>
      <c r="AT913" s="243" t="s">
        <v>308</v>
      </c>
      <c r="AU913" s="243" t="s">
        <v>85</v>
      </c>
      <c r="AY913" s="17" t="s">
        <v>179</v>
      </c>
      <c r="BE913" s="244">
        <f>IF(N913="základní",J913,0)</f>
        <v>0</v>
      </c>
      <c r="BF913" s="244">
        <f>IF(N913="snížená",J913,0)</f>
        <v>0</v>
      </c>
      <c r="BG913" s="244">
        <f>IF(N913="zákl. přenesená",J913,0)</f>
        <v>0</v>
      </c>
      <c r="BH913" s="244">
        <f>IF(N913="sníž. přenesená",J913,0)</f>
        <v>0</v>
      </c>
      <c r="BI913" s="244">
        <f>IF(N913="nulová",J913,0)</f>
        <v>0</v>
      </c>
      <c r="BJ913" s="17" t="s">
        <v>83</v>
      </c>
      <c r="BK913" s="244">
        <f>ROUND(I913*H913,2)</f>
        <v>0</v>
      </c>
      <c r="BL913" s="17" t="s">
        <v>365</v>
      </c>
      <c r="BM913" s="243" t="s">
        <v>1165</v>
      </c>
    </row>
    <row r="914" s="1" customFormat="1" ht="48" customHeight="1">
      <c r="B914" s="38"/>
      <c r="C914" s="278" t="s">
        <v>1166</v>
      </c>
      <c r="D914" s="278" t="s">
        <v>308</v>
      </c>
      <c r="E914" s="279" t="s">
        <v>1167</v>
      </c>
      <c r="F914" s="280" t="s">
        <v>1168</v>
      </c>
      <c r="G914" s="281" t="s">
        <v>257</v>
      </c>
      <c r="H914" s="282">
        <v>12</v>
      </c>
      <c r="I914" s="283"/>
      <c r="J914" s="284">
        <f>ROUND(I914*H914,2)</f>
        <v>0</v>
      </c>
      <c r="K914" s="280" t="s">
        <v>1</v>
      </c>
      <c r="L914" s="285"/>
      <c r="M914" s="286" t="s">
        <v>1</v>
      </c>
      <c r="N914" s="287" t="s">
        <v>41</v>
      </c>
      <c r="O914" s="86"/>
      <c r="P914" s="241">
        <f>O914*H914</f>
        <v>0</v>
      </c>
      <c r="Q914" s="241">
        <v>0.024899999999999999</v>
      </c>
      <c r="R914" s="241">
        <f>Q914*H914</f>
        <v>0.29879999999999995</v>
      </c>
      <c r="S914" s="241">
        <v>0</v>
      </c>
      <c r="T914" s="242">
        <f>S914*H914</f>
        <v>0</v>
      </c>
      <c r="AR914" s="243" t="s">
        <v>536</v>
      </c>
      <c r="AT914" s="243" t="s">
        <v>308</v>
      </c>
      <c r="AU914" s="243" t="s">
        <v>85</v>
      </c>
      <c r="AY914" s="17" t="s">
        <v>179</v>
      </c>
      <c r="BE914" s="244">
        <f>IF(N914="základní",J914,0)</f>
        <v>0</v>
      </c>
      <c r="BF914" s="244">
        <f>IF(N914="snížená",J914,0)</f>
        <v>0</v>
      </c>
      <c r="BG914" s="244">
        <f>IF(N914="zákl. přenesená",J914,0)</f>
        <v>0</v>
      </c>
      <c r="BH914" s="244">
        <f>IF(N914="sníž. přenesená",J914,0)</f>
        <v>0</v>
      </c>
      <c r="BI914" s="244">
        <f>IF(N914="nulová",J914,0)</f>
        <v>0</v>
      </c>
      <c r="BJ914" s="17" t="s">
        <v>83</v>
      </c>
      <c r="BK914" s="244">
        <f>ROUND(I914*H914,2)</f>
        <v>0</v>
      </c>
      <c r="BL914" s="17" t="s">
        <v>365</v>
      </c>
      <c r="BM914" s="243" t="s">
        <v>1169</v>
      </c>
    </row>
    <row r="915" s="1" customFormat="1" ht="48" customHeight="1">
      <c r="B915" s="38"/>
      <c r="C915" s="278" t="s">
        <v>1170</v>
      </c>
      <c r="D915" s="278" t="s">
        <v>308</v>
      </c>
      <c r="E915" s="279" t="s">
        <v>1171</v>
      </c>
      <c r="F915" s="280" t="s">
        <v>1172</v>
      </c>
      <c r="G915" s="281" t="s">
        <v>257</v>
      </c>
      <c r="H915" s="282">
        <v>4</v>
      </c>
      <c r="I915" s="283"/>
      <c r="J915" s="284">
        <f>ROUND(I915*H915,2)</f>
        <v>0</v>
      </c>
      <c r="K915" s="280" t="s">
        <v>1</v>
      </c>
      <c r="L915" s="285"/>
      <c r="M915" s="286" t="s">
        <v>1</v>
      </c>
      <c r="N915" s="287" t="s">
        <v>41</v>
      </c>
      <c r="O915" s="86"/>
      <c r="P915" s="241">
        <f>O915*H915</f>
        <v>0</v>
      </c>
      <c r="Q915" s="241">
        <v>0.024899999999999999</v>
      </c>
      <c r="R915" s="241">
        <f>Q915*H915</f>
        <v>0.099599999999999994</v>
      </c>
      <c r="S915" s="241">
        <v>0</v>
      </c>
      <c r="T915" s="242">
        <f>S915*H915</f>
        <v>0</v>
      </c>
      <c r="AR915" s="243" t="s">
        <v>536</v>
      </c>
      <c r="AT915" s="243" t="s">
        <v>308</v>
      </c>
      <c r="AU915" s="243" t="s">
        <v>85</v>
      </c>
      <c r="AY915" s="17" t="s">
        <v>179</v>
      </c>
      <c r="BE915" s="244">
        <f>IF(N915="základní",J915,0)</f>
        <v>0</v>
      </c>
      <c r="BF915" s="244">
        <f>IF(N915="snížená",J915,0)</f>
        <v>0</v>
      </c>
      <c r="BG915" s="244">
        <f>IF(N915="zákl. přenesená",J915,0)</f>
        <v>0</v>
      </c>
      <c r="BH915" s="244">
        <f>IF(N915="sníž. přenesená",J915,0)</f>
        <v>0</v>
      </c>
      <c r="BI915" s="244">
        <f>IF(N915="nulová",J915,0)</f>
        <v>0</v>
      </c>
      <c r="BJ915" s="17" t="s">
        <v>83</v>
      </c>
      <c r="BK915" s="244">
        <f>ROUND(I915*H915,2)</f>
        <v>0</v>
      </c>
      <c r="BL915" s="17" t="s">
        <v>365</v>
      </c>
      <c r="BM915" s="243" t="s">
        <v>1173</v>
      </c>
    </row>
    <row r="916" s="1" customFormat="1" ht="48" customHeight="1">
      <c r="B916" s="38"/>
      <c r="C916" s="278" t="s">
        <v>1174</v>
      </c>
      <c r="D916" s="278" t="s">
        <v>308</v>
      </c>
      <c r="E916" s="279" t="s">
        <v>1175</v>
      </c>
      <c r="F916" s="280" t="s">
        <v>1176</v>
      </c>
      <c r="G916" s="281" t="s">
        <v>257</v>
      </c>
      <c r="H916" s="282">
        <v>4</v>
      </c>
      <c r="I916" s="283"/>
      <c r="J916" s="284">
        <f>ROUND(I916*H916,2)</f>
        <v>0</v>
      </c>
      <c r="K916" s="280" t="s">
        <v>1</v>
      </c>
      <c r="L916" s="285"/>
      <c r="M916" s="286" t="s">
        <v>1</v>
      </c>
      <c r="N916" s="287" t="s">
        <v>41</v>
      </c>
      <c r="O916" s="86"/>
      <c r="P916" s="241">
        <f>O916*H916</f>
        <v>0</v>
      </c>
      <c r="Q916" s="241">
        <v>0.024899999999999999</v>
      </c>
      <c r="R916" s="241">
        <f>Q916*H916</f>
        <v>0.099599999999999994</v>
      </c>
      <c r="S916" s="241">
        <v>0</v>
      </c>
      <c r="T916" s="242">
        <f>S916*H916</f>
        <v>0</v>
      </c>
      <c r="AR916" s="243" t="s">
        <v>536</v>
      </c>
      <c r="AT916" s="243" t="s">
        <v>308</v>
      </c>
      <c r="AU916" s="243" t="s">
        <v>85</v>
      </c>
      <c r="AY916" s="17" t="s">
        <v>179</v>
      </c>
      <c r="BE916" s="244">
        <f>IF(N916="základní",J916,0)</f>
        <v>0</v>
      </c>
      <c r="BF916" s="244">
        <f>IF(N916="snížená",J916,0)</f>
        <v>0</v>
      </c>
      <c r="BG916" s="244">
        <f>IF(N916="zákl. přenesená",J916,0)</f>
        <v>0</v>
      </c>
      <c r="BH916" s="244">
        <f>IF(N916="sníž. přenesená",J916,0)</f>
        <v>0</v>
      </c>
      <c r="BI916" s="244">
        <f>IF(N916="nulová",J916,0)</f>
        <v>0</v>
      </c>
      <c r="BJ916" s="17" t="s">
        <v>83</v>
      </c>
      <c r="BK916" s="244">
        <f>ROUND(I916*H916,2)</f>
        <v>0</v>
      </c>
      <c r="BL916" s="17" t="s">
        <v>365</v>
      </c>
      <c r="BM916" s="243" t="s">
        <v>1177</v>
      </c>
    </row>
    <row r="917" s="1" customFormat="1" ht="48" customHeight="1">
      <c r="B917" s="38"/>
      <c r="C917" s="278" t="s">
        <v>1178</v>
      </c>
      <c r="D917" s="278" t="s">
        <v>308</v>
      </c>
      <c r="E917" s="279" t="s">
        <v>1179</v>
      </c>
      <c r="F917" s="280" t="s">
        <v>1180</v>
      </c>
      <c r="G917" s="281" t="s">
        <v>257</v>
      </c>
      <c r="H917" s="282">
        <v>1</v>
      </c>
      <c r="I917" s="283"/>
      <c r="J917" s="284">
        <f>ROUND(I917*H917,2)</f>
        <v>0</v>
      </c>
      <c r="K917" s="280" t="s">
        <v>1</v>
      </c>
      <c r="L917" s="285"/>
      <c r="M917" s="286" t="s">
        <v>1</v>
      </c>
      <c r="N917" s="287" t="s">
        <v>41</v>
      </c>
      <c r="O917" s="86"/>
      <c r="P917" s="241">
        <f>O917*H917</f>
        <v>0</v>
      </c>
      <c r="Q917" s="241">
        <v>0.024899999999999999</v>
      </c>
      <c r="R917" s="241">
        <f>Q917*H917</f>
        <v>0.024899999999999999</v>
      </c>
      <c r="S917" s="241">
        <v>0</v>
      </c>
      <c r="T917" s="242">
        <f>S917*H917</f>
        <v>0</v>
      </c>
      <c r="AR917" s="243" t="s">
        <v>536</v>
      </c>
      <c r="AT917" s="243" t="s">
        <v>308</v>
      </c>
      <c r="AU917" s="243" t="s">
        <v>85</v>
      </c>
      <c r="AY917" s="17" t="s">
        <v>179</v>
      </c>
      <c r="BE917" s="244">
        <f>IF(N917="základní",J917,0)</f>
        <v>0</v>
      </c>
      <c r="BF917" s="244">
        <f>IF(N917="snížená",J917,0)</f>
        <v>0</v>
      </c>
      <c r="BG917" s="244">
        <f>IF(N917="zákl. přenesená",J917,0)</f>
        <v>0</v>
      </c>
      <c r="BH917" s="244">
        <f>IF(N917="sníž. přenesená",J917,0)</f>
        <v>0</v>
      </c>
      <c r="BI917" s="244">
        <f>IF(N917="nulová",J917,0)</f>
        <v>0</v>
      </c>
      <c r="BJ917" s="17" t="s">
        <v>83</v>
      </c>
      <c r="BK917" s="244">
        <f>ROUND(I917*H917,2)</f>
        <v>0</v>
      </c>
      <c r="BL917" s="17" t="s">
        <v>365</v>
      </c>
      <c r="BM917" s="243" t="s">
        <v>1181</v>
      </c>
    </row>
    <row r="918" s="1" customFormat="1" ht="48" customHeight="1">
      <c r="B918" s="38"/>
      <c r="C918" s="278" t="s">
        <v>1182</v>
      </c>
      <c r="D918" s="278" t="s">
        <v>308</v>
      </c>
      <c r="E918" s="279" t="s">
        <v>1183</v>
      </c>
      <c r="F918" s="280" t="s">
        <v>1184</v>
      </c>
      <c r="G918" s="281" t="s">
        <v>257</v>
      </c>
      <c r="H918" s="282">
        <v>2</v>
      </c>
      <c r="I918" s="283"/>
      <c r="J918" s="284">
        <f>ROUND(I918*H918,2)</f>
        <v>0</v>
      </c>
      <c r="K918" s="280" t="s">
        <v>1</v>
      </c>
      <c r="L918" s="285"/>
      <c r="M918" s="286" t="s">
        <v>1</v>
      </c>
      <c r="N918" s="287" t="s">
        <v>41</v>
      </c>
      <c r="O918" s="86"/>
      <c r="P918" s="241">
        <f>O918*H918</f>
        <v>0</v>
      </c>
      <c r="Q918" s="241">
        <v>0.024899999999999999</v>
      </c>
      <c r="R918" s="241">
        <f>Q918*H918</f>
        <v>0.049799999999999997</v>
      </c>
      <c r="S918" s="241">
        <v>0</v>
      </c>
      <c r="T918" s="242">
        <f>S918*H918</f>
        <v>0</v>
      </c>
      <c r="AR918" s="243" t="s">
        <v>536</v>
      </c>
      <c r="AT918" s="243" t="s">
        <v>308</v>
      </c>
      <c r="AU918" s="243" t="s">
        <v>85</v>
      </c>
      <c r="AY918" s="17" t="s">
        <v>179</v>
      </c>
      <c r="BE918" s="244">
        <f>IF(N918="základní",J918,0)</f>
        <v>0</v>
      </c>
      <c r="BF918" s="244">
        <f>IF(N918="snížená",J918,0)</f>
        <v>0</v>
      </c>
      <c r="BG918" s="244">
        <f>IF(N918="zákl. přenesená",J918,0)</f>
        <v>0</v>
      </c>
      <c r="BH918" s="244">
        <f>IF(N918="sníž. přenesená",J918,0)</f>
        <v>0</v>
      </c>
      <c r="BI918" s="244">
        <f>IF(N918="nulová",J918,0)</f>
        <v>0</v>
      </c>
      <c r="BJ918" s="17" t="s">
        <v>83</v>
      </c>
      <c r="BK918" s="244">
        <f>ROUND(I918*H918,2)</f>
        <v>0</v>
      </c>
      <c r="BL918" s="17" t="s">
        <v>365</v>
      </c>
      <c r="BM918" s="243" t="s">
        <v>1185</v>
      </c>
    </row>
    <row r="919" s="1" customFormat="1" ht="48" customHeight="1">
      <c r="B919" s="38"/>
      <c r="C919" s="278" t="s">
        <v>1186</v>
      </c>
      <c r="D919" s="278" t="s">
        <v>308</v>
      </c>
      <c r="E919" s="279" t="s">
        <v>1187</v>
      </c>
      <c r="F919" s="280" t="s">
        <v>1188</v>
      </c>
      <c r="G919" s="281" t="s">
        <v>257</v>
      </c>
      <c r="H919" s="282">
        <v>8</v>
      </c>
      <c r="I919" s="283"/>
      <c r="J919" s="284">
        <f>ROUND(I919*H919,2)</f>
        <v>0</v>
      </c>
      <c r="K919" s="280" t="s">
        <v>1</v>
      </c>
      <c r="L919" s="285"/>
      <c r="M919" s="286" t="s">
        <v>1</v>
      </c>
      <c r="N919" s="287" t="s">
        <v>41</v>
      </c>
      <c r="O919" s="86"/>
      <c r="P919" s="241">
        <f>O919*H919</f>
        <v>0</v>
      </c>
      <c r="Q919" s="241">
        <v>0.024899999999999999</v>
      </c>
      <c r="R919" s="241">
        <f>Q919*H919</f>
        <v>0.19919999999999999</v>
      </c>
      <c r="S919" s="241">
        <v>0</v>
      </c>
      <c r="T919" s="242">
        <f>S919*H919</f>
        <v>0</v>
      </c>
      <c r="AR919" s="243" t="s">
        <v>536</v>
      </c>
      <c r="AT919" s="243" t="s">
        <v>308</v>
      </c>
      <c r="AU919" s="243" t="s">
        <v>85</v>
      </c>
      <c r="AY919" s="17" t="s">
        <v>179</v>
      </c>
      <c r="BE919" s="244">
        <f>IF(N919="základní",J919,0)</f>
        <v>0</v>
      </c>
      <c r="BF919" s="244">
        <f>IF(N919="snížená",J919,0)</f>
        <v>0</v>
      </c>
      <c r="BG919" s="244">
        <f>IF(N919="zákl. přenesená",J919,0)</f>
        <v>0</v>
      </c>
      <c r="BH919" s="244">
        <f>IF(N919="sníž. přenesená",J919,0)</f>
        <v>0</v>
      </c>
      <c r="BI919" s="244">
        <f>IF(N919="nulová",J919,0)</f>
        <v>0</v>
      </c>
      <c r="BJ919" s="17" t="s">
        <v>83</v>
      </c>
      <c r="BK919" s="244">
        <f>ROUND(I919*H919,2)</f>
        <v>0</v>
      </c>
      <c r="BL919" s="17" t="s">
        <v>365</v>
      </c>
      <c r="BM919" s="243" t="s">
        <v>1189</v>
      </c>
    </row>
    <row r="920" s="1" customFormat="1" ht="48" customHeight="1">
      <c r="B920" s="38"/>
      <c r="C920" s="278" t="s">
        <v>1190</v>
      </c>
      <c r="D920" s="278" t="s">
        <v>308</v>
      </c>
      <c r="E920" s="279" t="s">
        <v>1191</v>
      </c>
      <c r="F920" s="280" t="s">
        <v>1192</v>
      </c>
      <c r="G920" s="281" t="s">
        <v>257</v>
      </c>
      <c r="H920" s="282">
        <v>26</v>
      </c>
      <c r="I920" s="283"/>
      <c r="J920" s="284">
        <f>ROUND(I920*H920,2)</f>
        <v>0</v>
      </c>
      <c r="K920" s="280" t="s">
        <v>1</v>
      </c>
      <c r="L920" s="285"/>
      <c r="M920" s="286" t="s">
        <v>1</v>
      </c>
      <c r="N920" s="287" t="s">
        <v>41</v>
      </c>
      <c r="O920" s="86"/>
      <c r="P920" s="241">
        <f>O920*H920</f>
        <v>0</v>
      </c>
      <c r="Q920" s="241">
        <v>0.024899999999999999</v>
      </c>
      <c r="R920" s="241">
        <f>Q920*H920</f>
        <v>0.64739999999999998</v>
      </c>
      <c r="S920" s="241">
        <v>0</v>
      </c>
      <c r="T920" s="242">
        <f>S920*H920</f>
        <v>0</v>
      </c>
      <c r="AR920" s="243" t="s">
        <v>536</v>
      </c>
      <c r="AT920" s="243" t="s">
        <v>308</v>
      </c>
      <c r="AU920" s="243" t="s">
        <v>85</v>
      </c>
      <c r="AY920" s="17" t="s">
        <v>179</v>
      </c>
      <c r="BE920" s="244">
        <f>IF(N920="základní",J920,0)</f>
        <v>0</v>
      </c>
      <c r="BF920" s="244">
        <f>IF(N920="snížená",J920,0)</f>
        <v>0</v>
      </c>
      <c r="BG920" s="244">
        <f>IF(N920="zákl. přenesená",J920,0)</f>
        <v>0</v>
      </c>
      <c r="BH920" s="244">
        <f>IF(N920="sníž. přenesená",J920,0)</f>
        <v>0</v>
      </c>
      <c r="BI920" s="244">
        <f>IF(N920="nulová",J920,0)</f>
        <v>0</v>
      </c>
      <c r="BJ920" s="17" t="s">
        <v>83</v>
      </c>
      <c r="BK920" s="244">
        <f>ROUND(I920*H920,2)</f>
        <v>0</v>
      </c>
      <c r="BL920" s="17" t="s">
        <v>365</v>
      </c>
      <c r="BM920" s="243" t="s">
        <v>1193</v>
      </c>
    </row>
    <row r="921" s="1" customFormat="1" ht="48" customHeight="1">
      <c r="B921" s="38"/>
      <c r="C921" s="278" t="s">
        <v>1194</v>
      </c>
      <c r="D921" s="278" t="s">
        <v>308</v>
      </c>
      <c r="E921" s="279" t="s">
        <v>1195</v>
      </c>
      <c r="F921" s="280" t="s">
        <v>1196</v>
      </c>
      <c r="G921" s="281" t="s">
        <v>257</v>
      </c>
      <c r="H921" s="282">
        <v>24</v>
      </c>
      <c r="I921" s="283"/>
      <c r="J921" s="284">
        <f>ROUND(I921*H921,2)</f>
        <v>0</v>
      </c>
      <c r="K921" s="280" t="s">
        <v>1</v>
      </c>
      <c r="L921" s="285"/>
      <c r="M921" s="286" t="s">
        <v>1</v>
      </c>
      <c r="N921" s="287" t="s">
        <v>41</v>
      </c>
      <c r="O921" s="86"/>
      <c r="P921" s="241">
        <f>O921*H921</f>
        <v>0</v>
      </c>
      <c r="Q921" s="241">
        <v>0.024899999999999999</v>
      </c>
      <c r="R921" s="241">
        <f>Q921*H921</f>
        <v>0.59759999999999991</v>
      </c>
      <c r="S921" s="241">
        <v>0</v>
      </c>
      <c r="T921" s="242">
        <f>S921*H921</f>
        <v>0</v>
      </c>
      <c r="AR921" s="243" t="s">
        <v>536</v>
      </c>
      <c r="AT921" s="243" t="s">
        <v>308</v>
      </c>
      <c r="AU921" s="243" t="s">
        <v>85</v>
      </c>
      <c r="AY921" s="17" t="s">
        <v>179</v>
      </c>
      <c r="BE921" s="244">
        <f>IF(N921="základní",J921,0)</f>
        <v>0</v>
      </c>
      <c r="BF921" s="244">
        <f>IF(N921="snížená",J921,0)</f>
        <v>0</v>
      </c>
      <c r="BG921" s="244">
        <f>IF(N921="zákl. přenesená",J921,0)</f>
        <v>0</v>
      </c>
      <c r="BH921" s="244">
        <f>IF(N921="sníž. přenesená",J921,0)</f>
        <v>0</v>
      </c>
      <c r="BI921" s="244">
        <f>IF(N921="nulová",J921,0)</f>
        <v>0</v>
      </c>
      <c r="BJ921" s="17" t="s">
        <v>83</v>
      </c>
      <c r="BK921" s="244">
        <f>ROUND(I921*H921,2)</f>
        <v>0</v>
      </c>
      <c r="BL921" s="17" t="s">
        <v>365</v>
      </c>
      <c r="BM921" s="243" t="s">
        <v>1197</v>
      </c>
    </row>
    <row r="922" s="1" customFormat="1" ht="48" customHeight="1">
      <c r="B922" s="38"/>
      <c r="C922" s="278" t="s">
        <v>1198</v>
      </c>
      <c r="D922" s="278" t="s">
        <v>308</v>
      </c>
      <c r="E922" s="279" t="s">
        <v>1199</v>
      </c>
      <c r="F922" s="280" t="s">
        <v>1200</v>
      </c>
      <c r="G922" s="281" t="s">
        <v>257</v>
      </c>
      <c r="H922" s="282">
        <v>1</v>
      </c>
      <c r="I922" s="283"/>
      <c r="J922" s="284">
        <f>ROUND(I922*H922,2)</f>
        <v>0</v>
      </c>
      <c r="K922" s="280" t="s">
        <v>1</v>
      </c>
      <c r="L922" s="285"/>
      <c r="M922" s="286" t="s">
        <v>1</v>
      </c>
      <c r="N922" s="287" t="s">
        <v>41</v>
      </c>
      <c r="O922" s="86"/>
      <c r="P922" s="241">
        <f>O922*H922</f>
        <v>0</v>
      </c>
      <c r="Q922" s="241">
        <v>0.024899999999999999</v>
      </c>
      <c r="R922" s="241">
        <f>Q922*H922</f>
        <v>0.024899999999999999</v>
      </c>
      <c r="S922" s="241">
        <v>0</v>
      </c>
      <c r="T922" s="242">
        <f>S922*H922</f>
        <v>0</v>
      </c>
      <c r="AR922" s="243" t="s">
        <v>536</v>
      </c>
      <c r="AT922" s="243" t="s">
        <v>308</v>
      </c>
      <c r="AU922" s="243" t="s">
        <v>85</v>
      </c>
      <c r="AY922" s="17" t="s">
        <v>179</v>
      </c>
      <c r="BE922" s="244">
        <f>IF(N922="základní",J922,0)</f>
        <v>0</v>
      </c>
      <c r="BF922" s="244">
        <f>IF(N922="snížená",J922,0)</f>
        <v>0</v>
      </c>
      <c r="BG922" s="244">
        <f>IF(N922="zákl. přenesená",J922,0)</f>
        <v>0</v>
      </c>
      <c r="BH922" s="244">
        <f>IF(N922="sníž. přenesená",J922,0)</f>
        <v>0</v>
      </c>
      <c r="BI922" s="244">
        <f>IF(N922="nulová",J922,0)</f>
        <v>0</v>
      </c>
      <c r="BJ922" s="17" t="s">
        <v>83</v>
      </c>
      <c r="BK922" s="244">
        <f>ROUND(I922*H922,2)</f>
        <v>0</v>
      </c>
      <c r="BL922" s="17" t="s">
        <v>365</v>
      </c>
      <c r="BM922" s="243" t="s">
        <v>1201</v>
      </c>
    </row>
    <row r="923" s="1" customFormat="1" ht="48" customHeight="1">
      <c r="B923" s="38"/>
      <c r="C923" s="278" t="s">
        <v>1202</v>
      </c>
      <c r="D923" s="278" t="s">
        <v>308</v>
      </c>
      <c r="E923" s="279" t="s">
        <v>1203</v>
      </c>
      <c r="F923" s="280" t="s">
        <v>1204</v>
      </c>
      <c r="G923" s="281" t="s">
        <v>257</v>
      </c>
      <c r="H923" s="282">
        <v>1</v>
      </c>
      <c r="I923" s="283"/>
      <c r="J923" s="284">
        <f>ROUND(I923*H923,2)</f>
        <v>0</v>
      </c>
      <c r="K923" s="280" t="s">
        <v>1</v>
      </c>
      <c r="L923" s="285"/>
      <c r="M923" s="286" t="s">
        <v>1</v>
      </c>
      <c r="N923" s="287" t="s">
        <v>41</v>
      </c>
      <c r="O923" s="86"/>
      <c r="P923" s="241">
        <f>O923*H923</f>
        <v>0</v>
      </c>
      <c r="Q923" s="241">
        <v>0.024899999999999999</v>
      </c>
      <c r="R923" s="241">
        <f>Q923*H923</f>
        <v>0.024899999999999999</v>
      </c>
      <c r="S923" s="241">
        <v>0</v>
      </c>
      <c r="T923" s="242">
        <f>S923*H923</f>
        <v>0</v>
      </c>
      <c r="AR923" s="243" t="s">
        <v>536</v>
      </c>
      <c r="AT923" s="243" t="s">
        <v>308</v>
      </c>
      <c r="AU923" s="243" t="s">
        <v>85</v>
      </c>
      <c r="AY923" s="17" t="s">
        <v>179</v>
      </c>
      <c r="BE923" s="244">
        <f>IF(N923="základní",J923,0)</f>
        <v>0</v>
      </c>
      <c r="BF923" s="244">
        <f>IF(N923="snížená",J923,0)</f>
        <v>0</v>
      </c>
      <c r="BG923" s="244">
        <f>IF(N923="zákl. přenesená",J923,0)</f>
        <v>0</v>
      </c>
      <c r="BH923" s="244">
        <f>IF(N923="sníž. přenesená",J923,0)</f>
        <v>0</v>
      </c>
      <c r="BI923" s="244">
        <f>IF(N923="nulová",J923,0)</f>
        <v>0</v>
      </c>
      <c r="BJ923" s="17" t="s">
        <v>83</v>
      </c>
      <c r="BK923" s="244">
        <f>ROUND(I923*H923,2)</f>
        <v>0</v>
      </c>
      <c r="BL923" s="17" t="s">
        <v>365</v>
      </c>
      <c r="BM923" s="243" t="s">
        <v>1205</v>
      </c>
    </row>
    <row r="924" s="1" customFormat="1" ht="48" customHeight="1">
      <c r="B924" s="38"/>
      <c r="C924" s="278" t="s">
        <v>1206</v>
      </c>
      <c r="D924" s="278" t="s">
        <v>308</v>
      </c>
      <c r="E924" s="279" t="s">
        <v>1207</v>
      </c>
      <c r="F924" s="280" t="s">
        <v>1208</v>
      </c>
      <c r="G924" s="281" t="s">
        <v>257</v>
      </c>
      <c r="H924" s="282">
        <v>2</v>
      </c>
      <c r="I924" s="283"/>
      <c r="J924" s="284">
        <f>ROUND(I924*H924,2)</f>
        <v>0</v>
      </c>
      <c r="K924" s="280" t="s">
        <v>1</v>
      </c>
      <c r="L924" s="285"/>
      <c r="M924" s="286" t="s">
        <v>1</v>
      </c>
      <c r="N924" s="287" t="s">
        <v>41</v>
      </c>
      <c r="O924" s="86"/>
      <c r="P924" s="241">
        <f>O924*H924</f>
        <v>0</v>
      </c>
      <c r="Q924" s="241">
        <v>0.024899999999999999</v>
      </c>
      <c r="R924" s="241">
        <f>Q924*H924</f>
        <v>0.049799999999999997</v>
      </c>
      <c r="S924" s="241">
        <v>0</v>
      </c>
      <c r="T924" s="242">
        <f>S924*H924</f>
        <v>0</v>
      </c>
      <c r="AR924" s="243" t="s">
        <v>536</v>
      </c>
      <c r="AT924" s="243" t="s">
        <v>308</v>
      </c>
      <c r="AU924" s="243" t="s">
        <v>85</v>
      </c>
      <c r="AY924" s="17" t="s">
        <v>179</v>
      </c>
      <c r="BE924" s="244">
        <f>IF(N924="základní",J924,0)</f>
        <v>0</v>
      </c>
      <c r="BF924" s="244">
        <f>IF(N924="snížená",J924,0)</f>
        <v>0</v>
      </c>
      <c r="BG924" s="244">
        <f>IF(N924="zákl. přenesená",J924,0)</f>
        <v>0</v>
      </c>
      <c r="BH924" s="244">
        <f>IF(N924="sníž. přenesená",J924,0)</f>
        <v>0</v>
      </c>
      <c r="BI924" s="244">
        <f>IF(N924="nulová",J924,0)</f>
        <v>0</v>
      </c>
      <c r="BJ924" s="17" t="s">
        <v>83</v>
      </c>
      <c r="BK924" s="244">
        <f>ROUND(I924*H924,2)</f>
        <v>0</v>
      </c>
      <c r="BL924" s="17" t="s">
        <v>365</v>
      </c>
      <c r="BM924" s="243" t="s">
        <v>1209</v>
      </c>
    </row>
    <row r="925" s="1" customFormat="1" ht="48" customHeight="1">
      <c r="B925" s="38"/>
      <c r="C925" s="278" t="s">
        <v>1210</v>
      </c>
      <c r="D925" s="278" t="s">
        <v>308</v>
      </c>
      <c r="E925" s="279" t="s">
        <v>1211</v>
      </c>
      <c r="F925" s="280" t="s">
        <v>1212</v>
      </c>
      <c r="G925" s="281" t="s">
        <v>257</v>
      </c>
      <c r="H925" s="282">
        <v>32</v>
      </c>
      <c r="I925" s="283"/>
      <c r="J925" s="284">
        <f>ROUND(I925*H925,2)</f>
        <v>0</v>
      </c>
      <c r="K925" s="280" t="s">
        <v>1</v>
      </c>
      <c r="L925" s="285"/>
      <c r="M925" s="286" t="s">
        <v>1</v>
      </c>
      <c r="N925" s="287" t="s">
        <v>41</v>
      </c>
      <c r="O925" s="86"/>
      <c r="P925" s="241">
        <f>O925*H925</f>
        <v>0</v>
      </c>
      <c r="Q925" s="241">
        <v>0.024899999999999999</v>
      </c>
      <c r="R925" s="241">
        <f>Q925*H925</f>
        <v>0.79679999999999995</v>
      </c>
      <c r="S925" s="241">
        <v>0</v>
      </c>
      <c r="T925" s="242">
        <f>S925*H925</f>
        <v>0</v>
      </c>
      <c r="AR925" s="243" t="s">
        <v>536</v>
      </c>
      <c r="AT925" s="243" t="s">
        <v>308</v>
      </c>
      <c r="AU925" s="243" t="s">
        <v>85</v>
      </c>
      <c r="AY925" s="17" t="s">
        <v>179</v>
      </c>
      <c r="BE925" s="244">
        <f>IF(N925="základní",J925,0)</f>
        <v>0</v>
      </c>
      <c r="BF925" s="244">
        <f>IF(N925="snížená",J925,0)</f>
        <v>0</v>
      </c>
      <c r="BG925" s="244">
        <f>IF(N925="zákl. přenesená",J925,0)</f>
        <v>0</v>
      </c>
      <c r="BH925" s="244">
        <f>IF(N925="sníž. přenesená",J925,0)</f>
        <v>0</v>
      </c>
      <c r="BI925" s="244">
        <f>IF(N925="nulová",J925,0)</f>
        <v>0</v>
      </c>
      <c r="BJ925" s="17" t="s">
        <v>83</v>
      </c>
      <c r="BK925" s="244">
        <f>ROUND(I925*H925,2)</f>
        <v>0</v>
      </c>
      <c r="BL925" s="17" t="s">
        <v>365</v>
      </c>
      <c r="BM925" s="243" t="s">
        <v>1213</v>
      </c>
    </row>
    <row r="926" s="1" customFormat="1" ht="48" customHeight="1">
      <c r="B926" s="38"/>
      <c r="C926" s="278" t="s">
        <v>1214</v>
      </c>
      <c r="D926" s="278" t="s">
        <v>308</v>
      </c>
      <c r="E926" s="279" t="s">
        <v>1215</v>
      </c>
      <c r="F926" s="280" t="s">
        <v>1216</v>
      </c>
      <c r="G926" s="281" t="s">
        <v>257</v>
      </c>
      <c r="H926" s="282">
        <v>32</v>
      </c>
      <c r="I926" s="283"/>
      <c r="J926" s="284">
        <f>ROUND(I926*H926,2)</f>
        <v>0</v>
      </c>
      <c r="K926" s="280" t="s">
        <v>1</v>
      </c>
      <c r="L926" s="285"/>
      <c r="M926" s="286" t="s">
        <v>1</v>
      </c>
      <c r="N926" s="287" t="s">
        <v>41</v>
      </c>
      <c r="O926" s="86"/>
      <c r="P926" s="241">
        <f>O926*H926</f>
        <v>0</v>
      </c>
      <c r="Q926" s="241">
        <v>0.024899999999999999</v>
      </c>
      <c r="R926" s="241">
        <f>Q926*H926</f>
        <v>0.79679999999999995</v>
      </c>
      <c r="S926" s="241">
        <v>0</v>
      </c>
      <c r="T926" s="242">
        <f>S926*H926</f>
        <v>0</v>
      </c>
      <c r="AR926" s="243" t="s">
        <v>536</v>
      </c>
      <c r="AT926" s="243" t="s">
        <v>308</v>
      </c>
      <c r="AU926" s="243" t="s">
        <v>85</v>
      </c>
      <c r="AY926" s="17" t="s">
        <v>179</v>
      </c>
      <c r="BE926" s="244">
        <f>IF(N926="základní",J926,0)</f>
        <v>0</v>
      </c>
      <c r="BF926" s="244">
        <f>IF(N926="snížená",J926,0)</f>
        <v>0</v>
      </c>
      <c r="BG926" s="244">
        <f>IF(N926="zákl. přenesená",J926,0)</f>
        <v>0</v>
      </c>
      <c r="BH926" s="244">
        <f>IF(N926="sníž. přenesená",J926,0)</f>
        <v>0</v>
      </c>
      <c r="BI926" s="244">
        <f>IF(N926="nulová",J926,0)</f>
        <v>0</v>
      </c>
      <c r="BJ926" s="17" t="s">
        <v>83</v>
      </c>
      <c r="BK926" s="244">
        <f>ROUND(I926*H926,2)</f>
        <v>0</v>
      </c>
      <c r="BL926" s="17" t="s">
        <v>365</v>
      </c>
      <c r="BM926" s="243" t="s">
        <v>1217</v>
      </c>
    </row>
    <row r="927" s="1" customFormat="1" ht="36" customHeight="1">
      <c r="B927" s="38"/>
      <c r="C927" s="278" t="s">
        <v>1218</v>
      </c>
      <c r="D927" s="278" t="s">
        <v>308</v>
      </c>
      <c r="E927" s="279" t="s">
        <v>1219</v>
      </c>
      <c r="F927" s="280" t="s">
        <v>1220</v>
      </c>
      <c r="G927" s="281" t="s">
        <v>257</v>
      </c>
      <c r="H927" s="282">
        <v>1</v>
      </c>
      <c r="I927" s="283"/>
      <c r="J927" s="284">
        <f>ROUND(I927*H927,2)</f>
        <v>0</v>
      </c>
      <c r="K927" s="280" t="s">
        <v>1</v>
      </c>
      <c r="L927" s="285"/>
      <c r="M927" s="286" t="s">
        <v>1</v>
      </c>
      <c r="N927" s="287" t="s">
        <v>41</v>
      </c>
      <c r="O927" s="86"/>
      <c r="P927" s="241">
        <f>O927*H927</f>
        <v>0</v>
      </c>
      <c r="Q927" s="241">
        <v>0.024899999999999999</v>
      </c>
      <c r="R927" s="241">
        <f>Q927*H927</f>
        <v>0.024899999999999999</v>
      </c>
      <c r="S927" s="241">
        <v>0</v>
      </c>
      <c r="T927" s="242">
        <f>S927*H927</f>
        <v>0</v>
      </c>
      <c r="AR927" s="243" t="s">
        <v>536</v>
      </c>
      <c r="AT927" s="243" t="s">
        <v>308</v>
      </c>
      <c r="AU927" s="243" t="s">
        <v>85</v>
      </c>
      <c r="AY927" s="17" t="s">
        <v>179</v>
      </c>
      <c r="BE927" s="244">
        <f>IF(N927="základní",J927,0)</f>
        <v>0</v>
      </c>
      <c r="BF927" s="244">
        <f>IF(N927="snížená",J927,0)</f>
        <v>0</v>
      </c>
      <c r="BG927" s="244">
        <f>IF(N927="zákl. přenesená",J927,0)</f>
        <v>0</v>
      </c>
      <c r="BH927" s="244">
        <f>IF(N927="sníž. přenesená",J927,0)</f>
        <v>0</v>
      </c>
      <c r="BI927" s="244">
        <f>IF(N927="nulová",J927,0)</f>
        <v>0</v>
      </c>
      <c r="BJ927" s="17" t="s">
        <v>83</v>
      </c>
      <c r="BK927" s="244">
        <f>ROUND(I927*H927,2)</f>
        <v>0</v>
      </c>
      <c r="BL927" s="17" t="s">
        <v>365</v>
      </c>
      <c r="BM927" s="243" t="s">
        <v>1221</v>
      </c>
    </row>
    <row r="928" s="1" customFormat="1" ht="16.5" customHeight="1">
      <c r="B928" s="38"/>
      <c r="C928" s="232" t="s">
        <v>1222</v>
      </c>
      <c r="D928" s="232" t="s">
        <v>181</v>
      </c>
      <c r="E928" s="233" t="s">
        <v>1223</v>
      </c>
      <c r="F928" s="234" t="s">
        <v>1224</v>
      </c>
      <c r="G928" s="235" t="s">
        <v>201</v>
      </c>
      <c r="H928" s="236">
        <v>8.7829999999999995</v>
      </c>
      <c r="I928" s="237"/>
      <c r="J928" s="238">
        <f>ROUND(I928*H928,2)</f>
        <v>0</v>
      </c>
      <c r="K928" s="234" t="s">
        <v>1</v>
      </c>
      <c r="L928" s="43"/>
      <c r="M928" s="239" t="s">
        <v>1</v>
      </c>
      <c r="N928" s="240" t="s">
        <v>41</v>
      </c>
      <c r="O928" s="86"/>
      <c r="P928" s="241">
        <f>O928*H928</f>
        <v>0</v>
      </c>
      <c r="Q928" s="241">
        <v>0.00025000000000000001</v>
      </c>
      <c r="R928" s="241">
        <f>Q928*H928</f>
        <v>0.0021957499999999998</v>
      </c>
      <c r="S928" s="241">
        <v>0</v>
      </c>
      <c r="T928" s="242">
        <f>S928*H928</f>
        <v>0</v>
      </c>
      <c r="AR928" s="243" t="s">
        <v>365</v>
      </c>
      <c r="AT928" s="243" t="s">
        <v>181</v>
      </c>
      <c r="AU928" s="243" t="s">
        <v>85</v>
      </c>
      <c r="AY928" s="17" t="s">
        <v>179</v>
      </c>
      <c r="BE928" s="244">
        <f>IF(N928="základní",J928,0)</f>
        <v>0</v>
      </c>
      <c r="BF928" s="244">
        <f>IF(N928="snížená",J928,0)</f>
        <v>0</v>
      </c>
      <c r="BG928" s="244">
        <f>IF(N928="zákl. přenesená",J928,0)</f>
        <v>0</v>
      </c>
      <c r="BH928" s="244">
        <f>IF(N928="sníž. přenesená",J928,0)</f>
        <v>0</v>
      </c>
      <c r="BI928" s="244">
        <f>IF(N928="nulová",J928,0)</f>
        <v>0</v>
      </c>
      <c r="BJ928" s="17" t="s">
        <v>83</v>
      </c>
      <c r="BK928" s="244">
        <f>ROUND(I928*H928,2)</f>
        <v>0</v>
      </c>
      <c r="BL928" s="17" t="s">
        <v>365</v>
      </c>
      <c r="BM928" s="243" t="s">
        <v>1225</v>
      </c>
    </row>
    <row r="929" s="13" customFormat="1">
      <c r="B929" s="256"/>
      <c r="C929" s="257"/>
      <c r="D929" s="247" t="s">
        <v>188</v>
      </c>
      <c r="E929" s="258" t="s">
        <v>1</v>
      </c>
      <c r="F929" s="259" t="s">
        <v>1226</v>
      </c>
      <c r="G929" s="257"/>
      <c r="H929" s="260">
        <v>4.5</v>
      </c>
      <c r="I929" s="261"/>
      <c r="J929" s="257"/>
      <c r="K929" s="257"/>
      <c r="L929" s="262"/>
      <c r="M929" s="263"/>
      <c r="N929" s="264"/>
      <c r="O929" s="264"/>
      <c r="P929" s="264"/>
      <c r="Q929" s="264"/>
      <c r="R929" s="264"/>
      <c r="S929" s="264"/>
      <c r="T929" s="265"/>
      <c r="AT929" s="266" t="s">
        <v>188</v>
      </c>
      <c r="AU929" s="266" t="s">
        <v>85</v>
      </c>
      <c r="AV929" s="13" t="s">
        <v>85</v>
      </c>
      <c r="AW929" s="13" t="s">
        <v>32</v>
      </c>
      <c r="AX929" s="13" t="s">
        <v>76</v>
      </c>
      <c r="AY929" s="266" t="s">
        <v>179</v>
      </c>
    </row>
    <row r="930" s="13" customFormat="1">
      <c r="B930" s="256"/>
      <c r="C930" s="257"/>
      <c r="D930" s="247" t="s">
        <v>188</v>
      </c>
      <c r="E930" s="258" t="s">
        <v>1</v>
      </c>
      <c r="F930" s="259" t="s">
        <v>1227</v>
      </c>
      <c r="G930" s="257"/>
      <c r="H930" s="260">
        <v>2.7000000000000002</v>
      </c>
      <c r="I930" s="261"/>
      <c r="J930" s="257"/>
      <c r="K930" s="257"/>
      <c r="L930" s="262"/>
      <c r="M930" s="263"/>
      <c r="N930" s="264"/>
      <c r="O930" s="264"/>
      <c r="P930" s="264"/>
      <c r="Q930" s="264"/>
      <c r="R930" s="264"/>
      <c r="S930" s="264"/>
      <c r="T930" s="265"/>
      <c r="AT930" s="266" t="s">
        <v>188</v>
      </c>
      <c r="AU930" s="266" t="s">
        <v>85</v>
      </c>
      <c r="AV930" s="13" t="s">
        <v>85</v>
      </c>
      <c r="AW930" s="13" t="s">
        <v>32</v>
      </c>
      <c r="AX930" s="13" t="s">
        <v>76</v>
      </c>
      <c r="AY930" s="266" t="s">
        <v>179</v>
      </c>
    </row>
    <row r="931" s="13" customFormat="1">
      <c r="B931" s="256"/>
      <c r="C931" s="257"/>
      <c r="D931" s="247" t="s">
        <v>188</v>
      </c>
      <c r="E931" s="258" t="s">
        <v>1</v>
      </c>
      <c r="F931" s="259" t="s">
        <v>1228</v>
      </c>
      <c r="G931" s="257"/>
      <c r="H931" s="260">
        <v>0.56299999999999994</v>
      </c>
      <c r="I931" s="261"/>
      <c r="J931" s="257"/>
      <c r="K931" s="257"/>
      <c r="L931" s="262"/>
      <c r="M931" s="263"/>
      <c r="N931" s="264"/>
      <c r="O931" s="264"/>
      <c r="P931" s="264"/>
      <c r="Q931" s="264"/>
      <c r="R931" s="264"/>
      <c r="S931" s="264"/>
      <c r="T931" s="265"/>
      <c r="AT931" s="266" t="s">
        <v>188</v>
      </c>
      <c r="AU931" s="266" t="s">
        <v>85</v>
      </c>
      <c r="AV931" s="13" t="s">
        <v>85</v>
      </c>
      <c r="AW931" s="13" t="s">
        <v>32</v>
      </c>
      <c r="AX931" s="13" t="s">
        <v>76</v>
      </c>
      <c r="AY931" s="266" t="s">
        <v>179</v>
      </c>
    </row>
    <row r="932" s="13" customFormat="1">
      <c r="B932" s="256"/>
      <c r="C932" s="257"/>
      <c r="D932" s="247" t="s">
        <v>188</v>
      </c>
      <c r="E932" s="258" t="s">
        <v>1</v>
      </c>
      <c r="F932" s="259" t="s">
        <v>1229</v>
      </c>
      <c r="G932" s="257"/>
      <c r="H932" s="260">
        <v>1.02</v>
      </c>
      <c r="I932" s="261"/>
      <c r="J932" s="257"/>
      <c r="K932" s="257"/>
      <c r="L932" s="262"/>
      <c r="M932" s="263"/>
      <c r="N932" s="264"/>
      <c r="O932" s="264"/>
      <c r="P932" s="264"/>
      <c r="Q932" s="264"/>
      <c r="R932" s="264"/>
      <c r="S932" s="264"/>
      <c r="T932" s="265"/>
      <c r="AT932" s="266" t="s">
        <v>188</v>
      </c>
      <c r="AU932" s="266" t="s">
        <v>85</v>
      </c>
      <c r="AV932" s="13" t="s">
        <v>85</v>
      </c>
      <c r="AW932" s="13" t="s">
        <v>32</v>
      </c>
      <c r="AX932" s="13" t="s">
        <v>76</v>
      </c>
      <c r="AY932" s="266" t="s">
        <v>179</v>
      </c>
    </row>
    <row r="933" s="14" customFormat="1">
      <c r="B933" s="267"/>
      <c r="C933" s="268"/>
      <c r="D933" s="247" t="s">
        <v>188</v>
      </c>
      <c r="E933" s="269" t="s">
        <v>1</v>
      </c>
      <c r="F933" s="270" t="s">
        <v>193</v>
      </c>
      <c r="G933" s="268"/>
      <c r="H933" s="271">
        <v>8.7829999999999995</v>
      </c>
      <c r="I933" s="272"/>
      <c r="J933" s="268"/>
      <c r="K933" s="268"/>
      <c r="L933" s="273"/>
      <c r="M933" s="274"/>
      <c r="N933" s="275"/>
      <c r="O933" s="275"/>
      <c r="P933" s="275"/>
      <c r="Q933" s="275"/>
      <c r="R933" s="275"/>
      <c r="S933" s="275"/>
      <c r="T933" s="276"/>
      <c r="AT933" s="277" t="s">
        <v>188</v>
      </c>
      <c r="AU933" s="277" t="s">
        <v>85</v>
      </c>
      <c r="AV933" s="14" t="s">
        <v>186</v>
      </c>
      <c r="AW933" s="14" t="s">
        <v>32</v>
      </c>
      <c r="AX933" s="14" t="s">
        <v>83</v>
      </c>
      <c r="AY933" s="277" t="s">
        <v>179</v>
      </c>
    </row>
    <row r="934" s="1" customFormat="1" ht="48" customHeight="1">
      <c r="B934" s="38"/>
      <c r="C934" s="232" t="s">
        <v>1230</v>
      </c>
      <c r="D934" s="232" t="s">
        <v>181</v>
      </c>
      <c r="E934" s="233" t="s">
        <v>1231</v>
      </c>
      <c r="F934" s="234" t="s">
        <v>1232</v>
      </c>
      <c r="G934" s="235" t="s">
        <v>257</v>
      </c>
      <c r="H934" s="236">
        <v>1</v>
      </c>
      <c r="I934" s="237"/>
      <c r="J934" s="238">
        <f>ROUND(I934*H934,2)</f>
        <v>0</v>
      </c>
      <c r="K934" s="234" t="s">
        <v>1</v>
      </c>
      <c r="L934" s="43"/>
      <c r="M934" s="239" t="s">
        <v>1</v>
      </c>
      <c r="N934" s="240" t="s">
        <v>41</v>
      </c>
      <c r="O934" s="86"/>
      <c r="P934" s="241">
        <f>O934*H934</f>
        <v>0</v>
      </c>
      <c r="Q934" s="241">
        <v>0.00087000000000000001</v>
      </c>
      <c r="R934" s="241">
        <f>Q934*H934</f>
        <v>0.00087000000000000001</v>
      </c>
      <c r="S934" s="241">
        <v>0</v>
      </c>
      <c r="T934" s="242">
        <f>S934*H934</f>
        <v>0</v>
      </c>
      <c r="AR934" s="243" t="s">
        <v>365</v>
      </c>
      <c r="AT934" s="243" t="s">
        <v>181</v>
      </c>
      <c r="AU934" s="243" t="s">
        <v>85</v>
      </c>
      <c r="AY934" s="17" t="s">
        <v>179</v>
      </c>
      <c r="BE934" s="244">
        <f>IF(N934="základní",J934,0)</f>
        <v>0</v>
      </c>
      <c r="BF934" s="244">
        <f>IF(N934="snížená",J934,0)</f>
        <v>0</v>
      </c>
      <c r="BG934" s="244">
        <f>IF(N934="zákl. přenesená",J934,0)</f>
        <v>0</v>
      </c>
      <c r="BH934" s="244">
        <f>IF(N934="sníž. přenesená",J934,0)</f>
        <v>0</v>
      </c>
      <c r="BI934" s="244">
        <f>IF(N934="nulová",J934,0)</f>
        <v>0</v>
      </c>
      <c r="BJ934" s="17" t="s">
        <v>83</v>
      </c>
      <c r="BK934" s="244">
        <f>ROUND(I934*H934,2)</f>
        <v>0</v>
      </c>
      <c r="BL934" s="17" t="s">
        <v>365</v>
      </c>
      <c r="BM934" s="243" t="s">
        <v>1233</v>
      </c>
    </row>
    <row r="935" s="1" customFormat="1" ht="48" customHeight="1">
      <c r="B935" s="38"/>
      <c r="C935" s="232" t="s">
        <v>1234</v>
      </c>
      <c r="D935" s="232" t="s">
        <v>181</v>
      </c>
      <c r="E935" s="233" t="s">
        <v>1235</v>
      </c>
      <c r="F935" s="234" t="s">
        <v>1236</v>
      </c>
      <c r="G935" s="235" t="s">
        <v>257</v>
      </c>
      <c r="H935" s="236">
        <v>1</v>
      </c>
      <c r="I935" s="237"/>
      <c r="J935" s="238">
        <f>ROUND(I935*H935,2)</f>
        <v>0</v>
      </c>
      <c r="K935" s="234" t="s">
        <v>1</v>
      </c>
      <c r="L935" s="43"/>
      <c r="M935" s="239" t="s">
        <v>1</v>
      </c>
      <c r="N935" s="240" t="s">
        <v>41</v>
      </c>
      <c r="O935" s="86"/>
      <c r="P935" s="241">
        <f>O935*H935</f>
        <v>0</v>
      </c>
      <c r="Q935" s="241">
        <v>0.00087000000000000001</v>
      </c>
      <c r="R935" s="241">
        <f>Q935*H935</f>
        <v>0.00087000000000000001</v>
      </c>
      <c r="S935" s="241">
        <v>0</v>
      </c>
      <c r="T935" s="242">
        <f>S935*H935</f>
        <v>0</v>
      </c>
      <c r="AR935" s="243" t="s">
        <v>365</v>
      </c>
      <c r="AT935" s="243" t="s">
        <v>181</v>
      </c>
      <c r="AU935" s="243" t="s">
        <v>85</v>
      </c>
      <c r="AY935" s="17" t="s">
        <v>179</v>
      </c>
      <c r="BE935" s="244">
        <f>IF(N935="základní",J935,0)</f>
        <v>0</v>
      </c>
      <c r="BF935" s="244">
        <f>IF(N935="snížená",J935,0)</f>
        <v>0</v>
      </c>
      <c r="BG935" s="244">
        <f>IF(N935="zákl. přenesená",J935,0)</f>
        <v>0</v>
      </c>
      <c r="BH935" s="244">
        <f>IF(N935="sníž. přenesená",J935,0)</f>
        <v>0</v>
      </c>
      <c r="BI935" s="244">
        <f>IF(N935="nulová",J935,0)</f>
        <v>0</v>
      </c>
      <c r="BJ935" s="17" t="s">
        <v>83</v>
      </c>
      <c r="BK935" s="244">
        <f>ROUND(I935*H935,2)</f>
        <v>0</v>
      </c>
      <c r="BL935" s="17" t="s">
        <v>365</v>
      </c>
      <c r="BM935" s="243" t="s">
        <v>1237</v>
      </c>
    </row>
    <row r="936" s="1" customFormat="1" ht="48" customHeight="1">
      <c r="B936" s="38"/>
      <c r="C936" s="232" t="s">
        <v>1238</v>
      </c>
      <c r="D936" s="232" t="s">
        <v>181</v>
      </c>
      <c r="E936" s="233" t="s">
        <v>1239</v>
      </c>
      <c r="F936" s="234" t="s">
        <v>1240</v>
      </c>
      <c r="G936" s="235" t="s">
        <v>257</v>
      </c>
      <c r="H936" s="236">
        <v>1</v>
      </c>
      <c r="I936" s="237"/>
      <c r="J936" s="238">
        <f>ROUND(I936*H936,2)</f>
        <v>0</v>
      </c>
      <c r="K936" s="234" t="s">
        <v>1</v>
      </c>
      <c r="L936" s="43"/>
      <c r="M936" s="239" t="s">
        <v>1</v>
      </c>
      <c r="N936" s="240" t="s">
        <v>41</v>
      </c>
      <c r="O936" s="86"/>
      <c r="P936" s="241">
        <f>O936*H936</f>
        <v>0</v>
      </c>
      <c r="Q936" s="241">
        <v>0.00087000000000000001</v>
      </c>
      <c r="R936" s="241">
        <f>Q936*H936</f>
        <v>0.00087000000000000001</v>
      </c>
      <c r="S936" s="241">
        <v>0</v>
      </c>
      <c r="T936" s="242">
        <f>S936*H936</f>
        <v>0</v>
      </c>
      <c r="AR936" s="243" t="s">
        <v>365</v>
      </c>
      <c r="AT936" s="243" t="s">
        <v>181</v>
      </c>
      <c r="AU936" s="243" t="s">
        <v>85</v>
      </c>
      <c r="AY936" s="17" t="s">
        <v>179</v>
      </c>
      <c r="BE936" s="244">
        <f>IF(N936="základní",J936,0)</f>
        <v>0</v>
      </c>
      <c r="BF936" s="244">
        <f>IF(N936="snížená",J936,0)</f>
        <v>0</v>
      </c>
      <c r="BG936" s="244">
        <f>IF(N936="zákl. přenesená",J936,0)</f>
        <v>0</v>
      </c>
      <c r="BH936" s="244">
        <f>IF(N936="sníž. přenesená",J936,0)</f>
        <v>0</v>
      </c>
      <c r="BI936" s="244">
        <f>IF(N936="nulová",J936,0)</f>
        <v>0</v>
      </c>
      <c r="BJ936" s="17" t="s">
        <v>83</v>
      </c>
      <c r="BK936" s="244">
        <f>ROUND(I936*H936,2)</f>
        <v>0</v>
      </c>
      <c r="BL936" s="17" t="s">
        <v>365</v>
      </c>
      <c r="BM936" s="243" t="s">
        <v>1241</v>
      </c>
    </row>
    <row r="937" s="1" customFormat="1" ht="48" customHeight="1">
      <c r="B937" s="38"/>
      <c r="C937" s="232" t="s">
        <v>1242</v>
      </c>
      <c r="D937" s="232" t="s">
        <v>181</v>
      </c>
      <c r="E937" s="233" t="s">
        <v>1243</v>
      </c>
      <c r="F937" s="234" t="s">
        <v>1244</v>
      </c>
      <c r="G937" s="235" t="s">
        <v>257</v>
      </c>
      <c r="H937" s="236">
        <v>1</v>
      </c>
      <c r="I937" s="237"/>
      <c r="J937" s="238">
        <f>ROUND(I937*H937,2)</f>
        <v>0</v>
      </c>
      <c r="K937" s="234" t="s">
        <v>1</v>
      </c>
      <c r="L937" s="43"/>
      <c r="M937" s="239" t="s">
        <v>1</v>
      </c>
      <c r="N937" s="240" t="s">
        <v>41</v>
      </c>
      <c r="O937" s="86"/>
      <c r="P937" s="241">
        <f>O937*H937</f>
        <v>0</v>
      </c>
      <c r="Q937" s="241">
        <v>0.00087000000000000001</v>
      </c>
      <c r="R937" s="241">
        <f>Q937*H937</f>
        <v>0.00087000000000000001</v>
      </c>
      <c r="S937" s="241">
        <v>0</v>
      </c>
      <c r="T937" s="242">
        <f>S937*H937</f>
        <v>0</v>
      </c>
      <c r="AR937" s="243" t="s">
        <v>365</v>
      </c>
      <c r="AT937" s="243" t="s">
        <v>181</v>
      </c>
      <c r="AU937" s="243" t="s">
        <v>85</v>
      </c>
      <c r="AY937" s="17" t="s">
        <v>179</v>
      </c>
      <c r="BE937" s="244">
        <f>IF(N937="základní",J937,0)</f>
        <v>0</v>
      </c>
      <c r="BF937" s="244">
        <f>IF(N937="snížená",J937,0)</f>
        <v>0</v>
      </c>
      <c r="BG937" s="244">
        <f>IF(N937="zákl. přenesená",J937,0)</f>
        <v>0</v>
      </c>
      <c r="BH937" s="244">
        <f>IF(N937="sníž. přenesená",J937,0)</f>
        <v>0</v>
      </c>
      <c r="BI937" s="244">
        <f>IF(N937="nulová",J937,0)</f>
        <v>0</v>
      </c>
      <c r="BJ937" s="17" t="s">
        <v>83</v>
      </c>
      <c r="BK937" s="244">
        <f>ROUND(I937*H937,2)</f>
        <v>0</v>
      </c>
      <c r="BL937" s="17" t="s">
        <v>365</v>
      </c>
      <c r="BM937" s="243" t="s">
        <v>1245</v>
      </c>
    </row>
    <row r="938" s="1" customFormat="1" ht="48" customHeight="1">
      <c r="B938" s="38"/>
      <c r="C938" s="232" t="s">
        <v>1246</v>
      </c>
      <c r="D938" s="232" t="s">
        <v>181</v>
      </c>
      <c r="E938" s="233" t="s">
        <v>1247</v>
      </c>
      <c r="F938" s="234" t="s">
        <v>1248</v>
      </c>
      <c r="G938" s="235" t="s">
        <v>257</v>
      </c>
      <c r="H938" s="236">
        <v>1</v>
      </c>
      <c r="I938" s="237"/>
      <c r="J938" s="238">
        <f>ROUND(I938*H938,2)</f>
        <v>0</v>
      </c>
      <c r="K938" s="234" t="s">
        <v>1</v>
      </c>
      <c r="L938" s="43"/>
      <c r="M938" s="239" t="s">
        <v>1</v>
      </c>
      <c r="N938" s="240" t="s">
        <v>41</v>
      </c>
      <c r="O938" s="86"/>
      <c r="P938" s="241">
        <f>O938*H938</f>
        <v>0</v>
      </c>
      <c r="Q938" s="241">
        <v>0.00087000000000000001</v>
      </c>
      <c r="R938" s="241">
        <f>Q938*H938</f>
        <v>0.00087000000000000001</v>
      </c>
      <c r="S938" s="241">
        <v>0</v>
      </c>
      <c r="T938" s="242">
        <f>S938*H938</f>
        <v>0</v>
      </c>
      <c r="AR938" s="243" t="s">
        <v>365</v>
      </c>
      <c r="AT938" s="243" t="s">
        <v>181</v>
      </c>
      <c r="AU938" s="243" t="s">
        <v>85</v>
      </c>
      <c r="AY938" s="17" t="s">
        <v>179</v>
      </c>
      <c r="BE938" s="244">
        <f>IF(N938="základní",J938,0)</f>
        <v>0</v>
      </c>
      <c r="BF938" s="244">
        <f>IF(N938="snížená",J938,0)</f>
        <v>0</v>
      </c>
      <c r="BG938" s="244">
        <f>IF(N938="zákl. přenesená",J938,0)</f>
        <v>0</v>
      </c>
      <c r="BH938" s="244">
        <f>IF(N938="sníž. přenesená",J938,0)</f>
        <v>0</v>
      </c>
      <c r="BI938" s="244">
        <f>IF(N938="nulová",J938,0)</f>
        <v>0</v>
      </c>
      <c r="BJ938" s="17" t="s">
        <v>83</v>
      </c>
      <c r="BK938" s="244">
        <f>ROUND(I938*H938,2)</f>
        <v>0</v>
      </c>
      <c r="BL938" s="17" t="s">
        <v>365</v>
      </c>
      <c r="BM938" s="243" t="s">
        <v>1249</v>
      </c>
    </row>
    <row r="939" s="1" customFormat="1" ht="48" customHeight="1">
      <c r="B939" s="38"/>
      <c r="C939" s="232" t="s">
        <v>1250</v>
      </c>
      <c r="D939" s="232" t="s">
        <v>181</v>
      </c>
      <c r="E939" s="233" t="s">
        <v>1251</v>
      </c>
      <c r="F939" s="234" t="s">
        <v>1252</v>
      </c>
      <c r="G939" s="235" t="s">
        <v>257</v>
      </c>
      <c r="H939" s="236">
        <v>1</v>
      </c>
      <c r="I939" s="237"/>
      <c r="J939" s="238">
        <f>ROUND(I939*H939,2)</f>
        <v>0</v>
      </c>
      <c r="K939" s="234" t="s">
        <v>1</v>
      </c>
      <c r="L939" s="43"/>
      <c r="M939" s="239" t="s">
        <v>1</v>
      </c>
      <c r="N939" s="240" t="s">
        <v>41</v>
      </c>
      <c r="O939" s="86"/>
      <c r="P939" s="241">
        <f>O939*H939</f>
        <v>0</v>
      </c>
      <c r="Q939" s="241">
        <v>0.00087000000000000001</v>
      </c>
      <c r="R939" s="241">
        <f>Q939*H939</f>
        <v>0.00087000000000000001</v>
      </c>
      <c r="S939" s="241">
        <v>0</v>
      </c>
      <c r="T939" s="242">
        <f>S939*H939</f>
        <v>0</v>
      </c>
      <c r="AR939" s="243" t="s">
        <v>365</v>
      </c>
      <c r="AT939" s="243" t="s">
        <v>181</v>
      </c>
      <c r="AU939" s="243" t="s">
        <v>85</v>
      </c>
      <c r="AY939" s="17" t="s">
        <v>179</v>
      </c>
      <c r="BE939" s="244">
        <f>IF(N939="základní",J939,0)</f>
        <v>0</v>
      </c>
      <c r="BF939" s="244">
        <f>IF(N939="snížená",J939,0)</f>
        <v>0</v>
      </c>
      <c r="BG939" s="244">
        <f>IF(N939="zákl. přenesená",J939,0)</f>
        <v>0</v>
      </c>
      <c r="BH939" s="244">
        <f>IF(N939="sníž. přenesená",J939,0)</f>
        <v>0</v>
      </c>
      <c r="BI939" s="244">
        <f>IF(N939="nulová",J939,0)</f>
        <v>0</v>
      </c>
      <c r="BJ939" s="17" t="s">
        <v>83</v>
      </c>
      <c r="BK939" s="244">
        <f>ROUND(I939*H939,2)</f>
        <v>0</v>
      </c>
      <c r="BL939" s="17" t="s">
        <v>365</v>
      </c>
      <c r="BM939" s="243" t="s">
        <v>1253</v>
      </c>
    </row>
    <row r="940" s="1" customFormat="1" ht="24" customHeight="1">
      <c r="B940" s="38"/>
      <c r="C940" s="232" t="s">
        <v>1254</v>
      </c>
      <c r="D940" s="232" t="s">
        <v>181</v>
      </c>
      <c r="E940" s="233" t="s">
        <v>1255</v>
      </c>
      <c r="F940" s="234" t="s">
        <v>1256</v>
      </c>
      <c r="G940" s="235" t="s">
        <v>372</v>
      </c>
      <c r="H940" s="236">
        <v>35.899999999999999</v>
      </c>
      <c r="I940" s="237"/>
      <c r="J940" s="238">
        <f>ROUND(I940*H940,2)</f>
        <v>0</v>
      </c>
      <c r="K940" s="234" t="s">
        <v>185</v>
      </c>
      <c r="L940" s="43"/>
      <c r="M940" s="239" t="s">
        <v>1</v>
      </c>
      <c r="N940" s="240" t="s">
        <v>41</v>
      </c>
      <c r="O940" s="86"/>
      <c r="P940" s="241">
        <f>O940*H940</f>
        <v>0</v>
      </c>
      <c r="Q940" s="241">
        <v>0</v>
      </c>
      <c r="R940" s="241">
        <f>Q940*H940</f>
        <v>0</v>
      </c>
      <c r="S940" s="241">
        <v>0</v>
      </c>
      <c r="T940" s="242">
        <f>S940*H940</f>
        <v>0</v>
      </c>
      <c r="AR940" s="243" t="s">
        <v>365</v>
      </c>
      <c r="AT940" s="243" t="s">
        <v>181</v>
      </c>
      <c r="AU940" s="243" t="s">
        <v>85</v>
      </c>
      <c r="AY940" s="17" t="s">
        <v>179</v>
      </c>
      <c r="BE940" s="244">
        <f>IF(N940="základní",J940,0)</f>
        <v>0</v>
      </c>
      <c r="BF940" s="244">
        <f>IF(N940="snížená",J940,0)</f>
        <v>0</v>
      </c>
      <c r="BG940" s="244">
        <f>IF(N940="zákl. přenesená",J940,0)</f>
        <v>0</v>
      </c>
      <c r="BH940" s="244">
        <f>IF(N940="sníž. přenesená",J940,0)</f>
        <v>0</v>
      </c>
      <c r="BI940" s="244">
        <f>IF(N940="nulová",J940,0)</f>
        <v>0</v>
      </c>
      <c r="BJ940" s="17" t="s">
        <v>83</v>
      </c>
      <c r="BK940" s="244">
        <f>ROUND(I940*H940,2)</f>
        <v>0</v>
      </c>
      <c r="BL940" s="17" t="s">
        <v>365</v>
      </c>
      <c r="BM940" s="243" t="s">
        <v>1257</v>
      </c>
    </row>
    <row r="941" s="13" customFormat="1">
      <c r="B941" s="256"/>
      <c r="C941" s="257"/>
      <c r="D941" s="247" t="s">
        <v>188</v>
      </c>
      <c r="E941" s="258" t="s">
        <v>1</v>
      </c>
      <c r="F941" s="259" t="s">
        <v>1258</v>
      </c>
      <c r="G941" s="257"/>
      <c r="H941" s="260">
        <v>24</v>
      </c>
      <c r="I941" s="261"/>
      <c r="J941" s="257"/>
      <c r="K941" s="257"/>
      <c r="L941" s="262"/>
      <c r="M941" s="263"/>
      <c r="N941" s="264"/>
      <c r="O941" s="264"/>
      <c r="P941" s="264"/>
      <c r="Q941" s="264"/>
      <c r="R941" s="264"/>
      <c r="S941" s="264"/>
      <c r="T941" s="265"/>
      <c r="AT941" s="266" t="s">
        <v>188</v>
      </c>
      <c r="AU941" s="266" t="s">
        <v>85</v>
      </c>
      <c r="AV941" s="13" t="s">
        <v>85</v>
      </c>
      <c r="AW941" s="13" t="s">
        <v>32</v>
      </c>
      <c r="AX941" s="13" t="s">
        <v>76</v>
      </c>
      <c r="AY941" s="266" t="s">
        <v>179</v>
      </c>
    </row>
    <row r="942" s="13" customFormat="1">
      <c r="B942" s="256"/>
      <c r="C942" s="257"/>
      <c r="D942" s="247" t="s">
        <v>188</v>
      </c>
      <c r="E942" s="258" t="s">
        <v>1</v>
      </c>
      <c r="F942" s="259" t="s">
        <v>1259</v>
      </c>
      <c r="G942" s="257"/>
      <c r="H942" s="260">
        <v>5.4000000000000004</v>
      </c>
      <c r="I942" s="261"/>
      <c r="J942" s="257"/>
      <c r="K942" s="257"/>
      <c r="L942" s="262"/>
      <c r="M942" s="263"/>
      <c r="N942" s="264"/>
      <c r="O942" s="264"/>
      <c r="P942" s="264"/>
      <c r="Q942" s="264"/>
      <c r="R942" s="264"/>
      <c r="S942" s="264"/>
      <c r="T942" s="265"/>
      <c r="AT942" s="266" t="s">
        <v>188</v>
      </c>
      <c r="AU942" s="266" t="s">
        <v>85</v>
      </c>
      <c r="AV942" s="13" t="s">
        <v>85</v>
      </c>
      <c r="AW942" s="13" t="s">
        <v>32</v>
      </c>
      <c r="AX942" s="13" t="s">
        <v>76</v>
      </c>
      <c r="AY942" s="266" t="s">
        <v>179</v>
      </c>
    </row>
    <row r="943" s="13" customFormat="1">
      <c r="B943" s="256"/>
      <c r="C943" s="257"/>
      <c r="D943" s="247" t="s">
        <v>188</v>
      </c>
      <c r="E943" s="258" t="s">
        <v>1</v>
      </c>
      <c r="F943" s="259" t="s">
        <v>1260</v>
      </c>
      <c r="G943" s="257"/>
      <c r="H943" s="260">
        <v>3</v>
      </c>
      <c r="I943" s="261"/>
      <c r="J943" s="257"/>
      <c r="K943" s="257"/>
      <c r="L943" s="262"/>
      <c r="M943" s="263"/>
      <c r="N943" s="264"/>
      <c r="O943" s="264"/>
      <c r="P943" s="264"/>
      <c r="Q943" s="264"/>
      <c r="R943" s="264"/>
      <c r="S943" s="264"/>
      <c r="T943" s="265"/>
      <c r="AT943" s="266" t="s">
        <v>188</v>
      </c>
      <c r="AU943" s="266" t="s">
        <v>85</v>
      </c>
      <c r="AV943" s="13" t="s">
        <v>85</v>
      </c>
      <c r="AW943" s="13" t="s">
        <v>32</v>
      </c>
      <c r="AX943" s="13" t="s">
        <v>76</v>
      </c>
      <c r="AY943" s="266" t="s">
        <v>179</v>
      </c>
    </row>
    <row r="944" s="13" customFormat="1">
      <c r="B944" s="256"/>
      <c r="C944" s="257"/>
      <c r="D944" s="247" t="s">
        <v>188</v>
      </c>
      <c r="E944" s="258" t="s">
        <v>1</v>
      </c>
      <c r="F944" s="259" t="s">
        <v>1261</v>
      </c>
      <c r="G944" s="257"/>
      <c r="H944" s="260">
        <v>3.5</v>
      </c>
      <c r="I944" s="261"/>
      <c r="J944" s="257"/>
      <c r="K944" s="257"/>
      <c r="L944" s="262"/>
      <c r="M944" s="263"/>
      <c r="N944" s="264"/>
      <c r="O944" s="264"/>
      <c r="P944" s="264"/>
      <c r="Q944" s="264"/>
      <c r="R944" s="264"/>
      <c r="S944" s="264"/>
      <c r="T944" s="265"/>
      <c r="AT944" s="266" t="s">
        <v>188</v>
      </c>
      <c r="AU944" s="266" t="s">
        <v>85</v>
      </c>
      <c r="AV944" s="13" t="s">
        <v>85</v>
      </c>
      <c r="AW944" s="13" t="s">
        <v>32</v>
      </c>
      <c r="AX944" s="13" t="s">
        <v>76</v>
      </c>
      <c r="AY944" s="266" t="s">
        <v>179</v>
      </c>
    </row>
    <row r="945" s="14" customFormat="1">
      <c r="B945" s="267"/>
      <c r="C945" s="268"/>
      <c r="D945" s="247" t="s">
        <v>188</v>
      </c>
      <c r="E945" s="269" t="s">
        <v>1</v>
      </c>
      <c r="F945" s="270" t="s">
        <v>193</v>
      </c>
      <c r="G945" s="268"/>
      <c r="H945" s="271">
        <v>35.899999999999999</v>
      </c>
      <c r="I945" s="272"/>
      <c r="J945" s="268"/>
      <c r="K945" s="268"/>
      <c r="L945" s="273"/>
      <c r="M945" s="274"/>
      <c r="N945" s="275"/>
      <c r="O945" s="275"/>
      <c r="P945" s="275"/>
      <c r="Q945" s="275"/>
      <c r="R945" s="275"/>
      <c r="S945" s="275"/>
      <c r="T945" s="276"/>
      <c r="AT945" s="277" t="s">
        <v>188</v>
      </c>
      <c r="AU945" s="277" t="s">
        <v>85</v>
      </c>
      <c r="AV945" s="14" t="s">
        <v>186</v>
      </c>
      <c r="AW945" s="14" t="s">
        <v>32</v>
      </c>
      <c r="AX945" s="14" t="s">
        <v>83</v>
      </c>
      <c r="AY945" s="277" t="s">
        <v>179</v>
      </c>
    </row>
    <row r="946" s="1" customFormat="1" ht="16.5" customHeight="1">
      <c r="B946" s="38"/>
      <c r="C946" s="278" t="s">
        <v>1262</v>
      </c>
      <c r="D946" s="278" t="s">
        <v>308</v>
      </c>
      <c r="E946" s="279" t="s">
        <v>1263</v>
      </c>
      <c r="F946" s="280" t="s">
        <v>1264</v>
      </c>
      <c r="G946" s="281" t="s">
        <v>372</v>
      </c>
      <c r="H946" s="282">
        <v>37.695</v>
      </c>
      <c r="I946" s="283"/>
      <c r="J946" s="284">
        <f>ROUND(I946*H946,2)</f>
        <v>0</v>
      </c>
      <c r="K946" s="280" t="s">
        <v>1</v>
      </c>
      <c r="L946" s="285"/>
      <c r="M946" s="286" t="s">
        <v>1</v>
      </c>
      <c r="N946" s="287" t="s">
        <v>41</v>
      </c>
      <c r="O946" s="86"/>
      <c r="P946" s="241">
        <f>O946*H946</f>
        <v>0</v>
      </c>
      <c r="Q946" s="241">
        <v>0.0015</v>
      </c>
      <c r="R946" s="241">
        <f>Q946*H946</f>
        <v>0.056542500000000002</v>
      </c>
      <c r="S946" s="241">
        <v>0</v>
      </c>
      <c r="T946" s="242">
        <f>S946*H946</f>
        <v>0</v>
      </c>
      <c r="AR946" s="243" t="s">
        <v>536</v>
      </c>
      <c r="AT946" s="243" t="s">
        <v>308</v>
      </c>
      <c r="AU946" s="243" t="s">
        <v>85</v>
      </c>
      <c r="AY946" s="17" t="s">
        <v>179</v>
      </c>
      <c r="BE946" s="244">
        <f>IF(N946="základní",J946,0)</f>
        <v>0</v>
      </c>
      <c r="BF946" s="244">
        <f>IF(N946="snížená",J946,0)</f>
        <v>0</v>
      </c>
      <c r="BG946" s="244">
        <f>IF(N946="zákl. přenesená",J946,0)</f>
        <v>0</v>
      </c>
      <c r="BH946" s="244">
        <f>IF(N946="sníž. přenesená",J946,0)</f>
        <v>0</v>
      </c>
      <c r="BI946" s="244">
        <f>IF(N946="nulová",J946,0)</f>
        <v>0</v>
      </c>
      <c r="BJ946" s="17" t="s">
        <v>83</v>
      </c>
      <c r="BK946" s="244">
        <f>ROUND(I946*H946,2)</f>
        <v>0</v>
      </c>
      <c r="BL946" s="17" t="s">
        <v>365</v>
      </c>
      <c r="BM946" s="243" t="s">
        <v>1265</v>
      </c>
    </row>
    <row r="947" s="1" customFormat="1" ht="16.5" customHeight="1">
      <c r="B947" s="38"/>
      <c r="C947" s="278" t="s">
        <v>1266</v>
      </c>
      <c r="D947" s="278" t="s">
        <v>308</v>
      </c>
      <c r="E947" s="279" t="s">
        <v>1267</v>
      </c>
      <c r="F947" s="280" t="s">
        <v>1268</v>
      </c>
      <c r="G947" s="281" t="s">
        <v>1269</v>
      </c>
      <c r="H947" s="282">
        <v>46</v>
      </c>
      <c r="I947" s="283"/>
      <c r="J947" s="284">
        <f>ROUND(I947*H947,2)</f>
        <v>0</v>
      </c>
      <c r="K947" s="280" t="s">
        <v>185</v>
      </c>
      <c r="L947" s="285"/>
      <c r="M947" s="286" t="s">
        <v>1</v>
      </c>
      <c r="N947" s="287" t="s">
        <v>41</v>
      </c>
      <c r="O947" s="86"/>
      <c r="P947" s="241">
        <f>O947*H947</f>
        <v>0</v>
      </c>
      <c r="Q947" s="241">
        <v>0.00020000000000000001</v>
      </c>
      <c r="R947" s="241">
        <f>Q947*H947</f>
        <v>0.0091999999999999998</v>
      </c>
      <c r="S947" s="241">
        <v>0</v>
      </c>
      <c r="T947" s="242">
        <f>S947*H947</f>
        <v>0</v>
      </c>
      <c r="AR947" s="243" t="s">
        <v>536</v>
      </c>
      <c r="AT947" s="243" t="s">
        <v>308</v>
      </c>
      <c r="AU947" s="243" t="s">
        <v>85</v>
      </c>
      <c r="AY947" s="17" t="s">
        <v>179</v>
      </c>
      <c r="BE947" s="244">
        <f>IF(N947="základní",J947,0)</f>
        <v>0</v>
      </c>
      <c r="BF947" s="244">
        <f>IF(N947="snížená",J947,0)</f>
        <v>0</v>
      </c>
      <c r="BG947" s="244">
        <f>IF(N947="zákl. přenesená",J947,0)</f>
        <v>0</v>
      </c>
      <c r="BH947" s="244">
        <f>IF(N947="sníž. přenesená",J947,0)</f>
        <v>0</v>
      </c>
      <c r="BI947" s="244">
        <f>IF(N947="nulová",J947,0)</f>
        <v>0</v>
      </c>
      <c r="BJ947" s="17" t="s">
        <v>83</v>
      </c>
      <c r="BK947" s="244">
        <f>ROUND(I947*H947,2)</f>
        <v>0</v>
      </c>
      <c r="BL947" s="17" t="s">
        <v>365</v>
      </c>
      <c r="BM947" s="243" t="s">
        <v>1270</v>
      </c>
    </row>
    <row r="948" s="13" customFormat="1">
      <c r="B948" s="256"/>
      <c r="C948" s="257"/>
      <c r="D948" s="247" t="s">
        <v>188</v>
      </c>
      <c r="E948" s="258" t="s">
        <v>1</v>
      </c>
      <c r="F948" s="259" t="s">
        <v>1271</v>
      </c>
      <c r="G948" s="257"/>
      <c r="H948" s="260">
        <v>46</v>
      </c>
      <c r="I948" s="261"/>
      <c r="J948" s="257"/>
      <c r="K948" s="257"/>
      <c r="L948" s="262"/>
      <c r="M948" s="263"/>
      <c r="N948" s="264"/>
      <c r="O948" s="264"/>
      <c r="P948" s="264"/>
      <c r="Q948" s="264"/>
      <c r="R948" s="264"/>
      <c r="S948" s="264"/>
      <c r="T948" s="265"/>
      <c r="AT948" s="266" t="s">
        <v>188</v>
      </c>
      <c r="AU948" s="266" t="s">
        <v>85</v>
      </c>
      <c r="AV948" s="13" t="s">
        <v>85</v>
      </c>
      <c r="AW948" s="13" t="s">
        <v>32</v>
      </c>
      <c r="AX948" s="13" t="s">
        <v>83</v>
      </c>
      <c r="AY948" s="266" t="s">
        <v>179</v>
      </c>
    </row>
    <row r="949" s="1" customFormat="1" ht="24" customHeight="1">
      <c r="B949" s="38"/>
      <c r="C949" s="232" t="s">
        <v>1272</v>
      </c>
      <c r="D949" s="232" t="s">
        <v>181</v>
      </c>
      <c r="E949" s="233" t="s">
        <v>1273</v>
      </c>
      <c r="F949" s="234" t="s">
        <v>1274</v>
      </c>
      <c r="G949" s="235" t="s">
        <v>372</v>
      </c>
      <c r="H949" s="236">
        <v>84</v>
      </c>
      <c r="I949" s="237"/>
      <c r="J949" s="238">
        <f>ROUND(I949*H949,2)</f>
        <v>0</v>
      </c>
      <c r="K949" s="234" t="s">
        <v>1</v>
      </c>
      <c r="L949" s="43"/>
      <c r="M949" s="239" t="s">
        <v>1</v>
      </c>
      <c r="N949" s="240" t="s">
        <v>41</v>
      </c>
      <c r="O949" s="86"/>
      <c r="P949" s="241">
        <f>O949*H949</f>
        <v>0</v>
      </c>
      <c r="Q949" s="241">
        <v>0</v>
      </c>
      <c r="R949" s="241">
        <f>Q949*H949</f>
        <v>0</v>
      </c>
      <c r="S949" s="241">
        <v>0</v>
      </c>
      <c r="T949" s="242">
        <f>S949*H949</f>
        <v>0</v>
      </c>
      <c r="AR949" s="243" t="s">
        <v>365</v>
      </c>
      <c r="AT949" s="243" t="s">
        <v>181</v>
      </c>
      <c r="AU949" s="243" t="s">
        <v>85</v>
      </c>
      <c r="AY949" s="17" t="s">
        <v>179</v>
      </c>
      <c r="BE949" s="244">
        <f>IF(N949="základní",J949,0)</f>
        <v>0</v>
      </c>
      <c r="BF949" s="244">
        <f>IF(N949="snížená",J949,0)</f>
        <v>0</v>
      </c>
      <c r="BG949" s="244">
        <f>IF(N949="zákl. přenesená",J949,0)</f>
        <v>0</v>
      </c>
      <c r="BH949" s="244">
        <f>IF(N949="sníž. přenesená",J949,0)</f>
        <v>0</v>
      </c>
      <c r="BI949" s="244">
        <f>IF(N949="nulová",J949,0)</f>
        <v>0</v>
      </c>
      <c r="BJ949" s="17" t="s">
        <v>83</v>
      </c>
      <c r="BK949" s="244">
        <f>ROUND(I949*H949,2)</f>
        <v>0</v>
      </c>
      <c r="BL949" s="17" t="s">
        <v>365</v>
      </c>
      <c r="BM949" s="243" t="s">
        <v>1275</v>
      </c>
    </row>
    <row r="950" s="13" customFormat="1">
      <c r="B950" s="256"/>
      <c r="C950" s="257"/>
      <c r="D950" s="247" t="s">
        <v>188</v>
      </c>
      <c r="E950" s="258" t="s">
        <v>1</v>
      </c>
      <c r="F950" s="259" t="s">
        <v>1276</v>
      </c>
      <c r="G950" s="257"/>
      <c r="H950" s="260">
        <v>12</v>
      </c>
      <c r="I950" s="261"/>
      <c r="J950" s="257"/>
      <c r="K950" s="257"/>
      <c r="L950" s="262"/>
      <c r="M950" s="263"/>
      <c r="N950" s="264"/>
      <c r="O950" s="264"/>
      <c r="P950" s="264"/>
      <c r="Q950" s="264"/>
      <c r="R950" s="264"/>
      <c r="S950" s="264"/>
      <c r="T950" s="265"/>
      <c r="AT950" s="266" t="s">
        <v>188</v>
      </c>
      <c r="AU950" s="266" t="s">
        <v>85</v>
      </c>
      <c r="AV950" s="13" t="s">
        <v>85</v>
      </c>
      <c r="AW950" s="13" t="s">
        <v>32</v>
      </c>
      <c r="AX950" s="13" t="s">
        <v>76</v>
      </c>
      <c r="AY950" s="266" t="s">
        <v>179</v>
      </c>
    </row>
    <row r="951" s="13" customFormat="1">
      <c r="B951" s="256"/>
      <c r="C951" s="257"/>
      <c r="D951" s="247" t="s">
        <v>188</v>
      </c>
      <c r="E951" s="258" t="s">
        <v>1</v>
      </c>
      <c r="F951" s="259" t="s">
        <v>1277</v>
      </c>
      <c r="G951" s="257"/>
      <c r="H951" s="260">
        <v>25.199999999999999</v>
      </c>
      <c r="I951" s="261"/>
      <c r="J951" s="257"/>
      <c r="K951" s="257"/>
      <c r="L951" s="262"/>
      <c r="M951" s="263"/>
      <c r="N951" s="264"/>
      <c r="O951" s="264"/>
      <c r="P951" s="264"/>
      <c r="Q951" s="264"/>
      <c r="R951" s="264"/>
      <c r="S951" s="264"/>
      <c r="T951" s="265"/>
      <c r="AT951" s="266" t="s">
        <v>188</v>
      </c>
      <c r="AU951" s="266" t="s">
        <v>85</v>
      </c>
      <c r="AV951" s="13" t="s">
        <v>85</v>
      </c>
      <c r="AW951" s="13" t="s">
        <v>32</v>
      </c>
      <c r="AX951" s="13" t="s">
        <v>76</v>
      </c>
      <c r="AY951" s="266" t="s">
        <v>179</v>
      </c>
    </row>
    <row r="952" s="13" customFormat="1">
      <c r="B952" s="256"/>
      <c r="C952" s="257"/>
      <c r="D952" s="247" t="s">
        <v>188</v>
      </c>
      <c r="E952" s="258" t="s">
        <v>1</v>
      </c>
      <c r="F952" s="259" t="s">
        <v>1278</v>
      </c>
      <c r="G952" s="257"/>
      <c r="H952" s="260">
        <v>28.800000000000001</v>
      </c>
      <c r="I952" s="261"/>
      <c r="J952" s="257"/>
      <c r="K952" s="257"/>
      <c r="L952" s="262"/>
      <c r="M952" s="263"/>
      <c r="N952" s="264"/>
      <c r="O952" s="264"/>
      <c r="P952" s="264"/>
      <c r="Q952" s="264"/>
      <c r="R952" s="264"/>
      <c r="S952" s="264"/>
      <c r="T952" s="265"/>
      <c r="AT952" s="266" t="s">
        <v>188</v>
      </c>
      <c r="AU952" s="266" t="s">
        <v>85</v>
      </c>
      <c r="AV952" s="13" t="s">
        <v>85</v>
      </c>
      <c r="AW952" s="13" t="s">
        <v>32</v>
      </c>
      <c r="AX952" s="13" t="s">
        <v>76</v>
      </c>
      <c r="AY952" s="266" t="s">
        <v>179</v>
      </c>
    </row>
    <row r="953" s="13" customFormat="1">
      <c r="B953" s="256"/>
      <c r="C953" s="257"/>
      <c r="D953" s="247" t="s">
        <v>188</v>
      </c>
      <c r="E953" s="258" t="s">
        <v>1</v>
      </c>
      <c r="F953" s="259" t="s">
        <v>1279</v>
      </c>
      <c r="G953" s="257"/>
      <c r="H953" s="260">
        <v>18</v>
      </c>
      <c r="I953" s="261"/>
      <c r="J953" s="257"/>
      <c r="K953" s="257"/>
      <c r="L953" s="262"/>
      <c r="M953" s="263"/>
      <c r="N953" s="264"/>
      <c r="O953" s="264"/>
      <c r="P953" s="264"/>
      <c r="Q953" s="264"/>
      <c r="R953" s="264"/>
      <c r="S953" s="264"/>
      <c r="T953" s="265"/>
      <c r="AT953" s="266" t="s">
        <v>188</v>
      </c>
      <c r="AU953" s="266" t="s">
        <v>85</v>
      </c>
      <c r="AV953" s="13" t="s">
        <v>85</v>
      </c>
      <c r="AW953" s="13" t="s">
        <v>32</v>
      </c>
      <c r="AX953" s="13" t="s">
        <v>76</v>
      </c>
      <c r="AY953" s="266" t="s">
        <v>179</v>
      </c>
    </row>
    <row r="954" s="14" customFormat="1">
      <c r="B954" s="267"/>
      <c r="C954" s="268"/>
      <c r="D954" s="247" t="s">
        <v>188</v>
      </c>
      <c r="E954" s="269" t="s">
        <v>1</v>
      </c>
      <c r="F954" s="270" t="s">
        <v>193</v>
      </c>
      <c r="G954" s="268"/>
      <c r="H954" s="271">
        <v>84</v>
      </c>
      <c r="I954" s="272"/>
      <c r="J954" s="268"/>
      <c r="K954" s="268"/>
      <c r="L954" s="273"/>
      <c r="M954" s="274"/>
      <c r="N954" s="275"/>
      <c r="O954" s="275"/>
      <c r="P954" s="275"/>
      <c r="Q954" s="275"/>
      <c r="R954" s="275"/>
      <c r="S954" s="275"/>
      <c r="T954" s="276"/>
      <c r="AT954" s="277" t="s">
        <v>188</v>
      </c>
      <c r="AU954" s="277" t="s">
        <v>85</v>
      </c>
      <c r="AV954" s="14" t="s">
        <v>186</v>
      </c>
      <c r="AW954" s="14" t="s">
        <v>32</v>
      </c>
      <c r="AX954" s="14" t="s">
        <v>83</v>
      </c>
      <c r="AY954" s="277" t="s">
        <v>179</v>
      </c>
    </row>
    <row r="955" s="1" customFormat="1" ht="16.5" customHeight="1">
      <c r="B955" s="38"/>
      <c r="C955" s="278" t="s">
        <v>1280</v>
      </c>
      <c r="D955" s="278" t="s">
        <v>308</v>
      </c>
      <c r="E955" s="279" t="s">
        <v>1281</v>
      </c>
      <c r="F955" s="280" t="s">
        <v>1282</v>
      </c>
      <c r="G955" s="281" t="s">
        <v>372</v>
      </c>
      <c r="H955" s="282">
        <v>88.200000000000003</v>
      </c>
      <c r="I955" s="283"/>
      <c r="J955" s="284">
        <f>ROUND(I955*H955,2)</f>
        <v>0</v>
      </c>
      <c r="K955" s="280" t="s">
        <v>280</v>
      </c>
      <c r="L955" s="285"/>
      <c r="M955" s="286" t="s">
        <v>1</v>
      </c>
      <c r="N955" s="287" t="s">
        <v>41</v>
      </c>
      <c r="O955" s="86"/>
      <c r="P955" s="241">
        <f>O955*H955</f>
        <v>0</v>
      </c>
      <c r="Q955" s="241">
        <v>0.0035999999999999999</v>
      </c>
      <c r="R955" s="241">
        <f>Q955*H955</f>
        <v>0.31752000000000002</v>
      </c>
      <c r="S955" s="241">
        <v>0</v>
      </c>
      <c r="T955" s="242">
        <f>S955*H955</f>
        <v>0</v>
      </c>
      <c r="AR955" s="243" t="s">
        <v>536</v>
      </c>
      <c r="AT955" s="243" t="s">
        <v>308</v>
      </c>
      <c r="AU955" s="243" t="s">
        <v>85</v>
      </c>
      <c r="AY955" s="17" t="s">
        <v>179</v>
      </c>
      <c r="BE955" s="244">
        <f>IF(N955="základní",J955,0)</f>
        <v>0</v>
      </c>
      <c r="BF955" s="244">
        <f>IF(N955="snížená",J955,0)</f>
        <v>0</v>
      </c>
      <c r="BG955" s="244">
        <f>IF(N955="zákl. přenesená",J955,0)</f>
        <v>0</v>
      </c>
      <c r="BH955" s="244">
        <f>IF(N955="sníž. přenesená",J955,0)</f>
        <v>0</v>
      </c>
      <c r="BI955" s="244">
        <f>IF(N955="nulová",J955,0)</f>
        <v>0</v>
      </c>
      <c r="BJ955" s="17" t="s">
        <v>83</v>
      </c>
      <c r="BK955" s="244">
        <f>ROUND(I955*H955,2)</f>
        <v>0</v>
      </c>
      <c r="BL955" s="17" t="s">
        <v>365</v>
      </c>
      <c r="BM955" s="243" t="s">
        <v>1283</v>
      </c>
    </row>
    <row r="956" s="13" customFormat="1">
      <c r="B956" s="256"/>
      <c r="C956" s="257"/>
      <c r="D956" s="247" t="s">
        <v>188</v>
      </c>
      <c r="E956" s="258" t="s">
        <v>1</v>
      </c>
      <c r="F956" s="259" t="s">
        <v>1284</v>
      </c>
      <c r="G956" s="257"/>
      <c r="H956" s="260">
        <v>88.200000000000003</v>
      </c>
      <c r="I956" s="261"/>
      <c r="J956" s="257"/>
      <c r="K956" s="257"/>
      <c r="L956" s="262"/>
      <c r="M956" s="263"/>
      <c r="N956" s="264"/>
      <c r="O956" s="264"/>
      <c r="P956" s="264"/>
      <c r="Q956" s="264"/>
      <c r="R956" s="264"/>
      <c r="S956" s="264"/>
      <c r="T956" s="265"/>
      <c r="AT956" s="266" t="s">
        <v>188</v>
      </c>
      <c r="AU956" s="266" t="s">
        <v>85</v>
      </c>
      <c r="AV956" s="13" t="s">
        <v>85</v>
      </c>
      <c r="AW956" s="13" t="s">
        <v>32</v>
      </c>
      <c r="AX956" s="13" t="s">
        <v>83</v>
      </c>
      <c r="AY956" s="266" t="s">
        <v>179</v>
      </c>
    </row>
    <row r="957" s="1" customFormat="1" ht="24" customHeight="1">
      <c r="B957" s="38"/>
      <c r="C957" s="232" t="s">
        <v>1285</v>
      </c>
      <c r="D957" s="232" t="s">
        <v>181</v>
      </c>
      <c r="E957" s="233" t="s">
        <v>1286</v>
      </c>
      <c r="F957" s="234" t="s">
        <v>1287</v>
      </c>
      <c r="G957" s="235" t="s">
        <v>372</v>
      </c>
      <c r="H957" s="236">
        <v>104</v>
      </c>
      <c r="I957" s="237"/>
      <c r="J957" s="238">
        <f>ROUND(I957*H957,2)</f>
        <v>0</v>
      </c>
      <c r="K957" s="234" t="s">
        <v>1</v>
      </c>
      <c r="L957" s="43"/>
      <c r="M957" s="239" t="s">
        <v>1</v>
      </c>
      <c r="N957" s="240" t="s">
        <v>41</v>
      </c>
      <c r="O957" s="86"/>
      <c r="P957" s="241">
        <f>O957*H957</f>
        <v>0</v>
      </c>
      <c r="Q957" s="241">
        <v>0</v>
      </c>
      <c r="R957" s="241">
        <f>Q957*H957</f>
        <v>0</v>
      </c>
      <c r="S957" s="241">
        <v>0.0092999999999999992</v>
      </c>
      <c r="T957" s="242">
        <f>S957*H957</f>
        <v>0.96719999999999995</v>
      </c>
      <c r="AR957" s="243" t="s">
        <v>365</v>
      </c>
      <c r="AT957" s="243" t="s">
        <v>181</v>
      </c>
      <c r="AU957" s="243" t="s">
        <v>85</v>
      </c>
      <c r="AY957" s="17" t="s">
        <v>179</v>
      </c>
      <c r="BE957" s="244">
        <f>IF(N957="základní",J957,0)</f>
        <v>0</v>
      </c>
      <c r="BF957" s="244">
        <f>IF(N957="snížená",J957,0)</f>
        <v>0</v>
      </c>
      <c r="BG957" s="244">
        <f>IF(N957="zákl. přenesená",J957,0)</f>
        <v>0</v>
      </c>
      <c r="BH957" s="244">
        <f>IF(N957="sníž. přenesená",J957,0)</f>
        <v>0</v>
      </c>
      <c r="BI957" s="244">
        <f>IF(N957="nulová",J957,0)</f>
        <v>0</v>
      </c>
      <c r="BJ957" s="17" t="s">
        <v>83</v>
      </c>
      <c r="BK957" s="244">
        <f>ROUND(I957*H957,2)</f>
        <v>0</v>
      </c>
      <c r="BL957" s="17" t="s">
        <v>365</v>
      </c>
      <c r="BM957" s="243" t="s">
        <v>1288</v>
      </c>
    </row>
    <row r="958" s="1" customFormat="1" ht="24" customHeight="1">
      <c r="B958" s="38"/>
      <c r="C958" s="232" t="s">
        <v>1289</v>
      </c>
      <c r="D958" s="232" t="s">
        <v>181</v>
      </c>
      <c r="E958" s="233" t="s">
        <v>1290</v>
      </c>
      <c r="F958" s="234" t="s">
        <v>1291</v>
      </c>
      <c r="G958" s="235" t="s">
        <v>801</v>
      </c>
      <c r="H958" s="299"/>
      <c r="I958" s="237"/>
      <c r="J958" s="238">
        <f>ROUND(I958*H958,2)</f>
        <v>0</v>
      </c>
      <c r="K958" s="234" t="s">
        <v>185</v>
      </c>
      <c r="L958" s="43"/>
      <c r="M958" s="239" t="s">
        <v>1</v>
      </c>
      <c r="N958" s="240" t="s">
        <v>41</v>
      </c>
      <c r="O958" s="86"/>
      <c r="P958" s="241">
        <f>O958*H958</f>
        <v>0</v>
      </c>
      <c r="Q958" s="241">
        <v>0</v>
      </c>
      <c r="R958" s="241">
        <f>Q958*H958</f>
        <v>0</v>
      </c>
      <c r="S958" s="241">
        <v>0</v>
      </c>
      <c r="T958" s="242">
        <f>S958*H958</f>
        <v>0</v>
      </c>
      <c r="AR958" s="243" t="s">
        <v>365</v>
      </c>
      <c r="AT958" s="243" t="s">
        <v>181</v>
      </c>
      <c r="AU958" s="243" t="s">
        <v>85</v>
      </c>
      <c r="AY958" s="17" t="s">
        <v>179</v>
      </c>
      <c r="BE958" s="244">
        <f>IF(N958="základní",J958,0)</f>
        <v>0</v>
      </c>
      <c r="BF958" s="244">
        <f>IF(N958="snížená",J958,0)</f>
        <v>0</v>
      </c>
      <c r="BG958" s="244">
        <f>IF(N958="zákl. přenesená",J958,0)</f>
        <v>0</v>
      </c>
      <c r="BH958" s="244">
        <f>IF(N958="sníž. přenesená",J958,0)</f>
        <v>0</v>
      </c>
      <c r="BI958" s="244">
        <f>IF(N958="nulová",J958,0)</f>
        <v>0</v>
      </c>
      <c r="BJ958" s="17" t="s">
        <v>83</v>
      </c>
      <c r="BK958" s="244">
        <f>ROUND(I958*H958,2)</f>
        <v>0</v>
      </c>
      <c r="BL958" s="17" t="s">
        <v>365</v>
      </c>
      <c r="BM958" s="243" t="s">
        <v>1292</v>
      </c>
    </row>
    <row r="959" s="11" customFormat="1" ht="22.8" customHeight="1">
      <c r="B959" s="216"/>
      <c r="C959" s="217"/>
      <c r="D959" s="218" t="s">
        <v>75</v>
      </c>
      <c r="E959" s="230" t="s">
        <v>1293</v>
      </c>
      <c r="F959" s="230" t="s">
        <v>1294</v>
      </c>
      <c r="G959" s="217"/>
      <c r="H959" s="217"/>
      <c r="I959" s="220"/>
      <c r="J959" s="231">
        <f>BK959</f>
        <v>0</v>
      </c>
      <c r="K959" s="217"/>
      <c r="L959" s="222"/>
      <c r="M959" s="223"/>
      <c r="N959" s="224"/>
      <c r="O959" s="224"/>
      <c r="P959" s="225">
        <f>SUM(P960:P976)</f>
        <v>0</v>
      </c>
      <c r="Q959" s="224"/>
      <c r="R959" s="225">
        <f>SUM(R960:R976)</f>
        <v>1.1775840000000002</v>
      </c>
      <c r="S959" s="224"/>
      <c r="T959" s="226">
        <f>SUM(T960:T976)</f>
        <v>0.29999999999999999</v>
      </c>
      <c r="AR959" s="227" t="s">
        <v>85</v>
      </c>
      <c r="AT959" s="228" t="s">
        <v>75</v>
      </c>
      <c r="AU959" s="228" t="s">
        <v>83</v>
      </c>
      <c r="AY959" s="227" t="s">
        <v>179</v>
      </c>
      <c r="BK959" s="229">
        <f>SUM(BK960:BK976)</f>
        <v>0</v>
      </c>
    </row>
    <row r="960" s="1" customFormat="1" ht="16.5" customHeight="1">
      <c r="B960" s="38"/>
      <c r="C960" s="232" t="s">
        <v>1295</v>
      </c>
      <c r="D960" s="232" t="s">
        <v>181</v>
      </c>
      <c r="E960" s="233" t="s">
        <v>1296</v>
      </c>
      <c r="F960" s="234" t="s">
        <v>1297</v>
      </c>
      <c r="G960" s="235" t="s">
        <v>201</v>
      </c>
      <c r="H960" s="236">
        <v>16</v>
      </c>
      <c r="I960" s="237"/>
      <c r="J960" s="238">
        <f>ROUND(I960*H960,2)</f>
        <v>0</v>
      </c>
      <c r="K960" s="234" t="s">
        <v>185</v>
      </c>
      <c r="L960" s="43"/>
      <c r="M960" s="239" t="s">
        <v>1</v>
      </c>
      <c r="N960" s="240" t="s">
        <v>41</v>
      </c>
      <c r="O960" s="86"/>
      <c r="P960" s="241">
        <f>O960*H960</f>
        <v>0</v>
      </c>
      <c r="Q960" s="241">
        <v>0.00010000000000000001</v>
      </c>
      <c r="R960" s="241">
        <f>Q960*H960</f>
        <v>0.0016000000000000001</v>
      </c>
      <c r="S960" s="241">
        <v>0</v>
      </c>
      <c r="T960" s="242">
        <f>S960*H960</f>
        <v>0</v>
      </c>
      <c r="AR960" s="243" t="s">
        <v>365</v>
      </c>
      <c r="AT960" s="243" t="s">
        <v>181</v>
      </c>
      <c r="AU960" s="243" t="s">
        <v>85</v>
      </c>
      <c r="AY960" s="17" t="s">
        <v>179</v>
      </c>
      <c r="BE960" s="244">
        <f>IF(N960="základní",J960,0)</f>
        <v>0</v>
      </c>
      <c r="BF960" s="244">
        <f>IF(N960="snížená",J960,0)</f>
        <v>0</v>
      </c>
      <c r="BG960" s="244">
        <f>IF(N960="zákl. přenesená",J960,0)</f>
        <v>0</v>
      </c>
      <c r="BH960" s="244">
        <f>IF(N960="sníž. přenesená",J960,0)</f>
        <v>0</v>
      </c>
      <c r="BI960" s="244">
        <f>IF(N960="nulová",J960,0)</f>
        <v>0</v>
      </c>
      <c r="BJ960" s="17" t="s">
        <v>83</v>
      </c>
      <c r="BK960" s="244">
        <f>ROUND(I960*H960,2)</f>
        <v>0</v>
      </c>
      <c r="BL960" s="17" t="s">
        <v>365</v>
      </c>
      <c r="BM960" s="243" t="s">
        <v>1298</v>
      </c>
    </row>
    <row r="961" s="12" customFormat="1">
      <c r="B961" s="245"/>
      <c r="C961" s="246"/>
      <c r="D961" s="247" t="s">
        <v>188</v>
      </c>
      <c r="E961" s="248" t="s">
        <v>1</v>
      </c>
      <c r="F961" s="249" t="s">
        <v>1299</v>
      </c>
      <c r="G961" s="246"/>
      <c r="H961" s="248" t="s">
        <v>1</v>
      </c>
      <c r="I961" s="250"/>
      <c r="J961" s="246"/>
      <c r="K961" s="246"/>
      <c r="L961" s="251"/>
      <c r="M961" s="252"/>
      <c r="N961" s="253"/>
      <c r="O961" s="253"/>
      <c r="P961" s="253"/>
      <c r="Q961" s="253"/>
      <c r="R961" s="253"/>
      <c r="S961" s="253"/>
      <c r="T961" s="254"/>
      <c r="AT961" s="255" t="s">
        <v>188</v>
      </c>
      <c r="AU961" s="255" t="s">
        <v>85</v>
      </c>
      <c r="AV961" s="12" t="s">
        <v>83</v>
      </c>
      <c r="AW961" s="12" t="s">
        <v>32</v>
      </c>
      <c r="AX961" s="12" t="s">
        <v>76</v>
      </c>
      <c r="AY961" s="255" t="s">
        <v>179</v>
      </c>
    </row>
    <row r="962" s="13" customFormat="1">
      <c r="B962" s="256"/>
      <c r="C962" s="257"/>
      <c r="D962" s="247" t="s">
        <v>188</v>
      </c>
      <c r="E962" s="258" t="s">
        <v>1</v>
      </c>
      <c r="F962" s="259" t="s">
        <v>1300</v>
      </c>
      <c r="G962" s="257"/>
      <c r="H962" s="260">
        <v>16</v>
      </c>
      <c r="I962" s="261"/>
      <c r="J962" s="257"/>
      <c r="K962" s="257"/>
      <c r="L962" s="262"/>
      <c r="M962" s="263"/>
      <c r="N962" s="264"/>
      <c r="O962" s="264"/>
      <c r="P962" s="264"/>
      <c r="Q962" s="264"/>
      <c r="R962" s="264"/>
      <c r="S962" s="264"/>
      <c r="T962" s="265"/>
      <c r="AT962" s="266" t="s">
        <v>188</v>
      </c>
      <c r="AU962" s="266" t="s">
        <v>85</v>
      </c>
      <c r="AV962" s="13" t="s">
        <v>85</v>
      </c>
      <c r="AW962" s="13" t="s">
        <v>32</v>
      </c>
      <c r="AX962" s="13" t="s">
        <v>83</v>
      </c>
      <c r="AY962" s="266" t="s">
        <v>179</v>
      </c>
    </row>
    <row r="963" s="1" customFormat="1" ht="24" customHeight="1">
      <c r="B963" s="38"/>
      <c r="C963" s="278" t="s">
        <v>1301</v>
      </c>
      <c r="D963" s="278" t="s">
        <v>308</v>
      </c>
      <c r="E963" s="279" t="s">
        <v>1302</v>
      </c>
      <c r="F963" s="280" t="s">
        <v>1303</v>
      </c>
      <c r="G963" s="281" t="s">
        <v>201</v>
      </c>
      <c r="H963" s="282">
        <v>17.600000000000001</v>
      </c>
      <c r="I963" s="283"/>
      <c r="J963" s="284">
        <f>ROUND(I963*H963,2)</f>
        <v>0</v>
      </c>
      <c r="K963" s="280" t="s">
        <v>185</v>
      </c>
      <c r="L963" s="285"/>
      <c r="M963" s="286" t="s">
        <v>1</v>
      </c>
      <c r="N963" s="287" t="s">
        <v>41</v>
      </c>
      <c r="O963" s="86"/>
      <c r="P963" s="241">
        <f>O963*H963</f>
        <v>0</v>
      </c>
      <c r="Q963" s="241">
        <v>0.0045900000000000003</v>
      </c>
      <c r="R963" s="241">
        <f>Q963*H963</f>
        <v>0.080784000000000009</v>
      </c>
      <c r="S963" s="241">
        <v>0</v>
      </c>
      <c r="T963" s="242">
        <f>S963*H963</f>
        <v>0</v>
      </c>
      <c r="AR963" s="243" t="s">
        <v>536</v>
      </c>
      <c r="AT963" s="243" t="s">
        <v>308</v>
      </c>
      <c r="AU963" s="243" t="s">
        <v>85</v>
      </c>
      <c r="AY963" s="17" t="s">
        <v>179</v>
      </c>
      <c r="BE963" s="244">
        <f>IF(N963="základní",J963,0)</f>
        <v>0</v>
      </c>
      <c r="BF963" s="244">
        <f>IF(N963="snížená",J963,0)</f>
        <v>0</v>
      </c>
      <c r="BG963" s="244">
        <f>IF(N963="zákl. přenesená",J963,0)</f>
        <v>0</v>
      </c>
      <c r="BH963" s="244">
        <f>IF(N963="sníž. přenesená",J963,0)</f>
        <v>0</v>
      </c>
      <c r="BI963" s="244">
        <f>IF(N963="nulová",J963,0)</f>
        <v>0</v>
      </c>
      <c r="BJ963" s="17" t="s">
        <v>83</v>
      </c>
      <c r="BK963" s="244">
        <f>ROUND(I963*H963,2)</f>
        <v>0</v>
      </c>
      <c r="BL963" s="17" t="s">
        <v>365</v>
      </c>
      <c r="BM963" s="243" t="s">
        <v>1304</v>
      </c>
    </row>
    <row r="964" s="13" customFormat="1">
      <c r="B964" s="256"/>
      <c r="C964" s="257"/>
      <c r="D964" s="247" t="s">
        <v>188</v>
      </c>
      <c r="E964" s="258" t="s">
        <v>1</v>
      </c>
      <c r="F964" s="259" t="s">
        <v>1305</v>
      </c>
      <c r="G964" s="257"/>
      <c r="H964" s="260">
        <v>17.600000000000001</v>
      </c>
      <c r="I964" s="261"/>
      <c r="J964" s="257"/>
      <c r="K964" s="257"/>
      <c r="L964" s="262"/>
      <c r="M964" s="263"/>
      <c r="N964" s="264"/>
      <c r="O964" s="264"/>
      <c r="P964" s="264"/>
      <c r="Q964" s="264"/>
      <c r="R964" s="264"/>
      <c r="S964" s="264"/>
      <c r="T964" s="265"/>
      <c r="AT964" s="266" t="s">
        <v>188</v>
      </c>
      <c r="AU964" s="266" t="s">
        <v>85</v>
      </c>
      <c r="AV964" s="13" t="s">
        <v>85</v>
      </c>
      <c r="AW964" s="13" t="s">
        <v>32</v>
      </c>
      <c r="AX964" s="13" t="s">
        <v>83</v>
      </c>
      <c r="AY964" s="266" t="s">
        <v>179</v>
      </c>
    </row>
    <row r="965" s="1" customFormat="1" ht="48" customHeight="1">
      <c r="B965" s="38"/>
      <c r="C965" s="232" t="s">
        <v>1306</v>
      </c>
      <c r="D965" s="232" t="s">
        <v>181</v>
      </c>
      <c r="E965" s="233" t="s">
        <v>1307</v>
      </c>
      <c r="F965" s="234" t="s">
        <v>1308</v>
      </c>
      <c r="G965" s="235" t="s">
        <v>257</v>
      </c>
      <c r="H965" s="236">
        <v>1</v>
      </c>
      <c r="I965" s="237"/>
      <c r="J965" s="238">
        <f>ROUND(I965*H965,2)</f>
        <v>0</v>
      </c>
      <c r="K965" s="234" t="s">
        <v>185</v>
      </c>
      <c r="L965" s="43"/>
      <c r="M965" s="239" t="s">
        <v>1</v>
      </c>
      <c r="N965" s="240" t="s">
        <v>41</v>
      </c>
      <c r="O965" s="86"/>
      <c r="P965" s="241">
        <f>O965*H965</f>
        <v>0</v>
      </c>
      <c r="Q965" s="241">
        <v>0.00088999999999999995</v>
      </c>
      <c r="R965" s="241">
        <f>Q965*H965</f>
        <v>0.00088999999999999995</v>
      </c>
      <c r="S965" s="241">
        <v>0</v>
      </c>
      <c r="T965" s="242">
        <f>S965*H965</f>
        <v>0</v>
      </c>
      <c r="AR965" s="243" t="s">
        <v>365</v>
      </c>
      <c r="AT965" s="243" t="s">
        <v>181</v>
      </c>
      <c r="AU965" s="243" t="s">
        <v>85</v>
      </c>
      <c r="AY965" s="17" t="s">
        <v>179</v>
      </c>
      <c r="BE965" s="244">
        <f>IF(N965="základní",J965,0)</f>
        <v>0</v>
      </c>
      <c r="BF965" s="244">
        <f>IF(N965="snížená",J965,0)</f>
        <v>0</v>
      </c>
      <c r="BG965" s="244">
        <f>IF(N965="zákl. přenesená",J965,0)</f>
        <v>0</v>
      </c>
      <c r="BH965" s="244">
        <f>IF(N965="sníž. přenesená",J965,0)</f>
        <v>0</v>
      </c>
      <c r="BI965" s="244">
        <f>IF(N965="nulová",J965,0)</f>
        <v>0</v>
      </c>
      <c r="BJ965" s="17" t="s">
        <v>83</v>
      </c>
      <c r="BK965" s="244">
        <f>ROUND(I965*H965,2)</f>
        <v>0</v>
      </c>
      <c r="BL965" s="17" t="s">
        <v>365</v>
      </c>
      <c r="BM965" s="243" t="s">
        <v>1309</v>
      </c>
    </row>
    <row r="966" s="1" customFormat="1" ht="24" customHeight="1">
      <c r="B966" s="38"/>
      <c r="C966" s="232" t="s">
        <v>1310</v>
      </c>
      <c r="D966" s="232" t="s">
        <v>181</v>
      </c>
      <c r="E966" s="233" t="s">
        <v>1311</v>
      </c>
      <c r="F966" s="234" t="s">
        <v>1312</v>
      </c>
      <c r="G966" s="235" t="s">
        <v>1313</v>
      </c>
      <c r="H966" s="236">
        <v>342.5</v>
      </c>
      <c r="I966" s="237"/>
      <c r="J966" s="238">
        <f>ROUND(I966*H966,2)</f>
        <v>0</v>
      </c>
      <c r="K966" s="234" t="s">
        <v>185</v>
      </c>
      <c r="L966" s="43"/>
      <c r="M966" s="239" t="s">
        <v>1</v>
      </c>
      <c r="N966" s="240" t="s">
        <v>41</v>
      </c>
      <c r="O966" s="86"/>
      <c r="P966" s="241">
        <f>O966*H966</f>
        <v>0</v>
      </c>
      <c r="Q966" s="241">
        <v>5.0000000000000002E-05</v>
      </c>
      <c r="R966" s="241">
        <f>Q966*H966</f>
        <v>0.017125000000000001</v>
      </c>
      <c r="S966" s="241">
        <v>0</v>
      </c>
      <c r="T966" s="242">
        <f>S966*H966</f>
        <v>0</v>
      </c>
      <c r="AR966" s="243" t="s">
        <v>365</v>
      </c>
      <c r="AT966" s="243" t="s">
        <v>181</v>
      </c>
      <c r="AU966" s="243" t="s">
        <v>85</v>
      </c>
      <c r="AY966" s="17" t="s">
        <v>179</v>
      </c>
      <c r="BE966" s="244">
        <f>IF(N966="základní",J966,0)</f>
        <v>0</v>
      </c>
      <c r="BF966" s="244">
        <f>IF(N966="snížená",J966,0)</f>
        <v>0</v>
      </c>
      <c r="BG966" s="244">
        <f>IF(N966="zákl. přenesená",J966,0)</f>
        <v>0</v>
      </c>
      <c r="BH966" s="244">
        <f>IF(N966="sníž. přenesená",J966,0)</f>
        <v>0</v>
      </c>
      <c r="BI966" s="244">
        <f>IF(N966="nulová",J966,0)</f>
        <v>0</v>
      </c>
      <c r="BJ966" s="17" t="s">
        <v>83</v>
      </c>
      <c r="BK966" s="244">
        <f>ROUND(I966*H966,2)</f>
        <v>0</v>
      </c>
      <c r="BL966" s="17" t="s">
        <v>365</v>
      </c>
      <c r="BM966" s="243" t="s">
        <v>1314</v>
      </c>
    </row>
    <row r="967" s="12" customFormat="1">
      <c r="B967" s="245"/>
      <c r="C967" s="246"/>
      <c r="D967" s="247" t="s">
        <v>188</v>
      </c>
      <c r="E967" s="248" t="s">
        <v>1</v>
      </c>
      <c r="F967" s="249" t="s">
        <v>1315</v>
      </c>
      <c r="G967" s="246"/>
      <c r="H967" s="248" t="s">
        <v>1</v>
      </c>
      <c r="I967" s="250"/>
      <c r="J967" s="246"/>
      <c r="K967" s="246"/>
      <c r="L967" s="251"/>
      <c r="M967" s="252"/>
      <c r="N967" s="253"/>
      <c r="O967" s="253"/>
      <c r="P967" s="253"/>
      <c r="Q967" s="253"/>
      <c r="R967" s="253"/>
      <c r="S967" s="253"/>
      <c r="T967" s="254"/>
      <c r="AT967" s="255" t="s">
        <v>188</v>
      </c>
      <c r="AU967" s="255" t="s">
        <v>85</v>
      </c>
      <c r="AV967" s="12" t="s">
        <v>83</v>
      </c>
      <c r="AW967" s="12" t="s">
        <v>32</v>
      </c>
      <c r="AX967" s="12" t="s">
        <v>76</v>
      </c>
      <c r="AY967" s="255" t="s">
        <v>179</v>
      </c>
    </row>
    <row r="968" s="13" customFormat="1">
      <c r="B968" s="256"/>
      <c r="C968" s="257"/>
      <c r="D968" s="247" t="s">
        <v>188</v>
      </c>
      <c r="E968" s="258" t="s">
        <v>1</v>
      </c>
      <c r="F968" s="259" t="s">
        <v>1316</v>
      </c>
      <c r="G968" s="257"/>
      <c r="H968" s="260">
        <v>342.5</v>
      </c>
      <c r="I968" s="261"/>
      <c r="J968" s="257"/>
      <c r="K968" s="257"/>
      <c r="L968" s="262"/>
      <c r="M968" s="263"/>
      <c r="N968" s="264"/>
      <c r="O968" s="264"/>
      <c r="P968" s="264"/>
      <c r="Q968" s="264"/>
      <c r="R968" s="264"/>
      <c r="S968" s="264"/>
      <c r="T968" s="265"/>
      <c r="AT968" s="266" t="s">
        <v>188</v>
      </c>
      <c r="AU968" s="266" t="s">
        <v>85</v>
      </c>
      <c r="AV968" s="13" t="s">
        <v>85</v>
      </c>
      <c r="AW968" s="13" t="s">
        <v>32</v>
      </c>
      <c r="AX968" s="13" t="s">
        <v>83</v>
      </c>
      <c r="AY968" s="266" t="s">
        <v>179</v>
      </c>
    </row>
    <row r="969" s="1" customFormat="1" ht="16.5" customHeight="1">
      <c r="B969" s="38"/>
      <c r="C969" s="278" t="s">
        <v>1317</v>
      </c>
      <c r="D969" s="278" t="s">
        <v>308</v>
      </c>
      <c r="E969" s="279" t="s">
        <v>1318</v>
      </c>
      <c r="F969" s="280" t="s">
        <v>1319</v>
      </c>
      <c r="G969" s="281" t="s">
        <v>1313</v>
      </c>
      <c r="H969" s="282">
        <v>342.5</v>
      </c>
      <c r="I969" s="283"/>
      <c r="J969" s="284">
        <f>ROUND(I969*H969,2)</f>
        <v>0</v>
      </c>
      <c r="K969" s="280" t="s">
        <v>1</v>
      </c>
      <c r="L969" s="285"/>
      <c r="M969" s="286" t="s">
        <v>1</v>
      </c>
      <c r="N969" s="287" t="s">
        <v>41</v>
      </c>
      <c r="O969" s="86"/>
      <c r="P969" s="241">
        <f>O969*H969</f>
        <v>0</v>
      </c>
      <c r="Q969" s="241">
        <v>0.001</v>
      </c>
      <c r="R969" s="241">
        <f>Q969*H969</f>
        <v>0.34250000000000003</v>
      </c>
      <c r="S969" s="241">
        <v>0</v>
      </c>
      <c r="T969" s="242">
        <f>S969*H969</f>
        <v>0</v>
      </c>
      <c r="AR969" s="243" t="s">
        <v>536</v>
      </c>
      <c r="AT969" s="243" t="s">
        <v>308</v>
      </c>
      <c r="AU969" s="243" t="s">
        <v>85</v>
      </c>
      <c r="AY969" s="17" t="s">
        <v>179</v>
      </c>
      <c r="BE969" s="244">
        <f>IF(N969="základní",J969,0)</f>
        <v>0</v>
      </c>
      <c r="BF969" s="244">
        <f>IF(N969="snížená",J969,0)</f>
        <v>0</v>
      </c>
      <c r="BG969" s="244">
        <f>IF(N969="zákl. přenesená",J969,0)</f>
        <v>0</v>
      </c>
      <c r="BH969" s="244">
        <f>IF(N969="sníž. přenesená",J969,0)</f>
        <v>0</v>
      </c>
      <c r="BI969" s="244">
        <f>IF(N969="nulová",J969,0)</f>
        <v>0</v>
      </c>
      <c r="BJ969" s="17" t="s">
        <v>83</v>
      </c>
      <c r="BK969" s="244">
        <f>ROUND(I969*H969,2)</f>
        <v>0</v>
      </c>
      <c r="BL969" s="17" t="s">
        <v>365</v>
      </c>
      <c r="BM969" s="243" t="s">
        <v>1320</v>
      </c>
    </row>
    <row r="970" s="1" customFormat="1" ht="24" customHeight="1">
      <c r="B970" s="38"/>
      <c r="C970" s="232" t="s">
        <v>1321</v>
      </c>
      <c r="D970" s="232" t="s">
        <v>181</v>
      </c>
      <c r="E970" s="233" t="s">
        <v>1311</v>
      </c>
      <c r="F970" s="234" t="s">
        <v>1312</v>
      </c>
      <c r="G970" s="235" t="s">
        <v>1313</v>
      </c>
      <c r="H970" s="236">
        <v>699.70000000000005</v>
      </c>
      <c r="I970" s="237"/>
      <c r="J970" s="238">
        <f>ROUND(I970*H970,2)</f>
        <v>0</v>
      </c>
      <c r="K970" s="234" t="s">
        <v>185</v>
      </c>
      <c r="L970" s="43"/>
      <c r="M970" s="239" t="s">
        <v>1</v>
      </c>
      <c r="N970" s="240" t="s">
        <v>41</v>
      </c>
      <c r="O970" s="86"/>
      <c r="P970" s="241">
        <f>O970*H970</f>
        <v>0</v>
      </c>
      <c r="Q970" s="241">
        <v>5.0000000000000002E-05</v>
      </c>
      <c r="R970" s="241">
        <f>Q970*H970</f>
        <v>0.034985000000000002</v>
      </c>
      <c r="S970" s="241">
        <v>0</v>
      </c>
      <c r="T970" s="242">
        <f>S970*H970</f>
        <v>0</v>
      </c>
      <c r="AR970" s="243" t="s">
        <v>365</v>
      </c>
      <c r="AT970" s="243" t="s">
        <v>181</v>
      </c>
      <c r="AU970" s="243" t="s">
        <v>85</v>
      </c>
      <c r="AY970" s="17" t="s">
        <v>179</v>
      </c>
      <c r="BE970" s="244">
        <f>IF(N970="základní",J970,0)</f>
        <v>0</v>
      </c>
      <c r="BF970" s="244">
        <f>IF(N970="snížená",J970,0)</f>
        <v>0</v>
      </c>
      <c r="BG970" s="244">
        <f>IF(N970="zákl. přenesená",J970,0)</f>
        <v>0</v>
      </c>
      <c r="BH970" s="244">
        <f>IF(N970="sníž. přenesená",J970,0)</f>
        <v>0</v>
      </c>
      <c r="BI970" s="244">
        <f>IF(N970="nulová",J970,0)</f>
        <v>0</v>
      </c>
      <c r="BJ970" s="17" t="s">
        <v>83</v>
      </c>
      <c r="BK970" s="244">
        <f>ROUND(I970*H970,2)</f>
        <v>0</v>
      </c>
      <c r="BL970" s="17" t="s">
        <v>365</v>
      </c>
      <c r="BM970" s="243" t="s">
        <v>1322</v>
      </c>
    </row>
    <row r="971" s="12" customFormat="1">
      <c r="B971" s="245"/>
      <c r="C971" s="246"/>
      <c r="D971" s="247" t="s">
        <v>188</v>
      </c>
      <c r="E971" s="248" t="s">
        <v>1</v>
      </c>
      <c r="F971" s="249" t="s">
        <v>1323</v>
      </c>
      <c r="G971" s="246"/>
      <c r="H971" s="248" t="s">
        <v>1</v>
      </c>
      <c r="I971" s="250"/>
      <c r="J971" s="246"/>
      <c r="K971" s="246"/>
      <c r="L971" s="251"/>
      <c r="M971" s="252"/>
      <c r="N971" s="253"/>
      <c r="O971" s="253"/>
      <c r="P971" s="253"/>
      <c r="Q971" s="253"/>
      <c r="R971" s="253"/>
      <c r="S971" s="253"/>
      <c r="T971" s="254"/>
      <c r="AT971" s="255" t="s">
        <v>188</v>
      </c>
      <c r="AU971" s="255" t="s">
        <v>85</v>
      </c>
      <c r="AV971" s="12" t="s">
        <v>83</v>
      </c>
      <c r="AW971" s="12" t="s">
        <v>32</v>
      </c>
      <c r="AX971" s="12" t="s">
        <v>76</v>
      </c>
      <c r="AY971" s="255" t="s">
        <v>179</v>
      </c>
    </row>
    <row r="972" s="13" customFormat="1">
      <c r="B972" s="256"/>
      <c r="C972" s="257"/>
      <c r="D972" s="247" t="s">
        <v>188</v>
      </c>
      <c r="E972" s="258" t="s">
        <v>1</v>
      </c>
      <c r="F972" s="259" t="s">
        <v>1324</v>
      </c>
      <c r="G972" s="257"/>
      <c r="H972" s="260">
        <v>699.70000000000005</v>
      </c>
      <c r="I972" s="261"/>
      <c r="J972" s="257"/>
      <c r="K972" s="257"/>
      <c r="L972" s="262"/>
      <c r="M972" s="263"/>
      <c r="N972" s="264"/>
      <c r="O972" s="264"/>
      <c r="P972" s="264"/>
      <c r="Q972" s="264"/>
      <c r="R972" s="264"/>
      <c r="S972" s="264"/>
      <c r="T972" s="265"/>
      <c r="AT972" s="266" t="s">
        <v>188</v>
      </c>
      <c r="AU972" s="266" t="s">
        <v>85</v>
      </c>
      <c r="AV972" s="13" t="s">
        <v>85</v>
      </c>
      <c r="AW972" s="13" t="s">
        <v>32</v>
      </c>
      <c r="AX972" s="13" t="s">
        <v>83</v>
      </c>
      <c r="AY972" s="266" t="s">
        <v>179</v>
      </c>
    </row>
    <row r="973" s="1" customFormat="1" ht="16.5" customHeight="1">
      <c r="B973" s="38"/>
      <c r="C973" s="278" t="s">
        <v>1325</v>
      </c>
      <c r="D973" s="278" t="s">
        <v>308</v>
      </c>
      <c r="E973" s="279" t="s">
        <v>1318</v>
      </c>
      <c r="F973" s="280" t="s">
        <v>1319</v>
      </c>
      <c r="G973" s="281" t="s">
        <v>1313</v>
      </c>
      <c r="H973" s="282">
        <v>699.70000000000005</v>
      </c>
      <c r="I973" s="283"/>
      <c r="J973" s="284">
        <f>ROUND(I973*H973,2)</f>
        <v>0</v>
      </c>
      <c r="K973" s="280" t="s">
        <v>1</v>
      </c>
      <c r="L973" s="285"/>
      <c r="M973" s="286" t="s">
        <v>1</v>
      </c>
      <c r="N973" s="287" t="s">
        <v>41</v>
      </c>
      <c r="O973" s="86"/>
      <c r="P973" s="241">
        <f>O973*H973</f>
        <v>0</v>
      </c>
      <c r="Q973" s="241">
        <v>0.001</v>
      </c>
      <c r="R973" s="241">
        <f>Q973*H973</f>
        <v>0.6997000000000001</v>
      </c>
      <c r="S973" s="241">
        <v>0</v>
      </c>
      <c r="T973" s="242">
        <f>S973*H973</f>
        <v>0</v>
      </c>
      <c r="AR973" s="243" t="s">
        <v>536</v>
      </c>
      <c r="AT973" s="243" t="s">
        <v>308</v>
      </c>
      <c r="AU973" s="243" t="s">
        <v>85</v>
      </c>
      <c r="AY973" s="17" t="s">
        <v>179</v>
      </c>
      <c r="BE973" s="244">
        <f>IF(N973="základní",J973,0)</f>
        <v>0</v>
      </c>
      <c r="BF973" s="244">
        <f>IF(N973="snížená",J973,0)</f>
        <v>0</v>
      </c>
      <c r="BG973" s="244">
        <f>IF(N973="zákl. přenesená",J973,0)</f>
        <v>0</v>
      </c>
      <c r="BH973" s="244">
        <f>IF(N973="sníž. přenesená",J973,0)</f>
        <v>0</v>
      </c>
      <c r="BI973" s="244">
        <f>IF(N973="nulová",J973,0)</f>
        <v>0</v>
      </c>
      <c r="BJ973" s="17" t="s">
        <v>83</v>
      </c>
      <c r="BK973" s="244">
        <f>ROUND(I973*H973,2)</f>
        <v>0</v>
      </c>
      <c r="BL973" s="17" t="s">
        <v>365</v>
      </c>
      <c r="BM973" s="243" t="s">
        <v>1326</v>
      </c>
    </row>
    <row r="974" s="1" customFormat="1" ht="24" customHeight="1">
      <c r="B974" s="38"/>
      <c r="C974" s="232" t="s">
        <v>1327</v>
      </c>
      <c r="D974" s="232" t="s">
        <v>181</v>
      </c>
      <c r="E974" s="233" t="s">
        <v>1328</v>
      </c>
      <c r="F974" s="234" t="s">
        <v>1329</v>
      </c>
      <c r="G974" s="235" t="s">
        <v>1313</v>
      </c>
      <c r="H974" s="236">
        <v>300</v>
      </c>
      <c r="I974" s="237"/>
      <c r="J974" s="238">
        <f>ROUND(I974*H974,2)</f>
        <v>0</v>
      </c>
      <c r="K974" s="234" t="s">
        <v>185</v>
      </c>
      <c r="L974" s="43"/>
      <c r="M974" s="239" t="s">
        <v>1</v>
      </c>
      <c r="N974" s="240" t="s">
        <v>41</v>
      </c>
      <c r="O974" s="86"/>
      <c r="P974" s="241">
        <f>O974*H974</f>
        <v>0</v>
      </c>
      <c r="Q974" s="241">
        <v>0</v>
      </c>
      <c r="R974" s="241">
        <f>Q974*H974</f>
        <v>0</v>
      </c>
      <c r="S974" s="241">
        <v>0.001</v>
      </c>
      <c r="T974" s="242">
        <f>S974*H974</f>
        <v>0.29999999999999999</v>
      </c>
      <c r="AR974" s="243" t="s">
        <v>365</v>
      </c>
      <c r="AT974" s="243" t="s">
        <v>181</v>
      </c>
      <c r="AU974" s="243" t="s">
        <v>85</v>
      </c>
      <c r="AY974" s="17" t="s">
        <v>179</v>
      </c>
      <c r="BE974" s="244">
        <f>IF(N974="základní",J974,0)</f>
        <v>0</v>
      </c>
      <c r="BF974" s="244">
        <f>IF(N974="snížená",J974,0)</f>
        <v>0</v>
      </c>
      <c r="BG974" s="244">
        <f>IF(N974="zákl. přenesená",J974,0)</f>
        <v>0</v>
      </c>
      <c r="BH974" s="244">
        <f>IF(N974="sníž. přenesená",J974,0)</f>
        <v>0</v>
      </c>
      <c r="BI974" s="244">
        <f>IF(N974="nulová",J974,0)</f>
        <v>0</v>
      </c>
      <c r="BJ974" s="17" t="s">
        <v>83</v>
      </c>
      <c r="BK974" s="244">
        <f>ROUND(I974*H974,2)</f>
        <v>0</v>
      </c>
      <c r="BL974" s="17" t="s">
        <v>365</v>
      </c>
      <c r="BM974" s="243" t="s">
        <v>1330</v>
      </c>
    </row>
    <row r="975" s="13" customFormat="1">
      <c r="B975" s="256"/>
      <c r="C975" s="257"/>
      <c r="D975" s="247" t="s">
        <v>188</v>
      </c>
      <c r="E975" s="258" t="s">
        <v>1</v>
      </c>
      <c r="F975" s="259" t="s">
        <v>1331</v>
      </c>
      <c r="G975" s="257"/>
      <c r="H975" s="260">
        <v>300</v>
      </c>
      <c r="I975" s="261"/>
      <c r="J975" s="257"/>
      <c r="K975" s="257"/>
      <c r="L975" s="262"/>
      <c r="M975" s="263"/>
      <c r="N975" s="264"/>
      <c r="O975" s="264"/>
      <c r="P975" s="264"/>
      <c r="Q975" s="264"/>
      <c r="R975" s="264"/>
      <c r="S975" s="264"/>
      <c r="T975" s="265"/>
      <c r="AT975" s="266" t="s">
        <v>188</v>
      </c>
      <c r="AU975" s="266" t="s">
        <v>85</v>
      </c>
      <c r="AV975" s="13" t="s">
        <v>85</v>
      </c>
      <c r="AW975" s="13" t="s">
        <v>32</v>
      </c>
      <c r="AX975" s="13" t="s">
        <v>83</v>
      </c>
      <c r="AY975" s="266" t="s">
        <v>179</v>
      </c>
    </row>
    <row r="976" s="1" customFormat="1" ht="24" customHeight="1">
      <c r="B976" s="38"/>
      <c r="C976" s="232" t="s">
        <v>1332</v>
      </c>
      <c r="D976" s="232" t="s">
        <v>181</v>
      </c>
      <c r="E976" s="233" t="s">
        <v>1333</v>
      </c>
      <c r="F976" s="234" t="s">
        <v>1334</v>
      </c>
      <c r="G976" s="235" t="s">
        <v>801</v>
      </c>
      <c r="H976" s="299"/>
      <c r="I976" s="237"/>
      <c r="J976" s="238">
        <f>ROUND(I976*H976,2)</f>
        <v>0</v>
      </c>
      <c r="K976" s="234" t="s">
        <v>185</v>
      </c>
      <c r="L976" s="43"/>
      <c r="M976" s="239" t="s">
        <v>1</v>
      </c>
      <c r="N976" s="240" t="s">
        <v>41</v>
      </c>
      <c r="O976" s="86"/>
      <c r="P976" s="241">
        <f>O976*H976</f>
        <v>0</v>
      </c>
      <c r="Q976" s="241">
        <v>0</v>
      </c>
      <c r="R976" s="241">
        <f>Q976*H976</f>
        <v>0</v>
      </c>
      <c r="S976" s="241">
        <v>0</v>
      </c>
      <c r="T976" s="242">
        <f>S976*H976</f>
        <v>0</v>
      </c>
      <c r="AR976" s="243" t="s">
        <v>365</v>
      </c>
      <c r="AT976" s="243" t="s">
        <v>181</v>
      </c>
      <c r="AU976" s="243" t="s">
        <v>85</v>
      </c>
      <c r="AY976" s="17" t="s">
        <v>179</v>
      </c>
      <c r="BE976" s="244">
        <f>IF(N976="základní",J976,0)</f>
        <v>0</v>
      </c>
      <c r="BF976" s="244">
        <f>IF(N976="snížená",J976,0)</f>
        <v>0</v>
      </c>
      <c r="BG976" s="244">
        <f>IF(N976="zákl. přenesená",J976,0)</f>
        <v>0</v>
      </c>
      <c r="BH976" s="244">
        <f>IF(N976="sníž. přenesená",J976,0)</f>
        <v>0</v>
      </c>
      <c r="BI976" s="244">
        <f>IF(N976="nulová",J976,0)</f>
        <v>0</v>
      </c>
      <c r="BJ976" s="17" t="s">
        <v>83</v>
      </c>
      <c r="BK976" s="244">
        <f>ROUND(I976*H976,2)</f>
        <v>0</v>
      </c>
      <c r="BL976" s="17" t="s">
        <v>365</v>
      </c>
      <c r="BM976" s="243" t="s">
        <v>1335</v>
      </c>
    </row>
    <row r="977" s="11" customFormat="1" ht="22.8" customHeight="1">
      <c r="B977" s="216"/>
      <c r="C977" s="217"/>
      <c r="D977" s="218" t="s">
        <v>75</v>
      </c>
      <c r="E977" s="230" t="s">
        <v>1336</v>
      </c>
      <c r="F977" s="230" t="s">
        <v>1337</v>
      </c>
      <c r="G977" s="217"/>
      <c r="H977" s="217"/>
      <c r="I977" s="220"/>
      <c r="J977" s="231">
        <f>BK977</f>
        <v>0</v>
      </c>
      <c r="K977" s="217"/>
      <c r="L977" s="222"/>
      <c r="M977" s="223"/>
      <c r="N977" s="224"/>
      <c r="O977" s="224"/>
      <c r="P977" s="225">
        <f>SUM(P978:P983)</f>
        <v>0</v>
      </c>
      <c r="Q977" s="224"/>
      <c r="R977" s="225">
        <f>SUM(R978:R983)</f>
        <v>0.081286599999999987</v>
      </c>
      <c r="S977" s="224"/>
      <c r="T977" s="226">
        <f>SUM(T978:T983)</f>
        <v>0</v>
      </c>
      <c r="AR977" s="227" t="s">
        <v>85</v>
      </c>
      <c r="AT977" s="228" t="s">
        <v>75</v>
      </c>
      <c r="AU977" s="228" t="s">
        <v>83</v>
      </c>
      <c r="AY977" s="227" t="s">
        <v>179</v>
      </c>
      <c r="BK977" s="229">
        <f>SUM(BK978:BK983)</f>
        <v>0</v>
      </c>
    </row>
    <row r="978" s="1" customFormat="1" ht="24" customHeight="1">
      <c r="B978" s="38"/>
      <c r="C978" s="232" t="s">
        <v>1338</v>
      </c>
      <c r="D978" s="232" t="s">
        <v>181</v>
      </c>
      <c r="E978" s="233" t="s">
        <v>1339</v>
      </c>
      <c r="F978" s="234" t="s">
        <v>1340</v>
      </c>
      <c r="G978" s="235" t="s">
        <v>201</v>
      </c>
      <c r="H978" s="236">
        <v>2.1549999999999998</v>
      </c>
      <c r="I978" s="237"/>
      <c r="J978" s="238">
        <f>ROUND(I978*H978,2)</f>
        <v>0</v>
      </c>
      <c r="K978" s="234" t="s">
        <v>1</v>
      </c>
      <c r="L978" s="43"/>
      <c r="M978" s="239" t="s">
        <v>1</v>
      </c>
      <c r="N978" s="240" t="s">
        <v>41</v>
      </c>
      <c r="O978" s="86"/>
      <c r="P978" s="241">
        <f>O978*H978</f>
        <v>0</v>
      </c>
      <c r="Q978" s="241">
        <v>0.037719999999999997</v>
      </c>
      <c r="R978" s="241">
        <f>Q978*H978</f>
        <v>0.081286599999999987</v>
      </c>
      <c r="S978" s="241">
        <v>0</v>
      </c>
      <c r="T978" s="242">
        <f>S978*H978</f>
        <v>0</v>
      </c>
      <c r="AR978" s="243" t="s">
        <v>365</v>
      </c>
      <c r="AT978" s="243" t="s">
        <v>181</v>
      </c>
      <c r="AU978" s="243" t="s">
        <v>85</v>
      </c>
      <c r="AY978" s="17" t="s">
        <v>179</v>
      </c>
      <c r="BE978" s="244">
        <f>IF(N978="základní",J978,0)</f>
        <v>0</v>
      </c>
      <c r="BF978" s="244">
        <f>IF(N978="snížená",J978,0)</f>
        <v>0</v>
      </c>
      <c r="BG978" s="244">
        <f>IF(N978="zákl. přenesená",J978,0)</f>
        <v>0</v>
      </c>
      <c r="BH978" s="244">
        <f>IF(N978="sníž. přenesená",J978,0)</f>
        <v>0</v>
      </c>
      <c r="BI978" s="244">
        <f>IF(N978="nulová",J978,0)</f>
        <v>0</v>
      </c>
      <c r="BJ978" s="17" t="s">
        <v>83</v>
      </c>
      <c r="BK978" s="244">
        <f>ROUND(I978*H978,2)</f>
        <v>0</v>
      </c>
      <c r="BL978" s="17" t="s">
        <v>365</v>
      </c>
      <c r="BM978" s="243" t="s">
        <v>1341</v>
      </c>
    </row>
    <row r="979" s="13" customFormat="1">
      <c r="B979" s="256"/>
      <c r="C979" s="257"/>
      <c r="D979" s="247" t="s">
        <v>188</v>
      </c>
      <c r="E979" s="258" t="s">
        <v>1</v>
      </c>
      <c r="F979" s="259" t="s">
        <v>1342</v>
      </c>
      <c r="G979" s="257"/>
      <c r="H979" s="260">
        <v>0.375</v>
      </c>
      <c r="I979" s="261"/>
      <c r="J979" s="257"/>
      <c r="K979" s="257"/>
      <c r="L979" s="262"/>
      <c r="M979" s="263"/>
      <c r="N979" s="264"/>
      <c r="O979" s="264"/>
      <c r="P979" s="264"/>
      <c r="Q979" s="264"/>
      <c r="R979" s="264"/>
      <c r="S979" s="264"/>
      <c r="T979" s="265"/>
      <c r="AT979" s="266" t="s">
        <v>188</v>
      </c>
      <c r="AU979" s="266" t="s">
        <v>85</v>
      </c>
      <c r="AV979" s="13" t="s">
        <v>85</v>
      </c>
      <c r="AW979" s="13" t="s">
        <v>32</v>
      </c>
      <c r="AX979" s="13" t="s">
        <v>76</v>
      </c>
      <c r="AY979" s="266" t="s">
        <v>179</v>
      </c>
    </row>
    <row r="980" s="13" customFormat="1">
      <c r="B980" s="256"/>
      <c r="C980" s="257"/>
      <c r="D980" s="247" t="s">
        <v>188</v>
      </c>
      <c r="E980" s="258" t="s">
        <v>1</v>
      </c>
      <c r="F980" s="259" t="s">
        <v>1343</v>
      </c>
      <c r="G980" s="257"/>
      <c r="H980" s="260">
        <v>1.2</v>
      </c>
      <c r="I980" s="261"/>
      <c r="J980" s="257"/>
      <c r="K980" s="257"/>
      <c r="L980" s="262"/>
      <c r="M980" s="263"/>
      <c r="N980" s="264"/>
      <c r="O980" s="264"/>
      <c r="P980" s="264"/>
      <c r="Q980" s="264"/>
      <c r="R980" s="264"/>
      <c r="S980" s="264"/>
      <c r="T980" s="265"/>
      <c r="AT980" s="266" t="s">
        <v>188</v>
      </c>
      <c r="AU980" s="266" t="s">
        <v>85</v>
      </c>
      <c r="AV980" s="13" t="s">
        <v>85</v>
      </c>
      <c r="AW980" s="13" t="s">
        <v>32</v>
      </c>
      <c r="AX980" s="13" t="s">
        <v>76</v>
      </c>
      <c r="AY980" s="266" t="s">
        <v>179</v>
      </c>
    </row>
    <row r="981" s="13" customFormat="1">
      <c r="B981" s="256"/>
      <c r="C981" s="257"/>
      <c r="D981" s="247" t="s">
        <v>188</v>
      </c>
      <c r="E981" s="258" t="s">
        <v>1</v>
      </c>
      <c r="F981" s="259" t="s">
        <v>1344</v>
      </c>
      <c r="G981" s="257"/>
      <c r="H981" s="260">
        <v>0.57999999999999996</v>
      </c>
      <c r="I981" s="261"/>
      <c r="J981" s="257"/>
      <c r="K981" s="257"/>
      <c r="L981" s="262"/>
      <c r="M981" s="263"/>
      <c r="N981" s="264"/>
      <c r="O981" s="264"/>
      <c r="P981" s="264"/>
      <c r="Q981" s="264"/>
      <c r="R981" s="264"/>
      <c r="S981" s="264"/>
      <c r="T981" s="265"/>
      <c r="AT981" s="266" t="s">
        <v>188</v>
      </c>
      <c r="AU981" s="266" t="s">
        <v>85</v>
      </c>
      <c r="AV981" s="13" t="s">
        <v>85</v>
      </c>
      <c r="AW981" s="13" t="s">
        <v>32</v>
      </c>
      <c r="AX981" s="13" t="s">
        <v>76</v>
      </c>
      <c r="AY981" s="266" t="s">
        <v>179</v>
      </c>
    </row>
    <row r="982" s="14" customFormat="1">
      <c r="B982" s="267"/>
      <c r="C982" s="268"/>
      <c r="D982" s="247" t="s">
        <v>188</v>
      </c>
      <c r="E982" s="269" t="s">
        <v>1</v>
      </c>
      <c r="F982" s="270" t="s">
        <v>193</v>
      </c>
      <c r="G982" s="268"/>
      <c r="H982" s="271">
        <v>2.1549999999999998</v>
      </c>
      <c r="I982" s="272"/>
      <c r="J982" s="268"/>
      <c r="K982" s="268"/>
      <c r="L982" s="273"/>
      <c r="M982" s="274"/>
      <c r="N982" s="275"/>
      <c r="O982" s="275"/>
      <c r="P982" s="275"/>
      <c r="Q982" s="275"/>
      <c r="R982" s="275"/>
      <c r="S982" s="275"/>
      <c r="T982" s="276"/>
      <c r="AT982" s="277" t="s">
        <v>188</v>
      </c>
      <c r="AU982" s="277" t="s">
        <v>85</v>
      </c>
      <c r="AV982" s="14" t="s">
        <v>186</v>
      </c>
      <c r="AW982" s="14" t="s">
        <v>32</v>
      </c>
      <c r="AX982" s="14" t="s">
        <v>83</v>
      </c>
      <c r="AY982" s="277" t="s">
        <v>179</v>
      </c>
    </row>
    <row r="983" s="1" customFormat="1" ht="24" customHeight="1">
      <c r="B983" s="38"/>
      <c r="C983" s="232" t="s">
        <v>1345</v>
      </c>
      <c r="D983" s="232" t="s">
        <v>181</v>
      </c>
      <c r="E983" s="233" t="s">
        <v>1346</v>
      </c>
      <c r="F983" s="234" t="s">
        <v>1347</v>
      </c>
      <c r="G983" s="235" t="s">
        <v>801</v>
      </c>
      <c r="H983" s="299"/>
      <c r="I983" s="237"/>
      <c r="J983" s="238">
        <f>ROUND(I983*H983,2)</f>
        <v>0</v>
      </c>
      <c r="K983" s="234" t="s">
        <v>185</v>
      </c>
      <c r="L983" s="43"/>
      <c r="M983" s="239" t="s">
        <v>1</v>
      </c>
      <c r="N983" s="240" t="s">
        <v>41</v>
      </c>
      <c r="O983" s="86"/>
      <c r="P983" s="241">
        <f>O983*H983</f>
        <v>0</v>
      </c>
      <c r="Q983" s="241">
        <v>0</v>
      </c>
      <c r="R983" s="241">
        <f>Q983*H983</f>
        <v>0</v>
      </c>
      <c r="S983" s="241">
        <v>0</v>
      </c>
      <c r="T983" s="242">
        <f>S983*H983</f>
        <v>0</v>
      </c>
      <c r="AR983" s="243" t="s">
        <v>365</v>
      </c>
      <c r="AT983" s="243" t="s">
        <v>181</v>
      </c>
      <c r="AU983" s="243" t="s">
        <v>85</v>
      </c>
      <c r="AY983" s="17" t="s">
        <v>179</v>
      </c>
      <c r="BE983" s="244">
        <f>IF(N983="základní",J983,0)</f>
        <v>0</v>
      </c>
      <c r="BF983" s="244">
        <f>IF(N983="snížená",J983,0)</f>
        <v>0</v>
      </c>
      <c r="BG983" s="244">
        <f>IF(N983="zákl. přenesená",J983,0)</f>
        <v>0</v>
      </c>
      <c r="BH983" s="244">
        <f>IF(N983="sníž. přenesená",J983,0)</f>
        <v>0</v>
      </c>
      <c r="BI983" s="244">
        <f>IF(N983="nulová",J983,0)</f>
        <v>0</v>
      </c>
      <c r="BJ983" s="17" t="s">
        <v>83</v>
      </c>
      <c r="BK983" s="244">
        <f>ROUND(I983*H983,2)</f>
        <v>0</v>
      </c>
      <c r="BL983" s="17" t="s">
        <v>365</v>
      </c>
      <c r="BM983" s="243" t="s">
        <v>1348</v>
      </c>
    </row>
    <row r="984" s="11" customFormat="1" ht="22.8" customHeight="1">
      <c r="B984" s="216"/>
      <c r="C984" s="217"/>
      <c r="D984" s="218" t="s">
        <v>75</v>
      </c>
      <c r="E984" s="230" t="s">
        <v>1349</v>
      </c>
      <c r="F984" s="230" t="s">
        <v>1350</v>
      </c>
      <c r="G984" s="217"/>
      <c r="H984" s="217"/>
      <c r="I984" s="220"/>
      <c r="J984" s="231">
        <f>BK984</f>
        <v>0</v>
      </c>
      <c r="K984" s="217"/>
      <c r="L984" s="222"/>
      <c r="M984" s="223"/>
      <c r="N984" s="224"/>
      <c r="O984" s="224"/>
      <c r="P984" s="225">
        <f>SUM(P985:P1023)</f>
        <v>0</v>
      </c>
      <c r="Q984" s="224"/>
      <c r="R984" s="225">
        <f>SUM(R985:R1023)</f>
        <v>0.50090069999999998</v>
      </c>
      <c r="S984" s="224"/>
      <c r="T984" s="226">
        <f>SUM(T985:T1023)</f>
        <v>4.7576011999999999</v>
      </c>
      <c r="AR984" s="227" t="s">
        <v>85</v>
      </c>
      <c r="AT984" s="228" t="s">
        <v>75</v>
      </c>
      <c r="AU984" s="228" t="s">
        <v>83</v>
      </c>
      <c r="AY984" s="227" t="s">
        <v>179</v>
      </c>
      <c r="BK984" s="229">
        <f>SUM(BK985:BK1023)</f>
        <v>0</v>
      </c>
    </row>
    <row r="985" s="1" customFormat="1" ht="24" customHeight="1">
      <c r="B985" s="38"/>
      <c r="C985" s="232" t="s">
        <v>1351</v>
      </c>
      <c r="D985" s="232" t="s">
        <v>181</v>
      </c>
      <c r="E985" s="233" t="s">
        <v>1352</v>
      </c>
      <c r="F985" s="234" t="s">
        <v>1353</v>
      </c>
      <c r="G985" s="235" t="s">
        <v>201</v>
      </c>
      <c r="H985" s="236">
        <v>29.138999999999999</v>
      </c>
      <c r="I985" s="237"/>
      <c r="J985" s="238">
        <f>ROUND(I985*H985,2)</f>
        <v>0</v>
      </c>
      <c r="K985" s="234" t="s">
        <v>1</v>
      </c>
      <c r="L985" s="43"/>
      <c r="M985" s="239" t="s">
        <v>1</v>
      </c>
      <c r="N985" s="240" t="s">
        <v>41</v>
      </c>
      <c r="O985" s="86"/>
      <c r="P985" s="241">
        <f>O985*H985</f>
        <v>0</v>
      </c>
      <c r="Q985" s="241">
        <v>0.0030000000000000001</v>
      </c>
      <c r="R985" s="241">
        <f>Q985*H985</f>
        <v>0.087416999999999995</v>
      </c>
      <c r="S985" s="241">
        <v>0</v>
      </c>
      <c r="T985" s="242">
        <f>S985*H985</f>
        <v>0</v>
      </c>
      <c r="AR985" s="243" t="s">
        <v>365</v>
      </c>
      <c r="AT985" s="243" t="s">
        <v>181</v>
      </c>
      <c r="AU985" s="243" t="s">
        <v>85</v>
      </c>
      <c r="AY985" s="17" t="s">
        <v>179</v>
      </c>
      <c r="BE985" s="244">
        <f>IF(N985="základní",J985,0)</f>
        <v>0</v>
      </c>
      <c r="BF985" s="244">
        <f>IF(N985="snížená",J985,0)</f>
        <v>0</v>
      </c>
      <c r="BG985" s="244">
        <f>IF(N985="zákl. přenesená",J985,0)</f>
        <v>0</v>
      </c>
      <c r="BH985" s="244">
        <f>IF(N985="sníž. přenesená",J985,0)</f>
        <v>0</v>
      </c>
      <c r="BI985" s="244">
        <f>IF(N985="nulová",J985,0)</f>
        <v>0</v>
      </c>
      <c r="BJ985" s="17" t="s">
        <v>83</v>
      </c>
      <c r="BK985" s="244">
        <f>ROUND(I985*H985,2)</f>
        <v>0</v>
      </c>
      <c r="BL985" s="17" t="s">
        <v>365</v>
      </c>
      <c r="BM985" s="243" t="s">
        <v>1354</v>
      </c>
    </row>
    <row r="986" s="12" customFormat="1">
      <c r="B986" s="245"/>
      <c r="C986" s="246"/>
      <c r="D986" s="247" t="s">
        <v>188</v>
      </c>
      <c r="E986" s="248" t="s">
        <v>1</v>
      </c>
      <c r="F986" s="249" t="s">
        <v>203</v>
      </c>
      <c r="G986" s="246"/>
      <c r="H986" s="248" t="s">
        <v>1</v>
      </c>
      <c r="I986" s="250"/>
      <c r="J986" s="246"/>
      <c r="K986" s="246"/>
      <c r="L986" s="251"/>
      <c r="M986" s="252"/>
      <c r="N986" s="253"/>
      <c r="O986" s="253"/>
      <c r="P986" s="253"/>
      <c r="Q986" s="253"/>
      <c r="R986" s="253"/>
      <c r="S986" s="253"/>
      <c r="T986" s="254"/>
      <c r="AT986" s="255" t="s">
        <v>188</v>
      </c>
      <c r="AU986" s="255" t="s">
        <v>85</v>
      </c>
      <c r="AV986" s="12" t="s">
        <v>83</v>
      </c>
      <c r="AW986" s="12" t="s">
        <v>32</v>
      </c>
      <c r="AX986" s="12" t="s">
        <v>76</v>
      </c>
      <c r="AY986" s="255" t="s">
        <v>179</v>
      </c>
    </row>
    <row r="987" s="13" customFormat="1">
      <c r="B987" s="256"/>
      <c r="C987" s="257"/>
      <c r="D987" s="247" t="s">
        <v>188</v>
      </c>
      <c r="E987" s="258" t="s">
        <v>1</v>
      </c>
      <c r="F987" s="259" t="s">
        <v>1355</v>
      </c>
      <c r="G987" s="257"/>
      <c r="H987" s="260">
        <v>2.6400000000000001</v>
      </c>
      <c r="I987" s="261"/>
      <c r="J987" s="257"/>
      <c r="K987" s="257"/>
      <c r="L987" s="262"/>
      <c r="M987" s="263"/>
      <c r="N987" s="264"/>
      <c r="O987" s="264"/>
      <c r="P987" s="264"/>
      <c r="Q987" s="264"/>
      <c r="R987" s="264"/>
      <c r="S987" s="264"/>
      <c r="T987" s="265"/>
      <c r="AT987" s="266" t="s">
        <v>188</v>
      </c>
      <c r="AU987" s="266" t="s">
        <v>85</v>
      </c>
      <c r="AV987" s="13" t="s">
        <v>85</v>
      </c>
      <c r="AW987" s="13" t="s">
        <v>32</v>
      </c>
      <c r="AX987" s="13" t="s">
        <v>76</v>
      </c>
      <c r="AY987" s="266" t="s">
        <v>179</v>
      </c>
    </row>
    <row r="988" s="13" customFormat="1">
      <c r="B988" s="256"/>
      <c r="C988" s="257"/>
      <c r="D988" s="247" t="s">
        <v>188</v>
      </c>
      <c r="E988" s="258" t="s">
        <v>1</v>
      </c>
      <c r="F988" s="259" t="s">
        <v>1356</v>
      </c>
      <c r="G988" s="257"/>
      <c r="H988" s="260">
        <v>0.92500000000000004</v>
      </c>
      <c r="I988" s="261"/>
      <c r="J988" s="257"/>
      <c r="K988" s="257"/>
      <c r="L988" s="262"/>
      <c r="M988" s="263"/>
      <c r="N988" s="264"/>
      <c r="O988" s="264"/>
      <c r="P988" s="264"/>
      <c r="Q988" s="264"/>
      <c r="R988" s="264"/>
      <c r="S988" s="264"/>
      <c r="T988" s="265"/>
      <c r="AT988" s="266" t="s">
        <v>188</v>
      </c>
      <c r="AU988" s="266" t="s">
        <v>85</v>
      </c>
      <c r="AV988" s="13" t="s">
        <v>85</v>
      </c>
      <c r="AW988" s="13" t="s">
        <v>32</v>
      </c>
      <c r="AX988" s="13" t="s">
        <v>76</v>
      </c>
      <c r="AY988" s="266" t="s">
        <v>179</v>
      </c>
    </row>
    <row r="989" s="13" customFormat="1">
      <c r="B989" s="256"/>
      <c r="C989" s="257"/>
      <c r="D989" s="247" t="s">
        <v>188</v>
      </c>
      <c r="E989" s="258" t="s">
        <v>1</v>
      </c>
      <c r="F989" s="259" t="s">
        <v>1357</v>
      </c>
      <c r="G989" s="257"/>
      <c r="H989" s="260">
        <v>1</v>
      </c>
      <c r="I989" s="261"/>
      <c r="J989" s="257"/>
      <c r="K989" s="257"/>
      <c r="L989" s="262"/>
      <c r="M989" s="263"/>
      <c r="N989" s="264"/>
      <c r="O989" s="264"/>
      <c r="P989" s="264"/>
      <c r="Q989" s="264"/>
      <c r="R989" s="264"/>
      <c r="S989" s="264"/>
      <c r="T989" s="265"/>
      <c r="AT989" s="266" t="s">
        <v>188</v>
      </c>
      <c r="AU989" s="266" t="s">
        <v>85</v>
      </c>
      <c r="AV989" s="13" t="s">
        <v>85</v>
      </c>
      <c r="AW989" s="13" t="s">
        <v>32</v>
      </c>
      <c r="AX989" s="13" t="s">
        <v>76</v>
      </c>
      <c r="AY989" s="266" t="s">
        <v>179</v>
      </c>
    </row>
    <row r="990" s="13" customFormat="1">
      <c r="B990" s="256"/>
      <c r="C990" s="257"/>
      <c r="D990" s="247" t="s">
        <v>188</v>
      </c>
      <c r="E990" s="258" t="s">
        <v>1</v>
      </c>
      <c r="F990" s="259" t="s">
        <v>1358</v>
      </c>
      <c r="G990" s="257"/>
      <c r="H990" s="260">
        <v>2.8809999999999998</v>
      </c>
      <c r="I990" s="261"/>
      <c r="J990" s="257"/>
      <c r="K990" s="257"/>
      <c r="L990" s="262"/>
      <c r="M990" s="263"/>
      <c r="N990" s="264"/>
      <c r="O990" s="264"/>
      <c r="P990" s="264"/>
      <c r="Q990" s="264"/>
      <c r="R990" s="264"/>
      <c r="S990" s="264"/>
      <c r="T990" s="265"/>
      <c r="AT990" s="266" t="s">
        <v>188</v>
      </c>
      <c r="AU990" s="266" t="s">
        <v>85</v>
      </c>
      <c r="AV990" s="13" t="s">
        <v>85</v>
      </c>
      <c r="AW990" s="13" t="s">
        <v>32</v>
      </c>
      <c r="AX990" s="13" t="s">
        <v>76</v>
      </c>
      <c r="AY990" s="266" t="s">
        <v>179</v>
      </c>
    </row>
    <row r="991" s="13" customFormat="1">
      <c r="B991" s="256"/>
      <c r="C991" s="257"/>
      <c r="D991" s="247" t="s">
        <v>188</v>
      </c>
      <c r="E991" s="258" t="s">
        <v>1</v>
      </c>
      <c r="F991" s="259" t="s">
        <v>247</v>
      </c>
      <c r="G991" s="257"/>
      <c r="H991" s="260">
        <v>2.0750000000000002</v>
      </c>
      <c r="I991" s="261"/>
      <c r="J991" s="257"/>
      <c r="K991" s="257"/>
      <c r="L991" s="262"/>
      <c r="M991" s="263"/>
      <c r="N991" s="264"/>
      <c r="O991" s="264"/>
      <c r="P991" s="264"/>
      <c r="Q991" s="264"/>
      <c r="R991" s="264"/>
      <c r="S991" s="264"/>
      <c r="T991" s="265"/>
      <c r="AT991" s="266" t="s">
        <v>188</v>
      </c>
      <c r="AU991" s="266" t="s">
        <v>85</v>
      </c>
      <c r="AV991" s="13" t="s">
        <v>85</v>
      </c>
      <c r="AW991" s="13" t="s">
        <v>32</v>
      </c>
      <c r="AX991" s="13" t="s">
        <v>76</v>
      </c>
      <c r="AY991" s="266" t="s">
        <v>179</v>
      </c>
    </row>
    <row r="992" s="13" customFormat="1">
      <c r="B992" s="256"/>
      <c r="C992" s="257"/>
      <c r="D992" s="247" t="s">
        <v>188</v>
      </c>
      <c r="E992" s="258" t="s">
        <v>1</v>
      </c>
      <c r="F992" s="259" t="s">
        <v>248</v>
      </c>
      <c r="G992" s="257"/>
      <c r="H992" s="260">
        <v>1.325</v>
      </c>
      <c r="I992" s="261"/>
      <c r="J992" s="257"/>
      <c r="K992" s="257"/>
      <c r="L992" s="262"/>
      <c r="M992" s="263"/>
      <c r="N992" s="264"/>
      <c r="O992" s="264"/>
      <c r="P992" s="264"/>
      <c r="Q992" s="264"/>
      <c r="R992" s="264"/>
      <c r="S992" s="264"/>
      <c r="T992" s="265"/>
      <c r="AT992" s="266" t="s">
        <v>188</v>
      </c>
      <c r="AU992" s="266" t="s">
        <v>85</v>
      </c>
      <c r="AV992" s="13" t="s">
        <v>85</v>
      </c>
      <c r="AW992" s="13" t="s">
        <v>32</v>
      </c>
      <c r="AX992" s="13" t="s">
        <v>76</v>
      </c>
      <c r="AY992" s="266" t="s">
        <v>179</v>
      </c>
    </row>
    <row r="993" s="13" customFormat="1">
      <c r="B993" s="256"/>
      <c r="C993" s="257"/>
      <c r="D993" s="247" t="s">
        <v>188</v>
      </c>
      <c r="E993" s="258" t="s">
        <v>1</v>
      </c>
      <c r="F993" s="259" t="s">
        <v>1359</v>
      </c>
      <c r="G993" s="257"/>
      <c r="H993" s="260">
        <v>2.0600000000000001</v>
      </c>
      <c r="I993" s="261"/>
      <c r="J993" s="257"/>
      <c r="K993" s="257"/>
      <c r="L993" s="262"/>
      <c r="M993" s="263"/>
      <c r="N993" s="264"/>
      <c r="O993" s="264"/>
      <c r="P993" s="264"/>
      <c r="Q993" s="264"/>
      <c r="R993" s="264"/>
      <c r="S993" s="264"/>
      <c r="T993" s="265"/>
      <c r="AT993" s="266" t="s">
        <v>188</v>
      </c>
      <c r="AU993" s="266" t="s">
        <v>85</v>
      </c>
      <c r="AV993" s="13" t="s">
        <v>85</v>
      </c>
      <c r="AW993" s="13" t="s">
        <v>32</v>
      </c>
      <c r="AX993" s="13" t="s">
        <v>76</v>
      </c>
      <c r="AY993" s="266" t="s">
        <v>179</v>
      </c>
    </row>
    <row r="994" s="13" customFormat="1">
      <c r="B994" s="256"/>
      <c r="C994" s="257"/>
      <c r="D994" s="247" t="s">
        <v>188</v>
      </c>
      <c r="E994" s="258" t="s">
        <v>1</v>
      </c>
      <c r="F994" s="259" t="s">
        <v>1360</v>
      </c>
      <c r="G994" s="257"/>
      <c r="H994" s="260">
        <v>1.2250000000000001</v>
      </c>
      <c r="I994" s="261"/>
      <c r="J994" s="257"/>
      <c r="K994" s="257"/>
      <c r="L994" s="262"/>
      <c r="M994" s="263"/>
      <c r="N994" s="264"/>
      <c r="O994" s="264"/>
      <c r="P994" s="264"/>
      <c r="Q994" s="264"/>
      <c r="R994" s="264"/>
      <c r="S994" s="264"/>
      <c r="T994" s="265"/>
      <c r="AT994" s="266" t="s">
        <v>188</v>
      </c>
      <c r="AU994" s="266" t="s">
        <v>85</v>
      </c>
      <c r="AV994" s="13" t="s">
        <v>85</v>
      </c>
      <c r="AW994" s="13" t="s">
        <v>32</v>
      </c>
      <c r="AX994" s="13" t="s">
        <v>76</v>
      </c>
      <c r="AY994" s="266" t="s">
        <v>179</v>
      </c>
    </row>
    <row r="995" s="13" customFormat="1">
      <c r="B995" s="256"/>
      <c r="C995" s="257"/>
      <c r="D995" s="247" t="s">
        <v>188</v>
      </c>
      <c r="E995" s="258" t="s">
        <v>1</v>
      </c>
      <c r="F995" s="259" t="s">
        <v>1361</v>
      </c>
      <c r="G995" s="257"/>
      <c r="H995" s="260">
        <v>2.323</v>
      </c>
      <c r="I995" s="261"/>
      <c r="J995" s="257"/>
      <c r="K995" s="257"/>
      <c r="L995" s="262"/>
      <c r="M995" s="263"/>
      <c r="N995" s="264"/>
      <c r="O995" s="264"/>
      <c r="P995" s="264"/>
      <c r="Q995" s="264"/>
      <c r="R995" s="264"/>
      <c r="S995" s="264"/>
      <c r="T995" s="265"/>
      <c r="AT995" s="266" t="s">
        <v>188</v>
      </c>
      <c r="AU995" s="266" t="s">
        <v>85</v>
      </c>
      <c r="AV995" s="13" t="s">
        <v>85</v>
      </c>
      <c r="AW995" s="13" t="s">
        <v>32</v>
      </c>
      <c r="AX995" s="13" t="s">
        <v>76</v>
      </c>
      <c r="AY995" s="266" t="s">
        <v>179</v>
      </c>
    </row>
    <row r="996" s="13" customFormat="1">
      <c r="B996" s="256"/>
      <c r="C996" s="257"/>
      <c r="D996" s="247" t="s">
        <v>188</v>
      </c>
      <c r="E996" s="258" t="s">
        <v>1</v>
      </c>
      <c r="F996" s="259" t="s">
        <v>1362</v>
      </c>
      <c r="G996" s="257"/>
      <c r="H996" s="260">
        <v>1.0249999999999999</v>
      </c>
      <c r="I996" s="261"/>
      <c r="J996" s="257"/>
      <c r="K996" s="257"/>
      <c r="L996" s="262"/>
      <c r="M996" s="263"/>
      <c r="N996" s="264"/>
      <c r="O996" s="264"/>
      <c r="P996" s="264"/>
      <c r="Q996" s="264"/>
      <c r="R996" s="264"/>
      <c r="S996" s="264"/>
      <c r="T996" s="265"/>
      <c r="AT996" s="266" t="s">
        <v>188</v>
      </c>
      <c r="AU996" s="266" t="s">
        <v>85</v>
      </c>
      <c r="AV996" s="13" t="s">
        <v>85</v>
      </c>
      <c r="AW996" s="13" t="s">
        <v>32</v>
      </c>
      <c r="AX996" s="13" t="s">
        <v>76</v>
      </c>
      <c r="AY996" s="266" t="s">
        <v>179</v>
      </c>
    </row>
    <row r="997" s="12" customFormat="1">
      <c r="B997" s="245"/>
      <c r="C997" s="246"/>
      <c r="D997" s="247" t="s">
        <v>188</v>
      </c>
      <c r="E997" s="248" t="s">
        <v>1</v>
      </c>
      <c r="F997" s="249" t="s">
        <v>222</v>
      </c>
      <c r="G997" s="246"/>
      <c r="H997" s="248" t="s">
        <v>1</v>
      </c>
      <c r="I997" s="250"/>
      <c r="J997" s="246"/>
      <c r="K997" s="246"/>
      <c r="L997" s="251"/>
      <c r="M997" s="252"/>
      <c r="N997" s="253"/>
      <c r="O997" s="253"/>
      <c r="P997" s="253"/>
      <c r="Q997" s="253"/>
      <c r="R997" s="253"/>
      <c r="S997" s="253"/>
      <c r="T997" s="254"/>
      <c r="AT997" s="255" t="s">
        <v>188</v>
      </c>
      <c r="AU997" s="255" t="s">
        <v>85</v>
      </c>
      <c r="AV997" s="12" t="s">
        <v>83</v>
      </c>
      <c r="AW997" s="12" t="s">
        <v>32</v>
      </c>
      <c r="AX997" s="12" t="s">
        <v>76</v>
      </c>
      <c r="AY997" s="255" t="s">
        <v>179</v>
      </c>
    </row>
    <row r="998" s="13" customFormat="1">
      <c r="B998" s="256"/>
      <c r="C998" s="257"/>
      <c r="D998" s="247" t="s">
        <v>188</v>
      </c>
      <c r="E998" s="258" t="s">
        <v>1</v>
      </c>
      <c r="F998" s="259" t="s">
        <v>1363</v>
      </c>
      <c r="G998" s="257"/>
      <c r="H998" s="260">
        <v>4.1600000000000001</v>
      </c>
      <c r="I998" s="261"/>
      <c r="J998" s="257"/>
      <c r="K998" s="257"/>
      <c r="L998" s="262"/>
      <c r="M998" s="263"/>
      <c r="N998" s="264"/>
      <c r="O998" s="264"/>
      <c r="P998" s="264"/>
      <c r="Q998" s="264"/>
      <c r="R998" s="264"/>
      <c r="S998" s="264"/>
      <c r="T998" s="265"/>
      <c r="AT998" s="266" t="s">
        <v>188</v>
      </c>
      <c r="AU998" s="266" t="s">
        <v>85</v>
      </c>
      <c r="AV998" s="13" t="s">
        <v>85</v>
      </c>
      <c r="AW998" s="13" t="s">
        <v>32</v>
      </c>
      <c r="AX998" s="13" t="s">
        <v>76</v>
      </c>
      <c r="AY998" s="266" t="s">
        <v>179</v>
      </c>
    </row>
    <row r="999" s="13" customFormat="1">
      <c r="B999" s="256"/>
      <c r="C999" s="257"/>
      <c r="D999" s="247" t="s">
        <v>188</v>
      </c>
      <c r="E999" s="258" t="s">
        <v>1</v>
      </c>
      <c r="F999" s="259" t="s">
        <v>1364</v>
      </c>
      <c r="G999" s="257"/>
      <c r="H999" s="260">
        <v>2.4500000000000002</v>
      </c>
      <c r="I999" s="261"/>
      <c r="J999" s="257"/>
      <c r="K999" s="257"/>
      <c r="L999" s="262"/>
      <c r="M999" s="263"/>
      <c r="N999" s="264"/>
      <c r="O999" s="264"/>
      <c r="P999" s="264"/>
      <c r="Q999" s="264"/>
      <c r="R999" s="264"/>
      <c r="S999" s="264"/>
      <c r="T999" s="265"/>
      <c r="AT999" s="266" t="s">
        <v>188</v>
      </c>
      <c r="AU999" s="266" t="s">
        <v>85</v>
      </c>
      <c r="AV999" s="13" t="s">
        <v>85</v>
      </c>
      <c r="AW999" s="13" t="s">
        <v>32</v>
      </c>
      <c r="AX999" s="13" t="s">
        <v>76</v>
      </c>
      <c r="AY999" s="266" t="s">
        <v>179</v>
      </c>
    </row>
    <row r="1000" s="13" customFormat="1">
      <c r="B1000" s="256"/>
      <c r="C1000" s="257"/>
      <c r="D1000" s="247" t="s">
        <v>188</v>
      </c>
      <c r="E1000" s="258" t="s">
        <v>1</v>
      </c>
      <c r="F1000" s="259" t="s">
        <v>1365</v>
      </c>
      <c r="G1000" s="257"/>
      <c r="H1000" s="260">
        <v>3.2000000000000002</v>
      </c>
      <c r="I1000" s="261"/>
      <c r="J1000" s="257"/>
      <c r="K1000" s="257"/>
      <c r="L1000" s="262"/>
      <c r="M1000" s="263"/>
      <c r="N1000" s="264"/>
      <c r="O1000" s="264"/>
      <c r="P1000" s="264"/>
      <c r="Q1000" s="264"/>
      <c r="R1000" s="264"/>
      <c r="S1000" s="264"/>
      <c r="T1000" s="265"/>
      <c r="AT1000" s="266" t="s">
        <v>188</v>
      </c>
      <c r="AU1000" s="266" t="s">
        <v>85</v>
      </c>
      <c r="AV1000" s="13" t="s">
        <v>85</v>
      </c>
      <c r="AW1000" s="13" t="s">
        <v>32</v>
      </c>
      <c r="AX1000" s="13" t="s">
        <v>76</v>
      </c>
      <c r="AY1000" s="266" t="s">
        <v>179</v>
      </c>
    </row>
    <row r="1001" s="13" customFormat="1">
      <c r="B1001" s="256"/>
      <c r="C1001" s="257"/>
      <c r="D1001" s="247" t="s">
        <v>188</v>
      </c>
      <c r="E1001" s="258" t="s">
        <v>1</v>
      </c>
      <c r="F1001" s="259" t="s">
        <v>1366</v>
      </c>
      <c r="G1001" s="257"/>
      <c r="H1001" s="260">
        <v>1.8500000000000001</v>
      </c>
      <c r="I1001" s="261"/>
      <c r="J1001" s="257"/>
      <c r="K1001" s="257"/>
      <c r="L1001" s="262"/>
      <c r="M1001" s="263"/>
      <c r="N1001" s="264"/>
      <c r="O1001" s="264"/>
      <c r="P1001" s="264"/>
      <c r="Q1001" s="264"/>
      <c r="R1001" s="264"/>
      <c r="S1001" s="264"/>
      <c r="T1001" s="265"/>
      <c r="AT1001" s="266" t="s">
        <v>188</v>
      </c>
      <c r="AU1001" s="266" t="s">
        <v>85</v>
      </c>
      <c r="AV1001" s="13" t="s">
        <v>85</v>
      </c>
      <c r="AW1001" s="13" t="s">
        <v>32</v>
      </c>
      <c r="AX1001" s="13" t="s">
        <v>76</v>
      </c>
      <c r="AY1001" s="266" t="s">
        <v>179</v>
      </c>
    </row>
    <row r="1002" s="14" customFormat="1">
      <c r="B1002" s="267"/>
      <c r="C1002" s="268"/>
      <c r="D1002" s="247" t="s">
        <v>188</v>
      </c>
      <c r="E1002" s="269" t="s">
        <v>1</v>
      </c>
      <c r="F1002" s="270" t="s">
        <v>193</v>
      </c>
      <c r="G1002" s="268"/>
      <c r="H1002" s="271">
        <v>29.138999999999999</v>
      </c>
      <c r="I1002" s="272"/>
      <c r="J1002" s="268"/>
      <c r="K1002" s="268"/>
      <c r="L1002" s="273"/>
      <c r="M1002" s="274"/>
      <c r="N1002" s="275"/>
      <c r="O1002" s="275"/>
      <c r="P1002" s="275"/>
      <c r="Q1002" s="275"/>
      <c r="R1002" s="275"/>
      <c r="S1002" s="275"/>
      <c r="T1002" s="276"/>
      <c r="AT1002" s="277" t="s">
        <v>188</v>
      </c>
      <c r="AU1002" s="277" t="s">
        <v>85</v>
      </c>
      <c r="AV1002" s="14" t="s">
        <v>186</v>
      </c>
      <c r="AW1002" s="14" t="s">
        <v>32</v>
      </c>
      <c r="AX1002" s="14" t="s">
        <v>83</v>
      </c>
      <c r="AY1002" s="277" t="s">
        <v>179</v>
      </c>
    </row>
    <row r="1003" s="1" customFormat="1" ht="24" customHeight="1">
      <c r="B1003" s="38"/>
      <c r="C1003" s="278" t="s">
        <v>1367</v>
      </c>
      <c r="D1003" s="278" t="s">
        <v>308</v>
      </c>
      <c r="E1003" s="279" t="s">
        <v>1368</v>
      </c>
      <c r="F1003" s="280" t="s">
        <v>1369</v>
      </c>
      <c r="G1003" s="281" t="s">
        <v>201</v>
      </c>
      <c r="H1003" s="282">
        <v>32.052999999999997</v>
      </c>
      <c r="I1003" s="283"/>
      <c r="J1003" s="284">
        <f>ROUND(I1003*H1003,2)</f>
        <v>0</v>
      </c>
      <c r="K1003" s="280" t="s">
        <v>185</v>
      </c>
      <c r="L1003" s="285"/>
      <c r="M1003" s="286" t="s">
        <v>1</v>
      </c>
      <c r="N1003" s="287" t="s">
        <v>41</v>
      </c>
      <c r="O1003" s="86"/>
      <c r="P1003" s="241">
        <f>O1003*H1003</f>
        <v>0</v>
      </c>
      <c r="Q1003" s="241">
        <v>0.0129</v>
      </c>
      <c r="R1003" s="241">
        <f>Q1003*H1003</f>
        <v>0.41348369999999995</v>
      </c>
      <c r="S1003" s="241">
        <v>0</v>
      </c>
      <c r="T1003" s="242">
        <f>S1003*H1003</f>
        <v>0</v>
      </c>
      <c r="AR1003" s="243" t="s">
        <v>536</v>
      </c>
      <c r="AT1003" s="243" t="s">
        <v>308</v>
      </c>
      <c r="AU1003" s="243" t="s">
        <v>85</v>
      </c>
      <c r="AY1003" s="17" t="s">
        <v>179</v>
      </c>
      <c r="BE1003" s="244">
        <f>IF(N1003="základní",J1003,0)</f>
        <v>0</v>
      </c>
      <c r="BF1003" s="244">
        <f>IF(N1003="snížená",J1003,0)</f>
        <v>0</v>
      </c>
      <c r="BG1003" s="244">
        <f>IF(N1003="zákl. přenesená",J1003,0)</f>
        <v>0</v>
      </c>
      <c r="BH1003" s="244">
        <f>IF(N1003="sníž. přenesená",J1003,0)</f>
        <v>0</v>
      </c>
      <c r="BI1003" s="244">
        <f>IF(N1003="nulová",J1003,0)</f>
        <v>0</v>
      </c>
      <c r="BJ1003" s="17" t="s">
        <v>83</v>
      </c>
      <c r="BK1003" s="244">
        <f>ROUND(I1003*H1003,2)</f>
        <v>0</v>
      </c>
      <c r="BL1003" s="17" t="s">
        <v>365</v>
      </c>
      <c r="BM1003" s="243" t="s">
        <v>1370</v>
      </c>
    </row>
    <row r="1004" s="13" customFormat="1">
      <c r="B1004" s="256"/>
      <c r="C1004" s="257"/>
      <c r="D1004" s="247" t="s">
        <v>188</v>
      </c>
      <c r="E1004" s="257"/>
      <c r="F1004" s="259" t="s">
        <v>1371</v>
      </c>
      <c r="G1004" s="257"/>
      <c r="H1004" s="260">
        <v>32.052999999999997</v>
      </c>
      <c r="I1004" s="261"/>
      <c r="J1004" s="257"/>
      <c r="K1004" s="257"/>
      <c r="L1004" s="262"/>
      <c r="M1004" s="263"/>
      <c r="N1004" s="264"/>
      <c r="O1004" s="264"/>
      <c r="P1004" s="264"/>
      <c r="Q1004" s="264"/>
      <c r="R1004" s="264"/>
      <c r="S1004" s="264"/>
      <c r="T1004" s="265"/>
      <c r="AT1004" s="266" t="s">
        <v>188</v>
      </c>
      <c r="AU1004" s="266" t="s">
        <v>85</v>
      </c>
      <c r="AV1004" s="13" t="s">
        <v>85</v>
      </c>
      <c r="AW1004" s="13" t="s">
        <v>4</v>
      </c>
      <c r="AX1004" s="13" t="s">
        <v>83</v>
      </c>
      <c r="AY1004" s="266" t="s">
        <v>179</v>
      </c>
    </row>
    <row r="1005" s="1" customFormat="1" ht="24" customHeight="1">
      <c r="B1005" s="38"/>
      <c r="C1005" s="232" t="s">
        <v>1372</v>
      </c>
      <c r="D1005" s="232" t="s">
        <v>181</v>
      </c>
      <c r="E1005" s="233" t="s">
        <v>1373</v>
      </c>
      <c r="F1005" s="234" t="s">
        <v>1374</v>
      </c>
      <c r="G1005" s="235" t="s">
        <v>201</v>
      </c>
      <c r="H1005" s="236">
        <v>29.138999999999999</v>
      </c>
      <c r="I1005" s="237"/>
      <c r="J1005" s="238">
        <f>ROUND(I1005*H1005,2)</f>
        <v>0</v>
      </c>
      <c r="K1005" s="234" t="s">
        <v>185</v>
      </c>
      <c r="L1005" s="43"/>
      <c r="M1005" s="239" t="s">
        <v>1</v>
      </c>
      <c r="N1005" s="240" t="s">
        <v>41</v>
      </c>
      <c r="O1005" s="86"/>
      <c r="P1005" s="241">
        <f>O1005*H1005</f>
        <v>0</v>
      </c>
      <c r="Q1005" s="241">
        <v>0</v>
      </c>
      <c r="R1005" s="241">
        <f>Q1005*H1005</f>
        <v>0</v>
      </c>
      <c r="S1005" s="241">
        <v>0</v>
      </c>
      <c r="T1005" s="242">
        <f>S1005*H1005</f>
        <v>0</v>
      </c>
      <c r="AR1005" s="243" t="s">
        <v>365</v>
      </c>
      <c r="AT1005" s="243" t="s">
        <v>181</v>
      </c>
      <c r="AU1005" s="243" t="s">
        <v>85</v>
      </c>
      <c r="AY1005" s="17" t="s">
        <v>179</v>
      </c>
      <c r="BE1005" s="244">
        <f>IF(N1005="základní",J1005,0)</f>
        <v>0</v>
      </c>
      <c r="BF1005" s="244">
        <f>IF(N1005="snížená",J1005,0)</f>
        <v>0</v>
      </c>
      <c r="BG1005" s="244">
        <f>IF(N1005="zákl. přenesená",J1005,0)</f>
        <v>0</v>
      </c>
      <c r="BH1005" s="244">
        <f>IF(N1005="sníž. přenesená",J1005,0)</f>
        <v>0</v>
      </c>
      <c r="BI1005" s="244">
        <f>IF(N1005="nulová",J1005,0)</f>
        <v>0</v>
      </c>
      <c r="BJ1005" s="17" t="s">
        <v>83</v>
      </c>
      <c r="BK1005" s="244">
        <f>ROUND(I1005*H1005,2)</f>
        <v>0</v>
      </c>
      <c r="BL1005" s="17" t="s">
        <v>365</v>
      </c>
      <c r="BM1005" s="243" t="s">
        <v>1375</v>
      </c>
    </row>
    <row r="1006" s="1" customFormat="1" ht="24" customHeight="1">
      <c r="B1006" s="38"/>
      <c r="C1006" s="232" t="s">
        <v>1376</v>
      </c>
      <c r="D1006" s="232" t="s">
        <v>181</v>
      </c>
      <c r="E1006" s="233" t="s">
        <v>1377</v>
      </c>
      <c r="F1006" s="234" t="s">
        <v>1378</v>
      </c>
      <c r="G1006" s="235" t="s">
        <v>201</v>
      </c>
      <c r="H1006" s="236">
        <v>29.138999999999999</v>
      </c>
      <c r="I1006" s="237"/>
      <c r="J1006" s="238">
        <f>ROUND(I1006*H1006,2)</f>
        <v>0</v>
      </c>
      <c r="K1006" s="234" t="s">
        <v>185</v>
      </c>
      <c r="L1006" s="43"/>
      <c r="M1006" s="239" t="s">
        <v>1</v>
      </c>
      <c r="N1006" s="240" t="s">
        <v>41</v>
      </c>
      <c r="O1006" s="86"/>
      <c r="P1006" s="241">
        <f>O1006*H1006</f>
        <v>0</v>
      </c>
      <c r="Q1006" s="241">
        <v>0</v>
      </c>
      <c r="R1006" s="241">
        <f>Q1006*H1006</f>
        <v>0</v>
      </c>
      <c r="S1006" s="241">
        <v>0</v>
      </c>
      <c r="T1006" s="242">
        <f>S1006*H1006</f>
        <v>0</v>
      </c>
      <c r="AR1006" s="243" t="s">
        <v>365</v>
      </c>
      <c r="AT1006" s="243" t="s">
        <v>181</v>
      </c>
      <c r="AU1006" s="243" t="s">
        <v>85</v>
      </c>
      <c r="AY1006" s="17" t="s">
        <v>179</v>
      </c>
      <c r="BE1006" s="244">
        <f>IF(N1006="základní",J1006,0)</f>
        <v>0</v>
      </c>
      <c r="BF1006" s="244">
        <f>IF(N1006="snížená",J1006,0)</f>
        <v>0</v>
      </c>
      <c r="BG1006" s="244">
        <f>IF(N1006="zákl. přenesená",J1006,0)</f>
        <v>0</v>
      </c>
      <c r="BH1006" s="244">
        <f>IF(N1006="sníž. přenesená",J1006,0)</f>
        <v>0</v>
      </c>
      <c r="BI1006" s="244">
        <f>IF(N1006="nulová",J1006,0)</f>
        <v>0</v>
      </c>
      <c r="BJ1006" s="17" t="s">
        <v>83</v>
      </c>
      <c r="BK1006" s="244">
        <f>ROUND(I1006*H1006,2)</f>
        <v>0</v>
      </c>
      <c r="BL1006" s="17" t="s">
        <v>365</v>
      </c>
      <c r="BM1006" s="243" t="s">
        <v>1379</v>
      </c>
    </row>
    <row r="1007" s="1" customFormat="1" ht="24" customHeight="1">
      <c r="B1007" s="38"/>
      <c r="C1007" s="232" t="s">
        <v>1380</v>
      </c>
      <c r="D1007" s="232" t="s">
        <v>181</v>
      </c>
      <c r="E1007" s="233" t="s">
        <v>1381</v>
      </c>
      <c r="F1007" s="234" t="s">
        <v>1382</v>
      </c>
      <c r="G1007" s="235" t="s">
        <v>201</v>
      </c>
      <c r="H1007" s="236">
        <v>29.138999999999999</v>
      </c>
      <c r="I1007" s="237"/>
      <c r="J1007" s="238">
        <f>ROUND(I1007*H1007,2)</f>
        <v>0</v>
      </c>
      <c r="K1007" s="234" t="s">
        <v>185</v>
      </c>
      <c r="L1007" s="43"/>
      <c r="M1007" s="239" t="s">
        <v>1</v>
      </c>
      <c r="N1007" s="240" t="s">
        <v>41</v>
      </c>
      <c r="O1007" s="86"/>
      <c r="P1007" s="241">
        <f>O1007*H1007</f>
        <v>0</v>
      </c>
      <c r="Q1007" s="241">
        <v>0</v>
      </c>
      <c r="R1007" s="241">
        <f>Q1007*H1007</f>
        <v>0</v>
      </c>
      <c r="S1007" s="241">
        <v>0</v>
      </c>
      <c r="T1007" s="242">
        <f>S1007*H1007</f>
        <v>0</v>
      </c>
      <c r="AR1007" s="243" t="s">
        <v>365</v>
      </c>
      <c r="AT1007" s="243" t="s">
        <v>181</v>
      </c>
      <c r="AU1007" s="243" t="s">
        <v>85</v>
      </c>
      <c r="AY1007" s="17" t="s">
        <v>179</v>
      </c>
      <c r="BE1007" s="244">
        <f>IF(N1007="základní",J1007,0)</f>
        <v>0</v>
      </c>
      <c r="BF1007" s="244">
        <f>IF(N1007="snížená",J1007,0)</f>
        <v>0</v>
      </c>
      <c r="BG1007" s="244">
        <f>IF(N1007="zákl. přenesená",J1007,0)</f>
        <v>0</v>
      </c>
      <c r="BH1007" s="244">
        <f>IF(N1007="sníž. přenesená",J1007,0)</f>
        <v>0</v>
      </c>
      <c r="BI1007" s="244">
        <f>IF(N1007="nulová",J1007,0)</f>
        <v>0</v>
      </c>
      <c r="BJ1007" s="17" t="s">
        <v>83</v>
      </c>
      <c r="BK1007" s="244">
        <f>ROUND(I1007*H1007,2)</f>
        <v>0</v>
      </c>
      <c r="BL1007" s="17" t="s">
        <v>365</v>
      </c>
      <c r="BM1007" s="243" t="s">
        <v>1383</v>
      </c>
    </row>
    <row r="1008" s="1" customFormat="1" ht="24" customHeight="1">
      <c r="B1008" s="38"/>
      <c r="C1008" s="232" t="s">
        <v>1384</v>
      </c>
      <c r="D1008" s="232" t="s">
        <v>181</v>
      </c>
      <c r="E1008" s="233" t="s">
        <v>1385</v>
      </c>
      <c r="F1008" s="234" t="s">
        <v>1386</v>
      </c>
      <c r="G1008" s="235" t="s">
        <v>201</v>
      </c>
      <c r="H1008" s="236">
        <v>54.747999999999998</v>
      </c>
      <c r="I1008" s="237"/>
      <c r="J1008" s="238">
        <f>ROUND(I1008*H1008,2)</f>
        <v>0</v>
      </c>
      <c r="K1008" s="234" t="s">
        <v>185</v>
      </c>
      <c r="L1008" s="43"/>
      <c r="M1008" s="239" t="s">
        <v>1</v>
      </c>
      <c r="N1008" s="240" t="s">
        <v>41</v>
      </c>
      <c r="O1008" s="86"/>
      <c r="P1008" s="241">
        <f>O1008*H1008</f>
        <v>0</v>
      </c>
      <c r="Q1008" s="241">
        <v>0</v>
      </c>
      <c r="R1008" s="241">
        <f>Q1008*H1008</f>
        <v>0</v>
      </c>
      <c r="S1008" s="241">
        <v>0.086900000000000005</v>
      </c>
      <c r="T1008" s="242">
        <f>S1008*H1008</f>
        <v>4.7576011999999999</v>
      </c>
      <c r="AR1008" s="243" t="s">
        <v>365</v>
      </c>
      <c r="AT1008" s="243" t="s">
        <v>181</v>
      </c>
      <c r="AU1008" s="243" t="s">
        <v>85</v>
      </c>
      <c r="AY1008" s="17" t="s">
        <v>179</v>
      </c>
      <c r="BE1008" s="244">
        <f>IF(N1008="základní",J1008,0)</f>
        <v>0</v>
      </c>
      <c r="BF1008" s="244">
        <f>IF(N1008="snížená",J1008,0)</f>
        <v>0</v>
      </c>
      <c r="BG1008" s="244">
        <f>IF(N1008="zákl. přenesená",J1008,0)</f>
        <v>0</v>
      </c>
      <c r="BH1008" s="244">
        <f>IF(N1008="sníž. přenesená",J1008,0)</f>
        <v>0</v>
      </c>
      <c r="BI1008" s="244">
        <f>IF(N1008="nulová",J1008,0)</f>
        <v>0</v>
      </c>
      <c r="BJ1008" s="17" t="s">
        <v>83</v>
      </c>
      <c r="BK1008" s="244">
        <f>ROUND(I1008*H1008,2)</f>
        <v>0</v>
      </c>
      <c r="BL1008" s="17" t="s">
        <v>365</v>
      </c>
      <c r="BM1008" s="243" t="s">
        <v>1387</v>
      </c>
    </row>
    <row r="1009" s="12" customFormat="1">
      <c r="B1009" s="245"/>
      <c r="C1009" s="246"/>
      <c r="D1009" s="247" t="s">
        <v>188</v>
      </c>
      <c r="E1009" s="248" t="s">
        <v>1</v>
      </c>
      <c r="F1009" s="249" t="s">
        <v>1388</v>
      </c>
      <c r="G1009" s="246"/>
      <c r="H1009" s="248" t="s">
        <v>1</v>
      </c>
      <c r="I1009" s="250"/>
      <c r="J1009" s="246"/>
      <c r="K1009" s="246"/>
      <c r="L1009" s="251"/>
      <c r="M1009" s="252"/>
      <c r="N1009" s="253"/>
      <c r="O1009" s="253"/>
      <c r="P1009" s="253"/>
      <c r="Q1009" s="253"/>
      <c r="R1009" s="253"/>
      <c r="S1009" s="253"/>
      <c r="T1009" s="254"/>
      <c r="AT1009" s="255" t="s">
        <v>188</v>
      </c>
      <c r="AU1009" s="255" t="s">
        <v>85</v>
      </c>
      <c r="AV1009" s="12" t="s">
        <v>83</v>
      </c>
      <c r="AW1009" s="12" t="s">
        <v>32</v>
      </c>
      <c r="AX1009" s="12" t="s">
        <v>76</v>
      </c>
      <c r="AY1009" s="255" t="s">
        <v>179</v>
      </c>
    </row>
    <row r="1010" s="12" customFormat="1">
      <c r="B1010" s="245"/>
      <c r="C1010" s="246"/>
      <c r="D1010" s="247" t="s">
        <v>188</v>
      </c>
      <c r="E1010" s="248" t="s">
        <v>1</v>
      </c>
      <c r="F1010" s="249" t="s">
        <v>295</v>
      </c>
      <c r="G1010" s="246"/>
      <c r="H1010" s="248" t="s">
        <v>1</v>
      </c>
      <c r="I1010" s="250"/>
      <c r="J1010" s="246"/>
      <c r="K1010" s="246"/>
      <c r="L1010" s="251"/>
      <c r="M1010" s="252"/>
      <c r="N1010" s="253"/>
      <c r="O1010" s="253"/>
      <c r="P1010" s="253"/>
      <c r="Q1010" s="253"/>
      <c r="R1010" s="253"/>
      <c r="S1010" s="253"/>
      <c r="T1010" s="254"/>
      <c r="AT1010" s="255" t="s">
        <v>188</v>
      </c>
      <c r="AU1010" s="255" t="s">
        <v>85</v>
      </c>
      <c r="AV1010" s="12" t="s">
        <v>83</v>
      </c>
      <c r="AW1010" s="12" t="s">
        <v>32</v>
      </c>
      <c r="AX1010" s="12" t="s">
        <v>76</v>
      </c>
      <c r="AY1010" s="255" t="s">
        <v>179</v>
      </c>
    </row>
    <row r="1011" s="13" customFormat="1">
      <c r="B1011" s="256"/>
      <c r="C1011" s="257"/>
      <c r="D1011" s="247" t="s">
        <v>188</v>
      </c>
      <c r="E1011" s="258" t="s">
        <v>1</v>
      </c>
      <c r="F1011" s="259" t="s">
        <v>434</v>
      </c>
      <c r="G1011" s="257"/>
      <c r="H1011" s="260">
        <v>10.829000000000001</v>
      </c>
      <c r="I1011" s="261"/>
      <c r="J1011" s="257"/>
      <c r="K1011" s="257"/>
      <c r="L1011" s="262"/>
      <c r="M1011" s="263"/>
      <c r="N1011" s="264"/>
      <c r="O1011" s="264"/>
      <c r="P1011" s="264"/>
      <c r="Q1011" s="264"/>
      <c r="R1011" s="264"/>
      <c r="S1011" s="264"/>
      <c r="T1011" s="265"/>
      <c r="AT1011" s="266" t="s">
        <v>188</v>
      </c>
      <c r="AU1011" s="266" t="s">
        <v>85</v>
      </c>
      <c r="AV1011" s="13" t="s">
        <v>85</v>
      </c>
      <c r="AW1011" s="13" t="s">
        <v>32</v>
      </c>
      <c r="AX1011" s="13" t="s">
        <v>76</v>
      </c>
      <c r="AY1011" s="266" t="s">
        <v>179</v>
      </c>
    </row>
    <row r="1012" s="13" customFormat="1">
      <c r="B1012" s="256"/>
      <c r="C1012" s="257"/>
      <c r="D1012" s="247" t="s">
        <v>188</v>
      </c>
      <c r="E1012" s="258" t="s">
        <v>1</v>
      </c>
      <c r="F1012" s="259" t="s">
        <v>297</v>
      </c>
      <c r="G1012" s="257"/>
      <c r="H1012" s="260">
        <v>0.20000000000000001</v>
      </c>
      <c r="I1012" s="261"/>
      <c r="J1012" s="257"/>
      <c r="K1012" s="257"/>
      <c r="L1012" s="262"/>
      <c r="M1012" s="263"/>
      <c r="N1012" s="264"/>
      <c r="O1012" s="264"/>
      <c r="P1012" s="264"/>
      <c r="Q1012" s="264"/>
      <c r="R1012" s="264"/>
      <c r="S1012" s="264"/>
      <c r="T1012" s="265"/>
      <c r="AT1012" s="266" t="s">
        <v>188</v>
      </c>
      <c r="AU1012" s="266" t="s">
        <v>85</v>
      </c>
      <c r="AV1012" s="13" t="s">
        <v>85</v>
      </c>
      <c r="AW1012" s="13" t="s">
        <v>32</v>
      </c>
      <c r="AX1012" s="13" t="s">
        <v>76</v>
      </c>
      <c r="AY1012" s="266" t="s">
        <v>179</v>
      </c>
    </row>
    <row r="1013" s="12" customFormat="1">
      <c r="B1013" s="245"/>
      <c r="C1013" s="246"/>
      <c r="D1013" s="247" t="s">
        <v>188</v>
      </c>
      <c r="E1013" s="248" t="s">
        <v>1</v>
      </c>
      <c r="F1013" s="249" t="s">
        <v>298</v>
      </c>
      <c r="G1013" s="246"/>
      <c r="H1013" s="248" t="s">
        <v>1</v>
      </c>
      <c r="I1013" s="250"/>
      <c r="J1013" s="246"/>
      <c r="K1013" s="246"/>
      <c r="L1013" s="251"/>
      <c r="M1013" s="252"/>
      <c r="N1013" s="253"/>
      <c r="O1013" s="253"/>
      <c r="P1013" s="253"/>
      <c r="Q1013" s="253"/>
      <c r="R1013" s="253"/>
      <c r="S1013" s="253"/>
      <c r="T1013" s="254"/>
      <c r="AT1013" s="255" t="s">
        <v>188</v>
      </c>
      <c r="AU1013" s="255" t="s">
        <v>85</v>
      </c>
      <c r="AV1013" s="12" t="s">
        <v>83</v>
      </c>
      <c r="AW1013" s="12" t="s">
        <v>32</v>
      </c>
      <c r="AX1013" s="12" t="s">
        <v>76</v>
      </c>
      <c r="AY1013" s="255" t="s">
        <v>179</v>
      </c>
    </row>
    <row r="1014" s="13" customFormat="1">
      <c r="B1014" s="256"/>
      <c r="C1014" s="257"/>
      <c r="D1014" s="247" t="s">
        <v>188</v>
      </c>
      <c r="E1014" s="258" t="s">
        <v>1</v>
      </c>
      <c r="F1014" s="259" t="s">
        <v>299</v>
      </c>
      <c r="G1014" s="257"/>
      <c r="H1014" s="260">
        <v>21.134</v>
      </c>
      <c r="I1014" s="261"/>
      <c r="J1014" s="257"/>
      <c r="K1014" s="257"/>
      <c r="L1014" s="262"/>
      <c r="M1014" s="263"/>
      <c r="N1014" s="264"/>
      <c r="O1014" s="264"/>
      <c r="P1014" s="264"/>
      <c r="Q1014" s="264"/>
      <c r="R1014" s="264"/>
      <c r="S1014" s="264"/>
      <c r="T1014" s="265"/>
      <c r="AT1014" s="266" t="s">
        <v>188</v>
      </c>
      <c r="AU1014" s="266" t="s">
        <v>85</v>
      </c>
      <c r="AV1014" s="13" t="s">
        <v>85</v>
      </c>
      <c r="AW1014" s="13" t="s">
        <v>32</v>
      </c>
      <c r="AX1014" s="13" t="s">
        <v>76</v>
      </c>
      <c r="AY1014" s="266" t="s">
        <v>179</v>
      </c>
    </row>
    <row r="1015" s="12" customFormat="1">
      <c r="B1015" s="245"/>
      <c r="C1015" s="246"/>
      <c r="D1015" s="247" t="s">
        <v>188</v>
      </c>
      <c r="E1015" s="248" t="s">
        <v>1</v>
      </c>
      <c r="F1015" s="249" t="s">
        <v>300</v>
      </c>
      <c r="G1015" s="246"/>
      <c r="H1015" s="248" t="s">
        <v>1</v>
      </c>
      <c r="I1015" s="250"/>
      <c r="J1015" s="246"/>
      <c r="K1015" s="246"/>
      <c r="L1015" s="251"/>
      <c r="M1015" s="252"/>
      <c r="N1015" s="253"/>
      <c r="O1015" s="253"/>
      <c r="P1015" s="253"/>
      <c r="Q1015" s="253"/>
      <c r="R1015" s="253"/>
      <c r="S1015" s="253"/>
      <c r="T1015" s="254"/>
      <c r="AT1015" s="255" t="s">
        <v>188</v>
      </c>
      <c r="AU1015" s="255" t="s">
        <v>85</v>
      </c>
      <c r="AV1015" s="12" t="s">
        <v>83</v>
      </c>
      <c r="AW1015" s="12" t="s">
        <v>32</v>
      </c>
      <c r="AX1015" s="12" t="s">
        <v>76</v>
      </c>
      <c r="AY1015" s="255" t="s">
        <v>179</v>
      </c>
    </row>
    <row r="1016" s="13" customFormat="1">
      <c r="B1016" s="256"/>
      <c r="C1016" s="257"/>
      <c r="D1016" s="247" t="s">
        <v>188</v>
      </c>
      <c r="E1016" s="258" t="s">
        <v>1</v>
      </c>
      <c r="F1016" s="259" t="s">
        <v>301</v>
      </c>
      <c r="G1016" s="257"/>
      <c r="H1016" s="260">
        <v>3.7850000000000001</v>
      </c>
      <c r="I1016" s="261"/>
      <c r="J1016" s="257"/>
      <c r="K1016" s="257"/>
      <c r="L1016" s="262"/>
      <c r="M1016" s="263"/>
      <c r="N1016" s="264"/>
      <c r="O1016" s="264"/>
      <c r="P1016" s="264"/>
      <c r="Q1016" s="264"/>
      <c r="R1016" s="264"/>
      <c r="S1016" s="264"/>
      <c r="T1016" s="265"/>
      <c r="AT1016" s="266" t="s">
        <v>188</v>
      </c>
      <c r="AU1016" s="266" t="s">
        <v>85</v>
      </c>
      <c r="AV1016" s="13" t="s">
        <v>85</v>
      </c>
      <c r="AW1016" s="13" t="s">
        <v>32</v>
      </c>
      <c r="AX1016" s="13" t="s">
        <v>76</v>
      </c>
      <c r="AY1016" s="266" t="s">
        <v>179</v>
      </c>
    </row>
    <row r="1017" s="13" customFormat="1">
      <c r="B1017" s="256"/>
      <c r="C1017" s="257"/>
      <c r="D1017" s="247" t="s">
        <v>188</v>
      </c>
      <c r="E1017" s="258" t="s">
        <v>1</v>
      </c>
      <c r="F1017" s="259" t="s">
        <v>302</v>
      </c>
      <c r="G1017" s="257"/>
      <c r="H1017" s="260">
        <v>2.2829999999999999</v>
      </c>
      <c r="I1017" s="261"/>
      <c r="J1017" s="257"/>
      <c r="K1017" s="257"/>
      <c r="L1017" s="262"/>
      <c r="M1017" s="263"/>
      <c r="N1017" s="264"/>
      <c r="O1017" s="264"/>
      <c r="P1017" s="264"/>
      <c r="Q1017" s="264"/>
      <c r="R1017" s="264"/>
      <c r="S1017" s="264"/>
      <c r="T1017" s="265"/>
      <c r="AT1017" s="266" t="s">
        <v>188</v>
      </c>
      <c r="AU1017" s="266" t="s">
        <v>85</v>
      </c>
      <c r="AV1017" s="13" t="s">
        <v>85</v>
      </c>
      <c r="AW1017" s="13" t="s">
        <v>32</v>
      </c>
      <c r="AX1017" s="13" t="s">
        <v>76</v>
      </c>
      <c r="AY1017" s="266" t="s">
        <v>179</v>
      </c>
    </row>
    <row r="1018" s="12" customFormat="1">
      <c r="B1018" s="245"/>
      <c r="C1018" s="246"/>
      <c r="D1018" s="247" t="s">
        <v>188</v>
      </c>
      <c r="E1018" s="248" t="s">
        <v>1</v>
      </c>
      <c r="F1018" s="249" t="s">
        <v>303</v>
      </c>
      <c r="G1018" s="246"/>
      <c r="H1018" s="248" t="s">
        <v>1</v>
      </c>
      <c r="I1018" s="250"/>
      <c r="J1018" s="246"/>
      <c r="K1018" s="246"/>
      <c r="L1018" s="251"/>
      <c r="M1018" s="252"/>
      <c r="N1018" s="253"/>
      <c r="O1018" s="253"/>
      <c r="P1018" s="253"/>
      <c r="Q1018" s="253"/>
      <c r="R1018" s="253"/>
      <c r="S1018" s="253"/>
      <c r="T1018" s="254"/>
      <c r="AT1018" s="255" t="s">
        <v>188</v>
      </c>
      <c r="AU1018" s="255" t="s">
        <v>85</v>
      </c>
      <c r="AV1018" s="12" t="s">
        <v>83</v>
      </c>
      <c r="AW1018" s="12" t="s">
        <v>32</v>
      </c>
      <c r="AX1018" s="12" t="s">
        <v>76</v>
      </c>
      <c r="AY1018" s="255" t="s">
        <v>179</v>
      </c>
    </row>
    <row r="1019" s="13" customFormat="1">
      <c r="B1019" s="256"/>
      <c r="C1019" s="257"/>
      <c r="D1019" s="247" t="s">
        <v>188</v>
      </c>
      <c r="E1019" s="258" t="s">
        <v>1</v>
      </c>
      <c r="F1019" s="259" t="s">
        <v>304</v>
      </c>
      <c r="G1019" s="257"/>
      <c r="H1019" s="260">
        <v>13.142</v>
      </c>
      <c r="I1019" s="261"/>
      <c r="J1019" s="257"/>
      <c r="K1019" s="257"/>
      <c r="L1019" s="262"/>
      <c r="M1019" s="263"/>
      <c r="N1019" s="264"/>
      <c r="O1019" s="264"/>
      <c r="P1019" s="264"/>
      <c r="Q1019" s="264"/>
      <c r="R1019" s="264"/>
      <c r="S1019" s="264"/>
      <c r="T1019" s="265"/>
      <c r="AT1019" s="266" t="s">
        <v>188</v>
      </c>
      <c r="AU1019" s="266" t="s">
        <v>85</v>
      </c>
      <c r="AV1019" s="13" t="s">
        <v>85</v>
      </c>
      <c r="AW1019" s="13" t="s">
        <v>32</v>
      </c>
      <c r="AX1019" s="13" t="s">
        <v>76</v>
      </c>
      <c r="AY1019" s="266" t="s">
        <v>179</v>
      </c>
    </row>
    <row r="1020" s="13" customFormat="1">
      <c r="B1020" s="256"/>
      <c r="C1020" s="257"/>
      <c r="D1020" s="247" t="s">
        <v>188</v>
      </c>
      <c r="E1020" s="258" t="s">
        <v>1</v>
      </c>
      <c r="F1020" s="259" t="s">
        <v>305</v>
      </c>
      <c r="G1020" s="257"/>
      <c r="H1020" s="260">
        <v>2.1749999999999998</v>
      </c>
      <c r="I1020" s="261"/>
      <c r="J1020" s="257"/>
      <c r="K1020" s="257"/>
      <c r="L1020" s="262"/>
      <c r="M1020" s="263"/>
      <c r="N1020" s="264"/>
      <c r="O1020" s="264"/>
      <c r="P1020" s="264"/>
      <c r="Q1020" s="264"/>
      <c r="R1020" s="264"/>
      <c r="S1020" s="264"/>
      <c r="T1020" s="265"/>
      <c r="AT1020" s="266" t="s">
        <v>188</v>
      </c>
      <c r="AU1020" s="266" t="s">
        <v>85</v>
      </c>
      <c r="AV1020" s="13" t="s">
        <v>85</v>
      </c>
      <c r="AW1020" s="13" t="s">
        <v>32</v>
      </c>
      <c r="AX1020" s="13" t="s">
        <v>76</v>
      </c>
      <c r="AY1020" s="266" t="s">
        <v>179</v>
      </c>
    </row>
    <row r="1021" s="13" customFormat="1">
      <c r="B1021" s="256"/>
      <c r="C1021" s="257"/>
      <c r="D1021" s="247" t="s">
        <v>188</v>
      </c>
      <c r="E1021" s="258" t="s">
        <v>1</v>
      </c>
      <c r="F1021" s="259" t="s">
        <v>289</v>
      </c>
      <c r="G1021" s="257"/>
      <c r="H1021" s="260">
        <v>1.2</v>
      </c>
      <c r="I1021" s="261"/>
      <c r="J1021" s="257"/>
      <c r="K1021" s="257"/>
      <c r="L1021" s="262"/>
      <c r="M1021" s="263"/>
      <c r="N1021" s="264"/>
      <c r="O1021" s="264"/>
      <c r="P1021" s="264"/>
      <c r="Q1021" s="264"/>
      <c r="R1021" s="264"/>
      <c r="S1021" s="264"/>
      <c r="T1021" s="265"/>
      <c r="AT1021" s="266" t="s">
        <v>188</v>
      </c>
      <c r="AU1021" s="266" t="s">
        <v>85</v>
      </c>
      <c r="AV1021" s="13" t="s">
        <v>85</v>
      </c>
      <c r="AW1021" s="13" t="s">
        <v>32</v>
      </c>
      <c r="AX1021" s="13" t="s">
        <v>76</v>
      </c>
      <c r="AY1021" s="266" t="s">
        <v>179</v>
      </c>
    </row>
    <row r="1022" s="14" customFormat="1">
      <c r="B1022" s="267"/>
      <c r="C1022" s="268"/>
      <c r="D1022" s="247" t="s">
        <v>188</v>
      </c>
      <c r="E1022" s="269" t="s">
        <v>1</v>
      </c>
      <c r="F1022" s="270" t="s">
        <v>193</v>
      </c>
      <c r="G1022" s="268"/>
      <c r="H1022" s="271">
        <v>54.747999999999998</v>
      </c>
      <c r="I1022" s="272"/>
      <c r="J1022" s="268"/>
      <c r="K1022" s="268"/>
      <c r="L1022" s="273"/>
      <c r="M1022" s="274"/>
      <c r="N1022" s="275"/>
      <c r="O1022" s="275"/>
      <c r="P1022" s="275"/>
      <c r="Q1022" s="275"/>
      <c r="R1022" s="275"/>
      <c r="S1022" s="275"/>
      <c r="T1022" s="276"/>
      <c r="AT1022" s="277" t="s">
        <v>188</v>
      </c>
      <c r="AU1022" s="277" t="s">
        <v>85</v>
      </c>
      <c r="AV1022" s="14" t="s">
        <v>186</v>
      </c>
      <c r="AW1022" s="14" t="s">
        <v>32</v>
      </c>
      <c r="AX1022" s="14" t="s">
        <v>83</v>
      </c>
      <c r="AY1022" s="277" t="s">
        <v>179</v>
      </c>
    </row>
    <row r="1023" s="1" customFormat="1" ht="24" customHeight="1">
      <c r="B1023" s="38"/>
      <c r="C1023" s="232" t="s">
        <v>1389</v>
      </c>
      <c r="D1023" s="232" t="s">
        <v>181</v>
      </c>
      <c r="E1023" s="233" t="s">
        <v>1390</v>
      </c>
      <c r="F1023" s="234" t="s">
        <v>1391</v>
      </c>
      <c r="G1023" s="235" t="s">
        <v>801</v>
      </c>
      <c r="H1023" s="299"/>
      <c r="I1023" s="237"/>
      <c r="J1023" s="238">
        <f>ROUND(I1023*H1023,2)</f>
        <v>0</v>
      </c>
      <c r="K1023" s="234" t="s">
        <v>185</v>
      </c>
      <c r="L1023" s="43"/>
      <c r="M1023" s="239" t="s">
        <v>1</v>
      </c>
      <c r="N1023" s="240" t="s">
        <v>41</v>
      </c>
      <c r="O1023" s="86"/>
      <c r="P1023" s="241">
        <f>O1023*H1023</f>
        <v>0</v>
      </c>
      <c r="Q1023" s="241">
        <v>0</v>
      </c>
      <c r="R1023" s="241">
        <f>Q1023*H1023</f>
        <v>0</v>
      </c>
      <c r="S1023" s="241">
        <v>0</v>
      </c>
      <c r="T1023" s="242">
        <f>S1023*H1023</f>
        <v>0</v>
      </c>
      <c r="AR1023" s="243" t="s">
        <v>365</v>
      </c>
      <c r="AT1023" s="243" t="s">
        <v>181</v>
      </c>
      <c r="AU1023" s="243" t="s">
        <v>85</v>
      </c>
      <c r="AY1023" s="17" t="s">
        <v>179</v>
      </c>
      <c r="BE1023" s="244">
        <f>IF(N1023="základní",J1023,0)</f>
        <v>0</v>
      </c>
      <c r="BF1023" s="244">
        <f>IF(N1023="snížená",J1023,0)</f>
        <v>0</v>
      </c>
      <c r="BG1023" s="244">
        <f>IF(N1023="zákl. přenesená",J1023,0)</f>
        <v>0</v>
      </c>
      <c r="BH1023" s="244">
        <f>IF(N1023="sníž. přenesená",J1023,0)</f>
        <v>0</v>
      </c>
      <c r="BI1023" s="244">
        <f>IF(N1023="nulová",J1023,0)</f>
        <v>0</v>
      </c>
      <c r="BJ1023" s="17" t="s">
        <v>83</v>
      </c>
      <c r="BK1023" s="244">
        <f>ROUND(I1023*H1023,2)</f>
        <v>0</v>
      </c>
      <c r="BL1023" s="17" t="s">
        <v>365</v>
      </c>
      <c r="BM1023" s="243" t="s">
        <v>1392</v>
      </c>
    </row>
    <row r="1024" s="11" customFormat="1" ht="22.8" customHeight="1">
      <c r="B1024" s="216"/>
      <c r="C1024" s="217"/>
      <c r="D1024" s="218" t="s">
        <v>75</v>
      </c>
      <c r="E1024" s="230" t="s">
        <v>1393</v>
      </c>
      <c r="F1024" s="230" t="s">
        <v>1394</v>
      </c>
      <c r="G1024" s="217"/>
      <c r="H1024" s="217"/>
      <c r="I1024" s="220"/>
      <c r="J1024" s="231">
        <f>BK1024</f>
        <v>0</v>
      </c>
      <c r="K1024" s="217"/>
      <c r="L1024" s="222"/>
      <c r="M1024" s="223"/>
      <c r="N1024" s="224"/>
      <c r="O1024" s="224"/>
      <c r="P1024" s="225">
        <f>SUM(P1025:P1048)</f>
        <v>0</v>
      </c>
      <c r="Q1024" s="224"/>
      <c r="R1024" s="225">
        <f>SUM(R1025:R1048)</f>
        <v>0.019501770000000002</v>
      </c>
      <c r="S1024" s="224"/>
      <c r="T1024" s="226">
        <f>SUM(T1025:T1048)</f>
        <v>0</v>
      </c>
      <c r="AR1024" s="227" t="s">
        <v>85</v>
      </c>
      <c r="AT1024" s="228" t="s">
        <v>75</v>
      </c>
      <c r="AU1024" s="228" t="s">
        <v>83</v>
      </c>
      <c r="AY1024" s="227" t="s">
        <v>179</v>
      </c>
      <c r="BK1024" s="229">
        <f>SUM(BK1025:BK1048)</f>
        <v>0</v>
      </c>
    </row>
    <row r="1025" s="1" customFormat="1" ht="24" customHeight="1">
      <c r="B1025" s="38"/>
      <c r="C1025" s="232" t="s">
        <v>1395</v>
      </c>
      <c r="D1025" s="232" t="s">
        <v>181</v>
      </c>
      <c r="E1025" s="233" t="s">
        <v>1396</v>
      </c>
      <c r="F1025" s="234" t="s">
        <v>1397</v>
      </c>
      <c r="G1025" s="235" t="s">
        <v>201</v>
      </c>
      <c r="H1025" s="236">
        <v>6.0129999999999999</v>
      </c>
      <c r="I1025" s="237"/>
      <c r="J1025" s="238">
        <f>ROUND(I1025*H1025,2)</f>
        <v>0</v>
      </c>
      <c r="K1025" s="234" t="s">
        <v>185</v>
      </c>
      <c r="L1025" s="43"/>
      <c r="M1025" s="239" t="s">
        <v>1</v>
      </c>
      <c r="N1025" s="240" t="s">
        <v>41</v>
      </c>
      <c r="O1025" s="86"/>
      <c r="P1025" s="241">
        <f>O1025*H1025</f>
        <v>0</v>
      </c>
      <c r="Q1025" s="241">
        <v>0.00021000000000000001</v>
      </c>
      <c r="R1025" s="241">
        <f>Q1025*H1025</f>
        <v>0.0012627300000000001</v>
      </c>
      <c r="S1025" s="241">
        <v>0</v>
      </c>
      <c r="T1025" s="242">
        <f>S1025*H1025</f>
        <v>0</v>
      </c>
      <c r="AR1025" s="243" t="s">
        <v>365</v>
      </c>
      <c r="AT1025" s="243" t="s">
        <v>181</v>
      </c>
      <c r="AU1025" s="243" t="s">
        <v>85</v>
      </c>
      <c r="AY1025" s="17" t="s">
        <v>179</v>
      </c>
      <c r="BE1025" s="244">
        <f>IF(N1025="základní",J1025,0)</f>
        <v>0</v>
      </c>
      <c r="BF1025" s="244">
        <f>IF(N1025="snížená",J1025,0)</f>
        <v>0</v>
      </c>
      <c r="BG1025" s="244">
        <f>IF(N1025="zákl. přenesená",J1025,0)</f>
        <v>0</v>
      </c>
      <c r="BH1025" s="244">
        <f>IF(N1025="sníž. přenesená",J1025,0)</f>
        <v>0</v>
      </c>
      <c r="BI1025" s="244">
        <f>IF(N1025="nulová",J1025,0)</f>
        <v>0</v>
      </c>
      <c r="BJ1025" s="17" t="s">
        <v>83</v>
      </c>
      <c r="BK1025" s="244">
        <f>ROUND(I1025*H1025,2)</f>
        <v>0</v>
      </c>
      <c r="BL1025" s="17" t="s">
        <v>365</v>
      </c>
      <c r="BM1025" s="243" t="s">
        <v>1398</v>
      </c>
    </row>
    <row r="1026" s="12" customFormat="1">
      <c r="B1026" s="245"/>
      <c r="C1026" s="246"/>
      <c r="D1026" s="247" t="s">
        <v>188</v>
      </c>
      <c r="E1026" s="248" t="s">
        <v>1</v>
      </c>
      <c r="F1026" s="249" t="s">
        <v>1399</v>
      </c>
      <c r="G1026" s="246"/>
      <c r="H1026" s="248" t="s">
        <v>1</v>
      </c>
      <c r="I1026" s="250"/>
      <c r="J1026" s="246"/>
      <c r="K1026" s="246"/>
      <c r="L1026" s="251"/>
      <c r="M1026" s="252"/>
      <c r="N1026" s="253"/>
      <c r="O1026" s="253"/>
      <c r="P1026" s="253"/>
      <c r="Q1026" s="253"/>
      <c r="R1026" s="253"/>
      <c r="S1026" s="253"/>
      <c r="T1026" s="254"/>
      <c r="AT1026" s="255" t="s">
        <v>188</v>
      </c>
      <c r="AU1026" s="255" t="s">
        <v>85</v>
      </c>
      <c r="AV1026" s="12" t="s">
        <v>83</v>
      </c>
      <c r="AW1026" s="12" t="s">
        <v>32</v>
      </c>
      <c r="AX1026" s="12" t="s">
        <v>76</v>
      </c>
      <c r="AY1026" s="255" t="s">
        <v>179</v>
      </c>
    </row>
    <row r="1027" s="13" customFormat="1">
      <c r="B1027" s="256"/>
      <c r="C1027" s="257"/>
      <c r="D1027" s="247" t="s">
        <v>188</v>
      </c>
      <c r="E1027" s="258" t="s">
        <v>1</v>
      </c>
      <c r="F1027" s="259" t="s">
        <v>1400</v>
      </c>
      <c r="G1027" s="257"/>
      <c r="H1027" s="260">
        <v>6.0129999999999999</v>
      </c>
      <c r="I1027" s="261"/>
      <c r="J1027" s="257"/>
      <c r="K1027" s="257"/>
      <c r="L1027" s="262"/>
      <c r="M1027" s="263"/>
      <c r="N1027" s="264"/>
      <c r="O1027" s="264"/>
      <c r="P1027" s="264"/>
      <c r="Q1027" s="264"/>
      <c r="R1027" s="264"/>
      <c r="S1027" s="264"/>
      <c r="T1027" s="265"/>
      <c r="AT1027" s="266" t="s">
        <v>188</v>
      </c>
      <c r="AU1027" s="266" t="s">
        <v>85</v>
      </c>
      <c r="AV1027" s="13" t="s">
        <v>85</v>
      </c>
      <c r="AW1027" s="13" t="s">
        <v>32</v>
      </c>
      <c r="AX1027" s="13" t="s">
        <v>83</v>
      </c>
      <c r="AY1027" s="266" t="s">
        <v>179</v>
      </c>
    </row>
    <row r="1028" s="1" customFormat="1" ht="24" customHeight="1">
      <c r="B1028" s="38"/>
      <c r="C1028" s="232" t="s">
        <v>1401</v>
      </c>
      <c r="D1028" s="232" t="s">
        <v>181</v>
      </c>
      <c r="E1028" s="233" t="s">
        <v>1402</v>
      </c>
      <c r="F1028" s="234" t="s">
        <v>1403</v>
      </c>
      <c r="G1028" s="235" t="s">
        <v>201</v>
      </c>
      <c r="H1028" s="236">
        <v>10.584</v>
      </c>
      <c r="I1028" s="237"/>
      <c r="J1028" s="238">
        <f>ROUND(I1028*H1028,2)</f>
        <v>0</v>
      </c>
      <c r="K1028" s="234" t="s">
        <v>185</v>
      </c>
      <c r="L1028" s="43"/>
      <c r="M1028" s="239" t="s">
        <v>1</v>
      </c>
      <c r="N1028" s="240" t="s">
        <v>41</v>
      </c>
      <c r="O1028" s="86"/>
      <c r="P1028" s="241">
        <f>O1028*H1028</f>
        <v>0</v>
      </c>
      <c r="Q1028" s="241">
        <v>0.00022000000000000001</v>
      </c>
      <c r="R1028" s="241">
        <f>Q1028*H1028</f>
        <v>0.00232848</v>
      </c>
      <c r="S1028" s="241">
        <v>0</v>
      </c>
      <c r="T1028" s="242">
        <f>S1028*H1028</f>
        <v>0</v>
      </c>
      <c r="AR1028" s="243" t="s">
        <v>365</v>
      </c>
      <c r="AT1028" s="243" t="s">
        <v>181</v>
      </c>
      <c r="AU1028" s="243" t="s">
        <v>85</v>
      </c>
      <c r="AY1028" s="17" t="s">
        <v>179</v>
      </c>
      <c r="BE1028" s="244">
        <f>IF(N1028="základní",J1028,0)</f>
        <v>0</v>
      </c>
      <c r="BF1028" s="244">
        <f>IF(N1028="snížená",J1028,0)</f>
        <v>0</v>
      </c>
      <c r="BG1028" s="244">
        <f>IF(N1028="zákl. přenesená",J1028,0)</f>
        <v>0</v>
      </c>
      <c r="BH1028" s="244">
        <f>IF(N1028="sníž. přenesená",J1028,0)</f>
        <v>0</v>
      </c>
      <c r="BI1028" s="244">
        <f>IF(N1028="nulová",J1028,0)</f>
        <v>0</v>
      </c>
      <c r="BJ1028" s="17" t="s">
        <v>83</v>
      </c>
      <c r="BK1028" s="244">
        <f>ROUND(I1028*H1028,2)</f>
        <v>0</v>
      </c>
      <c r="BL1028" s="17" t="s">
        <v>365</v>
      </c>
      <c r="BM1028" s="243" t="s">
        <v>1404</v>
      </c>
    </row>
    <row r="1029" s="12" customFormat="1">
      <c r="B1029" s="245"/>
      <c r="C1029" s="246"/>
      <c r="D1029" s="247" t="s">
        <v>188</v>
      </c>
      <c r="E1029" s="248" t="s">
        <v>1</v>
      </c>
      <c r="F1029" s="249" t="s">
        <v>1405</v>
      </c>
      <c r="G1029" s="246"/>
      <c r="H1029" s="248" t="s">
        <v>1</v>
      </c>
      <c r="I1029" s="250"/>
      <c r="J1029" s="246"/>
      <c r="K1029" s="246"/>
      <c r="L1029" s="251"/>
      <c r="M1029" s="252"/>
      <c r="N1029" s="253"/>
      <c r="O1029" s="253"/>
      <c r="P1029" s="253"/>
      <c r="Q1029" s="253"/>
      <c r="R1029" s="253"/>
      <c r="S1029" s="253"/>
      <c r="T1029" s="254"/>
      <c r="AT1029" s="255" t="s">
        <v>188</v>
      </c>
      <c r="AU1029" s="255" t="s">
        <v>85</v>
      </c>
      <c r="AV1029" s="12" t="s">
        <v>83</v>
      </c>
      <c r="AW1029" s="12" t="s">
        <v>32</v>
      </c>
      <c r="AX1029" s="12" t="s">
        <v>76</v>
      </c>
      <c r="AY1029" s="255" t="s">
        <v>179</v>
      </c>
    </row>
    <row r="1030" s="13" customFormat="1">
      <c r="B1030" s="256"/>
      <c r="C1030" s="257"/>
      <c r="D1030" s="247" t="s">
        <v>188</v>
      </c>
      <c r="E1030" s="258" t="s">
        <v>1</v>
      </c>
      <c r="F1030" s="259" t="s">
        <v>1406</v>
      </c>
      <c r="G1030" s="257"/>
      <c r="H1030" s="260">
        <v>7.4420000000000002</v>
      </c>
      <c r="I1030" s="261"/>
      <c r="J1030" s="257"/>
      <c r="K1030" s="257"/>
      <c r="L1030" s="262"/>
      <c r="M1030" s="263"/>
      <c r="N1030" s="264"/>
      <c r="O1030" s="264"/>
      <c r="P1030" s="264"/>
      <c r="Q1030" s="264"/>
      <c r="R1030" s="264"/>
      <c r="S1030" s="264"/>
      <c r="T1030" s="265"/>
      <c r="AT1030" s="266" t="s">
        <v>188</v>
      </c>
      <c r="AU1030" s="266" t="s">
        <v>85</v>
      </c>
      <c r="AV1030" s="13" t="s">
        <v>85</v>
      </c>
      <c r="AW1030" s="13" t="s">
        <v>32</v>
      </c>
      <c r="AX1030" s="13" t="s">
        <v>76</v>
      </c>
      <c r="AY1030" s="266" t="s">
        <v>179</v>
      </c>
    </row>
    <row r="1031" s="13" customFormat="1">
      <c r="B1031" s="256"/>
      <c r="C1031" s="257"/>
      <c r="D1031" s="247" t="s">
        <v>188</v>
      </c>
      <c r="E1031" s="258" t="s">
        <v>1</v>
      </c>
      <c r="F1031" s="259" t="s">
        <v>1407</v>
      </c>
      <c r="G1031" s="257"/>
      <c r="H1031" s="260">
        <v>3.1419999999999999</v>
      </c>
      <c r="I1031" s="261"/>
      <c r="J1031" s="257"/>
      <c r="K1031" s="257"/>
      <c r="L1031" s="262"/>
      <c r="M1031" s="263"/>
      <c r="N1031" s="264"/>
      <c r="O1031" s="264"/>
      <c r="P1031" s="264"/>
      <c r="Q1031" s="264"/>
      <c r="R1031" s="264"/>
      <c r="S1031" s="264"/>
      <c r="T1031" s="265"/>
      <c r="AT1031" s="266" t="s">
        <v>188</v>
      </c>
      <c r="AU1031" s="266" t="s">
        <v>85</v>
      </c>
      <c r="AV1031" s="13" t="s">
        <v>85</v>
      </c>
      <c r="AW1031" s="13" t="s">
        <v>32</v>
      </c>
      <c r="AX1031" s="13" t="s">
        <v>76</v>
      </c>
      <c r="AY1031" s="266" t="s">
        <v>179</v>
      </c>
    </row>
    <row r="1032" s="14" customFormat="1">
      <c r="B1032" s="267"/>
      <c r="C1032" s="268"/>
      <c r="D1032" s="247" t="s">
        <v>188</v>
      </c>
      <c r="E1032" s="269" t="s">
        <v>1</v>
      </c>
      <c r="F1032" s="270" t="s">
        <v>193</v>
      </c>
      <c r="G1032" s="268"/>
      <c r="H1032" s="271">
        <v>10.584</v>
      </c>
      <c r="I1032" s="272"/>
      <c r="J1032" s="268"/>
      <c r="K1032" s="268"/>
      <c r="L1032" s="273"/>
      <c r="M1032" s="274"/>
      <c r="N1032" s="275"/>
      <c r="O1032" s="275"/>
      <c r="P1032" s="275"/>
      <c r="Q1032" s="275"/>
      <c r="R1032" s="275"/>
      <c r="S1032" s="275"/>
      <c r="T1032" s="276"/>
      <c r="AT1032" s="277" t="s">
        <v>188</v>
      </c>
      <c r="AU1032" s="277" t="s">
        <v>85</v>
      </c>
      <c r="AV1032" s="14" t="s">
        <v>186</v>
      </c>
      <c r="AW1032" s="14" t="s">
        <v>32</v>
      </c>
      <c r="AX1032" s="14" t="s">
        <v>83</v>
      </c>
      <c r="AY1032" s="277" t="s">
        <v>179</v>
      </c>
    </row>
    <row r="1033" s="1" customFormat="1" ht="24" customHeight="1">
      <c r="B1033" s="38"/>
      <c r="C1033" s="232" t="s">
        <v>1408</v>
      </c>
      <c r="D1033" s="232" t="s">
        <v>181</v>
      </c>
      <c r="E1033" s="233" t="s">
        <v>1409</v>
      </c>
      <c r="F1033" s="234" t="s">
        <v>1410</v>
      </c>
      <c r="G1033" s="235" t="s">
        <v>201</v>
      </c>
      <c r="H1033" s="236">
        <v>12.272</v>
      </c>
      <c r="I1033" s="237"/>
      <c r="J1033" s="238">
        <f>ROUND(I1033*H1033,2)</f>
        <v>0</v>
      </c>
      <c r="K1033" s="234" t="s">
        <v>185</v>
      </c>
      <c r="L1033" s="43"/>
      <c r="M1033" s="239" t="s">
        <v>1</v>
      </c>
      <c r="N1033" s="240" t="s">
        <v>41</v>
      </c>
      <c r="O1033" s="86"/>
      <c r="P1033" s="241">
        <f>O1033*H1033</f>
        <v>0</v>
      </c>
      <c r="Q1033" s="241">
        <v>0.00012999999999999999</v>
      </c>
      <c r="R1033" s="241">
        <f>Q1033*H1033</f>
        <v>0.0015953599999999999</v>
      </c>
      <c r="S1033" s="241">
        <v>0</v>
      </c>
      <c r="T1033" s="242">
        <f>S1033*H1033</f>
        <v>0</v>
      </c>
      <c r="AR1033" s="243" t="s">
        <v>365</v>
      </c>
      <c r="AT1033" s="243" t="s">
        <v>181</v>
      </c>
      <c r="AU1033" s="243" t="s">
        <v>85</v>
      </c>
      <c r="AY1033" s="17" t="s">
        <v>179</v>
      </c>
      <c r="BE1033" s="244">
        <f>IF(N1033="základní",J1033,0)</f>
        <v>0</v>
      </c>
      <c r="BF1033" s="244">
        <f>IF(N1033="snížená",J1033,0)</f>
        <v>0</v>
      </c>
      <c r="BG1033" s="244">
        <f>IF(N1033="zákl. přenesená",J1033,0)</f>
        <v>0</v>
      </c>
      <c r="BH1033" s="244">
        <f>IF(N1033="sníž. přenesená",J1033,0)</f>
        <v>0</v>
      </c>
      <c r="BI1033" s="244">
        <f>IF(N1033="nulová",J1033,0)</f>
        <v>0</v>
      </c>
      <c r="BJ1033" s="17" t="s">
        <v>83</v>
      </c>
      <c r="BK1033" s="244">
        <f>ROUND(I1033*H1033,2)</f>
        <v>0</v>
      </c>
      <c r="BL1033" s="17" t="s">
        <v>365</v>
      </c>
      <c r="BM1033" s="243" t="s">
        <v>1411</v>
      </c>
    </row>
    <row r="1034" s="12" customFormat="1">
      <c r="B1034" s="245"/>
      <c r="C1034" s="246"/>
      <c r="D1034" s="247" t="s">
        <v>188</v>
      </c>
      <c r="E1034" s="248" t="s">
        <v>1</v>
      </c>
      <c r="F1034" s="249" t="s">
        <v>996</v>
      </c>
      <c r="G1034" s="246"/>
      <c r="H1034" s="248" t="s">
        <v>1</v>
      </c>
      <c r="I1034" s="250"/>
      <c r="J1034" s="246"/>
      <c r="K1034" s="246"/>
      <c r="L1034" s="251"/>
      <c r="M1034" s="252"/>
      <c r="N1034" s="253"/>
      <c r="O1034" s="253"/>
      <c r="P1034" s="253"/>
      <c r="Q1034" s="253"/>
      <c r="R1034" s="253"/>
      <c r="S1034" s="253"/>
      <c r="T1034" s="254"/>
      <c r="AT1034" s="255" t="s">
        <v>188</v>
      </c>
      <c r="AU1034" s="255" t="s">
        <v>85</v>
      </c>
      <c r="AV1034" s="12" t="s">
        <v>83</v>
      </c>
      <c r="AW1034" s="12" t="s">
        <v>32</v>
      </c>
      <c r="AX1034" s="12" t="s">
        <v>76</v>
      </c>
      <c r="AY1034" s="255" t="s">
        <v>179</v>
      </c>
    </row>
    <row r="1035" s="13" customFormat="1">
      <c r="B1035" s="256"/>
      <c r="C1035" s="257"/>
      <c r="D1035" s="247" t="s">
        <v>188</v>
      </c>
      <c r="E1035" s="258" t="s">
        <v>1</v>
      </c>
      <c r="F1035" s="259" t="s">
        <v>1412</v>
      </c>
      <c r="G1035" s="257"/>
      <c r="H1035" s="260">
        <v>8.2400000000000002</v>
      </c>
      <c r="I1035" s="261"/>
      <c r="J1035" s="257"/>
      <c r="K1035" s="257"/>
      <c r="L1035" s="262"/>
      <c r="M1035" s="263"/>
      <c r="N1035" s="264"/>
      <c r="O1035" s="264"/>
      <c r="P1035" s="264"/>
      <c r="Q1035" s="264"/>
      <c r="R1035" s="264"/>
      <c r="S1035" s="264"/>
      <c r="T1035" s="265"/>
      <c r="AT1035" s="266" t="s">
        <v>188</v>
      </c>
      <c r="AU1035" s="266" t="s">
        <v>85</v>
      </c>
      <c r="AV1035" s="13" t="s">
        <v>85</v>
      </c>
      <c r="AW1035" s="13" t="s">
        <v>32</v>
      </c>
      <c r="AX1035" s="13" t="s">
        <v>76</v>
      </c>
      <c r="AY1035" s="266" t="s">
        <v>179</v>
      </c>
    </row>
    <row r="1036" s="13" customFormat="1">
      <c r="B1036" s="256"/>
      <c r="C1036" s="257"/>
      <c r="D1036" s="247" t="s">
        <v>188</v>
      </c>
      <c r="E1036" s="258" t="s">
        <v>1</v>
      </c>
      <c r="F1036" s="259" t="s">
        <v>1413</v>
      </c>
      <c r="G1036" s="257"/>
      <c r="H1036" s="260">
        <v>4.032</v>
      </c>
      <c r="I1036" s="261"/>
      <c r="J1036" s="257"/>
      <c r="K1036" s="257"/>
      <c r="L1036" s="262"/>
      <c r="M1036" s="263"/>
      <c r="N1036" s="264"/>
      <c r="O1036" s="264"/>
      <c r="P1036" s="264"/>
      <c r="Q1036" s="264"/>
      <c r="R1036" s="264"/>
      <c r="S1036" s="264"/>
      <c r="T1036" s="265"/>
      <c r="AT1036" s="266" t="s">
        <v>188</v>
      </c>
      <c r="AU1036" s="266" t="s">
        <v>85</v>
      </c>
      <c r="AV1036" s="13" t="s">
        <v>85</v>
      </c>
      <c r="AW1036" s="13" t="s">
        <v>32</v>
      </c>
      <c r="AX1036" s="13" t="s">
        <v>76</v>
      </c>
      <c r="AY1036" s="266" t="s">
        <v>179</v>
      </c>
    </row>
    <row r="1037" s="14" customFormat="1">
      <c r="B1037" s="267"/>
      <c r="C1037" s="268"/>
      <c r="D1037" s="247" t="s">
        <v>188</v>
      </c>
      <c r="E1037" s="269" t="s">
        <v>1</v>
      </c>
      <c r="F1037" s="270" t="s">
        <v>193</v>
      </c>
      <c r="G1037" s="268"/>
      <c r="H1037" s="271">
        <v>12.272</v>
      </c>
      <c r="I1037" s="272"/>
      <c r="J1037" s="268"/>
      <c r="K1037" s="268"/>
      <c r="L1037" s="273"/>
      <c r="M1037" s="274"/>
      <c r="N1037" s="275"/>
      <c r="O1037" s="275"/>
      <c r="P1037" s="275"/>
      <c r="Q1037" s="275"/>
      <c r="R1037" s="275"/>
      <c r="S1037" s="275"/>
      <c r="T1037" s="276"/>
      <c r="AT1037" s="277" t="s">
        <v>188</v>
      </c>
      <c r="AU1037" s="277" t="s">
        <v>85</v>
      </c>
      <c r="AV1037" s="14" t="s">
        <v>186</v>
      </c>
      <c r="AW1037" s="14" t="s">
        <v>32</v>
      </c>
      <c r="AX1037" s="14" t="s">
        <v>83</v>
      </c>
      <c r="AY1037" s="277" t="s">
        <v>179</v>
      </c>
    </row>
    <row r="1038" s="1" customFormat="1" ht="24" customHeight="1">
      <c r="B1038" s="38"/>
      <c r="C1038" s="232" t="s">
        <v>1414</v>
      </c>
      <c r="D1038" s="232" t="s">
        <v>181</v>
      </c>
      <c r="E1038" s="233" t="s">
        <v>1415</v>
      </c>
      <c r="F1038" s="234" t="s">
        <v>1416</v>
      </c>
      <c r="G1038" s="235" t="s">
        <v>201</v>
      </c>
      <c r="H1038" s="236">
        <v>24.544</v>
      </c>
      <c r="I1038" s="237"/>
      <c r="J1038" s="238">
        <f>ROUND(I1038*H1038,2)</f>
        <v>0</v>
      </c>
      <c r="K1038" s="234" t="s">
        <v>185</v>
      </c>
      <c r="L1038" s="43"/>
      <c r="M1038" s="239" t="s">
        <v>1</v>
      </c>
      <c r="N1038" s="240" t="s">
        <v>41</v>
      </c>
      <c r="O1038" s="86"/>
      <c r="P1038" s="241">
        <f>O1038*H1038</f>
        <v>0</v>
      </c>
      <c r="Q1038" s="241">
        <v>0.00011</v>
      </c>
      <c r="R1038" s="241">
        <f>Q1038*H1038</f>
        <v>0.0026998400000000002</v>
      </c>
      <c r="S1038" s="241">
        <v>0</v>
      </c>
      <c r="T1038" s="242">
        <f>S1038*H1038</f>
        <v>0</v>
      </c>
      <c r="AR1038" s="243" t="s">
        <v>365</v>
      </c>
      <c r="AT1038" s="243" t="s">
        <v>181</v>
      </c>
      <c r="AU1038" s="243" t="s">
        <v>85</v>
      </c>
      <c r="AY1038" s="17" t="s">
        <v>179</v>
      </c>
      <c r="BE1038" s="244">
        <f>IF(N1038="základní",J1038,0)</f>
        <v>0</v>
      </c>
      <c r="BF1038" s="244">
        <f>IF(N1038="snížená",J1038,0)</f>
        <v>0</v>
      </c>
      <c r="BG1038" s="244">
        <f>IF(N1038="zákl. přenesená",J1038,0)</f>
        <v>0</v>
      </c>
      <c r="BH1038" s="244">
        <f>IF(N1038="sníž. přenesená",J1038,0)</f>
        <v>0</v>
      </c>
      <c r="BI1038" s="244">
        <f>IF(N1038="nulová",J1038,0)</f>
        <v>0</v>
      </c>
      <c r="BJ1038" s="17" t="s">
        <v>83</v>
      </c>
      <c r="BK1038" s="244">
        <f>ROUND(I1038*H1038,2)</f>
        <v>0</v>
      </c>
      <c r="BL1038" s="17" t="s">
        <v>365</v>
      </c>
      <c r="BM1038" s="243" t="s">
        <v>1417</v>
      </c>
    </row>
    <row r="1039" s="13" customFormat="1">
      <c r="B1039" s="256"/>
      <c r="C1039" s="257"/>
      <c r="D1039" s="247" t="s">
        <v>188</v>
      </c>
      <c r="E1039" s="258" t="s">
        <v>1</v>
      </c>
      <c r="F1039" s="259" t="s">
        <v>1418</v>
      </c>
      <c r="G1039" s="257"/>
      <c r="H1039" s="260">
        <v>24.544</v>
      </c>
      <c r="I1039" s="261"/>
      <c r="J1039" s="257"/>
      <c r="K1039" s="257"/>
      <c r="L1039" s="262"/>
      <c r="M1039" s="263"/>
      <c r="N1039" s="264"/>
      <c r="O1039" s="264"/>
      <c r="P1039" s="264"/>
      <c r="Q1039" s="264"/>
      <c r="R1039" s="264"/>
      <c r="S1039" s="264"/>
      <c r="T1039" s="265"/>
      <c r="AT1039" s="266" t="s">
        <v>188</v>
      </c>
      <c r="AU1039" s="266" t="s">
        <v>85</v>
      </c>
      <c r="AV1039" s="13" t="s">
        <v>85</v>
      </c>
      <c r="AW1039" s="13" t="s">
        <v>32</v>
      </c>
      <c r="AX1039" s="13" t="s">
        <v>83</v>
      </c>
      <c r="AY1039" s="266" t="s">
        <v>179</v>
      </c>
    </row>
    <row r="1040" s="1" customFormat="1" ht="24" customHeight="1">
      <c r="B1040" s="38"/>
      <c r="C1040" s="232" t="s">
        <v>1419</v>
      </c>
      <c r="D1040" s="232" t="s">
        <v>181</v>
      </c>
      <c r="E1040" s="233" t="s">
        <v>1420</v>
      </c>
      <c r="F1040" s="234" t="s">
        <v>1421</v>
      </c>
      <c r="G1040" s="235" t="s">
        <v>201</v>
      </c>
      <c r="H1040" s="236">
        <v>10.584</v>
      </c>
      <c r="I1040" s="237"/>
      <c r="J1040" s="238">
        <f>ROUND(I1040*H1040,2)</f>
        <v>0</v>
      </c>
      <c r="K1040" s="234" t="s">
        <v>185</v>
      </c>
      <c r="L1040" s="43"/>
      <c r="M1040" s="239" t="s">
        <v>1</v>
      </c>
      <c r="N1040" s="240" t="s">
        <v>41</v>
      </c>
      <c r="O1040" s="86"/>
      <c r="P1040" s="241">
        <f>O1040*H1040</f>
        <v>0</v>
      </c>
      <c r="Q1040" s="241">
        <v>0.00034000000000000002</v>
      </c>
      <c r="R1040" s="241">
        <f>Q1040*H1040</f>
        <v>0.0035985600000000002</v>
      </c>
      <c r="S1040" s="241">
        <v>0</v>
      </c>
      <c r="T1040" s="242">
        <f>S1040*H1040</f>
        <v>0</v>
      </c>
      <c r="AR1040" s="243" t="s">
        <v>365</v>
      </c>
      <c r="AT1040" s="243" t="s">
        <v>181</v>
      </c>
      <c r="AU1040" s="243" t="s">
        <v>85</v>
      </c>
      <c r="AY1040" s="17" t="s">
        <v>179</v>
      </c>
      <c r="BE1040" s="244">
        <f>IF(N1040="základní",J1040,0)</f>
        <v>0</v>
      </c>
      <c r="BF1040" s="244">
        <f>IF(N1040="snížená",J1040,0)</f>
        <v>0</v>
      </c>
      <c r="BG1040" s="244">
        <f>IF(N1040="zákl. přenesená",J1040,0)</f>
        <v>0</v>
      </c>
      <c r="BH1040" s="244">
        <f>IF(N1040="sníž. přenesená",J1040,0)</f>
        <v>0</v>
      </c>
      <c r="BI1040" s="244">
        <f>IF(N1040="nulová",J1040,0)</f>
        <v>0</v>
      </c>
      <c r="BJ1040" s="17" t="s">
        <v>83</v>
      </c>
      <c r="BK1040" s="244">
        <f>ROUND(I1040*H1040,2)</f>
        <v>0</v>
      </c>
      <c r="BL1040" s="17" t="s">
        <v>365</v>
      </c>
      <c r="BM1040" s="243" t="s">
        <v>1422</v>
      </c>
    </row>
    <row r="1041" s="1" customFormat="1" ht="24" customHeight="1">
      <c r="B1041" s="38"/>
      <c r="C1041" s="232" t="s">
        <v>1423</v>
      </c>
      <c r="D1041" s="232" t="s">
        <v>181</v>
      </c>
      <c r="E1041" s="233" t="s">
        <v>1424</v>
      </c>
      <c r="F1041" s="234" t="s">
        <v>1425</v>
      </c>
      <c r="G1041" s="235" t="s">
        <v>201</v>
      </c>
      <c r="H1041" s="236">
        <v>20.042000000000002</v>
      </c>
      <c r="I1041" s="237"/>
      <c r="J1041" s="238">
        <f>ROUND(I1041*H1041,2)</f>
        <v>0</v>
      </c>
      <c r="K1041" s="234" t="s">
        <v>185</v>
      </c>
      <c r="L1041" s="43"/>
      <c r="M1041" s="239" t="s">
        <v>1</v>
      </c>
      <c r="N1041" s="240" t="s">
        <v>41</v>
      </c>
      <c r="O1041" s="86"/>
      <c r="P1041" s="241">
        <f>O1041*H1041</f>
        <v>0</v>
      </c>
      <c r="Q1041" s="241">
        <v>2.0000000000000002E-05</v>
      </c>
      <c r="R1041" s="241">
        <f>Q1041*H1041</f>
        <v>0.00040084000000000007</v>
      </c>
      <c r="S1041" s="241">
        <v>0</v>
      </c>
      <c r="T1041" s="242">
        <f>S1041*H1041</f>
        <v>0</v>
      </c>
      <c r="AR1041" s="243" t="s">
        <v>365</v>
      </c>
      <c r="AT1041" s="243" t="s">
        <v>181</v>
      </c>
      <c r="AU1041" s="243" t="s">
        <v>85</v>
      </c>
      <c r="AY1041" s="17" t="s">
        <v>179</v>
      </c>
      <c r="BE1041" s="244">
        <f>IF(N1041="základní",J1041,0)</f>
        <v>0</v>
      </c>
      <c r="BF1041" s="244">
        <f>IF(N1041="snížená",J1041,0)</f>
        <v>0</v>
      </c>
      <c r="BG1041" s="244">
        <f>IF(N1041="zákl. přenesená",J1041,0)</f>
        <v>0</v>
      </c>
      <c r="BH1041" s="244">
        <f>IF(N1041="sníž. přenesená",J1041,0)</f>
        <v>0</v>
      </c>
      <c r="BI1041" s="244">
        <f>IF(N1041="nulová",J1041,0)</f>
        <v>0</v>
      </c>
      <c r="BJ1041" s="17" t="s">
        <v>83</v>
      </c>
      <c r="BK1041" s="244">
        <f>ROUND(I1041*H1041,2)</f>
        <v>0</v>
      </c>
      <c r="BL1041" s="17" t="s">
        <v>365</v>
      </c>
      <c r="BM1041" s="243" t="s">
        <v>1426</v>
      </c>
    </row>
    <row r="1042" s="12" customFormat="1">
      <c r="B1042" s="245"/>
      <c r="C1042" s="246"/>
      <c r="D1042" s="247" t="s">
        <v>188</v>
      </c>
      <c r="E1042" s="248" t="s">
        <v>1</v>
      </c>
      <c r="F1042" s="249" t="s">
        <v>1399</v>
      </c>
      <c r="G1042" s="246"/>
      <c r="H1042" s="248" t="s">
        <v>1</v>
      </c>
      <c r="I1042" s="250"/>
      <c r="J1042" s="246"/>
      <c r="K1042" s="246"/>
      <c r="L1042" s="251"/>
      <c r="M1042" s="252"/>
      <c r="N1042" s="253"/>
      <c r="O1042" s="253"/>
      <c r="P1042" s="253"/>
      <c r="Q1042" s="253"/>
      <c r="R1042" s="253"/>
      <c r="S1042" s="253"/>
      <c r="T1042" s="254"/>
      <c r="AT1042" s="255" t="s">
        <v>188</v>
      </c>
      <c r="AU1042" s="255" t="s">
        <v>85</v>
      </c>
      <c r="AV1042" s="12" t="s">
        <v>83</v>
      </c>
      <c r="AW1042" s="12" t="s">
        <v>32</v>
      </c>
      <c r="AX1042" s="12" t="s">
        <v>76</v>
      </c>
      <c r="AY1042" s="255" t="s">
        <v>179</v>
      </c>
    </row>
    <row r="1043" s="13" customFormat="1">
      <c r="B1043" s="256"/>
      <c r="C1043" s="257"/>
      <c r="D1043" s="247" t="s">
        <v>188</v>
      </c>
      <c r="E1043" s="258" t="s">
        <v>1</v>
      </c>
      <c r="F1043" s="259" t="s">
        <v>1427</v>
      </c>
      <c r="G1043" s="257"/>
      <c r="H1043" s="260">
        <v>20.042000000000002</v>
      </c>
      <c r="I1043" s="261"/>
      <c r="J1043" s="257"/>
      <c r="K1043" s="257"/>
      <c r="L1043" s="262"/>
      <c r="M1043" s="263"/>
      <c r="N1043" s="264"/>
      <c r="O1043" s="264"/>
      <c r="P1043" s="264"/>
      <c r="Q1043" s="264"/>
      <c r="R1043" s="264"/>
      <c r="S1043" s="264"/>
      <c r="T1043" s="265"/>
      <c r="AT1043" s="266" t="s">
        <v>188</v>
      </c>
      <c r="AU1043" s="266" t="s">
        <v>85</v>
      </c>
      <c r="AV1043" s="13" t="s">
        <v>85</v>
      </c>
      <c r="AW1043" s="13" t="s">
        <v>32</v>
      </c>
      <c r="AX1043" s="13" t="s">
        <v>83</v>
      </c>
      <c r="AY1043" s="266" t="s">
        <v>179</v>
      </c>
    </row>
    <row r="1044" s="1" customFormat="1" ht="24" customHeight="1">
      <c r="B1044" s="38"/>
      <c r="C1044" s="232" t="s">
        <v>1428</v>
      </c>
      <c r="D1044" s="232" t="s">
        <v>181</v>
      </c>
      <c r="E1044" s="233" t="s">
        <v>1429</v>
      </c>
      <c r="F1044" s="234" t="s">
        <v>1430</v>
      </c>
      <c r="G1044" s="235" t="s">
        <v>201</v>
      </c>
      <c r="H1044" s="236">
        <v>20.042000000000002</v>
      </c>
      <c r="I1044" s="237"/>
      <c r="J1044" s="238">
        <f>ROUND(I1044*H1044,2)</f>
        <v>0</v>
      </c>
      <c r="K1044" s="234" t="s">
        <v>185</v>
      </c>
      <c r="L1044" s="43"/>
      <c r="M1044" s="239" t="s">
        <v>1</v>
      </c>
      <c r="N1044" s="240" t="s">
        <v>41</v>
      </c>
      <c r="O1044" s="86"/>
      <c r="P1044" s="241">
        <f>O1044*H1044</f>
        <v>0</v>
      </c>
      <c r="Q1044" s="241">
        <v>0.00013999999999999999</v>
      </c>
      <c r="R1044" s="241">
        <f>Q1044*H1044</f>
        <v>0.0028058800000000002</v>
      </c>
      <c r="S1044" s="241">
        <v>0</v>
      </c>
      <c r="T1044" s="242">
        <f>S1044*H1044</f>
        <v>0</v>
      </c>
      <c r="AR1044" s="243" t="s">
        <v>365</v>
      </c>
      <c r="AT1044" s="243" t="s">
        <v>181</v>
      </c>
      <c r="AU1044" s="243" t="s">
        <v>85</v>
      </c>
      <c r="AY1044" s="17" t="s">
        <v>179</v>
      </c>
      <c r="BE1044" s="244">
        <f>IF(N1044="základní",J1044,0)</f>
        <v>0</v>
      </c>
      <c r="BF1044" s="244">
        <f>IF(N1044="snížená",J1044,0)</f>
        <v>0</v>
      </c>
      <c r="BG1044" s="244">
        <f>IF(N1044="zákl. přenesená",J1044,0)</f>
        <v>0</v>
      </c>
      <c r="BH1044" s="244">
        <f>IF(N1044="sníž. přenesená",J1044,0)</f>
        <v>0</v>
      </c>
      <c r="BI1044" s="244">
        <f>IF(N1044="nulová",J1044,0)</f>
        <v>0</v>
      </c>
      <c r="BJ1044" s="17" t="s">
        <v>83</v>
      </c>
      <c r="BK1044" s="244">
        <f>ROUND(I1044*H1044,2)</f>
        <v>0</v>
      </c>
      <c r="BL1044" s="17" t="s">
        <v>365</v>
      </c>
      <c r="BM1044" s="243" t="s">
        <v>1431</v>
      </c>
    </row>
    <row r="1045" s="12" customFormat="1">
      <c r="B1045" s="245"/>
      <c r="C1045" s="246"/>
      <c r="D1045" s="247" t="s">
        <v>188</v>
      </c>
      <c r="E1045" s="248" t="s">
        <v>1</v>
      </c>
      <c r="F1045" s="249" t="s">
        <v>1399</v>
      </c>
      <c r="G1045" s="246"/>
      <c r="H1045" s="248" t="s">
        <v>1</v>
      </c>
      <c r="I1045" s="250"/>
      <c r="J1045" s="246"/>
      <c r="K1045" s="246"/>
      <c r="L1045" s="251"/>
      <c r="M1045" s="252"/>
      <c r="N1045" s="253"/>
      <c r="O1045" s="253"/>
      <c r="P1045" s="253"/>
      <c r="Q1045" s="253"/>
      <c r="R1045" s="253"/>
      <c r="S1045" s="253"/>
      <c r="T1045" s="254"/>
      <c r="AT1045" s="255" t="s">
        <v>188</v>
      </c>
      <c r="AU1045" s="255" t="s">
        <v>85</v>
      </c>
      <c r="AV1045" s="12" t="s">
        <v>83</v>
      </c>
      <c r="AW1045" s="12" t="s">
        <v>32</v>
      </c>
      <c r="AX1045" s="12" t="s">
        <v>76</v>
      </c>
      <c r="AY1045" s="255" t="s">
        <v>179</v>
      </c>
    </row>
    <row r="1046" s="13" customFormat="1">
      <c r="B1046" s="256"/>
      <c r="C1046" s="257"/>
      <c r="D1046" s="247" t="s">
        <v>188</v>
      </c>
      <c r="E1046" s="258" t="s">
        <v>1</v>
      </c>
      <c r="F1046" s="259" t="s">
        <v>1427</v>
      </c>
      <c r="G1046" s="257"/>
      <c r="H1046" s="260">
        <v>20.042000000000002</v>
      </c>
      <c r="I1046" s="261"/>
      <c r="J1046" s="257"/>
      <c r="K1046" s="257"/>
      <c r="L1046" s="262"/>
      <c r="M1046" s="263"/>
      <c r="N1046" s="264"/>
      <c r="O1046" s="264"/>
      <c r="P1046" s="264"/>
      <c r="Q1046" s="264"/>
      <c r="R1046" s="264"/>
      <c r="S1046" s="264"/>
      <c r="T1046" s="265"/>
      <c r="AT1046" s="266" t="s">
        <v>188</v>
      </c>
      <c r="AU1046" s="266" t="s">
        <v>85</v>
      </c>
      <c r="AV1046" s="13" t="s">
        <v>85</v>
      </c>
      <c r="AW1046" s="13" t="s">
        <v>32</v>
      </c>
      <c r="AX1046" s="13" t="s">
        <v>83</v>
      </c>
      <c r="AY1046" s="266" t="s">
        <v>179</v>
      </c>
    </row>
    <row r="1047" s="1" customFormat="1" ht="24" customHeight="1">
      <c r="B1047" s="38"/>
      <c r="C1047" s="232" t="s">
        <v>1432</v>
      </c>
      <c r="D1047" s="232" t="s">
        <v>181</v>
      </c>
      <c r="E1047" s="233" t="s">
        <v>1433</v>
      </c>
      <c r="F1047" s="234" t="s">
        <v>1434</v>
      </c>
      <c r="G1047" s="235" t="s">
        <v>201</v>
      </c>
      <c r="H1047" s="236">
        <v>40.084000000000003</v>
      </c>
      <c r="I1047" s="237"/>
      <c r="J1047" s="238">
        <f>ROUND(I1047*H1047,2)</f>
        <v>0</v>
      </c>
      <c r="K1047" s="234" t="s">
        <v>185</v>
      </c>
      <c r="L1047" s="43"/>
      <c r="M1047" s="239" t="s">
        <v>1</v>
      </c>
      <c r="N1047" s="240" t="s">
        <v>41</v>
      </c>
      <c r="O1047" s="86"/>
      <c r="P1047" s="241">
        <f>O1047*H1047</f>
        <v>0</v>
      </c>
      <c r="Q1047" s="241">
        <v>0.00012</v>
      </c>
      <c r="R1047" s="241">
        <f>Q1047*H1047</f>
        <v>0.0048100800000000004</v>
      </c>
      <c r="S1047" s="241">
        <v>0</v>
      </c>
      <c r="T1047" s="242">
        <f>S1047*H1047</f>
        <v>0</v>
      </c>
      <c r="AR1047" s="243" t="s">
        <v>365</v>
      </c>
      <c r="AT1047" s="243" t="s">
        <v>181</v>
      </c>
      <c r="AU1047" s="243" t="s">
        <v>85</v>
      </c>
      <c r="AY1047" s="17" t="s">
        <v>179</v>
      </c>
      <c r="BE1047" s="244">
        <f>IF(N1047="základní",J1047,0)</f>
        <v>0</v>
      </c>
      <c r="BF1047" s="244">
        <f>IF(N1047="snížená",J1047,0)</f>
        <v>0</v>
      </c>
      <c r="BG1047" s="244">
        <f>IF(N1047="zákl. přenesená",J1047,0)</f>
        <v>0</v>
      </c>
      <c r="BH1047" s="244">
        <f>IF(N1047="sníž. přenesená",J1047,0)</f>
        <v>0</v>
      </c>
      <c r="BI1047" s="244">
        <f>IF(N1047="nulová",J1047,0)</f>
        <v>0</v>
      </c>
      <c r="BJ1047" s="17" t="s">
        <v>83</v>
      </c>
      <c r="BK1047" s="244">
        <f>ROUND(I1047*H1047,2)</f>
        <v>0</v>
      </c>
      <c r="BL1047" s="17" t="s">
        <v>365</v>
      </c>
      <c r="BM1047" s="243" t="s">
        <v>1435</v>
      </c>
    </row>
    <row r="1048" s="13" customFormat="1">
      <c r="B1048" s="256"/>
      <c r="C1048" s="257"/>
      <c r="D1048" s="247" t="s">
        <v>188</v>
      </c>
      <c r="E1048" s="258" t="s">
        <v>1</v>
      </c>
      <c r="F1048" s="259" t="s">
        <v>1436</v>
      </c>
      <c r="G1048" s="257"/>
      <c r="H1048" s="260">
        <v>40.084000000000003</v>
      </c>
      <c r="I1048" s="261"/>
      <c r="J1048" s="257"/>
      <c r="K1048" s="257"/>
      <c r="L1048" s="262"/>
      <c r="M1048" s="263"/>
      <c r="N1048" s="264"/>
      <c r="O1048" s="264"/>
      <c r="P1048" s="264"/>
      <c r="Q1048" s="264"/>
      <c r="R1048" s="264"/>
      <c r="S1048" s="264"/>
      <c r="T1048" s="265"/>
      <c r="AT1048" s="266" t="s">
        <v>188</v>
      </c>
      <c r="AU1048" s="266" t="s">
        <v>85</v>
      </c>
      <c r="AV1048" s="13" t="s">
        <v>85</v>
      </c>
      <c r="AW1048" s="13" t="s">
        <v>32</v>
      </c>
      <c r="AX1048" s="13" t="s">
        <v>83</v>
      </c>
      <c r="AY1048" s="266" t="s">
        <v>179</v>
      </c>
    </row>
    <row r="1049" s="11" customFormat="1" ht="22.8" customHeight="1">
      <c r="B1049" s="216"/>
      <c r="C1049" s="217"/>
      <c r="D1049" s="218" t="s">
        <v>75</v>
      </c>
      <c r="E1049" s="230" t="s">
        <v>1437</v>
      </c>
      <c r="F1049" s="230" t="s">
        <v>1438</v>
      </c>
      <c r="G1049" s="217"/>
      <c r="H1049" s="217"/>
      <c r="I1049" s="220"/>
      <c r="J1049" s="231">
        <f>BK1049</f>
        <v>0</v>
      </c>
      <c r="K1049" s="217"/>
      <c r="L1049" s="222"/>
      <c r="M1049" s="223"/>
      <c r="N1049" s="224"/>
      <c r="O1049" s="224"/>
      <c r="P1049" s="225">
        <f>SUM(P1050:P1063)</f>
        <v>0</v>
      </c>
      <c r="Q1049" s="224"/>
      <c r="R1049" s="225">
        <f>SUM(R1050:R1063)</f>
        <v>0.21721336000000002</v>
      </c>
      <c r="S1049" s="224"/>
      <c r="T1049" s="226">
        <f>SUM(T1050:T1063)</f>
        <v>0</v>
      </c>
      <c r="AR1049" s="227" t="s">
        <v>85</v>
      </c>
      <c r="AT1049" s="228" t="s">
        <v>75</v>
      </c>
      <c r="AU1049" s="228" t="s">
        <v>83</v>
      </c>
      <c r="AY1049" s="227" t="s">
        <v>179</v>
      </c>
      <c r="BK1049" s="229">
        <f>SUM(BK1050:BK1063)</f>
        <v>0</v>
      </c>
    </row>
    <row r="1050" s="1" customFormat="1" ht="24" customHeight="1">
      <c r="B1050" s="38"/>
      <c r="C1050" s="232" t="s">
        <v>1439</v>
      </c>
      <c r="D1050" s="232" t="s">
        <v>181</v>
      </c>
      <c r="E1050" s="233" t="s">
        <v>1440</v>
      </c>
      <c r="F1050" s="234" t="s">
        <v>1441</v>
      </c>
      <c r="G1050" s="235" t="s">
        <v>201</v>
      </c>
      <c r="H1050" s="236">
        <v>417.71800000000002</v>
      </c>
      <c r="I1050" s="237"/>
      <c r="J1050" s="238">
        <f>ROUND(I1050*H1050,2)</f>
        <v>0</v>
      </c>
      <c r="K1050" s="234" t="s">
        <v>185</v>
      </c>
      <c r="L1050" s="43"/>
      <c r="M1050" s="239" t="s">
        <v>1</v>
      </c>
      <c r="N1050" s="240" t="s">
        <v>41</v>
      </c>
      <c r="O1050" s="86"/>
      <c r="P1050" s="241">
        <f>O1050*H1050</f>
        <v>0</v>
      </c>
      <c r="Q1050" s="241">
        <v>0.00020000000000000001</v>
      </c>
      <c r="R1050" s="241">
        <f>Q1050*H1050</f>
        <v>0.08354360000000001</v>
      </c>
      <c r="S1050" s="241">
        <v>0</v>
      </c>
      <c r="T1050" s="242">
        <f>S1050*H1050</f>
        <v>0</v>
      </c>
      <c r="AR1050" s="243" t="s">
        <v>365</v>
      </c>
      <c r="AT1050" s="243" t="s">
        <v>181</v>
      </c>
      <c r="AU1050" s="243" t="s">
        <v>85</v>
      </c>
      <c r="AY1050" s="17" t="s">
        <v>179</v>
      </c>
      <c r="BE1050" s="244">
        <f>IF(N1050="základní",J1050,0)</f>
        <v>0</v>
      </c>
      <c r="BF1050" s="244">
        <f>IF(N1050="snížená",J1050,0)</f>
        <v>0</v>
      </c>
      <c r="BG1050" s="244">
        <f>IF(N1050="zákl. přenesená",J1050,0)</f>
        <v>0</v>
      </c>
      <c r="BH1050" s="244">
        <f>IF(N1050="sníž. přenesená",J1050,0)</f>
        <v>0</v>
      </c>
      <c r="BI1050" s="244">
        <f>IF(N1050="nulová",J1050,0)</f>
        <v>0</v>
      </c>
      <c r="BJ1050" s="17" t="s">
        <v>83</v>
      </c>
      <c r="BK1050" s="244">
        <f>ROUND(I1050*H1050,2)</f>
        <v>0</v>
      </c>
      <c r="BL1050" s="17" t="s">
        <v>365</v>
      </c>
      <c r="BM1050" s="243" t="s">
        <v>1442</v>
      </c>
    </row>
    <row r="1051" s="1" customFormat="1" ht="24" customHeight="1">
      <c r="B1051" s="38"/>
      <c r="C1051" s="232" t="s">
        <v>1443</v>
      </c>
      <c r="D1051" s="232" t="s">
        <v>181</v>
      </c>
      <c r="E1051" s="233" t="s">
        <v>1444</v>
      </c>
      <c r="F1051" s="234" t="s">
        <v>1445</v>
      </c>
      <c r="G1051" s="235" t="s">
        <v>201</v>
      </c>
      <c r="H1051" s="236">
        <v>417.71800000000002</v>
      </c>
      <c r="I1051" s="237"/>
      <c r="J1051" s="238">
        <f>ROUND(I1051*H1051,2)</f>
        <v>0</v>
      </c>
      <c r="K1051" s="234" t="s">
        <v>185</v>
      </c>
      <c r="L1051" s="43"/>
      <c r="M1051" s="239" t="s">
        <v>1</v>
      </c>
      <c r="N1051" s="240" t="s">
        <v>41</v>
      </c>
      <c r="O1051" s="86"/>
      <c r="P1051" s="241">
        <f>O1051*H1051</f>
        <v>0</v>
      </c>
      <c r="Q1051" s="241">
        <v>0.00032000000000000003</v>
      </c>
      <c r="R1051" s="241">
        <f>Q1051*H1051</f>
        <v>0.13366976000000003</v>
      </c>
      <c r="S1051" s="241">
        <v>0</v>
      </c>
      <c r="T1051" s="242">
        <f>S1051*H1051</f>
        <v>0</v>
      </c>
      <c r="AR1051" s="243" t="s">
        <v>365</v>
      </c>
      <c r="AT1051" s="243" t="s">
        <v>181</v>
      </c>
      <c r="AU1051" s="243" t="s">
        <v>85</v>
      </c>
      <c r="AY1051" s="17" t="s">
        <v>179</v>
      </c>
      <c r="BE1051" s="244">
        <f>IF(N1051="základní",J1051,0)</f>
        <v>0</v>
      </c>
      <c r="BF1051" s="244">
        <f>IF(N1051="snížená",J1051,0)</f>
        <v>0</v>
      </c>
      <c r="BG1051" s="244">
        <f>IF(N1051="zákl. přenesená",J1051,0)</f>
        <v>0</v>
      </c>
      <c r="BH1051" s="244">
        <f>IF(N1051="sníž. přenesená",J1051,0)</f>
        <v>0</v>
      </c>
      <c r="BI1051" s="244">
        <f>IF(N1051="nulová",J1051,0)</f>
        <v>0</v>
      </c>
      <c r="BJ1051" s="17" t="s">
        <v>83</v>
      </c>
      <c r="BK1051" s="244">
        <f>ROUND(I1051*H1051,2)</f>
        <v>0</v>
      </c>
      <c r="BL1051" s="17" t="s">
        <v>365</v>
      </c>
      <c r="BM1051" s="243" t="s">
        <v>1446</v>
      </c>
    </row>
    <row r="1052" s="13" customFormat="1">
      <c r="B1052" s="256"/>
      <c r="C1052" s="257"/>
      <c r="D1052" s="247" t="s">
        <v>188</v>
      </c>
      <c r="E1052" s="258" t="s">
        <v>1</v>
      </c>
      <c r="F1052" s="259" t="s">
        <v>1447</v>
      </c>
      <c r="G1052" s="257"/>
      <c r="H1052" s="260">
        <v>145.44200000000001</v>
      </c>
      <c r="I1052" s="261"/>
      <c r="J1052" s="257"/>
      <c r="K1052" s="257"/>
      <c r="L1052" s="262"/>
      <c r="M1052" s="263"/>
      <c r="N1052" s="264"/>
      <c r="O1052" s="264"/>
      <c r="P1052" s="264"/>
      <c r="Q1052" s="264"/>
      <c r="R1052" s="264"/>
      <c r="S1052" s="264"/>
      <c r="T1052" s="265"/>
      <c r="AT1052" s="266" t="s">
        <v>188</v>
      </c>
      <c r="AU1052" s="266" t="s">
        <v>85</v>
      </c>
      <c r="AV1052" s="13" t="s">
        <v>85</v>
      </c>
      <c r="AW1052" s="13" t="s">
        <v>32</v>
      </c>
      <c r="AX1052" s="13" t="s">
        <v>76</v>
      </c>
      <c r="AY1052" s="266" t="s">
        <v>179</v>
      </c>
    </row>
    <row r="1053" s="13" customFormat="1">
      <c r="B1053" s="256"/>
      <c r="C1053" s="257"/>
      <c r="D1053" s="247" t="s">
        <v>188</v>
      </c>
      <c r="E1053" s="258" t="s">
        <v>1</v>
      </c>
      <c r="F1053" s="259" t="s">
        <v>1448</v>
      </c>
      <c r="G1053" s="257"/>
      <c r="H1053" s="260">
        <v>147.173</v>
      </c>
      <c r="I1053" s="261"/>
      <c r="J1053" s="257"/>
      <c r="K1053" s="257"/>
      <c r="L1053" s="262"/>
      <c r="M1053" s="263"/>
      <c r="N1053" s="264"/>
      <c r="O1053" s="264"/>
      <c r="P1053" s="264"/>
      <c r="Q1053" s="264"/>
      <c r="R1053" s="264"/>
      <c r="S1053" s="264"/>
      <c r="T1053" s="265"/>
      <c r="AT1053" s="266" t="s">
        <v>188</v>
      </c>
      <c r="AU1053" s="266" t="s">
        <v>85</v>
      </c>
      <c r="AV1053" s="13" t="s">
        <v>85</v>
      </c>
      <c r="AW1053" s="13" t="s">
        <v>32</v>
      </c>
      <c r="AX1053" s="13" t="s">
        <v>76</v>
      </c>
      <c r="AY1053" s="266" t="s">
        <v>179</v>
      </c>
    </row>
    <row r="1054" s="13" customFormat="1">
      <c r="B1054" s="256"/>
      <c r="C1054" s="257"/>
      <c r="D1054" s="247" t="s">
        <v>188</v>
      </c>
      <c r="E1054" s="258" t="s">
        <v>1</v>
      </c>
      <c r="F1054" s="259" t="s">
        <v>1449</v>
      </c>
      <c r="G1054" s="257"/>
      <c r="H1054" s="260">
        <v>72.793999999999997</v>
      </c>
      <c r="I1054" s="261"/>
      <c r="J1054" s="257"/>
      <c r="K1054" s="257"/>
      <c r="L1054" s="262"/>
      <c r="M1054" s="263"/>
      <c r="N1054" s="264"/>
      <c r="O1054" s="264"/>
      <c r="P1054" s="264"/>
      <c r="Q1054" s="264"/>
      <c r="R1054" s="264"/>
      <c r="S1054" s="264"/>
      <c r="T1054" s="265"/>
      <c r="AT1054" s="266" t="s">
        <v>188</v>
      </c>
      <c r="AU1054" s="266" t="s">
        <v>85</v>
      </c>
      <c r="AV1054" s="13" t="s">
        <v>85</v>
      </c>
      <c r="AW1054" s="13" t="s">
        <v>32</v>
      </c>
      <c r="AX1054" s="13" t="s">
        <v>76</v>
      </c>
      <c r="AY1054" s="266" t="s">
        <v>179</v>
      </c>
    </row>
    <row r="1055" s="12" customFormat="1">
      <c r="B1055" s="245"/>
      <c r="C1055" s="246"/>
      <c r="D1055" s="247" t="s">
        <v>188</v>
      </c>
      <c r="E1055" s="248" t="s">
        <v>1</v>
      </c>
      <c r="F1055" s="249" t="s">
        <v>1450</v>
      </c>
      <c r="G1055" s="246"/>
      <c r="H1055" s="248" t="s">
        <v>1</v>
      </c>
      <c r="I1055" s="250"/>
      <c r="J1055" s="246"/>
      <c r="K1055" s="246"/>
      <c r="L1055" s="251"/>
      <c r="M1055" s="252"/>
      <c r="N1055" s="253"/>
      <c r="O1055" s="253"/>
      <c r="P1055" s="253"/>
      <c r="Q1055" s="253"/>
      <c r="R1055" s="253"/>
      <c r="S1055" s="253"/>
      <c r="T1055" s="254"/>
      <c r="AT1055" s="255" t="s">
        <v>188</v>
      </c>
      <c r="AU1055" s="255" t="s">
        <v>85</v>
      </c>
      <c r="AV1055" s="12" t="s">
        <v>83</v>
      </c>
      <c r="AW1055" s="12" t="s">
        <v>32</v>
      </c>
      <c r="AX1055" s="12" t="s">
        <v>76</v>
      </c>
      <c r="AY1055" s="255" t="s">
        <v>179</v>
      </c>
    </row>
    <row r="1056" s="12" customFormat="1">
      <c r="B1056" s="245"/>
      <c r="C1056" s="246"/>
      <c r="D1056" s="247" t="s">
        <v>188</v>
      </c>
      <c r="E1056" s="248" t="s">
        <v>1</v>
      </c>
      <c r="F1056" s="249" t="s">
        <v>203</v>
      </c>
      <c r="G1056" s="246"/>
      <c r="H1056" s="248" t="s">
        <v>1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AT1056" s="255" t="s">
        <v>188</v>
      </c>
      <c r="AU1056" s="255" t="s">
        <v>85</v>
      </c>
      <c r="AV1056" s="12" t="s">
        <v>83</v>
      </c>
      <c r="AW1056" s="12" t="s">
        <v>32</v>
      </c>
      <c r="AX1056" s="12" t="s">
        <v>76</v>
      </c>
      <c r="AY1056" s="255" t="s">
        <v>179</v>
      </c>
    </row>
    <row r="1057" s="13" customFormat="1">
      <c r="B1057" s="256"/>
      <c r="C1057" s="257"/>
      <c r="D1057" s="247" t="s">
        <v>188</v>
      </c>
      <c r="E1057" s="258" t="s">
        <v>1</v>
      </c>
      <c r="F1057" s="259" t="s">
        <v>1025</v>
      </c>
      <c r="G1057" s="257"/>
      <c r="H1057" s="260">
        <v>2.0899999999999999</v>
      </c>
      <c r="I1057" s="261"/>
      <c r="J1057" s="257"/>
      <c r="K1057" s="257"/>
      <c r="L1057" s="262"/>
      <c r="M1057" s="263"/>
      <c r="N1057" s="264"/>
      <c r="O1057" s="264"/>
      <c r="P1057" s="264"/>
      <c r="Q1057" s="264"/>
      <c r="R1057" s="264"/>
      <c r="S1057" s="264"/>
      <c r="T1057" s="265"/>
      <c r="AT1057" s="266" t="s">
        <v>188</v>
      </c>
      <c r="AU1057" s="266" t="s">
        <v>85</v>
      </c>
      <c r="AV1057" s="13" t="s">
        <v>85</v>
      </c>
      <c r="AW1057" s="13" t="s">
        <v>32</v>
      </c>
      <c r="AX1057" s="13" t="s">
        <v>76</v>
      </c>
      <c r="AY1057" s="266" t="s">
        <v>179</v>
      </c>
    </row>
    <row r="1058" s="13" customFormat="1">
      <c r="B1058" s="256"/>
      <c r="C1058" s="257"/>
      <c r="D1058" s="247" t="s">
        <v>188</v>
      </c>
      <c r="E1058" s="258" t="s">
        <v>1</v>
      </c>
      <c r="F1058" s="259" t="s">
        <v>1026</v>
      </c>
      <c r="G1058" s="257"/>
      <c r="H1058" s="260">
        <v>15.353</v>
      </c>
      <c r="I1058" s="261"/>
      <c r="J1058" s="257"/>
      <c r="K1058" s="257"/>
      <c r="L1058" s="262"/>
      <c r="M1058" s="263"/>
      <c r="N1058" s="264"/>
      <c r="O1058" s="264"/>
      <c r="P1058" s="264"/>
      <c r="Q1058" s="264"/>
      <c r="R1058" s="264"/>
      <c r="S1058" s="264"/>
      <c r="T1058" s="265"/>
      <c r="AT1058" s="266" t="s">
        <v>188</v>
      </c>
      <c r="AU1058" s="266" t="s">
        <v>85</v>
      </c>
      <c r="AV1058" s="13" t="s">
        <v>85</v>
      </c>
      <c r="AW1058" s="13" t="s">
        <v>32</v>
      </c>
      <c r="AX1058" s="13" t="s">
        <v>76</v>
      </c>
      <c r="AY1058" s="266" t="s">
        <v>179</v>
      </c>
    </row>
    <row r="1059" s="12" customFormat="1">
      <c r="B1059" s="245"/>
      <c r="C1059" s="246"/>
      <c r="D1059" s="247" t="s">
        <v>188</v>
      </c>
      <c r="E1059" s="248" t="s">
        <v>1</v>
      </c>
      <c r="F1059" s="249" t="s">
        <v>222</v>
      </c>
      <c r="G1059" s="246"/>
      <c r="H1059" s="248" t="s">
        <v>1</v>
      </c>
      <c r="I1059" s="250"/>
      <c r="J1059" s="246"/>
      <c r="K1059" s="246"/>
      <c r="L1059" s="251"/>
      <c r="M1059" s="252"/>
      <c r="N1059" s="253"/>
      <c r="O1059" s="253"/>
      <c r="P1059" s="253"/>
      <c r="Q1059" s="253"/>
      <c r="R1059" s="253"/>
      <c r="S1059" s="253"/>
      <c r="T1059" s="254"/>
      <c r="AT1059" s="255" t="s">
        <v>188</v>
      </c>
      <c r="AU1059" s="255" t="s">
        <v>85</v>
      </c>
      <c r="AV1059" s="12" t="s">
        <v>83</v>
      </c>
      <c r="AW1059" s="12" t="s">
        <v>32</v>
      </c>
      <c r="AX1059" s="12" t="s">
        <v>76</v>
      </c>
      <c r="AY1059" s="255" t="s">
        <v>179</v>
      </c>
    </row>
    <row r="1060" s="13" customFormat="1">
      <c r="B1060" s="256"/>
      <c r="C1060" s="257"/>
      <c r="D1060" s="247" t="s">
        <v>188</v>
      </c>
      <c r="E1060" s="258" t="s">
        <v>1</v>
      </c>
      <c r="F1060" s="259" t="s">
        <v>1027</v>
      </c>
      <c r="G1060" s="257"/>
      <c r="H1060" s="260">
        <v>4.1600000000000001</v>
      </c>
      <c r="I1060" s="261"/>
      <c r="J1060" s="257"/>
      <c r="K1060" s="257"/>
      <c r="L1060" s="262"/>
      <c r="M1060" s="263"/>
      <c r="N1060" s="264"/>
      <c r="O1060" s="264"/>
      <c r="P1060" s="264"/>
      <c r="Q1060" s="264"/>
      <c r="R1060" s="264"/>
      <c r="S1060" s="264"/>
      <c r="T1060" s="265"/>
      <c r="AT1060" s="266" t="s">
        <v>188</v>
      </c>
      <c r="AU1060" s="266" t="s">
        <v>85</v>
      </c>
      <c r="AV1060" s="13" t="s">
        <v>85</v>
      </c>
      <c r="AW1060" s="13" t="s">
        <v>32</v>
      </c>
      <c r="AX1060" s="13" t="s">
        <v>76</v>
      </c>
      <c r="AY1060" s="266" t="s">
        <v>179</v>
      </c>
    </row>
    <row r="1061" s="13" customFormat="1">
      <c r="B1061" s="256"/>
      <c r="C1061" s="257"/>
      <c r="D1061" s="247" t="s">
        <v>188</v>
      </c>
      <c r="E1061" s="258" t="s">
        <v>1</v>
      </c>
      <c r="F1061" s="259" t="s">
        <v>1026</v>
      </c>
      <c r="G1061" s="257"/>
      <c r="H1061" s="260">
        <v>15.353</v>
      </c>
      <c r="I1061" s="261"/>
      <c r="J1061" s="257"/>
      <c r="K1061" s="257"/>
      <c r="L1061" s="262"/>
      <c r="M1061" s="263"/>
      <c r="N1061" s="264"/>
      <c r="O1061" s="264"/>
      <c r="P1061" s="264"/>
      <c r="Q1061" s="264"/>
      <c r="R1061" s="264"/>
      <c r="S1061" s="264"/>
      <c r="T1061" s="265"/>
      <c r="AT1061" s="266" t="s">
        <v>188</v>
      </c>
      <c r="AU1061" s="266" t="s">
        <v>85</v>
      </c>
      <c r="AV1061" s="13" t="s">
        <v>85</v>
      </c>
      <c r="AW1061" s="13" t="s">
        <v>32</v>
      </c>
      <c r="AX1061" s="13" t="s">
        <v>76</v>
      </c>
      <c r="AY1061" s="266" t="s">
        <v>179</v>
      </c>
    </row>
    <row r="1062" s="13" customFormat="1">
      <c r="B1062" s="256"/>
      <c r="C1062" s="257"/>
      <c r="D1062" s="247" t="s">
        <v>188</v>
      </c>
      <c r="E1062" s="258" t="s">
        <v>1</v>
      </c>
      <c r="F1062" s="259" t="s">
        <v>1026</v>
      </c>
      <c r="G1062" s="257"/>
      <c r="H1062" s="260">
        <v>15.353</v>
      </c>
      <c r="I1062" s="261"/>
      <c r="J1062" s="257"/>
      <c r="K1062" s="257"/>
      <c r="L1062" s="262"/>
      <c r="M1062" s="263"/>
      <c r="N1062" s="264"/>
      <c r="O1062" s="264"/>
      <c r="P1062" s="264"/>
      <c r="Q1062" s="264"/>
      <c r="R1062" s="264"/>
      <c r="S1062" s="264"/>
      <c r="T1062" s="265"/>
      <c r="AT1062" s="266" t="s">
        <v>188</v>
      </c>
      <c r="AU1062" s="266" t="s">
        <v>85</v>
      </c>
      <c r="AV1062" s="13" t="s">
        <v>85</v>
      </c>
      <c r="AW1062" s="13" t="s">
        <v>32</v>
      </c>
      <c r="AX1062" s="13" t="s">
        <v>76</v>
      </c>
      <c r="AY1062" s="266" t="s">
        <v>179</v>
      </c>
    </row>
    <row r="1063" s="14" customFormat="1">
      <c r="B1063" s="267"/>
      <c r="C1063" s="268"/>
      <c r="D1063" s="247" t="s">
        <v>188</v>
      </c>
      <c r="E1063" s="269" t="s">
        <v>1</v>
      </c>
      <c r="F1063" s="270" t="s">
        <v>193</v>
      </c>
      <c r="G1063" s="268"/>
      <c r="H1063" s="271">
        <v>417.71800000000002</v>
      </c>
      <c r="I1063" s="272"/>
      <c r="J1063" s="268"/>
      <c r="K1063" s="268"/>
      <c r="L1063" s="273"/>
      <c r="M1063" s="274"/>
      <c r="N1063" s="275"/>
      <c r="O1063" s="275"/>
      <c r="P1063" s="275"/>
      <c r="Q1063" s="275"/>
      <c r="R1063" s="275"/>
      <c r="S1063" s="275"/>
      <c r="T1063" s="276"/>
      <c r="AT1063" s="277" t="s">
        <v>188</v>
      </c>
      <c r="AU1063" s="277" t="s">
        <v>85</v>
      </c>
      <c r="AV1063" s="14" t="s">
        <v>186</v>
      </c>
      <c r="AW1063" s="14" t="s">
        <v>32</v>
      </c>
      <c r="AX1063" s="14" t="s">
        <v>83</v>
      </c>
      <c r="AY1063" s="277" t="s">
        <v>179</v>
      </c>
    </row>
    <row r="1064" s="11" customFormat="1" ht="22.8" customHeight="1">
      <c r="B1064" s="216"/>
      <c r="C1064" s="217"/>
      <c r="D1064" s="218" t="s">
        <v>75</v>
      </c>
      <c r="E1064" s="230" t="s">
        <v>1451</v>
      </c>
      <c r="F1064" s="230" t="s">
        <v>1452</v>
      </c>
      <c r="G1064" s="217"/>
      <c r="H1064" s="217"/>
      <c r="I1064" s="220"/>
      <c r="J1064" s="231">
        <f>BK1064</f>
        <v>0</v>
      </c>
      <c r="K1064" s="217"/>
      <c r="L1064" s="222"/>
      <c r="M1064" s="223"/>
      <c r="N1064" s="224"/>
      <c r="O1064" s="224"/>
      <c r="P1064" s="225">
        <f>SUM(P1065:P1073)</f>
        <v>0</v>
      </c>
      <c r="Q1064" s="224"/>
      <c r="R1064" s="225">
        <f>SUM(R1065:R1073)</f>
        <v>0.2414152</v>
      </c>
      <c r="S1064" s="224"/>
      <c r="T1064" s="226">
        <f>SUM(T1065:T1073)</f>
        <v>0</v>
      </c>
      <c r="AR1064" s="227" t="s">
        <v>85</v>
      </c>
      <c r="AT1064" s="228" t="s">
        <v>75</v>
      </c>
      <c r="AU1064" s="228" t="s">
        <v>83</v>
      </c>
      <c r="AY1064" s="227" t="s">
        <v>179</v>
      </c>
      <c r="BK1064" s="229">
        <f>SUM(BK1065:BK1073)</f>
        <v>0</v>
      </c>
    </row>
    <row r="1065" s="1" customFormat="1" ht="24" customHeight="1">
      <c r="B1065" s="38"/>
      <c r="C1065" s="232" t="s">
        <v>1453</v>
      </c>
      <c r="D1065" s="232" t="s">
        <v>181</v>
      </c>
      <c r="E1065" s="233" t="s">
        <v>1454</v>
      </c>
      <c r="F1065" s="234" t="s">
        <v>1455</v>
      </c>
      <c r="G1065" s="235" t="s">
        <v>201</v>
      </c>
      <c r="H1065" s="236">
        <v>168.822</v>
      </c>
      <c r="I1065" s="237"/>
      <c r="J1065" s="238">
        <f>ROUND(I1065*H1065,2)</f>
        <v>0</v>
      </c>
      <c r="K1065" s="234" t="s">
        <v>185</v>
      </c>
      <c r="L1065" s="43"/>
      <c r="M1065" s="239" t="s">
        <v>1</v>
      </c>
      <c r="N1065" s="240" t="s">
        <v>41</v>
      </c>
      <c r="O1065" s="86"/>
      <c r="P1065" s="241">
        <f>O1065*H1065</f>
        <v>0</v>
      </c>
      <c r="Q1065" s="241">
        <v>0</v>
      </c>
      <c r="R1065" s="241">
        <f>Q1065*H1065</f>
        <v>0</v>
      </c>
      <c r="S1065" s="241">
        <v>0</v>
      </c>
      <c r="T1065" s="242">
        <f>S1065*H1065</f>
        <v>0</v>
      </c>
      <c r="AR1065" s="243" t="s">
        <v>365</v>
      </c>
      <c r="AT1065" s="243" t="s">
        <v>181</v>
      </c>
      <c r="AU1065" s="243" t="s">
        <v>85</v>
      </c>
      <c r="AY1065" s="17" t="s">
        <v>179</v>
      </c>
      <c r="BE1065" s="244">
        <f>IF(N1065="základní",J1065,0)</f>
        <v>0</v>
      </c>
      <c r="BF1065" s="244">
        <f>IF(N1065="snížená",J1065,0)</f>
        <v>0</v>
      </c>
      <c r="BG1065" s="244">
        <f>IF(N1065="zákl. přenesená",J1065,0)</f>
        <v>0</v>
      </c>
      <c r="BH1065" s="244">
        <f>IF(N1065="sníž. přenesená",J1065,0)</f>
        <v>0</v>
      </c>
      <c r="BI1065" s="244">
        <f>IF(N1065="nulová",J1065,0)</f>
        <v>0</v>
      </c>
      <c r="BJ1065" s="17" t="s">
        <v>83</v>
      </c>
      <c r="BK1065" s="244">
        <f>ROUND(I1065*H1065,2)</f>
        <v>0</v>
      </c>
      <c r="BL1065" s="17" t="s">
        <v>365</v>
      </c>
      <c r="BM1065" s="243" t="s">
        <v>1456</v>
      </c>
    </row>
    <row r="1066" s="13" customFormat="1">
      <c r="B1066" s="256"/>
      <c r="C1066" s="257"/>
      <c r="D1066" s="247" t="s">
        <v>188</v>
      </c>
      <c r="E1066" s="258" t="s">
        <v>1</v>
      </c>
      <c r="F1066" s="259" t="s">
        <v>1457</v>
      </c>
      <c r="G1066" s="257"/>
      <c r="H1066" s="260">
        <v>54.119999999999997</v>
      </c>
      <c r="I1066" s="261"/>
      <c r="J1066" s="257"/>
      <c r="K1066" s="257"/>
      <c r="L1066" s="262"/>
      <c r="M1066" s="263"/>
      <c r="N1066" s="264"/>
      <c r="O1066" s="264"/>
      <c r="P1066" s="264"/>
      <c r="Q1066" s="264"/>
      <c r="R1066" s="264"/>
      <c r="S1066" s="264"/>
      <c r="T1066" s="265"/>
      <c r="AT1066" s="266" t="s">
        <v>188</v>
      </c>
      <c r="AU1066" s="266" t="s">
        <v>85</v>
      </c>
      <c r="AV1066" s="13" t="s">
        <v>85</v>
      </c>
      <c r="AW1066" s="13" t="s">
        <v>32</v>
      </c>
      <c r="AX1066" s="13" t="s">
        <v>76</v>
      </c>
      <c r="AY1066" s="266" t="s">
        <v>179</v>
      </c>
    </row>
    <row r="1067" s="13" customFormat="1">
      <c r="B1067" s="256"/>
      <c r="C1067" s="257"/>
      <c r="D1067" s="247" t="s">
        <v>188</v>
      </c>
      <c r="E1067" s="258" t="s">
        <v>1</v>
      </c>
      <c r="F1067" s="259" t="s">
        <v>1458</v>
      </c>
      <c r="G1067" s="257"/>
      <c r="H1067" s="260">
        <v>3.6899999999999999</v>
      </c>
      <c r="I1067" s="261"/>
      <c r="J1067" s="257"/>
      <c r="K1067" s="257"/>
      <c r="L1067" s="262"/>
      <c r="M1067" s="263"/>
      <c r="N1067" s="264"/>
      <c r="O1067" s="264"/>
      <c r="P1067" s="264"/>
      <c r="Q1067" s="264"/>
      <c r="R1067" s="264"/>
      <c r="S1067" s="264"/>
      <c r="T1067" s="265"/>
      <c r="AT1067" s="266" t="s">
        <v>188</v>
      </c>
      <c r="AU1067" s="266" t="s">
        <v>85</v>
      </c>
      <c r="AV1067" s="13" t="s">
        <v>85</v>
      </c>
      <c r="AW1067" s="13" t="s">
        <v>32</v>
      </c>
      <c r="AX1067" s="13" t="s">
        <v>76</v>
      </c>
      <c r="AY1067" s="266" t="s">
        <v>179</v>
      </c>
    </row>
    <row r="1068" s="13" customFormat="1">
      <c r="B1068" s="256"/>
      <c r="C1068" s="257"/>
      <c r="D1068" s="247" t="s">
        <v>188</v>
      </c>
      <c r="E1068" s="258" t="s">
        <v>1</v>
      </c>
      <c r="F1068" s="259" t="s">
        <v>1459</v>
      </c>
      <c r="G1068" s="257"/>
      <c r="H1068" s="260">
        <v>4.2000000000000002</v>
      </c>
      <c r="I1068" s="261"/>
      <c r="J1068" s="257"/>
      <c r="K1068" s="257"/>
      <c r="L1068" s="262"/>
      <c r="M1068" s="263"/>
      <c r="N1068" s="264"/>
      <c r="O1068" s="264"/>
      <c r="P1068" s="264"/>
      <c r="Q1068" s="264"/>
      <c r="R1068" s="264"/>
      <c r="S1068" s="264"/>
      <c r="T1068" s="265"/>
      <c r="AT1068" s="266" t="s">
        <v>188</v>
      </c>
      <c r="AU1068" s="266" t="s">
        <v>85</v>
      </c>
      <c r="AV1068" s="13" t="s">
        <v>85</v>
      </c>
      <c r="AW1068" s="13" t="s">
        <v>32</v>
      </c>
      <c r="AX1068" s="13" t="s">
        <v>76</v>
      </c>
      <c r="AY1068" s="266" t="s">
        <v>179</v>
      </c>
    </row>
    <row r="1069" s="13" customFormat="1">
      <c r="B1069" s="256"/>
      <c r="C1069" s="257"/>
      <c r="D1069" s="247" t="s">
        <v>188</v>
      </c>
      <c r="E1069" s="258" t="s">
        <v>1</v>
      </c>
      <c r="F1069" s="259" t="s">
        <v>1460</v>
      </c>
      <c r="G1069" s="257"/>
      <c r="H1069" s="260">
        <v>106.812</v>
      </c>
      <c r="I1069" s="261"/>
      <c r="J1069" s="257"/>
      <c r="K1069" s="257"/>
      <c r="L1069" s="262"/>
      <c r="M1069" s="263"/>
      <c r="N1069" s="264"/>
      <c r="O1069" s="264"/>
      <c r="P1069" s="264"/>
      <c r="Q1069" s="264"/>
      <c r="R1069" s="264"/>
      <c r="S1069" s="264"/>
      <c r="T1069" s="265"/>
      <c r="AT1069" s="266" t="s">
        <v>188</v>
      </c>
      <c r="AU1069" s="266" t="s">
        <v>85</v>
      </c>
      <c r="AV1069" s="13" t="s">
        <v>85</v>
      </c>
      <c r="AW1069" s="13" t="s">
        <v>32</v>
      </c>
      <c r="AX1069" s="13" t="s">
        <v>76</v>
      </c>
      <c r="AY1069" s="266" t="s">
        <v>179</v>
      </c>
    </row>
    <row r="1070" s="14" customFormat="1">
      <c r="B1070" s="267"/>
      <c r="C1070" s="268"/>
      <c r="D1070" s="247" t="s">
        <v>188</v>
      </c>
      <c r="E1070" s="269" t="s">
        <v>1</v>
      </c>
      <c r="F1070" s="270" t="s">
        <v>193</v>
      </c>
      <c r="G1070" s="268"/>
      <c r="H1070" s="271">
        <v>168.822</v>
      </c>
      <c r="I1070" s="272"/>
      <c r="J1070" s="268"/>
      <c r="K1070" s="268"/>
      <c r="L1070" s="273"/>
      <c r="M1070" s="274"/>
      <c r="N1070" s="275"/>
      <c r="O1070" s="275"/>
      <c r="P1070" s="275"/>
      <c r="Q1070" s="275"/>
      <c r="R1070" s="275"/>
      <c r="S1070" s="275"/>
      <c r="T1070" s="276"/>
      <c r="AT1070" s="277" t="s">
        <v>188</v>
      </c>
      <c r="AU1070" s="277" t="s">
        <v>85</v>
      </c>
      <c r="AV1070" s="14" t="s">
        <v>186</v>
      </c>
      <c r="AW1070" s="14" t="s">
        <v>32</v>
      </c>
      <c r="AX1070" s="14" t="s">
        <v>83</v>
      </c>
      <c r="AY1070" s="277" t="s">
        <v>179</v>
      </c>
    </row>
    <row r="1071" s="1" customFormat="1" ht="16.5" customHeight="1">
      <c r="B1071" s="38"/>
      <c r="C1071" s="278" t="s">
        <v>1461</v>
      </c>
      <c r="D1071" s="278" t="s">
        <v>308</v>
      </c>
      <c r="E1071" s="279" t="s">
        <v>1462</v>
      </c>
      <c r="F1071" s="280" t="s">
        <v>1463</v>
      </c>
      <c r="G1071" s="281" t="s">
        <v>201</v>
      </c>
      <c r="H1071" s="282">
        <v>185.70400000000001</v>
      </c>
      <c r="I1071" s="283"/>
      <c r="J1071" s="284">
        <f>ROUND(I1071*H1071,2)</f>
        <v>0</v>
      </c>
      <c r="K1071" s="280" t="s">
        <v>185</v>
      </c>
      <c r="L1071" s="285"/>
      <c r="M1071" s="286" t="s">
        <v>1</v>
      </c>
      <c r="N1071" s="287" t="s">
        <v>41</v>
      </c>
      <c r="O1071" s="86"/>
      <c r="P1071" s="241">
        <f>O1071*H1071</f>
        <v>0</v>
      </c>
      <c r="Q1071" s="241">
        <v>0.0012999999999999999</v>
      </c>
      <c r="R1071" s="241">
        <f>Q1071*H1071</f>
        <v>0.2414152</v>
      </c>
      <c r="S1071" s="241">
        <v>0</v>
      </c>
      <c r="T1071" s="242">
        <f>S1071*H1071</f>
        <v>0</v>
      </c>
      <c r="AR1071" s="243" t="s">
        <v>536</v>
      </c>
      <c r="AT1071" s="243" t="s">
        <v>308</v>
      </c>
      <c r="AU1071" s="243" t="s">
        <v>85</v>
      </c>
      <c r="AY1071" s="17" t="s">
        <v>179</v>
      </c>
      <c r="BE1071" s="244">
        <f>IF(N1071="základní",J1071,0)</f>
        <v>0</v>
      </c>
      <c r="BF1071" s="244">
        <f>IF(N1071="snížená",J1071,0)</f>
        <v>0</v>
      </c>
      <c r="BG1071" s="244">
        <f>IF(N1071="zákl. přenesená",J1071,0)</f>
        <v>0</v>
      </c>
      <c r="BH1071" s="244">
        <f>IF(N1071="sníž. přenesená",J1071,0)</f>
        <v>0</v>
      </c>
      <c r="BI1071" s="244">
        <f>IF(N1071="nulová",J1071,0)</f>
        <v>0</v>
      </c>
      <c r="BJ1071" s="17" t="s">
        <v>83</v>
      </c>
      <c r="BK1071" s="244">
        <f>ROUND(I1071*H1071,2)</f>
        <v>0</v>
      </c>
      <c r="BL1071" s="17" t="s">
        <v>365</v>
      </c>
      <c r="BM1071" s="243" t="s">
        <v>1464</v>
      </c>
    </row>
    <row r="1072" s="13" customFormat="1">
      <c r="B1072" s="256"/>
      <c r="C1072" s="257"/>
      <c r="D1072" s="247" t="s">
        <v>188</v>
      </c>
      <c r="E1072" s="258" t="s">
        <v>1</v>
      </c>
      <c r="F1072" s="259" t="s">
        <v>1465</v>
      </c>
      <c r="G1072" s="257"/>
      <c r="H1072" s="260">
        <v>185.70400000000001</v>
      </c>
      <c r="I1072" s="261"/>
      <c r="J1072" s="257"/>
      <c r="K1072" s="257"/>
      <c r="L1072" s="262"/>
      <c r="M1072" s="263"/>
      <c r="N1072" s="264"/>
      <c r="O1072" s="264"/>
      <c r="P1072" s="264"/>
      <c r="Q1072" s="264"/>
      <c r="R1072" s="264"/>
      <c r="S1072" s="264"/>
      <c r="T1072" s="265"/>
      <c r="AT1072" s="266" t="s">
        <v>188</v>
      </c>
      <c r="AU1072" s="266" t="s">
        <v>85</v>
      </c>
      <c r="AV1072" s="13" t="s">
        <v>85</v>
      </c>
      <c r="AW1072" s="13" t="s">
        <v>32</v>
      </c>
      <c r="AX1072" s="13" t="s">
        <v>83</v>
      </c>
      <c r="AY1072" s="266" t="s">
        <v>179</v>
      </c>
    </row>
    <row r="1073" s="1" customFormat="1" ht="24" customHeight="1">
      <c r="B1073" s="38"/>
      <c r="C1073" s="232" t="s">
        <v>1466</v>
      </c>
      <c r="D1073" s="232" t="s">
        <v>181</v>
      </c>
      <c r="E1073" s="233" t="s">
        <v>1467</v>
      </c>
      <c r="F1073" s="234" t="s">
        <v>1468</v>
      </c>
      <c r="G1073" s="235" t="s">
        <v>801</v>
      </c>
      <c r="H1073" s="299"/>
      <c r="I1073" s="237"/>
      <c r="J1073" s="238">
        <f>ROUND(I1073*H1073,2)</f>
        <v>0</v>
      </c>
      <c r="K1073" s="234" t="s">
        <v>185</v>
      </c>
      <c r="L1073" s="43"/>
      <c r="M1073" s="239" t="s">
        <v>1</v>
      </c>
      <c r="N1073" s="240" t="s">
        <v>41</v>
      </c>
      <c r="O1073" s="86"/>
      <c r="P1073" s="241">
        <f>O1073*H1073</f>
        <v>0</v>
      </c>
      <c r="Q1073" s="241">
        <v>0</v>
      </c>
      <c r="R1073" s="241">
        <f>Q1073*H1073</f>
        <v>0</v>
      </c>
      <c r="S1073" s="241">
        <v>0</v>
      </c>
      <c r="T1073" s="242">
        <f>S1073*H1073</f>
        <v>0</v>
      </c>
      <c r="AR1073" s="243" t="s">
        <v>365</v>
      </c>
      <c r="AT1073" s="243" t="s">
        <v>181</v>
      </c>
      <c r="AU1073" s="243" t="s">
        <v>85</v>
      </c>
      <c r="AY1073" s="17" t="s">
        <v>179</v>
      </c>
      <c r="BE1073" s="244">
        <f>IF(N1073="základní",J1073,0)</f>
        <v>0</v>
      </c>
      <c r="BF1073" s="244">
        <f>IF(N1073="snížená",J1073,0)</f>
        <v>0</v>
      </c>
      <c r="BG1073" s="244">
        <f>IF(N1073="zákl. přenesená",J1073,0)</f>
        <v>0</v>
      </c>
      <c r="BH1073" s="244">
        <f>IF(N1073="sníž. přenesená",J1073,0)</f>
        <v>0</v>
      </c>
      <c r="BI1073" s="244">
        <f>IF(N1073="nulová",J1073,0)</f>
        <v>0</v>
      </c>
      <c r="BJ1073" s="17" t="s">
        <v>83</v>
      </c>
      <c r="BK1073" s="244">
        <f>ROUND(I1073*H1073,2)</f>
        <v>0</v>
      </c>
      <c r="BL1073" s="17" t="s">
        <v>365</v>
      </c>
      <c r="BM1073" s="243" t="s">
        <v>1469</v>
      </c>
    </row>
    <row r="1074" s="11" customFormat="1" ht="22.8" customHeight="1">
      <c r="B1074" s="216"/>
      <c r="C1074" s="217"/>
      <c r="D1074" s="218" t="s">
        <v>75</v>
      </c>
      <c r="E1074" s="230" t="s">
        <v>1470</v>
      </c>
      <c r="F1074" s="230" t="s">
        <v>1471</v>
      </c>
      <c r="G1074" s="217"/>
      <c r="H1074" s="217"/>
      <c r="I1074" s="220"/>
      <c r="J1074" s="231">
        <f>BK1074</f>
        <v>0</v>
      </c>
      <c r="K1074" s="217"/>
      <c r="L1074" s="222"/>
      <c r="M1074" s="223"/>
      <c r="N1074" s="224"/>
      <c r="O1074" s="224"/>
      <c r="P1074" s="225">
        <f>SUM(P1075:P1076)</f>
        <v>0</v>
      </c>
      <c r="Q1074" s="224"/>
      <c r="R1074" s="225">
        <f>SUM(R1075:R1076)</f>
        <v>0</v>
      </c>
      <c r="S1074" s="224"/>
      <c r="T1074" s="226">
        <f>SUM(T1075:T1076)</f>
        <v>0.14399999999999999</v>
      </c>
      <c r="AR1074" s="227" t="s">
        <v>85</v>
      </c>
      <c r="AT1074" s="228" t="s">
        <v>75</v>
      </c>
      <c r="AU1074" s="228" t="s">
        <v>83</v>
      </c>
      <c r="AY1074" s="227" t="s">
        <v>179</v>
      </c>
      <c r="BK1074" s="229">
        <f>SUM(BK1075:BK1076)</f>
        <v>0</v>
      </c>
    </row>
    <row r="1075" s="1" customFormat="1" ht="16.5" customHeight="1">
      <c r="B1075" s="38"/>
      <c r="C1075" s="232" t="s">
        <v>1472</v>
      </c>
      <c r="D1075" s="232" t="s">
        <v>181</v>
      </c>
      <c r="E1075" s="233" t="s">
        <v>1473</v>
      </c>
      <c r="F1075" s="234" t="s">
        <v>1474</v>
      </c>
      <c r="G1075" s="235" t="s">
        <v>201</v>
      </c>
      <c r="H1075" s="236">
        <v>8</v>
      </c>
      <c r="I1075" s="237"/>
      <c r="J1075" s="238">
        <f>ROUND(I1075*H1075,2)</f>
        <v>0</v>
      </c>
      <c r="K1075" s="234" t="s">
        <v>185</v>
      </c>
      <c r="L1075" s="43"/>
      <c r="M1075" s="239" t="s">
        <v>1</v>
      </c>
      <c r="N1075" s="240" t="s">
        <v>41</v>
      </c>
      <c r="O1075" s="86"/>
      <c r="P1075" s="241">
        <f>O1075*H1075</f>
        <v>0</v>
      </c>
      <c r="Q1075" s="241">
        <v>0</v>
      </c>
      <c r="R1075" s="241">
        <f>Q1075*H1075</f>
        <v>0</v>
      </c>
      <c r="S1075" s="241">
        <v>0.017999999999999999</v>
      </c>
      <c r="T1075" s="242">
        <f>S1075*H1075</f>
        <v>0.14399999999999999</v>
      </c>
      <c r="AR1075" s="243" t="s">
        <v>365</v>
      </c>
      <c r="AT1075" s="243" t="s">
        <v>181</v>
      </c>
      <c r="AU1075" s="243" t="s">
        <v>85</v>
      </c>
      <c r="AY1075" s="17" t="s">
        <v>179</v>
      </c>
      <c r="BE1075" s="244">
        <f>IF(N1075="základní",J1075,0)</f>
        <v>0</v>
      </c>
      <c r="BF1075" s="244">
        <f>IF(N1075="snížená",J1075,0)</f>
        <v>0</v>
      </c>
      <c r="BG1075" s="244">
        <f>IF(N1075="zákl. přenesená",J1075,0)</f>
        <v>0</v>
      </c>
      <c r="BH1075" s="244">
        <f>IF(N1075="sníž. přenesená",J1075,0)</f>
        <v>0</v>
      </c>
      <c r="BI1075" s="244">
        <f>IF(N1075="nulová",J1075,0)</f>
        <v>0</v>
      </c>
      <c r="BJ1075" s="17" t="s">
        <v>83</v>
      </c>
      <c r="BK1075" s="244">
        <f>ROUND(I1075*H1075,2)</f>
        <v>0</v>
      </c>
      <c r="BL1075" s="17" t="s">
        <v>365</v>
      </c>
      <c r="BM1075" s="243" t="s">
        <v>1475</v>
      </c>
    </row>
    <row r="1076" s="13" customFormat="1">
      <c r="B1076" s="256"/>
      <c r="C1076" s="257"/>
      <c r="D1076" s="247" t="s">
        <v>188</v>
      </c>
      <c r="E1076" s="258" t="s">
        <v>1</v>
      </c>
      <c r="F1076" s="259" t="s">
        <v>1476</v>
      </c>
      <c r="G1076" s="257"/>
      <c r="H1076" s="260">
        <v>8</v>
      </c>
      <c r="I1076" s="261"/>
      <c r="J1076" s="257"/>
      <c r="K1076" s="257"/>
      <c r="L1076" s="262"/>
      <c r="M1076" s="263"/>
      <c r="N1076" s="264"/>
      <c r="O1076" s="264"/>
      <c r="P1076" s="264"/>
      <c r="Q1076" s="264"/>
      <c r="R1076" s="264"/>
      <c r="S1076" s="264"/>
      <c r="T1076" s="265"/>
      <c r="AT1076" s="266" t="s">
        <v>188</v>
      </c>
      <c r="AU1076" s="266" t="s">
        <v>85</v>
      </c>
      <c r="AV1076" s="13" t="s">
        <v>85</v>
      </c>
      <c r="AW1076" s="13" t="s">
        <v>32</v>
      </c>
      <c r="AX1076" s="13" t="s">
        <v>83</v>
      </c>
      <c r="AY1076" s="266" t="s">
        <v>179</v>
      </c>
    </row>
    <row r="1077" s="11" customFormat="1" ht="22.8" customHeight="1">
      <c r="B1077" s="216"/>
      <c r="C1077" s="217"/>
      <c r="D1077" s="218" t="s">
        <v>75</v>
      </c>
      <c r="E1077" s="230" t="s">
        <v>1477</v>
      </c>
      <c r="F1077" s="230" t="s">
        <v>1478</v>
      </c>
      <c r="G1077" s="217"/>
      <c r="H1077" s="217"/>
      <c r="I1077" s="220"/>
      <c r="J1077" s="231">
        <f>BK1077</f>
        <v>0</v>
      </c>
      <c r="K1077" s="217"/>
      <c r="L1077" s="222"/>
      <c r="M1077" s="223"/>
      <c r="N1077" s="224"/>
      <c r="O1077" s="224"/>
      <c r="P1077" s="225">
        <f>SUM(P1078:P1084)</f>
        <v>0</v>
      </c>
      <c r="Q1077" s="224"/>
      <c r="R1077" s="225">
        <f>SUM(R1078:R1084)</f>
        <v>0.99608572000000017</v>
      </c>
      <c r="S1077" s="224"/>
      <c r="T1077" s="226">
        <f>SUM(T1078:T1084)</f>
        <v>0.8671040000000001</v>
      </c>
      <c r="AR1077" s="227" t="s">
        <v>85</v>
      </c>
      <c r="AT1077" s="228" t="s">
        <v>75</v>
      </c>
      <c r="AU1077" s="228" t="s">
        <v>83</v>
      </c>
      <c r="AY1077" s="227" t="s">
        <v>179</v>
      </c>
      <c r="BK1077" s="229">
        <f>SUM(BK1078:BK1084)</f>
        <v>0</v>
      </c>
    </row>
    <row r="1078" s="1" customFormat="1" ht="24" customHeight="1">
      <c r="B1078" s="38"/>
      <c r="C1078" s="232" t="s">
        <v>112</v>
      </c>
      <c r="D1078" s="232" t="s">
        <v>181</v>
      </c>
      <c r="E1078" s="233" t="s">
        <v>1479</v>
      </c>
      <c r="F1078" s="234" t="s">
        <v>1480</v>
      </c>
      <c r="G1078" s="235" t="s">
        <v>201</v>
      </c>
      <c r="H1078" s="236">
        <v>54.194000000000003</v>
      </c>
      <c r="I1078" s="237"/>
      <c r="J1078" s="238">
        <f>ROUND(I1078*H1078,2)</f>
        <v>0</v>
      </c>
      <c r="K1078" s="234" t="s">
        <v>185</v>
      </c>
      <c r="L1078" s="43"/>
      <c r="M1078" s="239" t="s">
        <v>1</v>
      </c>
      <c r="N1078" s="240" t="s">
        <v>41</v>
      </c>
      <c r="O1078" s="86"/>
      <c r="P1078" s="241">
        <f>O1078*H1078</f>
        <v>0</v>
      </c>
      <c r="Q1078" s="241">
        <v>0.016</v>
      </c>
      <c r="R1078" s="241">
        <f>Q1078*H1078</f>
        <v>0.8671040000000001</v>
      </c>
      <c r="S1078" s="241">
        <v>0.016</v>
      </c>
      <c r="T1078" s="242">
        <f>S1078*H1078</f>
        <v>0.8671040000000001</v>
      </c>
      <c r="AR1078" s="243" t="s">
        <v>365</v>
      </c>
      <c r="AT1078" s="243" t="s">
        <v>181</v>
      </c>
      <c r="AU1078" s="243" t="s">
        <v>85</v>
      </c>
      <c r="AY1078" s="17" t="s">
        <v>179</v>
      </c>
      <c r="BE1078" s="244">
        <f>IF(N1078="základní",J1078,0)</f>
        <v>0</v>
      </c>
      <c r="BF1078" s="244">
        <f>IF(N1078="snížená",J1078,0)</f>
        <v>0</v>
      </c>
      <c r="BG1078" s="244">
        <f>IF(N1078="zákl. přenesená",J1078,0)</f>
        <v>0</v>
      </c>
      <c r="BH1078" s="244">
        <f>IF(N1078="sníž. přenesená",J1078,0)</f>
        <v>0</v>
      </c>
      <c r="BI1078" s="244">
        <f>IF(N1078="nulová",J1078,0)</f>
        <v>0</v>
      </c>
      <c r="BJ1078" s="17" t="s">
        <v>83</v>
      </c>
      <c r="BK1078" s="244">
        <f>ROUND(I1078*H1078,2)</f>
        <v>0</v>
      </c>
      <c r="BL1078" s="17" t="s">
        <v>365</v>
      </c>
      <c r="BM1078" s="243" t="s">
        <v>1481</v>
      </c>
    </row>
    <row r="1079" s="12" customFormat="1">
      <c r="B1079" s="245"/>
      <c r="C1079" s="246"/>
      <c r="D1079" s="247" t="s">
        <v>188</v>
      </c>
      <c r="E1079" s="248" t="s">
        <v>1</v>
      </c>
      <c r="F1079" s="249" t="s">
        <v>1315</v>
      </c>
      <c r="G1079" s="246"/>
      <c r="H1079" s="248" t="s">
        <v>1</v>
      </c>
      <c r="I1079" s="250"/>
      <c r="J1079" s="246"/>
      <c r="K1079" s="246"/>
      <c r="L1079" s="251"/>
      <c r="M1079" s="252"/>
      <c r="N1079" s="253"/>
      <c r="O1079" s="253"/>
      <c r="P1079" s="253"/>
      <c r="Q1079" s="253"/>
      <c r="R1079" s="253"/>
      <c r="S1079" s="253"/>
      <c r="T1079" s="254"/>
      <c r="AT1079" s="255" t="s">
        <v>188</v>
      </c>
      <c r="AU1079" s="255" t="s">
        <v>85</v>
      </c>
      <c r="AV1079" s="12" t="s">
        <v>83</v>
      </c>
      <c r="AW1079" s="12" t="s">
        <v>32</v>
      </c>
      <c r="AX1079" s="12" t="s">
        <v>76</v>
      </c>
      <c r="AY1079" s="255" t="s">
        <v>179</v>
      </c>
    </row>
    <row r="1080" s="13" customFormat="1">
      <c r="B1080" s="256"/>
      <c r="C1080" s="257"/>
      <c r="D1080" s="247" t="s">
        <v>188</v>
      </c>
      <c r="E1080" s="258" t="s">
        <v>1</v>
      </c>
      <c r="F1080" s="259" t="s">
        <v>1482</v>
      </c>
      <c r="G1080" s="257"/>
      <c r="H1080" s="260">
        <v>17.809999999999999</v>
      </c>
      <c r="I1080" s="261"/>
      <c r="J1080" s="257"/>
      <c r="K1080" s="257"/>
      <c r="L1080" s="262"/>
      <c r="M1080" s="263"/>
      <c r="N1080" s="264"/>
      <c r="O1080" s="264"/>
      <c r="P1080" s="264"/>
      <c r="Q1080" s="264"/>
      <c r="R1080" s="264"/>
      <c r="S1080" s="264"/>
      <c r="T1080" s="265"/>
      <c r="AT1080" s="266" t="s">
        <v>188</v>
      </c>
      <c r="AU1080" s="266" t="s">
        <v>85</v>
      </c>
      <c r="AV1080" s="13" t="s">
        <v>85</v>
      </c>
      <c r="AW1080" s="13" t="s">
        <v>32</v>
      </c>
      <c r="AX1080" s="13" t="s">
        <v>76</v>
      </c>
      <c r="AY1080" s="266" t="s">
        <v>179</v>
      </c>
    </row>
    <row r="1081" s="12" customFormat="1">
      <c r="B1081" s="245"/>
      <c r="C1081" s="246"/>
      <c r="D1081" s="247" t="s">
        <v>188</v>
      </c>
      <c r="E1081" s="248" t="s">
        <v>1</v>
      </c>
      <c r="F1081" s="249" t="s">
        <v>1323</v>
      </c>
      <c r="G1081" s="246"/>
      <c r="H1081" s="248" t="s">
        <v>1</v>
      </c>
      <c r="I1081" s="250"/>
      <c r="J1081" s="246"/>
      <c r="K1081" s="246"/>
      <c r="L1081" s="251"/>
      <c r="M1081" s="252"/>
      <c r="N1081" s="253"/>
      <c r="O1081" s="253"/>
      <c r="P1081" s="253"/>
      <c r="Q1081" s="253"/>
      <c r="R1081" s="253"/>
      <c r="S1081" s="253"/>
      <c r="T1081" s="254"/>
      <c r="AT1081" s="255" t="s">
        <v>188</v>
      </c>
      <c r="AU1081" s="255" t="s">
        <v>85</v>
      </c>
      <c r="AV1081" s="12" t="s">
        <v>83</v>
      </c>
      <c r="AW1081" s="12" t="s">
        <v>32</v>
      </c>
      <c r="AX1081" s="12" t="s">
        <v>76</v>
      </c>
      <c r="AY1081" s="255" t="s">
        <v>179</v>
      </c>
    </row>
    <row r="1082" s="13" customFormat="1">
      <c r="B1082" s="256"/>
      <c r="C1082" s="257"/>
      <c r="D1082" s="247" t="s">
        <v>188</v>
      </c>
      <c r="E1082" s="258" t="s">
        <v>1</v>
      </c>
      <c r="F1082" s="259" t="s">
        <v>1483</v>
      </c>
      <c r="G1082" s="257"/>
      <c r="H1082" s="260">
        <v>36.384</v>
      </c>
      <c r="I1082" s="261"/>
      <c r="J1082" s="257"/>
      <c r="K1082" s="257"/>
      <c r="L1082" s="262"/>
      <c r="M1082" s="263"/>
      <c r="N1082" s="264"/>
      <c r="O1082" s="264"/>
      <c r="P1082" s="264"/>
      <c r="Q1082" s="264"/>
      <c r="R1082" s="264"/>
      <c r="S1082" s="264"/>
      <c r="T1082" s="265"/>
      <c r="AT1082" s="266" t="s">
        <v>188</v>
      </c>
      <c r="AU1082" s="266" t="s">
        <v>85</v>
      </c>
      <c r="AV1082" s="13" t="s">
        <v>85</v>
      </c>
      <c r="AW1082" s="13" t="s">
        <v>32</v>
      </c>
      <c r="AX1082" s="13" t="s">
        <v>76</v>
      </c>
      <c r="AY1082" s="266" t="s">
        <v>179</v>
      </c>
    </row>
    <row r="1083" s="14" customFormat="1">
      <c r="B1083" s="267"/>
      <c r="C1083" s="268"/>
      <c r="D1083" s="247" t="s">
        <v>188</v>
      </c>
      <c r="E1083" s="269" t="s">
        <v>1</v>
      </c>
      <c r="F1083" s="270" t="s">
        <v>193</v>
      </c>
      <c r="G1083" s="268"/>
      <c r="H1083" s="271">
        <v>54.194000000000003</v>
      </c>
      <c r="I1083" s="272"/>
      <c r="J1083" s="268"/>
      <c r="K1083" s="268"/>
      <c r="L1083" s="273"/>
      <c r="M1083" s="274"/>
      <c r="N1083" s="275"/>
      <c r="O1083" s="275"/>
      <c r="P1083" s="275"/>
      <c r="Q1083" s="275"/>
      <c r="R1083" s="275"/>
      <c r="S1083" s="275"/>
      <c r="T1083" s="276"/>
      <c r="AT1083" s="277" t="s">
        <v>188</v>
      </c>
      <c r="AU1083" s="277" t="s">
        <v>85</v>
      </c>
      <c r="AV1083" s="14" t="s">
        <v>186</v>
      </c>
      <c r="AW1083" s="14" t="s">
        <v>32</v>
      </c>
      <c r="AX1083" s="14" t="s">
        <v>83</v>
      </c>
      <c r="AY1083" s="277" t="s">
        <v>179</v>
      </c>
    </row>
    <row r="1084" s="1" customFormat="1" ht="16.5" customHeight="1">
      <c r="B1084" s="38"/>
      <c r="C1084" s="232" t="s">
        <v>1484</v>
      </c>
      <c r="D1084" s="232" t="s">
        <v>181</v>
      </c>
      <c r="E1084" s="233" t="s">
        <v>1485</v>
      </c>
      <c r="F1084" s="234" t="s">
        <v>1486</v>
      </c>
      <c r="G1084" s="235" t="s">
        <v>201</v>
      </c>
      <c r="H1084" s="236">
        <v>54.194000000000003</v>
      </c>
      <c r="I1084" s="237"/>
      <c r="J1084" s="238">
        <f>ROUND(I1084*H1084,2)</f>
        <v>0</v>
      </c>
      <c r="K1084" s="234" t="s">
        <v>185</v>
      </c>
      <c r="L1084" s="43"/>
      <c r="M1084" s="300" t="s">
        <v>1</v>
      </c>
      <c r="N1084" s="301" t="s">
        <v>41</v>
      </c>
      <c r="O1084" s="302"/>
      <c r="P1084" s="303">
        <f>O1084*H1084</f>
        <v>0</v>
      </c>
      <c r="Q1084" s="303">
        <v>0.0023800000000000002</v>
      </c>
      <c r="R1084" s="303">
        <f>Q1084*H1084</f>
        <v>0.12898172000000002</v>
      </c>
      <c r="S1084" s="303">
        <v>0</v>
      </c>
      <c r="T1084" s="304">
        <f>S1084*H1084</f>
        <v>0</v>
      </c>
      <c r="AR1084" s="243" t="s">
        <v>365</v>
      </c>
      <c r="AT1084" s="243" t="s">
        <v>181</v>
      </c>
      <c r="AU1084" s="243" t="s">
        <v>85</v>
      </c>
      <c r="AY1084" s="17" t="s">
        <v>179</v>
      </c>
      <c r="BE1084" s="244">
        <f>IF(N1084="základní",J1084,0)</f>
        <v>0</v>
      </c>
      <c r="BF1084" s="244">
        <f>IF(N1084="snížená",J1084,0)</f>
        <v>0</v>
      </c>
      <c r="BG1084" s="244">
        <f>IF(N1084="zákl. přenesená",J1084,0)</f>
        <v>0</v>
      </c>
      <c r="BH1084" s="244">
        <f>IF(N1084="sníž. přenesená",J1084,0)</f>
        <v>0</v>
      </c>
      <c r="BI1084" s="244">
        <f>IF(N1084="nulová",J1084,0)</f>
        <v>0</v>
      </c>
      <c r="BJ1084" s="17" t="s">
        <v>83</v>
      </c>
      <c r="BK1084" s="244">
        <f>ROUND(I1084*H1084,2)</f>
        <v>0</v>
      </c>
      <c r="BL1084" s="17" t="s">
        <v>365</v>
      </c>
      <c r="BM1084" s="243" t="s">
        <v>1487</v>
      </c>
    </row>
    <row r="1085" s="1" customFormat="1" ht="6.96" customHeight="1">
      <c r="B1085" s="61"/>
      <c r="C1085" s="62"/>
      <c r="D1085" s="62"/>
      <c r="E1085" s="62"/>
      <c r="F1085" s="62"/>
      <c r="G1085" s="62"/>
      <c r="H1085" s="62"/>
      <c r="I1085" s="183"/>
      <c r="J1085" s="62"/>
      <c r="K1085" s="62"/>
      <c r="L1085" s="43"/>
    </row>
  </sheetData>
  <sheetProtection sheet="1" autoFilter="0" formatColumns="0" formatRows="0" objects="1" scenarios="1" spinCount="100000" saltValue="ThTfkwXclypW7loaOHW0FKNeEPwaMj/W6Kmbe7QpfkeA6WEqaVdUt3ohTNTVpi7JIJ+WLf0cTUPWu1LrInq0Pg==" hashValue="NPffHwFbPvcbdxRSthQmz77Sva5cw5TQ7ulKyXgPNrCp42EsHdJrJjnDew5rpGxarKGsg+XziEjvonZ845MUcQ==" algorithmName="SHA-512" password="CC35"/>
  <autoFilter ref="C143:K108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2:H132"/>
    <mergeCell ref="E134:H134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93</v>
      </c>
      <c r="AZ2" s="142" t="s">
        <v>1488</v>
      </c>
      <c r="BA2" s="142" t="s">
        <v>1</v>
      </c>
      <c r="BB2" s="142" t="s">
        <v>1</v>
      </c>
      <c r="BC2" s="142" t="s">
        <v>1489</v>
      </c>
      <c r="BD2" s="142" t="s">
        <v>85</v>
      </c>
    </row>
    <row r="3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20"/>
      <c r="AT3" s="17" t="s">
        <v>85</v>
      </c>
      <c r="AZ3" s="142" t="s">
        <v>1490</v>
      </c>
      <c r="BA3" s="142" t="s">
        <v>1</v>
      </c>
      <c r="BB3" s="142" t="s">
        <v>1</v>
      </c>
      <c r="BC3" s="142" t="s">
        <v>1491</v>
      </c>
      <c r="BD3" s="142" t="s">
        <v>85</v>
      </c>
    </row>
    <row r="4" ht="24.96" customHeight="1">
      <c r="B4" s="20"/>
      <c r="D4" s="146" t="s">
        <v>110</v>
      </c>
      <c r="L4" s="20"/>
      <c r="M4" s="147" t="s">
        <v>10</v>
      </c>
      <c r="AT4" s="17" t="s">
        <v>4</v>
      </c>
      <c r="AZ4" s="142" t="s">
        <v>1492</v>
      </c>
      <c r="BA4" s="142" t="s">
        <v>1</v>
      </c>
      <c r="BB4" s="142" t="s">
        <v>1</v>
      </c>
      <c r="BC4" s="142" t="s">
        <v>1493</v>
      </c>
      <c r="BD4" s="142" t="s">
        <v>85</v>
      </c>
    </row>
    <row r="5" ht="6.96" customHeight="1">
      <c r="B5" s="20"/>
      <c r="L5" s="20"/>
      <c r="AZ5" s="142" t="s">
        <v>1494</v>
      </c>
      <c r="BA5" s="142" t="s">
        <v>1</v>
      </c>
      <c r="BB5" s="142" t="s">
        <v>1</v>
      </c>
      <c r="BC5" s="142" t="s">
        <v>1495</v>
      </c>
      <c r="BD5" s="142" t="s">
        <v>85</v>
      </c>
    </row>
    <row r="6" ht="12" customHeight="1">
      <c r="B6" s="20"/>
      <c r="D6" s="148" t="s">
        <v>16</v>
      </c>
      <c r="L6" s="20"/>
      <c r="AZ6" s="142" t="s">
        <v>1496</v>
      </c>
      <c r="BA6" s="142" t="s">
        <v>1</v>
      </c>
      <c r="BB6" s="142" t="s">
        <v>1</v>
      </c>
      <c r="BC6" s="142" t="s">
        <v>1497</v>
      </c>
      <c r="BD6" s="142" t="s">
        <v>85</v>
      </c>
    </row>
    <row r="7" ht="16.5" customHeight="1">
      <c r="B7" s="20"/>
      <c r="E7" s="149" t="str">
        <f>'Rekapitulace stavby'!K6</f>
        <v>Zlepšení tepelně technických vlastností obvodových konstrukcí objektu MŠ Kraiczova</v>
      </c>
      <c r="F7" s="148"/>
      <c r="G7" s="148"/>
      <c r="H7" s="148"/>
      <c r="L7" s="20"/>
    </row>
    <row r="8" ht="12" customHeight="1">
      <c r="B8" s="20"/>
      <c r="D8" s="148" t="s">
        <v>119</v>
      </c>
      <c r="L8" s="20"/>
    </row>
    <row r="9" s="1" customFormat="1" ht="16.5" customHeight="1">
      <c r="B9" s="43"/>
      <c r="E9" s="149" t="s">
        <v>122</v>
      </c>
      <c r="F9" s="1"/>
      <c r="G9" s="1"/>
      <c r="H9" s="1"/>
      <c r="I9" s="150"/>
      <c r="L9" s="43"/>
    </row>
    <row r="10" s="1" customFormat="1" ht="12" customHeight="1">
      <c r="B10" s="43"/>
      <c r="D10" s="148" t="s">
        <v>125</v>
      </c>
      <c r="I10" s="150"/>
      <c r="L10" s="43"/>
    </row>
    <row r="11" s="1" customFormat="1" ht="36.96" customHeight="1">
      <c r="B11" s="43"/>
      <c r="E11" s="151" t="s">
        <v>1498</v>
      </c>
      <c r="F11" s="1"/>
      <c r="G11" s="1"/>
      <c r="H11" s="1"/>
      <c r="I11" s="150"/>
      <c r="L11" s="43"/>
    </row>
    <row r="12" s="1" customFormat="1">
      <c r="B12" s="43"/>
      <c r="I12" s="150"/>
      <c r="L12" s="43"/>
    </row>
    <row r="13" s="1" customFormat="1" ht="12" customHeight="1">
      <c r="B13" s="43"/>
      <c r="D13" s="148" t="s">
        <v>18</v>
      </c>
      <c r="F13" s="136" t="s">
        <v>1</v>
      </c>
      <c r="I13" s="152" t="s">
        <v>19</v>
      </c>
      <c r="J13" s="136" t="s">
        <v>1</v>
      </c>
      <c r="L13" s="43"/>
    </row>
    <row r="14" s="1" customFormat="1" ht="12" customHeight="1">
      <c r="B14" s="43"/>
      <c r="D14" s="148" t="s">
        <v>20</v>
      </c>
      <c r="F14" s="136" t="s">
        <v>21</v>
      </c>
      <c r="I14" s="152" t="s">
        <v>22</v>
      </c>
      <c r="J14" s="153" t="str">
        <f>'Rekapitulace stavby'!AN8</f>
        <v>24. 5. 2018</v>
      </c>
      <c r="L14" s="43"/>
    </row>
    <row r="15" s="1" customFormat="1" ht="10.8" customHeight="1">
      <c r="B15" s="43"/>
      <c r="I15" s="150"/>
      <c r="L15" s="43"/>
    </row>
    <row r="16" s="1" customFormat="1" ht="12" customHeight="1">
      <c r="B16" s="43"/>
      <c r="D16" s="148" t="s">
        <v>24</v>
      </c>
      <c r="I16" s="152" t="s">
        <v>25</v>
      </c>
      <c r="J16" s="136" t="s">
        <v>1</v>
      </c>
      <c r="L16" s="43"/>
    </row>
    <row r="17" s="1" customFormat="1" ht="18" customHeight="1">
      <c r="B17" s="43"/>
      <c r="E17" s="136" t="s">
        <v>26</v>
      </c>
      <c r="I17" s="152" t="s">
        <v>27</v>
      </c>
      <c r="J17" s="136" t="s">
        <v>1</v>
      </c>
      <c r="L17" s="43"/>
    </row>
    <row r="18" s="1" customFormat="1" ht="6.96" customHeight="1">
      <c r="B18" s="43"/>
      <c r="I18" s="150"/>
      <c r="L18" s="43"/>
    </row>
    <row r="19" s="1" customFormat="1" ht="12" customHeight="1">
      <c r="B19" s="43"/>
      <c r="D19" s="148" t="s">
        <v>28</v>
      </c>
      <c r="I19" s="152" t="s">
        <v>25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36"/>
      <c r="G20" s="136"/>
      <c r="H20" s="136"/>
      <c r="I20" s="152" t="s">
        <v>27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50"/>
      <c r="L21" s="43"/>
    </row>
    <row r="22" s="1" customFormat="1" ht="12" customHeight="1">
      <c r="B22" s="43"/>
      <c r="D22" s="148" t="s">
        <v>30</v>
      </c>
      <c r="I22" s="152" t="s">
        <v>25</v>
      </c>
      <c r="J22" s="136" t="s">
        <v>1</v>
      </c>
      <c r="L22" s="43"/>
    </row>
    <row r="23" s="1" customFormat="1" ht="18" customHeight="1">
      <c r="B23" s="43"/>
      <c r="E23" s="136" t="s">
        <v>31</v>
      </c>
      <c r="I23" s="152" t="s">
        <v>27</v>
      </c>
      <c r="J23" s="136" t="s">
        <v>1</v>
      </c>
      <c r="L23" s="43"/>
    </row>
    <row r="24" s="1" customFormat="1" ht="6.96" customHeight="1">
      <c r="B24" s="43"/>
      <c r="I24" s="150"/>
      <c r="L24" s="43"/>
    </row>
    <row r="25" s="1" customFormat="1" ht="12" customHeight="1">
      <c r="B25" s="43"/>
      <c r="D25" s="148" t="s">
        <v>33</v>
      </c>
      <c r="I25" s="152" t="s">
        <v>25</v>
      </c>
      <c r="J25" s="136" t="s">
        <v>1</v>
      </c>
      <c r="L25" s="43"/>
    </row>
    <row r="26" s="1" customFormat="1" ht="18" customHeight="1">
      <c r="B26" s="43"/>
      <c r="E26" s="136" t="s">
        <v>34</v>
      </c>
      <c r="I26" s="152" t="s">
        <v>27</v>
      </c>
      <c r="J26" s="136" t="s">
        <v>1</v>
      </c>
      <c r="L26" s="43"/>
    </row>
    <row r="27" s="1" customFormat="1" ht="6.96" customHeight="1">
      <c r="B27" s="43"/>
      <c r="I27" s="150"/>
      <c r="L27" s="43"/>
    </row>
    <row r="28" s="1" customFormat="1" ht="12" customHeight="1">
      <c r="B28" s="43"/>
      <c r="D28" s="148" t="s">
        <v>35</v>
      </c>
      <c r="I28" s="150"/>
      <c r="L28" s="43"/>
    </row>
    <row r="29" s="7" customFormat="1" ht="16.5" customHeight="1">
      <c r="B29" s="154"/>
      <c r="E29" s="155" t="s">
        <v>1</v>
      </c>
      <c r="F29" s="155"/>
      <c r="G29" s="155"/>
      <c r="H29" s="155"/>
      <c r="I29" s="156"/>
      <c r="L29" s="154"/>
    </row>
    <row r="30" s="1" customFormat="1" ht="6.96" customHeight="1">
      <c r="B30" s="43"/>
      <c r="I30" s="150"/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57"/>
      <c r="J31" s="78"/>
      <c r="K31" s="78"/>
      <c r="L31" s="43"/>
    </row>
    <row r="32" s="1" customFormat="1" ht="25.44" customHeight="1">
      <c r="B32" s="43"/>
      <c r="D32" s="158" t="s">
        <v>36</v>
      </c>
      <c r="I32" s="150"/>
      <c r="J32" s="159">
        <f>ROUND(J129,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57"/>
      <c r="J33" s="78"/>
      <c r="K33" s="78"/>
      <c r="L33" s="43"/>
    </row>
    <row r="34" s="1" customFormat="1" ht="14.4" customHeight="1">
      <c r="B34" s="43"/>
      <c r="F34" s="160" t="s">
        <v>38</v>
      </c>
      <c r="I34" s="161" t="s">
        <v>37</v>
      </c>
      <c r="J34" s="160" t="s">
        <v>39</v>
      </c>
      <c r="L34" s="43"/>
    </row>
    <row r="35" s="1" customFormat="1" ht="14.4" customHeight="1">
      <c r="B35" s="43"/>
      <c r="D35" s="162" t="s">
        <v>40</v>
      </c>
      <c r="E35" s="148" t="s">
        <v>41</v>
      </c>
      <c r="F35" s="163">
        <f>ROUND((SUM(BE129:BE183)),  2)</f>
        <v>0</v>
      </c>
      <c r="I35" s="164">
        <v>0.20999999999999999</v>
      </c>
      <c r="J35" s="163">
        <f>ROUND(((SUM(BE129:BE183))*I35),  2)</f>
        <v>0</v>
      </c>
      <c r="L35" s="43"/>
    </row>
    <row r="36" s="1" customFormat="1" ht="14.4" customHeight="1">
      <c r="B36" s="43"/>
      <c r="E36" s="148" t="s">
        <v>42</v>
      </c>
      <c r="F36" s="163">
        <f>ROUND((SUM(BF129:BF183)),  2)</f>
        <v>0</v>
      </c>
      <c r="I36" s="164">
        <v>0.14999999999999999</v>
      </c>
      <c r="J36" s="163">
        <f>ROUND(((SUM(BF129:BF183))*I36),  2)</f>
        <v>0</v>
      </c>
      <c r="L36" s="43"/>
    </row>
    <row r="37" hidden="1" s="1" customFormat="1" ht="14.4" customHeight="1">
      <c r="B37" s="43"/>
      <c r="E37" s="148" t="s">
        <v>43</v>
      </c>
      <c r="F37" s="163">
        <f>ROUND((SUM(BG129:BG183)),  2)</f>
        <v>0</v>
      </c>
      <c r="I37" s="164">
        <v>0.20999999999999999</v>
      </c>
      <c r="J37" s="163">
        <f>0</f>
        <v>0</v>
      </c>
      <c r="L37" s="43"/>
    </row>
    <row r="38" hidden="1" s="1" customFormat="1" ht="14.4" customHeight="1">
      <c r="B38" s="43"/>
      <c r="E38" s="148" t="s">
        <v>44</v>
      </c>
      <c r="F38" s="163">
        <f>ROUND((SUM(BH129:BH183)),  2)</f>
        <v>0</v>
      </c>
      <c r="I38" s="164">
        <v>0.14999999999999999</v>
      </c>
      <c r="J38" s="163">
        <f>0</f>
        <v>0</v>
      </c>
      <c r="L38" s="43"/>
    </row>
    <row r="39" hidden="1" s="1" customFormat="1" ht="14.4" customHeight="1">
      <c r="B39" s="43"/>
      <c r="E39" s="148" t="s">
        <v>45</v>
      </c>
      <c r="F39" s="163">
        <f>ROUND((SUM(BI129:BI183)),  2)</f>
        <v>0</v>
      </c>
      <c r="I39" s="164">
        <v>0</v>
      </c>
      <c r="J39" s="163">
        <f>0</f>
        <v>0</v>
      </c>
      <c r="L39" s="43"/>
    </row>
    <row r="40" s="1" customFormat="1" ht="6.96" customHeight="1">
      <c r="B40" s="43"/>
      <c r="I40" s="150"/>
      <c r="L40" s="43"/>
    </row>
    <row r="41" s="1" customFormat="1" ht="25.44" customHeight="1">
      <c r="B41" s="43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70"/>
      <c r="J41" s="171">
        <f>SUM(J32:J39)</f>
        <v>0</v>
      </c>
      <c r="K41" s="172"/>
      <c r="L41" s="43"/>
    </row>
    <row r="42" s="1" customFormat="1" ht="14.4" customHeight="1">
      <c r="B42" s="43"/>
      <c r="I42" s="150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73" t="s">
        <v>49</v>
      </c>
      <c r="E50" s="174"/>
      <c r="F50" s="174"/>
      <c r="G50" s="173" t="s">
        <v>50</v>
      </c>
      <c r="H50" s="174"/>
      <c r="I50" s="175"/>
      <c r="J50" s="174"/>
      <c r="K50" s="174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76" t="s">
        <v>51</v>
      </c>
      <c r="E61" s="177"/>
      <c r="F61" s="178" t="s">
        <v>52</v>
      </c>
      <c r="G61" s="176" t="s">
        <v>51</v>
      </c>
      <c r="H61" s="177"/>
      <c r="I61" s="179"/>
      <c r="J61" s="180" t="s">
        <v>52</v>
      </c>
      <c r="K61" s="177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73" t="s">
        <v>53</v>
      </c>
      <c r="E65" s="174"/>
      <c r="F65" s="174"/>
      <c r="G65" s="173" t="s">
        <v>54</v>
      </c>
      <c r="H65" s="174"/>
      <c r="I65" s="175"/>
      <c r="J65" s="174"/>
      <c r="K65" s="174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76" t="s">
        <v>51</v>
      </c>
      <c r="E76" s="177"/>
      <c r="F76" s="178" t="s">
        <v>52</v>
      </c>
      <c r="G76" s="176" t="s">
        <v>51</v>
      </c>
      <c r="H76" s="177"/>
      <c r="I76" s="179"/>
      <c r="J76" s="180" t="s">
        <v>52</v>
      </c>
      <c r="K76" s="177"/>
      <c r="L76" s="43"/>
    </row>
    <row r="77" s="1" customFormat="1" ht="14.4" customHeight="1"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43"/>
    </row>
    <row r="81" hidden="1" s="1" customFormat="1" ht="6.96" customHeight="1"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43"/>
    </row>
    <row r="82" hidden="1" s="1" customFormat="1" ht="24.96" customHeight="1">
      <c r="B82" s="38"/>
      <c r="C82" s="23" t="s">
        <v>135</v>
      </c>
      <c r="D82" s="39"/>
      <c r="E82" s="39"/>
      <c r="F82" s="39"/>
      <c r="G82" s="39"/>
      <c r="H82" s="39"/>
      <c r="I82" s="150"/>
      <c r="J82" s="39"/>
      <c r="K82" s="39"/>
      <c r="L82" s="43"/>
    </row>
    <row r="83" hidden="1" s="1" customFormat="1" ht="6.96" customHeight="1">
      <c r="B83" s="38"/>
      <c r="C83" s="39"/>
      <c r="D83" s="39"/>
      <c r="E83" s="39"/>
      <c r="F83" s="39"/>
      <c r="G83" s="39"/>
      <c r="H83" s="39"/>
      <c r="I83" s="150"/>
      <c r="J83" s="39"/>
      <c r="K83" s="39"/>
      <c r="L83" s="43"/>
    </row>
    <row r="84" hidden="1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50"/>
      <c r="J84" s="39"/>
      <c r="K84" s="39"/>
      <c r="L84" s="43"/>
    </row>
    <row r="85" hidden="1" s="1" customFormat="1" ht="16.5" customHeight="1">
      <c r="B85" s="38"/>
      <c r="C85" s="39"/>
      <c r="D85" s="39"/>
      <c r="E85" s="187" t="str">
        <f>E7</f>
        <v>Zlepšení tepelně technických vlastností obvodových konstrukcí objektu MŠ Kraiczova</v>
      </c>
      <c r="F85" s="32"/>
      <c r="G85" s="32"/>
      <c r="H85" s="32"/>
      <c r="I85" s="150"/>
      <c r="J85" s="39"/>
      <c r="K85" s="39"/>
      <c r="L85" s="43"/>
    </row>
    <row r="86" hidden="1" ht="12" customHeight="1">
      <c r="B86" s="21"/>
      <c r="C86" s="32" t="s">
        <v>119</v>
      </c>
      <c r="D86" s="22"/>
      <c r="E86" s="22"/>
      <c r="F86" s="22"/>
      <c r="G86" s="22"/>
      <c r="H86" s="22"/>
      <c r="I86" s="141"/>
      <c r="J86" s="22"/>
      <c r="K86" s="22"/>
      <c r="L86" s="20"/>
    </row>
    <row r="87" hidden="1" s="1" customFormat="1" ht="16.5" customHeight="1">
      <c r="B87" s="38"/>
      <c r="C87" s="39"/>
      <c r="D87" s="39"/>
      <c r="E87" s="187" t="s">
        <v>122</v>
      </c>
      <c r="F87" s="39"/>
      <c r="G87" s="39"/>
      <c r="H87" s="39"/>
      <c r="I87" s="150"/>
      <c r="J87" s="39"/>
      <c r="K87" s="39"/>
      <c r="L87" s="43"/>
    </row>
    <row r="88" hidden="1" s="1" customFormat="1" ht="12" customHeight="1">
      <c r="B88" s="38"/>
      <c r="C88" s="32" t="s">
        <v>125</v>
      </c>
      <c r="D88" s="39"/>
      <c r="E88" s="39"/>
      <c r="F88" s="39"/>
      <c r="G88" s="39"/>
      <c r="H88" s="39"/>
      <c r="I88" s="150"/>
      <c r="J88" s="39"/>
      <c r="K88" s="39"/>
      <c r="L88" s="43"/>
    </row>
    <row r="89" hidden="1" s="1" customFormat="1" ht="16.5" customHeight="1">
      <c r="B89" s="38"/>
      <c r="C89" s="39"/>
      <c r="D89" s="39"/>
      <c r="E89" s="71" t="str">
        <f>E11</f>
        <v>002 - D1.4 Vnitřní kanalizace</v>
      </c>
      <c r="F89" s="39"/>
      <c r="G89" s="39"/>
      <c r="H89" s="39"/>
      <c r="I89" s="150"/>
      <c r="J89" s="39"/>
      <c r="K89" s="39"/>
      <c r="L89" s="43"/>
    </row>
    <row r="90" hidden="1" s="1" customFormat="1" ht="6.96" customHeight="1">
      <c r="B90" s="38"/>
      <c r="C90" s="39"/>
      <c r="D90" s="39"/>
      <c r="E90" s="39"/>
      <c r="F90" s="39"/>
      <c r="G90" s="39"/>
      <c r="H90" s="39"/>
      <c r="I90" s="150"/>
      <c r="J90" s="39"/>
      <c r="K90" s="39"/>
      <c r="L90" s="43"/>
    </row>
    <row r="91" hidden="1" s="1" customFormat="1" ht="12" customHeight="1">
      <c r="B91" s="38"/>
      <c r="C91" s="32" t="s">
        <v>20</v>
      </c>
      <c r="D91" s="39"/>
      <c r="E91" s="39"/>
      <c r="F91" s="27" t="str">
        <f>F14</f>
        <v>Valašské Meziříčí</v>
      </c>
      <c r="G91" s="39"/>
      <c r="H91" s="39"/>
      <c r="I91" s="152" t="s">
        <v>22</v>
      </c>
      <c r="J91" s="74" t="str">
        <f>IF(J14="","",J14)</f>
        <v>24. 5. 2018</v>
      </c>
      <c r="K91" s="39"/>
      <c r="L91" s="43"/>
    </row>
    <row r="92" hidden="1" s="1" customFormat="1" ht="6.96" customHeight="1">
      <c r="B92" s="38"/>
      <c r="C92" s="39"/>
      <c r="D92" s="39"/>
      <c r="E92" s="39"/>
      <c r="F92" s="39"/>
      <c r="G92" s="39"/>
      <c r="H92" s="39"/>
      <c r="I92" s="150"/>
      <c r="J92" s="39"/>
      <c r="K92" s="39"/>
      <c r="L92" s="43"/>
    </row>
    <row r="93" hidden="1" s="1" customFormat="1" ht="15.15" customHeight="1">
      <c r="B93" s="38"/>
      <c r="C93" s="32" t="s">
        <v>24</v>
      </c>
      <c r="D93" s="39"/>
      <c r="E93" s="39"/>
      <c r="F93" s="27" t="str">
        <f>E17</f>
        <v>Město Valašské Meziříčí</v>
      </c>
      <c r="G93" s="39"/>
      <c r="H93" s="39"/>
      <c r="I93" s="152" t="s">
        <v>30</v>
      </c>
      <c r="J93" s="36" t="str">
        <f>E23</f>
        <v>Ing.arch.Petr Klier</v>
      </c>
      <c r="K93" s="39"/>
      <c r="L93" s="43"/>
    </row>
    <row r="94" hidden="1" s="1" customFormat="1" ht="15.15" customHeight="1">
      <c r="B94" s="38"/>
      <c r="C94" s="32" t="s">
        <v>28</v>
      </c>
      <c r="D94" s="39"/>
      <c r="E94" s="39"/>
      <c r="F94" s="27" t="str">
        <f>IF(E20="","",E20)</f>
        <v>Vyplň údaj</v>
      </c>
      <c r="G94" s="39"/>
      <c r="H94" s="39"/>
      <c r="I94" s="152" t="s">
        <v>33</v>
      </c>
      <c r="J94" s="36" t="str">
        <f>E26</f>
        <v>Fajfrová Irena</v>
      </c>
      <c r="K94" s="39"/>
      <c r="L94" s="43"/>
    </row>
    <row r="95" hidden="1" s="1" customFormat="1" ht="10.32" customHeight="1">
      <c r="B95" s="38"/>
      <c r="C95" s="39"/>
      <c r="D95" s="39"/>
      <c r="E95" s="39"/>
      <c r="F95" s="39"/>
      <c r="G95" s="39"/>
      <c r="H95" s="39"/>
      <c r="I95" s="150"/>
      <c r="J95" s="39"/>
      <c r="K95" s="39"/>
      <c r="L95" s="43"/>
    </row>
    <row r="96" hidden="1" s="1" customFormat="1" ht="29.28" customHeight="1">
      <c r="B96" s="38"/>
      <c r="C96" s="188" t="s">
        <v>136</v>
      </c>
      <c r="D96" s="189"/>
      <c r="E96" s="189"/>
      <c r="F96" s="189"/>
      <c r="G96" s="189"/>
      <c r="H96" s="189"/>
      <c r="I96" s="190"/>
      <c r="J96" s="191" t="s">
        <v>137</v>
      </c>
      <c r="K96" s="189"/>
      <c r="L96" s="43"/>
    </row>
    <row r="97" hidden="1" s="1" customFormat="1" ht="10.32" customHeight="1">
      <c r="B97" s="38"/>
      <c r="C97" s="39"/>
      <c r="D97" s="39"/>
      <c r="E97" s="39"/>
      <c r="F97" s="39"/>
      <c r="G97" s="39"/>
      <c r="H97" s="39"/>
      <c r="I97" s="150"/>
      <c r="J97" s="39"/>
      <c r="K97" s="39"/>
      <c r="L97" s="43"/>
    </row>
    <row r="98" hidden="1" s="1" customFormat="1" ht="22.8" customHeight="1">
      <c r="B98" s="38"/>
      <c r="C98" s="192" t="s">
        <v>138</v>
      </c>
      <c r="D98" s="39"/>
      <c r="E98" s="39"/>
      <c r="F98" s="39"/>
      <c r="G98" s="39"/>
      <c r="H98" s="39"/>
      <c r="I98" s="150"/>
      <c r="J98" s="105">
        <f>J129</f>
        <v>0</v>
      </c>
      <c r="K98" s="39"/>
      <c r="L98" s="43"/>
      <c r="AU98" s="17" t="s">
        <v>139</v>
      </c>
    </row>
    <row r="99" hidden="1" s="8" customFormat="1" ht="24.96" customHeight="1">
      <c r="B99" s="193"/>
      <c r="C99" s="194"/>
      <c r="D99" s="195" t="s">
        <v>140</v>
      </c>
      <c r="E99" s="196"/>
      <c r="F99" s="196"/>
      <c r="G99" s="196"/>
      <c r="H99" s="196"/>
      <c r="I99" s="197"/>
      <c r="J99" s="198">
        <f>J130</f>
        <v>0</v>
      </c>
      <c r="K99" s="194"/>
      <c r="L99" s="199"/>
    </row>
    <row r="100" hidden="1" s="9" customFormat="1" ht="19.92" customHeight="1">
      <c r="B100" s="200"/>
      <c r="C100" s="128"/>
      <c r="D100" s="201" t="s">
        <v>141</v>
      </c>
      <c r="E100" s="202"/>
      <c r="F100" s="202"/>
      <c r="G100" s="202"/>
      <c r="H100" s="202"/>
      <c r="I100" s="203"/>
      <c r="J100" s="204">
        <f>J131</f>
        <v>0</v>
      </c>
      <c r="K100" s="128"/>
      <c r="L100" s="205"/>
    </row>
    <row r="101" hidden="1" s="9" customFormat="1" ht="19.92" customHeight="1">
      <c r="B101" s="200"/>
      <c r="C101" s="128"/>
      <c r="D101" s="201" t="s">
        <v>1499</v>
      </c>
      <c r="E101" s="202"/>
      <c r="F101" s="202"/>
      <c r="G101" s="202"/>
      <c r="H101" s="202"/>
      <c r="I101" s="203"/>
      <c r="J101" s="204">
        <f>J160</f>
        <v>0</v>
      </c>
      <c r="K101" s="128"/>
      <c r="L101" s="205"/>
    </row>
    <row r="102" hidden="1" s="9" customFormat="1" ht="19.92" customHeight="1">
      <c r="B102" s="200"/>
      <c r="C102" s="128"/>
      <c r="D102" s="201" t="s">
        <v>1500</v>
      </c>
      <c r="E102" s="202"/>
      <c r="F102" s="202"/>
      <c r="G102" s="202"/>
      <c r="H102" s="202"/>
      <c r="I102" s="203"/>
      <c r="J102" s="204">
        <f>J163</f>
        <v>0</v>
      </c>
      <c r="K102" s="128"/>
      <c r="L102" s="205"/>
    </row>
    <row r="103" hidden="1" s="9" customFormat="1" ht="19.92" customHeight="1">
      <c r="B103" s="200"/>
      <c r="C103" s="128"/>
      <c r="D103" s="201" t="s">
        <v>146</v>
      </c>
      <c r="E103" s="202"/>
      <c r="F103" s="202"/>
      <c r="G103" s="202"/>
      <c r="H103" s="202"/>
      <c r="I103" s="203"/>
      <c r="J103" s="204">
        <f>J167</f>
        <v>0</v>
      </c>
      <c r="K103" s="128"/>
      <c r="L103" s="205"/>
    </row>
    <row r="104" hidden="1" s="8" customFormat="1" ht="24.96" customHeight="1">
      <c r="B104" s="193"/>
      <c r="C104" s="194"/>
      <c r="D104" s="195" t="s">
        <v>147</v>
      </c>
      <c r="E104" s="196"/>
      <c r="F104" s="196"/>
      <c r="G104" s="196"/>
      <c r="H104" s="196"/>
      <c r="I104" s="197"/>
      <c r="J104" s="198">
        <f>J169</f>
        <v>0</v>
      </c>
      <c r="K104" s="194"/>
      <c r="L104" s="199"/>
    </row>
    <row r="105" hidden="1" s="9" customFormat="1" ht="19.92" customHeight="1">
      <c r="B105" s="200"/>
      <c r="C105" s="128"/>
      <c r="D105" s="201" t="s">
        <v>151</v>
      </c>
      <c r="E105" s="202"/>
      <c r="F105" s="202"/>
      <c r="G105" s="202"/>
      <c r="H105" s="202"/>
      <c r="I105" s="203"/>
      <c r="J105" s="204">
        <f>J170</f>
        <v>0</v>
      </c>
      <c r="K105" s="128"/>
      <c r="L105" s="205"/>
    </row>
    <row r="106" hidden="1" s="9" customFormat="1" ht="19.92" customHeight="1">
      <c r="B106" s="200"/>
      <c r="C106" s="128"/>
      <c r="D106" s="201" t="s">
        <v>1501</v>
      </c>
      <c r="E106" s="202"/>
      <c r="F106" s="202"/>
      <c r="G106" s="202"/>
      <c r="H106" s="202"/>
      <c r="I106" s="203"/>
      <c r="J106" s="204">
        <f>J179</f>
        <v>0</v>
      </c>
      <c r="K106" s="128"/>
      <c r="L106" s="205"/>
    </row>
    <row r="107" hidden="1" s="9" customFormat="1" ht="19.92" customHeight="1">
      <c r="B107" s="200"/>
      <c r="C107" s="128"/>
      <c r="D107" s="201" t="s">
        <v>156</v>
      </c>
      <c r="E107" s="202"/>
      <c r="F107" s="202"/>
      <c r="G107" s="202"/>
      <c r="H107" s="202"/>
      <c r="I107" s="203"/>
      <c r="J107" s="204">
        <f>J182</f>
        <v>0</v>
      </c>
      <c r="K107" s="128"/>
      <c r="L107" s="205"/>
    </row>
    <row r="108" hidden="1" s="1" customFormat="1" ht="21.84" customHeight="1">
      <c r="B108" s="38"/>
      <c r="C108" s="39"/>
      <c r="D108" s="39"/>
      <c r="E108" s="39"/>
      <c r="F108" s="39"/>
      <c r="G108" s="39"/>
      <c r="H108" s="39"/>
      <c r="I108" s="150"/>
      <c r="J108" s="39"/>
      <c r="K108" s="39"/>
      <c r="L108" s="43"/>
    </row>
    <row r="109" hidden="1" s="1" customFormat="1" ht="6.96" customHeight="1">
      <c r="B109" s="61"/>
      <c r="C109" s="62"/>
      <c r="D109" s="62"/>
      <c r="E109" s="62"/>
      <c r="F109" s="62"/>
      <c r="G109" s="62"/>
      <c r="H109" s="62"/>
      <c r="I109" s="183"/>
      <c r="J109" s="62"/>
      <c r="K109" s="62"/>
      <c r="L109" s="43"/>
    </row>
    <row r="110" hidden="1"/>
    <row r="111" hidden="1"/>
    <row r="112" hidden="1"/>
    <row r="113" s="1" customFormat="1" ht="6.96" customHeight="1">
      <c r="B113" s="63"/>
      <c r="C113" s="64"/>
      <c r="D113" s="64"/>
      <c r="E113" s="64"/>
      <c r="F113" s="64"/>
      <c r="G113" s="64"/>
      <c r="H113" s="64"/>
      <c r="I113" s="186"/>
      <c r="J113" s="64"/>
      <c r="K113" s="64"/>
      <c r="L113" s="43"/>
    </row>
    <row r="114" s="1" customFormat="1" ht="24.96" customHeight="1">
      <c r="B114" s="38"/>
      <c r="C114" s="23" t="s">
        <v>164</v>
      </c>
      <c r="D114" s="39"/>
      <c r="E114" s="39"/>
      <c r="F114" s="39"/>
      <c r="G114" s="39"/>
      <c r="H114" s="39"/>
      <c r="I114" s="150"/>
      <c r="J114" s="39"/>
      <c r="K114" s="39"/>
      <c r="L114" s="43"/>
    </row>
    <row r="115" s="1" customFormat="1" ht="6.96" customHeight="1">
      <c r="B115" s="38"/>
      <c r="C115" s="39"/>
      <c r="D115" s="39"/>
      <c r="E115" s="39"/>
      <c r="F115" s="39"/>
      <c r="G115" s="39"/>
      <c r="H115" s="39"/>
      <c r="I115" s="150"/>
      <c r="J115" s="39"/>
      <c r="K115" s="39"/>
      <c r="L115" s="43"/>
    </row>
    <row r="116" s="1" customFormat="1" ht="12" customHeight="1">
      <c r="B116" s="38"/>
      <c r="C116" s="32" t="s">
        <v>16</v>
      </c>
      <c r="D116" s="39"/>
      <c r="E116" s="39"/>
      <c r="F116" s="39"/>
      <c r="G116" s="39"/>
      <c r="H116" s="39"/>
      <c r="I116" s="150"/>
      <c r="J116" s="39"/>
      <c r="K116" s="39"/>
      <c r="L116" s="43"/>
    </row>
    <row r="117" s="1" customFormat="1" ht="16.5" customHeight="1">
      <c r="B117" s="38"/>
      <c r="C117" s="39"/>
      <c r="D117" s="39"/>
      <c r="E117" s="187" t="str">
        <f>E7</f>
        <v>Zlepšení tepelně technických vlastností obvodových konstrukcí objektu MŠ Kraiczova</v>
      </c>
      <c r="F117" s="32"/>
      <c r="G117" s="32"/>
      <c r="H117" s="32"/>
      <c r="I117" s="150"/>
      <c r="J117" s="39"/>
      <c r="K117" s="39"/>
      <c r="L117" s="43"/>
    </row>
    <row r="118" ht="12" customHeight="1">
      <c r="B118" s="21"/>
      <c r="C118" s="32" t="s">
        <v>119</v>
      </c>
      <c r="D118" s="22"/>
      <c r="E118" s="22"/>
      <c r="F118" s="22"/>
      <c r="G118" s="22"/>
      <c r="H118" s="22"/>
      <c r="I118" s="141"/>
      <c r="J118" s="22"/>
      <c r="K118" s="22"/>
      <c r="L118" s="20"/>
    </row>
    <row r="119" s="1" customFormat="1" ht="16.5" customHeight="1">
      <c r="B119" s="38"/>
      <c r="C119" s="39"/>
      <c r="D119" s="39"/>
      <c r="E119" s="187" t="s">
        <v>122</v>
      </c>
      <c r="F119" s="39"/>
      <c r="G119" s="39"/>
      <c r="H119" s="39"/>
      <c r="I119" s="150"/>
      <c r="J119" s="39"/>
      <c r="K119" s="39"/>
      <c r="L119" s="43"/>
    </row>
    <row r="120" s="1" customFormat="1" ht="12" customHeight="1">
      <c r="B120" s="38"/>
      <c r="C120" s="32" t="s">
        <v>125</v>
      </c>
      <c r="D120" s="39"/>
      <c r="E120" s="39"/>
      <c r="F120" s="39"/>
      <c r="G120" s="39"/>
      <c r="H120" s="39"/>
      <c r="I120" s="150"/>
      <c r="J120" s="39"/>
      <c r="K120" s="39"/>
      <c r="L120" s="43"/>
    </row>
    <row r="121" s="1" customFormat="1" ht="16.5" customHeight="1">
      <c r="B121" s="38"/>
      <c r="C121" s="39"/>
      <c r="D121" s="39"/>
      <c r="E121" s="71" t="str">
        <f>E11</f>
        <v>002 - D1.4 Vnitřní kanalizace</v>
      </c>
      <c r="F121" s="39"/>
      <c r="G121" s="39"/>
      <c r="H121" s="39"/>
      <c r="I121" s="150"/>
      <c r="J121" s="39"/>
      <c r="K121" s="39"/>
      <c r="L121" s="43"/>
    </row>
    <row r="122" s="1" customFormat="1" ht="6.96" customHeight="1">
      <c r="B122" s="38"/>
      <c r="C122" s="39"/>
      <c r="D122" s="39"/>
      <c r="E122" s="39"/>
      <c r="F122" s="39"/>
      <c r="G122" s="39"/>
      <c r="H122" s="39"/>
      <c r="I122" s="150"/>
      <c r="J122" s="39"/>
      <c r="K122" s="39"/>
      <c r="L122" s="43"/>
    </row>
    <row r="123" s="1" customFormat="1" ht="12" customHeight="1">
      <c r="B123" s="38"/>
      <c r="C123" s="32" t="s">
        <v>20</v>
      </c>
      <c r="D123" s="39"/>
      <c r="E123" s="39"/>
      <c r="F123" s="27" t="str">
        <f>F14</f>
        <v>Valašské Meziříčí</v>
      </c>
      <c r="G123" s="39"/>
      <c r="H123" s="39"/>
      <c r="I123" s="152" t="s">
        <v>22</v>
      </c>
      <c r="J123" s="74" t="str">
        <f>IF(J14="","",J14)</f>
        <v>24. 5. 2018</v>
      </c>
      <c r="K123" s="39"/>
      <c r="L123" s="43"/>
    </row>
    <row r="124" s="1" customFormat="1" ht="6.96" customHeight="1">
      <c r="B124" s="38"/>
      <c r="C124" s="39"/>
      <c r="D124" s="39"/>
      <c r="E124" s="39"/>
      <c r="F124" s="39"/>
      <c r="G124" s="39"/>
      <c r="H124" s="39"/>
      <c r="I124" s="150"/>
      <c r="J124" s="39"/>
      <c r="K124" s="39"/>
      <c r="L124" s="43"/>
    </row>
    <row r="125" s="1" customFormat="1" ht="15.15" customHeight="1">
      <c r="B125" s="38"/>
      <c r="C125" s="32" t="s">
        <v>24</v>
      </c>
      <c r="D125" s="39"/>
      <c r="E125" s="39"/>
      <c r="F125" s="27" t="str">
        <f>E17</f>
        <v>Město Valašské Meziříčí</v>
      </c>
      <c r="G125" s="39"/>
      <c r="H125" s="39"/>
      <c r="I125" s="152" t="s">
        <v>30</v>
      </c>
      <c r="J125" s="36" t="str">
        <f>E23</f>
        <v>Ing.arch.Petr Klier</v>
      </c>
      <c r="K125" s="39"/>
      <c r="L125" s="43"/>
    </row>
    <row r="126" s="1" customFormat="1" ht="15.15" customHeight="1">
      <c r="B126" s="38"/>
      <c r="C126" s="32" t="s">
        <v>28</v>
      </c>
      <c r="D126" s="39"/>
      <c r="E126" s="39"/>
      <c r="F126" s="27" t="str">
        <f>IF(E20="","",E20)</f>
        <v>Vyplň údaj</v>
      </c>
      <c r="G126" s="39"/>
      <c r="H126" s="39"/>
      <c r="I126" s="152" t="s">
        <v>33</v>
      </c>
      <c r="J126" s="36" t="str">
        <f>E26</f>
        <v>Fajfrová Irena</v>
      </c>
      <c r="K126" s="39"/>
      <c r="L126" s="43"/>
    </row>
    <row r="127" s="1" customFormat="1" ht="10.32" customHeight="1">
      <c r="B127" s="38"/>
      <c r="C127" s="39"/>
      <c r="D127" s="39"/>
      <c r="E127" s="39"/>
      <c r="F127" s="39"/>
      <c r="G127" s="39"/>
      <c r="H127" s="39"/>
      <c r="I127" s="150"/>
      <c r="J127" s="39"/>
      <c r="K127" s="39"/>
      <c r="L127" s="43"/>
    </row>
    <row r="128" s="10" customFormat="1" ht="29.28" customHeight="1">
      <c r="B128" s="206"/>
      <c r="C128" s="207" t="s">
        <v>165</v>
      </c>
      <c r="D128" s="208" t="s">
        <v>61</v>
      </c>
      <c r="E128" s="208" t="s">
        <v>57</v>
      </c>
      <c r="F128" s="208" t="s">
        <v>58</v>
      </c>
      <c r="G128" s="208" t="s">
        <v>166</v>
      </c>
      <c r="H128" s="208" t="s">
        <v>167</v>
      </c>
      <c r="I128" s="209" t="s">
        <v>168</v>
      </c>
      <c r="J128" s="208" t="s">
        <v>137</v>
      </c>
      <c r="K128" s="210" t="s">
        <v>169</v>
      </c>
      <c r="L128" s="211"/>
      <c r="M128" s="95" t="s">
        <v>1</v>
      </c>
      <c r="N128" s="96" t="s">
        <v>40</v>
      </c>
      <c r="O128" s="96" t="s">
        <v>170</v>
      </c>
      <c r="P128" s="96" t="s">
        <v>171</v>
      </c>
      <c r="Q128" s="96" t="s">
        <v>172</v>
      </c>
      <c r="R128" s="96" t="s">
        <v>173</v>
      </c>
      <c r="S128" s="96" t="s">
        <v>174</v>
      </c>
      <c r="T128" s="97" t="s">
        <v>175</v>
      </c>
    </row>
    <row r="129" s="1" customFormat="1" ht="22.8" customHeight="1">
      <c r="B129" s="38"/>
      <c r="C129" s="102" t="s">
        <v>176</v>
      </c>
      <c r="D129" s="39"/>
      <c r="E129" s="39"/>
      <c r="F129" s="39"/>
      <c r="G129" s="39"/>
      <c r="H129" s="39"/>
      <c r="I129" s="150"/>
      <c r="J129" s="212">
        <f>BK129</f>
        <v>0</v>
      </c>
      <c r="K129" s="39"/>
      <c r="L129" s="43"/>
      <c r="M129" s="98"/>
      <c r="N129" s="99"/>
      <c r="O129" s="99"/>
      <c r="P129" s="213">
        <f>P130+P169</f>
        <v>0</v>
      </c>
      <c r="Q129" s="99"/>
      <c r="R129" s="213">
        <f>R130+R169</f>
        <v>4.1408000000000005</v>
      </c>
      <c r="S129" s="99"/>
      <c r="T129" s="214">
        <f>T130+T169</f>
        <v>0</v>
      </c>
      <c r="AT129" s="17" t="s">
        <v>75</v>
      </c>
      <c r="AU129" s="17" t="s">
        <v>139</v>
      </c>
      <c r="BK129" s="215">
        <f>BK130+BK169</f>
        <v>0</v>
      </c>
    </row>
    <row r="130" s="11" customFormat="1" ht="25.92" customHeight="1">
      <c r="B130" s="216"/>
      <c r="C130" s="217"/>
      <c r="D130" s="218" t="s">
        <v>75</v>
      </c>
      <c r="E130" s="219" t="s">
        <v>177</v>
      </c>
      <c r="F130" s="219" t="s">
        <v>178</v>
      </c>
      <c r="G130" s="217"/>
      <c r="H130" s="217"/>
      <c r="I130" s="220"/>
      <c r="J130" s="221">
        <f>BK130</f>
        <v>0</v>
      </c>
      <c r="K130" s="217"/>
      <c r="L130" s="222"/>
      <c r="M130" s="223"/>
      <c r="N130" s="224"/>
      <c r="O130" s="224"/>
      <c r="P130" s="225">
        <f>P131+P160+P163+P167</f>
        <v>0</v>
      </c>
      <c r="Q130" s="224"/>
      <c r="R130" s="225">
        <f>R131+R160+R163+R167</f>
        <v>4.0965600000000002</v>
      </c>
      <c r="S130" s="224"/>
      <c r="T130" s="226">
        <f>T131+T160+T163+T167</f>
        <v>0</v>
      </c>
      <c r="AR130" s="227" t="s">
        <v>83</v>
      </c>
      <c r="AT130" s="228" t="s">
        <v>75</v>
      </c>
      <c r="AU130" s="228" t="s">
        <v>76</v>
      </c>
      <c r="AY130" s="227" t="s">
        <v>179</v>
      </c>
      <c r="BK130" s="229">
        <f>BK131+BK160+BK163+BK167</f>
        <v>0</v>
      </c>
    </row>
    <row r="131" s="11" customFormat="1" ht="22.8" customHeight="1">
      <c r="B131" s="216"/>
      <c r="C131" s="217"/>
      <c r="D131" s="218" t="s">
        <v>75</v>
      </c>
      <c r="E131" s="230" t="s">
        <v>83</v>
      </c>
      <c r="F131" s="230" t="s">
        <v>180</v>
      </c>
      <c r="G131" s="217"/>
      <c r="H131" s="217"/>
      <c r="I131" s="220"/>
      <c r="J131" s="231">
        <f>BK131</f>
        <v>0</v>
      </c>
      <c r="K131" s="217"/>
      <c r="L131" s="222"/>
      <c r="M131" s="223"/>
      <c r="N131" s="224"/>
      <c r="O131" s="224"/>
      <c r="P131" s="225">
        <f>SUM(P132:P159)</f>
        <v>0</v>
      </c>
      <c r="Q131" s="224"/>
      <c r="R131" s="225">
        <f>SUM(R132:R159)</f>
        <v>4.032</v>
      </c>
      <c r="S131" s="224"/>
      <c r="T131" s="226">
        <f>SUM(T132:T159)</f>
        <v>0</v>
      </c>
      <c r="AR131" s="227" t="s">
        <v>83</v>
      </c>
      <c r="AT131" s="228" t="s">
        <v>75</v>
      </c>
      <c r="AU131" s="228" t="s">
        <v>83</v>
      </c>
      <c r="AY131" s="227" t="s">
        <v>179</v>
      </c>
      <c r="BK131" s="229">
        <f>SUM(BK132:BK159)</f>
        <v>0</v>
      </c>
    </row>
    <row r="132" s="1" customFormat="1" ht="24" customHeight="1">
      <c r="B132" s="38"/>
      <c r="C132" s="232" t="s">
        <v>83</v>
      </c>
      <c r="D132" s="232" t="s">
        <v>181</v>
      </c>
      <c r="E132" s="233" t="s">
        <v>1502</v>
      </c>
      <c r="F132" s="234" t="s">
        <v>1503</v>
      </c>
      <c r="G132" s="235" t="s">
        <v>184</v>
      </c>
      <c r="H132" s="236">
        <v>4.3200000000000003</v>
      </c>
      <c r="I132" s="237"/>
      <c r="J132" s="238">
        <f>ROUND(I132*H132,2)</f>
        <v>0</v>
      </c>
      <c r="K132" s="234" t="s">
        <v>185</v>
      </c>
      <c r="L132" s="43"/>
      <c r="M132" s="239" t="s">
        <v>1</v>
      </c>
      <c r="N132" s="240" t="s">
        <v>41</v>
      </c>
      <c r="O132" s="86"/>
      <c r="P132" s="241">
        <f>O132*H132</f>
        <v>0</v>
      </c>
      <c r="Q132" s="241">
        <v>0</v>
      </c>
      <c r="R132" s="241">
        <f>Q132*H132</f>
        <v>0</v>
      </c>
      <c r="S132" s="241">
        <v>0</v>
      </c>
      <c r="T132" s="242">
        <f>S132*H132</f>
        <v>0</v>
      </c>
      <c r="AR132" s="243" t="s">
        <v>186</v>
      </c>
      <c r="AT132" s="243" t="s">
        <v>181</v>
      </c>
      <c r="AU132" s="243" t="s">
        <v>85</v>
      </c>
      <c r="AY132" s="17" t="s">
        <v>179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17" t="s">
        <v>83</v>
      </c>
      <c r="BK132" s="244">
        <f>ROUND(I132*H132,2)</f>
        <v>0</v>
      </c>
      <c r="BL132" s="17" t="s">
        <v>186</v>
      </c>
      <c r="BM132" s="243" t="s">
        <v>1504</v>
      </c>
    </row>
    <row r="133" s="13" customFormat="1">
      <c r="B133" s="256"/>
      <c r="C133" s="257"/>
      <c r="D133" s="247" t="s">
        <v>188</v>
      </c>
      <c r="E133" s="258" t="s">
        <v>1494</v>
      </c>
      <c r="F133" s="259" t="s">
        <v>1505</v>
      </c>
      <c r="G133" s="257"/>
      <c r="H133" s="260">
        <v>4.3200000000000003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AT133" s="266" t="s">
        <v>188</v>
      </c>
      <c r="AU133" s="266" t="s">
        <v>85</v>
      </c>
      <c r="AV133" s="13" t="s">
        <v>85</v>
      </c>
      <c r="AW133" s="13" t="s">
        <v>32</v>
      </c>
      <c r="AX133" s="13" t="s">
        <v>83</v>
      </c>
      <c r="AY133" s="266" t="s">
        <v>179</v>
      </c>
    </row>
    <row r="134" s="1" customFormat="1" ht="24" customHeight="1">
      <c r="B134" s="38"/>
      <c r="C134" s="232" t="s">
        <v>85</v>
      </c>
      <c r="D134" s="232" t="s">
        <v>181</v>
      </c>
      <c r="E134" s="233" t="s">
        <v>1506</v>
      </c>
      <c r="F134" s="234" t="s">
        <v>1507</v>
      </c>
      <c r="G134" s="235" t="s">
        <v>184</v>
      </c>
      <c r="H134" s="236">
        <v>1.296</v>
      </c>
      <c r="I134" s="237"/>
      <c r="J134" s="238">
        <f>ROUND(I134*H134,2)</f>
        <v>0</v>
      </c>
      <c r="K134" s="234" t="s">
        <v>185</v>
      </c>
      <c r="L134" s="43"/>
      <c r="M134" s="239" t="s">
        <v>1</v>
      </c>
      <c r="N134" s="240" t="s">
        <v>41</v>
      </c>
      <c r="O134" s="86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AR134" s="243" t="s">
        <v>186</v>
      </c>
      <c r="AT134" s="243" t="s">
        <v>181</v>
      </c>
      <c r="AU134" s="243" t="s">
        <v>85</v>
      </c>
      <c r="AY134" s="17" t="s">
        <v>179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7" t="s">
        <v>83</v>
      </c>
      <c r="BK134" s="244">
        <f>ROUND(I134*H134,2)</f>
        <v>0</v>
      </c>
      <c r="BL134" s="17" t="s">
        <v>186</v>
      </c>
      <c r="BM134" s="243" t="s">
        <v>1508</v>
      </c>
    </row>
    <row r="135" s="13" customFormat="1">
      <c r="B135" s="256"/>
      <c r="C135" s="257"/>
      <c r="D135" s="247" t="s">
        <v>188</v>
      </c>
      <c r="E135" s="258" t="s">
        <v>1</v>
      </c>
      <c r="F135" s="259" t="s">
        <v>1509</v>
      </c>
      <c r="G135" s="257"/>
      <c r="H135" s="260">
        <v>1.296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AT135" s="266" t="s">
        <v>188</v>
      </c>
      <c r="AU135" s="266" t="s">
        <v>85</v>
      </c>
      <c r="AV135" s="13" t="s">
        <v>85</v>
      </c>
      <c r="AW135" s="13" t="s">
        <v>32</v>
      </c>
      <c r="AX135" s="13" t="s">
        <v>83</v>
      </c>
      <c r="AY135" s="266" t="s">
        <v>179</v>
      </c>
    </row>
    <row r="136" s="1" customFormat="1" ht="16.5" customHeight="1">
      <c r="B136" s="38"/>
      <c r="C136" s="232" t="s">
        <v>197</v>
      </c>
      <c r="D136" s="232" t="s">
        <v>181</v>
      </c>
      <c r="E136" s="233" t="s">
        <v>1510</v>
      </c>
      <c r="F136" s="234" t="s">
        <v>1511</v>
      </c>
      <c r="G136" s="235" t="s">
        <v>184</v>
      </c>
      <c r="H136" s="236">
        <v>0.76800000000000002</v>
      </c>
      <c r="I136" s="237"/>
      <c r="J136" s="238">
        <f>ROUND(I136*H136,2)</f>
        <v>0</v>
      </c>
      <c r="K136" s="234" t="s">
        <v>185</v>
      </c>
      <c r="L136" s="43"/>
      <c r="M136" s="239" t="s">
        <v>1</v>
      </c>
      <c r="N136" s="240" t="s">
        <v>41</v>
      </c>
      <c r="O136" s="86"/>
      <c r="P136" s="241">
        <f>O136*H136</f>
        <v>0</v>
      </c>
      <c r="Q136" s="241">
        <v>0</v>
      </c>
      <c r="R136" s="241">
        <f>Q136*H136</f>
        <v>0</v>
      </c>
      <c r="S136" s="241">
        <v>0</v>
      </c>
      <c r="T136" s="242">
        <f>S136*H136</f>
        <v>0</v>
      </c>
      <c r="AR136" s="243" t="s">
        <v>186</v>
      </c>
      <c r="AT136" s="243" t="s">
        <v>181</v>
      </c>
      <c r="AU136" s="243" t="s">
        <v>85</v>
      </c>
      <c r="AY136" s="17" t="s">
        <v>179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7" t="s">
        <v>83</v>
      </c>
      <c r="BK136" s="244">
        <f>ROUND(I136*H136,2)</f>
        <v>0</v>
      </c>
      <c r="BL136" s="17" t="s">
        <v>186</v>
      </c>
      <c r="BM136" s="243" t="s">
        <v>1512</v>
      </c>
    </row>
    <row r="137" s="13" customFormat="1">
      <c r="B137" s="256"/>
      <c r="C137" s="257"/>
      <c r="D137" s="247" t="s">
        <v>188</v>
      </c>
      <c r="E137" s="258" t="s">
        <v>1496</v>
      </c>
      <c r="F137" s="259" t="s">
        <v>1513</v>
      </c>
      <c r="G137" s="257"/>
      <c r="H137" s="260">
        <v>0.76800000000000002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AT137" s="266" t="s">
        <v>188</v>
      </c>
      <c r="AU137" s="266" t="s">
        <v>85</v>
      </c>
      <c r="AV137" s="13" t="s">
        <v>85</v>
      </c>
      <c r="AW137" s="13" t="s">
        <v>32</v>
      </c>
      <c r="AX137" s="13" t="s">
        <v>83</v>
      </c>
      <c r="AY137" s="266" t="s">
        <v>179</v>
      </c>
    </row>
    <row r="138" s="1" customFormat="1" ht="16.5" customHeight="1">
      <c r="B138" s="38"/>
      <c r="C138" s="232" t="s">
        <v>186</v>
      </c>
      <c r="D138" s="232" t="s">
        <v>181</v>
      </c>
      <c r="E138" s="233" t="s">
        <v>1514</v>
      </c>
      <c r="F138" s="234" t="s">
        <v>1515</v>
      </c>
      <c r="G138" s="235" t="s">
        <v>184</v>
      </c>
      <c r="H138" s="236">
        <v>0.23000000000000001</v>
      </c>
      <c r="I138" s="237"/>
      <c r="J138" s="238">
        <f>ROUND(I138*H138,2)</f>
        <v>0</v>
      </c>
      <c r="K138" s="234" t="s">
        <v>185</v>
      </c>
      <c r="L138" s="43"/>
      <c r="M138" s="239" t="s">
        <v>1</v>
      </c>
      <c r="N138" s="240" t="s">
        <v>41</v>
      </c>
      <c r="O138" s="86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AR138" s="243" t="s">
        <v>186</v>
      </c>
      <c r="AT138" s="243" t="s">
        <v>181</v>
      </c>
      <c r="AU138" s="243" t="s">
        <v>85</v>
      </c>
      <c r="AY138" s="17" t="s">
        <v>179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7" t="s">
        <v>83</v>
      </c>
      <c r="BK138" s="244">
        <f>ROUND(I138*H138,2)</f>
        <v>0</v>
      </c>
      <c r="BL138" s="17" t="s">
        <v>186</v>
      </c>
      <c r="BM138" s="243" t="s">
        <v>1516</v>
      </c>
    </row>
    <row r="139" s="13" customFormat="1">
      <c r="B139" s="256"/>
      <c r="C139" s="257"/>
      <c r="D139" s="247" t="s">
        <v>188</v>
      </c>
      <c r="E139" s="258" t="s">
        <v>1</v>
      </c>
      <c r="F139" s="259" t="s">
        <v>1517</v>
      </c>
      <c r="G139" s="257"/>
      <c r="H139" s="260">
        <v>0.23000000000000001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AT139" s="266" t="s">
        <v>188</v>
      </c>
      <c r="AU139" s="266" t="s">
        <v>85</v>
      </c>
      <c r="AV139" s="13" t="s">
        <v>85</v>
      </c>
      <c r="AW139" s="13" t="s">
        <v>32</v>
      </c>
      <c r="AX139" s="13" t="s">
        <v>83</v>
      </c>
      <c r="AY139" s="266" t="s">
        <v>179</v>
      </c>
    </row>
    <row r="140" s="1" customFormat="1" ht="24" customHeight="1">
      <c r="B140" s="38"/>
      <c r="C140" s="232" t="s">
        <v>210</v>
      </c>
      <c r="D140" s="232" t="s">
        <v>181</v>
      </c>
      <c r="E140" s="233" t="s">
        <v>1518</v>
      </c>
      <c r="F140" s="234" t="s">
        <v>1519</v>
      </c>
      <c r="G140" s="235" t="s">
        <v>184</v>
      </c>
      <c r="H140" s="236">
        <v>2.5680000000000001</v>
      </c>
      <c r="I140" s="237"/>
      <c r="J140" s="238">
        <f>ROUND(I140*H140,2)</f>
        <v>0</v>
      </c>
      <c r="K140" s="234" t="s">
        <v>185</v>
      </c>
      <c r="L140" s="43"/>
      <c r="M140" s="239" t="s">
        <v>1</v>
      </c>
      <c r="N140" s="240" t="s">
        <v>41</v>
      </c>
      <c r="O140" s="86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AR140" s="243" t="s">
        <v>186</v>
      </c>
      <c r="AT140" s="243" t="s">
        <v>181</v>
      </c>
      <c r="AU140" s="243" t="s">
        <v>85</v>
      </c>
      <c r="AY140" s="17" t="s">
        <v>179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7" t="s">
        <v>83</v>
      </c>
      <c r="BK140" s="244">
        <f>ROUND(I140*H140,2)</f>
        <v>0</v>
      </c>
      <c r="BL140" s="17" t="s">
        <v>186</v>
      </c>
      <c r="BM140" s="243" t="s">
        <v>1520</v>
      </c>
    </row>
    <row r="141" s="13" customFormat="1">
      <c r="B141" s="256"/>
      <c r="C141" s="257"/>
      <c r="D141" s="247" t="s">
        <v>188</v>
      </c>
      <c r="E141" s="258" t="s">
        <v>1488</v>
      </c>
      <c r="F141" s="259" t="s">
        <v>1521</v>
      </c>
      <c r="G141" s="257"/>
      <c r="H141" s="260">
        <v>2.5680000000000001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AT141" s="266" t="s">
        <v>188</v>
      </c>
      <c r="AU141" s="266" t="s">
        <v>85</v>
      </c>
      <c r="AV141" s="13" t="s">
        <v>85</v>
      </c>
      <c r="AW141" s="13" t="s">
        <v>32</v>
      </c>
      <c r="AX141" s="13" t="s">
        <v>83</v>
      </c>
      <c r="AY141" s="266" t="s">
        <v>179</v>
      </c>
    </row>
    <row r="142" s="1" customFormat="1" ht="24" customHeight="1">
      <c r="B142" s="38"/>
      <c r="C142" s="232" t="s">
        <v>225</v>
      </c>
      <c r="D142" s="232" t="s">
        <v>181</v>
      </c>
      <c r="E142" s="233" t="s">
        <v>1522</v>
      </c>
      <c r="F142" s="234" t="s">
        <v>1523</v>
      </c>
      <c r="G142" s="235" t="s">
        <v>184</v>
      </c>
      <c r="H142" s="236">
        <v>12.84</v>
      </c>
      <c r="I142" s="237"/>
      <c r="J142" s="238">
        <f>ROUND(I142*H142,2)</f>
        <v>0</v>
      </c>
      <c r="K142" s="234" t="s">
        <v>185</v>
      </c>
      <c r="L142" s="43"/>
      <c r="M142" s="239" t="s">
        <v>1</v>
      </c>
      <c r="N142" s="240" t="s">
        <v>41</v>
      </c>
      <c r="O142" s="86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AR142" s="243" t="s">
        <v>186</v>
      </c>
      <c r="AT142" s="243" t="s">
        <v>181</v>
      </c>
      <c r="AU142" s="243" t="s">
        <v>85</v>
      </c>
      <c r="AY142" s="17" t="s">
        <v>179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7" t="s">
        <v>83</v>
      </c>
      <c r="BK142" s="244">
        <f>ROUND(I142*H142,2)</f>
        <v>0</v>
      </c>
      <c r="BL142" s="17" t="s">
        <v>186</v>
      </c>
      <c r="BM142" s="243" t="s">
        <v>1524</v>
      </c>
    </row>
    <row r="143" s="13" customFormat="1">
      <c r="B143" s="256"/>
      <c r="C143" s="257"/>
      <c r="D143" s="247" t="s">
        <v>188</v>
      </c>
      <c r="E143" s="258" t="s">
        <v>1</v>
      </c>
      <c r="F143" s="259" t="s">
        <v>1525</v>
      </c>
      <c r="G143" s="257"/>
      <c r="H143" s="260">
        <v>12.84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AT143" s="266" t="s">
        <v>188</v>
      </c>
      <c r="AU143" s="266" t="s">
        <v>85</v>
      </c>
      <c r="AV143" s="13" t="s">
        <v>85</v>
      </c>
      <c r="AW143" s="13" t="s">
        <v>32</v>
      </c>
      <c r="AX143" s="13" t="s">
        <v>83</v>
      </c>
      <c r="AY143" s="266" t="s">
        <v>179</v>
      </c>
    </row>
    <row r="144" s="1" customFormat="1" ht="16.5" customHeight="1">
      <c r="B144" s="38"/>
      <c r="C144" s="232" t="s">
        <v>254</v>
      </c>
      <c r="D144" s="232" t="s">
        <v>181</v>
      </c>
      <c r="E144" s="233" t="s">
        <v>1526</v>
      </c>
      <c r="F144" s="234" t="s">
        <v>1527</v>
      </c>
      <c r="G144" s="235" t="s">
        <v>184</v>
      </c>
      <c r="H144" s="236">
        <v>2.5680000000000001</v>
      </c>
      <c r="I144" s="237"/>
      <c r="J144" s="238">
        <f>ROUND(I144*H144,2)</f>
        <v>0</v>
      </c>
      <c r="K144" s="234" t="s">
        <v>185</v>
      </c>
      <c r="L144" s="43"/>
      <c r="M144" s="239" t="s">
        <v>1</v>
      </c>
      <c r="N144" s="240" t="s">
        <v>41</v>
      </c>
      <c r="O144" s="86"/>
      <c r="P144" s="241">
        <f>O144*H144</f>
        <v>0</v>
      </c>
      <c r="Q144" s="241">
        <v>0</v>
      </c>
      <c r="R144" s="241">
        <f>Q144*H144</f>
        <v>0</v>
      </c>
      <c r="S144" s="241">
        <v>0</v>
      </c>
      <c r="T144" s="242">
        <f>S144*H144</f>
        <v>0</v>
      </c>
      <c r="AR144" s="243" t="s">
        <v>186</v>
      </c>
      <c r="AT144" s="243" t="s">
        <v>181</v>
      </c>
      <c r="AU144" s="243" t="s">
        <v>85</v>
      </c>
      <c r="AY144" s="17" t="s">
        <v>179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7" t="s">
        <v>83</v>
      </c>
      <c r="BK144" s="244">
        <f>ROUND(I144*H144,2)</f>
        <v>0</v>
      </c>
      <c r="BL144" s="17" t="s">
        <v>186</v>
      </c>
      <c r="BM144" s="243" t="s">
        <v>1528</v>
      </c>
    </row>
    <row r="145" s="13" customFormat="1">
      <c r="B145" s="256"/>
      <c r="C145" s="257"/>
      <c r="D145" s="247" t="s">
        <v>188</v>
      </c>
      <c r="E145" s="258" t="s">
        <v>1</v>
      </c>
      <c r="F145" s="259" t="s">
        <v>1488</v>
      </c>
      <c r="G145" s="257"/>
      <c r="H145" s="260">
        <v>2.5680000000000001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AT145" s="266" t="s">
        <v>188</v>
      </c>
      <c r="AU145" s="266" t="s">
        <v>85</v>
      </c>
      <c r="AV145" s="13" t="s">
        <v>85</v>
      </c>
      <c r="AW145" s="13" t="s">
        <v>32</v>
      </c>
      <c r="AX145" s="13" t="s">
        <v>83</v>
      </c>
      <c r="AY145" s="266" t="s">
        <v>179</v>
      </c>
    </row>
    <row r="146" s="1" customFormat="1" ht="24" customHeight="1">
      <c r="B146" s="38"/>
      <c r="C146" s="232" t="s">
        <v>261</v>
      </c>
      <c r="D146" s="232" t="s">
        <v>181</v>
      </c>
      <c r="E146" s="233" t="s">
        <v>1529</v>
      </c>
      <c r="F146" s="234" t="s">
        <v>1530</v>
      </c>
      <c r="G146" s="235" t="s">
        <v>755</v>
      </c>
      <c r="H146" s="236">
        <v>4.2889999999999997</v>
      </c>
      <c r="I146" s="237"/>
      <c r="J146" s="238">
        <f>ROUND(I146*H146,2)</f>
        <v>0</v>
      </c>
      <c r="K146" s="234" t="s">
        <v>185</v>
      </c>
      <c r="L146" s="43"/>
      <c r="M146" s="239" t="s">
        <v>1</v>
      </c>
      <c r="N146" s="240" t="s">
        <v>41</v>
      </c>
      <c r="O146" s="86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AR146" s="243" t="s">
        <v>186</v>
      </c>
      <c r="AT146" s="243" t="s">
        <v>181</v>
      </c>
      <c r="AU146" s="243" t="s">
        <v>85</v>
      </c>
      <c r="AY146" s="17" t="s">
        <v>179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7" t="s">
        <v>83</v>
      </c>
      <c r="BK146" s="244">
        <f>ROUND(I146*H146,2)</f>
        <v>0</v>
      </c>
      <c r="BL146" s="17" t="s">
        <v>186</v>
      </c>
      <c r="BM146" s="243" t="s">
        <v>1531</v>
      </c>
    </row>
    <row r="147" s="13" customFormat="1">
      <c r="B147" s="256"/>
      <c r="C147" s="257"/>
      <c r="D147" s="247" t="s">
        <v>188</v>
      </c>
      <c r="E147" s="258" t="s">
        <v>1</v>
      </c>
      <c r="F147" s="259" t="s">
        <v>1532</v>
      </c>
      <c r="G147" s="257"/>
      <c r="H147" s="260">
        <v>4.2889999999999997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AT147" s="266" t="s">
        <v>188</v>
      </c>
      <c r="AU147" s="266" t="s">
        <v>85</v>
      </c>
      <c r="AV147" s="13" t="s">
        <v>85</v>
      </c>
      <c r="AW147" s="13" t="s">
        <v>32</v>
      </c>
      <c r="AX147" s="13" t="s">
        <v>83</v>
      </c>
      <c r="AY147" s="266" t="s">
        <v>179</v>
      </c>
    </row>
    <row r="148" s="1" customFormat="1" ht="24" customHeight="1">
      <c r="B148" s="38"/>
      <c r="C148" s="232" t="s">
        <v>267</v>
      </c>
      <c r="D148" s="232" t="s">
        <v>181</v>
      </c>
      <c r="E148" s="233" t="s">
        <v>194</v>
      </c>
      <c r="F148" s="234" t="s">
        <v>195</v>
      </c>
      <c r="G148" s="235" t="s">
        <v>184</v>
      </c>
      <c r="H148" s="236">
        <v>2.52</v>
      </c>
      <c r="I148" s="237"/>
      <c r="J148" s="238">
        <f>ROUND(I148*H148,2)</f>
        <v>0</v>
      </c>
      <c r="K148" s="234" t="s">
        <v>185</v>
      </c>
      <c r="L148" s="43"/>
      <c r="M148" s="239" t="s">
        <v>1</v>
      </c>
      <c r="N148" s="240" t="s">
        <v>41</v>
      </c>
      <c r="O148" s="86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AR148" s="243" t="s">
        <v>186</v>
      </c>
      <c r="AT148" s="243" t="s">
        <v>181</v>
      </c>
      <c r="AU148" s="243" t="s">
        <v>85</v>
      </c>
      <c r="AY148" s="17" t="s">
        <v>179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7" t="s">
        <v>83</v>
      </c>
      <c r="BK148" s="244">
        <f>ROUND(I148*H148,2)</f>
        <v>0</v>
      </c>
      <c r="BL148" s="17" t="s">
        <v>186</v>
      </c>
      <c r="BM148" s="243" t="s">
        <v>1533</v>
      </c>
    </row>
    <row r="149" s="13" customFormat="1">
      <c r="B149" s="256"/>
      <c r="C149" s="257"/>
      <c r="D149" s="247" t="s">
        <v>188</v>
      </c>
      <c r="E149" s="258" t="s">
        <v>1</v>
      </c>
      <c r="F149" s="259" t="s">
        <v>1534</v>
      </c>
      <c r="G149" s="257"/>
      <c r="H149" s="260">
        <v>2.52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AT149" s="266" t="s">
        <v>188</v>
      </c>
      <c r="AU149" s="266" t="s">
        <v>85</v>
      </c>
      <c r="AV149" s="13" t="s">
        <v>85</v>
      </c>
      <c r="AW149" s="13" t="s">
        <v>32</v>
      </c>
      <c r="AX149" s="13" t="s">
        <v>83</v>
      </c>
      <c r="AY149" s="266" t="s">
        <v>179</v>
      </c>
    </row>
    <row r="150" s="1" customFormat="1" ht="24" customHeight="1">
      <c r="B150" s="38"/>
      <c r="C150" s="232" t="s">
        <v>271</v>
      </c>
      <c r="D150" s="232" t="s">
        <v>181</v>
      </c>
      <c r="E150" s="233" t="s">
        <v>1535</v>
      </c>
      <c r="F150" s="234" t="s">
        <v>1536</v>
      </c>
      <c r="G150" s="235" t="s">
        <v>184</v>
      </c>
      <c r="H150" s="236">
        <v>0.57599999999999996</v>
      </c>
      <c r="I150" s="237"/>
      <c r="J150" s="238">
        <f>ROUND(I150*H150,2)</f>
        <v>0</v>
      </c>
      <c r="K150" s="234" t="s">
        <v>185</v>
      </c>
      <c r="L150" s="43"/>
      <c r="M150" s="239" t="s">
        <v>1</v>
      </c>
      <c r="N150" s="240" t="s">
        <v>41</v>
      </c>
      <c r="O150" s="86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AR150" s="243" t="s">
        <v>186</v>
      </c>
      <c r="AT150" s="243" t="s">
        <v>181</v>
      </c>
      <c r="AU150" s="243" t="s">
        <v>85</v>
      </c>
      <c r="AY150" s="17" t="s">
        <v>179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7" t="s">
        <v>83</v>
      </c>
      <c r="BK150" s="244">
        <f>ROUND(I150*H150,2)</f>
        <v>0</v>
      </c>
      <c r="BL150" s="17" t="s">
        <v>186</v>
      </c>
      <c r="BM150" s="243" t="s">
        <v>1537</v>
      </c>
    </row>
    <row r="151" s="13" customFormat="1">
      <c r="B151" s="256"/>
      <c r="C151" s="257"/>
      <c r="D151" s="247" t="s">
        <v>188</v>
      </c>
      <c r="E151" s="258" t="s">
        <v>1</v>
      </c>
      <c r="F151" s="259" t="s">
        <v>1496</v>
      </c>
      <c r="G151" s="257"/>
      <c r="H151" s="260">
        <v>0.76800000000000002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AT151" s="266" t="s">
        <v>188</v>
      </c>
      <c r="AU151" s="266" t="s">
        <v>85</v>
      </c>
      <c r="AV151" s="13" t="s">
        <v>85</v>
      </c>
      <c r="AW151" s="13" t="s">
        <v>32</v>
      </c>
      <c r="AX151" s="13" t="s">
        <v>76</v>
      </c>
      <c r="AY151" s="266" t="s">
        <v>179</v>
      </c>
    </row>
    <row r="152" s="13" customFormat="1">
      <c r="B152" s="256"/>
      <c r="C152" s="257"/>
      <c r="D152" s="247" t="s">
        <v>188</v>
      </c>
      <c r="E152" s="258" t="s">
        <v>1</v>
      </c>
      <c r="F152" s="259" t="s">
        <v>1538</v>
      </c>
      <c r="G152" s="257"/>
      <c r="H152" s="260">
        <v>-0.192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AT152" s="266" t="s">
        <v>188</v>
      </c>
      <c r="AU152" s="266" t="s">
        <v>85</v>
      </c>
      <c r="AV152" s="13" t="s">
        <v>85</v>
      </c>
      <c r="AW152" s="13" t="s">
        <v>32</v>
      </c>
      <c r="AX152" s="13" t="s">
        <v>76</v>
      </c>
      <c r="AY152" s="266" t="s">
        <v>179</v>
      </c>
    </row>
    <row r="153" s="14" customFormat="1">
      <c r="B153" s="267"/>
      <c r="C153" s="268"/>
      <c r="D153" s="247" t="s">
        <v>188</v>
      </c>
      <c r="E153" s="269" t="s">
        <v>1</v>
      </c>
      <c r="F153" s="270" t="s">
        <v>193</v>
      </c>
      <c r="G153" s="268"/>
      <c r="H153" s="271">
        <v>0.57599999999999996</v>
      </c>
      <c r="I153" s="272"/>
      <c r="J153" s="268"/>
      <c r="K153" s="268"/>
      <c r="L153" s="273"/>
      <c r="M153" s="274"/>
      <c r="N153" s="275"/>
      <c r="O153" s="275"/>
      <c r="P153" s="275"/>
      <c r="Q153" s="275"/>
      <c r="R153" s="275"/>
      <c r="S153" s="275"/>
      <c r="T153" s="276"/>
      <c r="AT153" s="277" t="s">
        <v>188</v>
      </c>
      <c r="AU153" s="277" t="s">
        <v>85</v>
      </c>
      <c r="AV153" s="14" t="s">
        <v>186</v>
      </c>
      <c r="AW153" s="14" t="s">
        <v>32</v>
      </c>
      <c r="AX153" s="14" t="s">
        <v>83</v>
      </c>
      <c r="AY153" s="277" t="s">
        <v>179</v>
      </c>
    </row>
    <row r="154" s="1" customFormat="1" ht="16.5" customHeight="1">
      <c r="B154" s="38"/>
      <c r="C154" s="278" t="s">
        <v>277</v>
      </c>
      <c r="D154" s="278" t="s">
        <v>308</v>
      </c>
      <c r="E154" s="279" t="s">
        <v>1539</v>
      </c>
      <c r="F154" s="280" t="s">
        <v>1540</v>
      </c>
      <c r="G154" s="281" t="s">
        <v>755</v>
      </c>
      <c r="H154" s="282">
        <v>1.1519999999999999</v>
      </c>
      <c r="I154" s="283"/>
      <c r="J154" s="284">
        <f>ROUND(I154*H154,2)</f>
        <v>0</v>
      </c>
      <c r="K154" s="280" t="s">
        <v>185</v>
      </c>
      <c r="L154" s="285"/>
      <c r="M154" s="286" t="s">
        <v>1</v>
      </c>
      <c r="N154" s="287" t="s">
        <v>41</v>
      </c>
      <c r="O154" s="86"/>
      <c r="P154" s="241">
        <f>O154*H154</f>
        <v>0</v>
      </c>
      <c r="Q154" s="241">
        <v>1</v>
      </c>
      <c r="R154" s="241">
        <f>Q154*H154</f>
        <v>1.1519999999999999</v>
      </c>
      <c r="S154" s="241">
        <v>0</v>
      </c>
      <c r="T154" s="242">
        <f>S154*H154</f>
        <v>0</v>
      </c>
      <c r="AR154" s="243" t="s">
        <v>261</v>
      </c>
      <c r="AT154" s="243" t="s">
        <v>308</v>
      </c>
      <c r="AU154" s="243" t="s">
        <v>85</v>
      </c>
      <c r="AY154" s="17" t="s">
        <v>179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7" t="s">
        <v>83</v>
      </c>
      <c r="BK154" s="244">
        <f>ROUND(I154*H154,2)</f>
        <v>0</v>
      </c>
      <c r="BL154" s="17" t="s">
        <v>186</v>
      </c>
      <c r="BM154" s="243" t="s">
        <v>1541</v>
      </c>
    </row>
    <row r="155" s="13" customFormat="1">
      <c r="B155" s="256"/>
      <c r="C155" s="257"/>
      <c r="D155" s="247" t="s">
        <v>188</v>
      </c>
      <c r="E155" s="257"/>
      <c r="F155" s="259" t="s">
        <v>1542</v>
      </c>
      <c r="G155" s="257"/>
      <c r="H155" s="260">
        <v>1.1519999999999999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AT155" s="266" t="s">
        <v>188</v>
      </c>
      <c r="AU155" s="266" t="s">
        <v>85</v>
      </c>
      <c r="AV155" s="13" t="s">
        <v>85</v>
      </c>
      <c r="AW155" s="13" t="s">
        <v>4</v>
      </c>
      <c r="AX155" s="13" t="s">
        <v>83</v>
      </c>
      <c r="AY155" s="266" t="s">
        <v>179</v>
      </c>
    </row>
    <row r="156" s="1" customFormat="1" ht="24" customHeight="1">
      <c r="B156" s="38"/>
      <c r="C156" s="232" t="s">
        <v>282</v>
      </c>
      <c r="D156" s="232" t="s">
        <v>181</v>
      </c>
      <c r="E156" s="233" t="s">
        <v>1543</v>
      </c>
      <c r="F156" s="234" t="s">
        <v>1544</v>
      </c>
      <c r="G156" s="235" t="s">
        <v>184</v>
      </c>
      <c r="H156" s="236">
        <v>1.44</v>
      </c>
      <c r="I156" s="237"/>
      <c r="J156" s="238">
        <f>ROUND(I156*H156,2)</f>
        <v>0</v>
      </c>
      <c r="K156" s="234" t="s">
        <v>185</v>
      </c>
      <c r="L156" s="43"/>
      <c r="M156" s="239" t="s">
        <v>1</v>
      </c>
      <c r="N156" s="240" t="s">
        <v>41</v>
      </c>
      <c r="O156" s="86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AR156" s="243" t="s">
        <v>186</v>
      </c>
      <c r="AT156" s="243" t="s">
        <v>181</v>
      </c>
      <c r="AU156" s="243" t="s">
        <v>85</v>
      </c>
      <c r="AY156" s="17" t="s">
        <v>179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7" t="s">
        <v>83</v>
      </c>
      <c r="BK156" s="244">
        <f>ROUND(I156*H156,2)</f>
        <v>0</v>
      </c>
      <c r="BL156" s="17" t="s">
        <v>186</v>
      </c>
      <c r="BM156" s="243" t="s">
        <v>1545</v>
      </c>
    </row>
    <row r="157" s="13" customFormat="1">
      <c r="B157" s="256"/>
      <c r="C157" s="257"/>
      <c r="D157" s="247" t="s">
        <v>188</v>
      </c>
      <c r="E157" s="258" t="s">
        <v>1490</v>
      </c>
      <c r="F157" s="259" t="s">
        <v>1546</v>
      </c>
      <c r="G157" s="257"/>
      <c r="H157" s="260">
        <v>1.44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AT157" s="266" t="s">
        <v>188</v>
      </c>
      <c r="AU157" s="266" t="s">
        <v>85</v>
      </c>
      <c r="AV157" s="13" t="s">
        <v>85</v>
      </c>
      <c r="AW157" s="13" t="s">
        <v>32</v>
      </c>
      <c r="AX157" s="13" t="s">
        <v>83</v>
      </c>
      <c r="AY157" s="266" t="s">
        <v>179</v>
      </c>
    </row>
    <row r="158" s="1" customFormat="1" ht="16.5" customHeight="1">
      <c r="B158" s="38"/>
      <c r="C158" s="278" t="s">
        <v>290</v>
      </c>
      <c r="D158" s="278" t="s">
        <v>308</v>
      </c>
      <c r="E158" s="279" t="s">
        <v>1547</v>
      </c>
      <c r="F158" s="280" t="s">
        <v>1548</v>
      </c>
      <c r="G158" s="281" t="s">
        <v>755</v>
      </c>
      <c r="H158" s="282">
        <v>2.8799999999999999</v>
      </c>
      <c r="I158" s="283"/>
      <c r="J158" s="284">
        <f>ROUND(I158*H158,2)</f>
        <v>0</v>
      </c>
      <c r="K158" s="280" t="s">
        <v>185</v>
      </c>
      <c r="L158" s="285"/>
      <c r="M158" s="286" t="s">
        <v>1</v>
      </c>
      <c r="N158" s="287" t="s">
        <v>41</v>
      </c>
      <c r="O158" s="86"/>
      <c r="P158" s="241">
        <f>O158*H158</f>
        <v>0</v>
      </c>
      <c r="Q158" s="241">
        <v>1</v>
      </c>
      <c r="R158" s="241">
        <f>Q158*H158</f>
        <v>2.8799999999999999</v>
      </c>
      <c r="S158" s="241">
        <v>0</v>
      </c>
      <c r="T158" s="242">
        <f>S158*H158</f>
        <v>0</v>
      </c>
      <c r="AR158" s="243" t="s">
        <v>261</v>
      </c>
      <c r="AT158" s="243" t="s">
        <v>308</v>
      </c>
      <c r="AU158" s="243" t="s">
        <v>85</v>
      </c>
      <c r="AY158" s="17" t="s">
        <v>179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7" t="s">
        <v>83</v>
      </c>
      <c r="BK158" s="244">
        <f>ROUND(I158*H158,2)</f>
        <v>0</v>
      </c>
      <c r="BL158" s="17" t="s">
        <v>186</v>
      </c>
      <c r="BM158" s="243" t="s">
        <v>1549</v>
      </c>
    </row>
    <row r="159" s="13" customFormat="1">
      <c r="B159" s="256"/>
      <c r="C159" s="257"/>
      <c r="D159" s="247" t="s">
        <v>188</v>
      </c>
      <c r="E159" s="257"/>
      <c r="F159" s="259" t="s">
        <v>1550</v>
      </c>
      <c r="G159" s="257"/>
      <c r="H159" s="260">
        <v>2.8799999999999999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AT159" s="266" t="s">
        <v>188</v>
      </c>
      <c r="AU159" s="266" t="s">
        <v>85</v>
      </c>
      <c r="AV159" s="13" t="s">
        <v>85</v>
      </c>
      <c r="AW159" s="13" t="s">
        <v>4</v>
      </c>
      <c r="AX159" s="13" t="s">
        <v>83</v>
      </c>
      <c r="AY159" s="266" t="s">
        <v>179</v>
      </c>
    </row>
    <row r="160" s="11" customFormat="1" ht="22.8" customHeight="1">
      <c r="B160" s="216"/>
      <c r="C160" s="217"/>
      <c r="D160" s="218" t="s">
        <v>75</v>
      </c>
      <c r="E160" s="230" t="s">
        <v>186</v>
      </c>
      <c r="F160" s="230" t="s">
        <v>1551</v>
      </c>
      <c r="G160" s="217"/>
      <c r="H160" s="217"/>
      <c r="I160" s="220"/>
      <c r="J160" s="231">
        <f>BK160</f>
        <v>0</v>
      </c>
      <c r="K160" s="217"/>
      <c r="L160" s="222"/>
      <c r="M160" s="223"/>
      <c r="N160" s="224"/>
      <c r="O160" s="224"/>
      <c r="P160" s="225">
        <f>SUM(P161:P162)</f>
        <v>0</v>
      </c>
      <c r="Q160" s="224"/>
      <c r="R160" s="225">
        <f>SUM(R161:R162)</f>
        <v>0</v>
      </c>
      <c r="S160" s="224"/>
      <c r="T160" s="226">
        <f>SUM(T161:T162)</f>
        <v>0</v>
      </c>
      <c r="AR160" s="227" t="s">
        <v>83</v>
      </c>
      <c r="AT160" s="228" t="s">
        <v>75</v>
      </c>
      <c r="AU160" s="228" t="s">
        <v>83</v>
      </c>
      <c r="AY160" s="227" t="s">
        <v>179</v>
      </c>
      <c r="BK160" s="229">
        <f>SUM(BK161:BK162)</f>
        <v>0</v>
      </c>
    </row>
    <row r="161" s="1" customFormat="1" ht="24" customHeight="1">
      <c r="B161" s="38"/>
      <c r="C161" s="232" t="s">
        <v>307</v>
      </c>
      <c r="D161" s="232" t="s">
        <v>181</v>
      </c>
      <c r="E161" s="233" t="s">
        <v>1552</v>
      </c>
      <c r="F161" s="234" t="s">
        <v>1553</v>
      </c>
      <c r="G161" s="235" t="s">
        <v>184</v>
      </c>
      <c r="H161" s="236">
        <v>0.35999999999999999</v>
      </c>
      <c r="I161" s="237"/>
      <c r="J161" s="238">
        <f>ROUND(I161*H161,2)</f>
        <v>0</v>
      </c>
      <c r="K161" s="234" t="s">
        <v>185</v>
      </c>
      <c r="L161" s="43"/>
      <c r="M161" s="239" t="s">
        <v>1</v>
      </c>
      <c r="N161" s="240" t="s">
        <v>41</v>
      </c>
      <c r="O161" s="86"/>
      <c r="P161" s="241">
        <f>O161*H161</f>
        <v>0</v>
      </c>
      <c r="Q161" s="241">
        <v>0</v>
      </c>
      <c r="R161" s="241">
        <f>Q161*H161</f>
        <v>0</v>
      </c>
      <c r="S161" s="241">
        <v>0</v>
      </c>
      <c r="T161" s="242">
        <f>S161*H161</f>
        <v>0</v>
      </c>
      <c r="AR161" s="243" t="s">
        <v>186</v>
      </c>
      <c r="AT161" s="243" t="s">
        <v>181</v>
      </c>
      <c r="AU161" s="243" t="s">
        <v>85</v>
      </c>
      <c r="AY161" s="17" t="s">
        <v>179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17" t="s">
        <v>83</v>
      </c>
      <c r="BK161" s="244">
        <f>ROUND(I161*H161,2)</f>
        <v>0</v>
      </c>
      <c r="BL161" s="17" t="s">
        <v>186</v>
      </c>
      <c r="BM161" s="243" t="s">
        <v>1554</v>
      </c>
    </row>
    <row r="162" s="13" customFormat="1">
      <c r="B162" s="256"/>
      <c r="C162" s="257"/>
      <c r="D162" s="247" t="s">
        <v>188</v>
      </c>
      <c r="E162" s="258" t="s">
        <v>1492</v>
      </c>
      <c r="F162" s="259" t="s">
        <v>1555</v>
      </c>
      <c r="G162" s="257"/>
      <c r="H162" s="260">
        <v>0.35999999999999999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AT162" s="266" t="s">
        <v>188</v>
      </c>
      <c r="AU162" s="266" t="s">
        <v>85</v>
      </c>
      <c r="AV162" s="13" t="s">
        <v>85</v>
      </c>
      <c r="AW162" s="13" t="s">
        <v>32</v>
      </c>
      <c r="AX162" s="13" t="s">
        <v>83</v>
      </c>
      <c r="AY162" s="266" t="s">
        <v>179</v>
      </c>
    </row>
    <row r="163" s="11" customFormat="1" ht="22.8" customHeight="1">
      <c r="B163" s="216"/>
      <c r="C163" s="217"/>
      <c r="D163" s="218" t="s">
        <v>75</v>
      </c>
      <c r="E163" s="230" t="s">
        <v>261</v>
      </c>
      <c r="F163" s="230" t="s">
        <v>1556</v>
      </c>
      <c r="G163" s="217"/>
      <c r="H163" s="217"/>
      <c r="I163" s="220"/>
      <c r="J163" s="231">
        <f>BK163</f>
        <v>0</v>
      </c>
      <c r="K163" s="217"/>
      <c r="L163" s="222"/>
      <c r="M163" s="223"/>
      <c r="N163" s="224"/>
      <c r="O163" s="224"/>
      <c r="P163" s="225">
        <f>SUM(P164:P166)</f>
        <v>0</v>
      </c>
      <c r="Q163" s="224"/>
      <c r="R163" s="225">
        <f>SUM(R164:R166)</f>
        <v>0.064560000000000006</v>
      </c>
      <c r="S163" s="224"/>
      <c r="T163" s="226">
        <f>SUM(T164:T166)</f>
        <v>0</v>
      </c>
      <c r="AR163" s="227" t="s">
        <v>83</v>
      </c>
      <c r="AT163" s="228" t="s">
        <v>75</v>
      </c>
      <c r="AU163" s="228" t="s">
        <v>83</v>
      </c>
      <c r="AY163" s="227" t="s">
        <v>179</v>
      </c>
      <c r="BK163" s="229">
        <f>SUM(BK164:BK166)</f>
        <v>0</v>
      </c>
    </row>
    <row r="164" s="1" customFormat="1" ht="24" customHeight="1">
      <c r="B164" s="38"/>
      <c r="C164" s="232" t="s">
        <v>8</v>
      </c>
      <c r="D164" s="232" t="s">
        <v>181</v>
      </c>
      <c r="E164" s="233" t="s">
        <v>1557</v>
      </c>
      <c r="F164" s="234" t="s">
        <v>1558</v>
      </c>
      <c r="G164" s="235" t="s">
        <v>257</v>
      </c>
      <c r="H164" s="236">
        <v>1</v>
      </c>
      <c r="I164" s="237"/>
      <c r="J164" s="238">
        <f>ROUND(I164*H164,2)</f>
        <v>0</v>
      </c>
      <c r="K164" s="234" t="s">
        <v>185</v>
      </c>
      <c r="L164" s="43"/>
      <c r="M164" s="239" t="s">
        <v>1</v>
      </c>
      <c r="N164" s="240" t="s">
        <v>41</v>
      </c>
      <c r="O164" s="86"/>
      <c r="P164" s="241">
        <f>O164*H164</f>
        <v>0</v>
      </c>
      <c r="Q164" s="241">
        <v>0.00396</v>
      </c>
      <c r="R164" s="241">
        <f>Q164*H164</f>
        <v>0.00396</v>
      </c>
      <c r="S164" s="241">
        <v>0</v>
      </c>
      <c r="T164" s="242">
        <f>S164*H164</f>
        <v>0</v>
      </c>
      <c r="AR164" s="243" t="s">
        <v>186</v>
      </c>
      <c r="AT164" s="243" t="s">
        <v>181</v>
      </c>
      <c r="AU164" s="243" t="s">
        <v>85</v>
      </c>
      <c r="AY164" s="17" t="s">
        <v>179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17" t="s">
        <v>83</v>
      </c>
      <c r="BK164" s="244">
        <f>ROUND(I164*H164,2)</f>
        <v>0</v>
      </c>
      <c r="BL164" s="17" t="s">
        <v>186</v>
      </c>
      <c r="BM164" s="243" t="s">
        <v>1559</v>
      </c>
    </row>
    <row r="165" s="1" customFormat="1" ht="24" customHeight="1">
      <c r="B165" s="38"/>
      <c r="C165" s="232" t="s">
        <v>365</v>
      </c>
      <c r="D165" s="232" t="s">
        <v>181</v>
      </c>
      <c r="E165" s="233" t="s">
        <v>1560</v>
      </c>
      <c r="F165" s="234" t="s">
        <v>1561</v>
      </c>
      <c r="G165" s="235" t="s">
        <v>257</v>
      </c>
      <c r="H165" s="236">
        <v>1</v>
      </c>
      <c r="I165" s="237"/>
      <c r="J165" s="238">
        <f>ROUND(I165*H165,2)</f>
        <v>0</v>
      </c>
      <c r="K165" s="234" t="s">
        <v>185</v>
      </c>
      <c r="L165" s="43"/>
      <c r="M165" s="239" t="s">
        <v>1</v>
      </c>
      <c r="N165" s="240" t="s">
        <v>41</v>
      </c>
      <c r="O165" s="86"/>
      <c r="P165" s="241">
        <f>O165*H165</f>
        <v>0</v>
      </c>
      <c r="Q165" s="241">
        <v>0</v>
      </c>
      <c r="R165" s="241">
        <f>Q165*H165</f>
        <v>0</v>
      </c>
      <c r="S165" s="241">
        <v>0</v>
      </c>
      <c r="T165" s="242">
        <f>S165*H165</f>
        <v>0</v>
      </c>
      <c r="AR165" s="243" t="s">
        <v>186</v>
      </c>
      <c r="AT165" s="243" t="s">
        <v>181</v>
      </c>
      <c r="AU165" s="243" t="s">
        <v>85</v>
      </c>
      <c r="AY165" s="17" t="s">
        <v>179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7" t="s">
        <v>83</v>
      </c>
      <c r="BK165" s="244">
        <f>ROUND(I165*H165,2)</f>
        <v>0</v>
      </c>
      <c r="BL165" s="17" t="s">
        <v>186</v>
      </c>
      <c r="BM165" s="243" t="s">
        <v>1562</v>
      </c>
    </row>
    <row r="166" s="1" customFormat="1" ht="24" customHeight="1">
      <c r="B166" s="38"/>
      <c r="C166" s="232" t="s">
        <v>369</v>
      </c>
      <c r="D166" s="232" t="s">
        <v>181</v>
      </c>
      <c r="E166" s="233" t="s">
        <v>1563</v>
      </c>
      <c r="F166" s="234" t="s">
        <v>1564</v>
      </c>
      <c r="G166" s="235" t="s">
        <v>257</v>
      </c>
      <c r="H166" s="236">
        <v>1</v>
      </c>
      <c r="I166" s="237"/>
      <c r="J166" s="238">
        <f>ROUND(I166*H166,2)</f>
        <v>0</v>
      </c>
      <c r="K166" s="234" t="s">
        <v>185</v>
      </c>
      <c r="L166" s="43"/>
      <c r="M166" s="239" t="s">
        <v>1</v>
      </c>
      <c r="N166" s="240" t="s">
        <v>41</v>
      </c>
      <c r="O166" s="86"/>
      <c r="P166" s="241">
        <f>O166*H166</f>
        <v>0</v>
      </c>
      <c r="Q166" s="241">
        <v>0.060600000000000001</v>
      </c>
      <c r="R166" s="241">
        <f>Q166*H166</f>
        <v>0.060600000000000001</v>
      </c>
      <c r="S166" s="241">
        <v>0</v>
      </c>
      <c r="T166" s="242">
        <f>S166*H166</f>
        <v>0</v>
      </c>
      <c r="AR166" s="243" t="s">
        <v>186</v>
      </c>
      <c r="AT166" s="243" t="s">
        <v>181</v>
      </c>
      <c r="AU166" s="243" t="s">
        <v>85</v>
      </c>
      <c r="AY166" s="17" t="s">
        <v>179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17" t="s">
        <v>83</v>
      </c>
      <c r="BK166" s="244">
        <f>ROUND(I166*H166,2)</f>
        <v>0</v>
      </c>
      <c r="BL166" s="17" t="s">
        <v>186</v>
      </c>
      <c r="BM166" s="243" t="s">
        <v>1565</v>
      </c>
    </row>
    <row r="167" s="11" customFormat="1" ht="22.8" customHeight="1">
      <c r="B167" s="216"/>
      <c r="C167" s="217"/>
      <c r="D167" s="218" t="s">
        <v>75</v>
      </c>
      <c r="E167" s="230" t="s">
        <v>770</v>
      </c>
      <c r="F167" s="230" t="s">
        <v>771</v>
      </c>
      <c r="G167" s="217"/>
      <c r="H167" s="217"/>
      <c r="I167" s="220"/>
      <c r="J167" s="231">
        <f>BK167</f>
        <v>0</v>
      </c>
      <c r="K167" s="217"/>
      <c r="L167" s="222"/>
      <c r="M167" s="223"/>
      <c r="N167" s="224"/>
      <c r="O167" s="224"/>
      <c r="P167" s="225">
        <f>P168</f>
        <v>0</v>
      </c>
      <c r="Q167" s="224"/>
      <c r="R167" s="225">
        <f>R168</f>
        <v>0</v>
      </c>
      <c r="S167" s="224"/>
      <c r="T167" s="226">
        <f>T168</f>
        <v>0</v>
      </c>
      <c r="AR167" s="227" t="s">
        <v>83</v>
      </c>
      <c r="AT167" s="228" t="s">
        <v>75</v>
      </c>
      <c r="AU167" s="228" t="s">
        <v>83</v>
      </c>
      <c r="AY167" s="227" t="s">
        <v>179</v>
      </c>
      <c r="BK167" s="229">
        <f>BK168</f>
        <v>0</v>
      </c>
    </row>
    <row r="168" s="1" customFormat="1" ht="24" customHeight="1">
      <c r="B168" s="38"/>
      <c r="C168" s="232" t="s">
        <v>376</v>
      </c>
      <c r="D168" s="232" t="s">
        <v>181</v>
      </c>
      <c r="E168" s="233" t="s">
        <v>1566</v>
      </c>
      <c r="F168" s="234" t="s">
        <v>1567</v>
      </c>
      <c r="G168" s="235" t="s">
        <v>755</v>
      </c>
      <c r="H168" s="236">
        <v>4.0970000000000004</v>
      </c>
      <c r="I168" s="237"/>
      <c r="J168" s="238">
        <f>ROUND(I168*H168,2)</f>
        <v>0</v>
      </c>
      <c r="K168" s="234" t="s">
        <v>185</v>
      </c>
      <c r="L168" s="43"/>
      <c r="M168" s="239" t="s">
        <v>1</v>
      </c>
      <c r="N168" s="240" t="s">
        <v>41</v>
      </c>
      <c r="O168" s="86"/>
      <c r="P168" s="241">
        <f>O168*H168</f>
        <v>0</v>
      </c>
      <c r="Q168" s="241">
        <v>0</v>
      </c>
      <c r="R168" s="241">
        <f>Q168*H168</f>
        <v>0</v>
      </c>
      <c r="S168" s="241">
        <v>0</v>
      </c>
      <c r="T168" s="242">
        <f>S168*H168</f>
        <v>0</v>
      </c>
      <c r="AR168" s="243" t="s">
        <v>186</v>
      </c>
      <c r="AT168" s="243" t="s">
        <v>181</v>
      </c>
      <c r="AU168" s="243" t="s">
        <v>85</v>
      </c>
      <c r="AY168" s="17" t="s">
        <v>179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17" t="s">
        <v>83</v>
      </c>
      <c r="BK168" s="244">
        <f>ROUND(I168*H168,2)</f>
        <v>0</v>
      </c>
      <c r="BL168" s="17" t="s">
        <v>186</v>
      </c>
      <c r="BM168" s="243" t="s">
        <v>1568</v>
      </c>
    </row>
    <row r="169" s="11" customFormat="1" ht="25.92" customHeight="1">
      <c r="B169" s="216"/>
      <c r="C169" s="217"/>
      <c r="D169" s="218" t="s">
        <v>75</v>
      </c>
      <c r="E169" s="219" t="s">
        <v>776</v>
      </c>
      <c r="F169" s="219" t="s">
        <v>777</v>
      </c>
      <c r="G169" s="217"/>
      <c r="H169" s="217"/>
      <c r="I169" s="220"/>
      <c r="J169" s="221">
        <f>BK169</f>
        <v>0</v>
      </c>
      <c r="K169" s="217"/>
      <c r="L169" s="222"/>
      <c r="M169" s="223"/>
      <c r="N169" s="224"/>
      <c r="O169" s="224"/>
      <c r="P169" s="225">
        <f>P170+P179+P182</f>
        <v>0</v>
      </c>
      <c r="Q169" s="224"/>
      <c r="R169" s="225">
        <f>R170+R179+R182</f>
        <v>0.044240000000000002</v>
      </c>
      <c r="S169" s="224"/>
      <c r="T169" s="226">
        <f>T170+T179+T182</f>
        <v>0</v>
      </c>
      <c r="AR169" s="227" t="s">
        <v>85</v>
      </c>
      <c r="AT169" s="228" t="s">
        <v>75</v>
      </c>
      <c r="AU169" s="228" t="s">
        <v>76</v>
      </c>
      <c r="AY169" s="227" t="s">
        <v>179</v>
      </c>
      <c r="BK169" s="229">
        <f>BK170+BK179+BK182</f>
        <v>0</v>
      </c>
    </row>
    <row r="170" s="11" customFormat="1" ht="22.8" customHeight="1">
      <c r="B170" s="216"/>
      <c r="C170" s="217"/>
      <c r="D170" s="218" t="s">
        <v>75</v>
      </c>
      <c r="E170" s="230" t="s">
        <v>933</v>
      </c>
      <c r="F170" s="230" t="s">
        <v>934</v>
      </c>
      <c r="G170" s="217"/>
      <c r="H170" s="217"/>
      <c r="I170" s="220"/>
      <c r="J170" s="231">
        <f>BK170</f>
        <v>0</v>
      </c>
      <c r="K170" s="217"/>
      <c r="L170" s="222"/>
      <c r="M170" s="223"/>
      <c r="N170" s="224"/>
      <c r="O170" s="224"/>
      <c r="P170" s="225">
        <f>SUM(P171:P178)</f>
        <v>0</v>
      </c>
      <c r="Q170" s="224"/>
      <c r="R170" s="225">
        <f>SUM(R171:R178)</f>
        <v>0.043940000000000007</v>
      </c>
      <c r="S170" s="224"/>
      <c r="T170" s="226">
        <f>SUM(T171:T178)</f>
        <v>0</v>
      </c>
      <c r="AR170" s="227" t="s">
        <v>85</v>
      </c>
      <c r="AT170" s="228" t="s">
        <v>75</v>
      </c>
      <c r="AU170" s="228" t="s">
        <v>83</v>
      </c>
      <c r="AY170" s="227" t="s">
        <v>179</v>
      </c>
      <c r="BK170" s="229">
        <f>SUM(BK171:BK178)</f>
        <v>0</v>
      </c>
    </row>
    <row r="171" s="1" customFormat="1" ht="16.5" customHeight="1">
      <c r="B171" s="38"/>
      <c r="C171" s="232" t="s">
        <v>381</v>
      </c>
      <c r="D171" s="232" t="s">
        <v>181</v>
      </c>
      <c r="E171" s="233" t="s">
        <v>1569</v>
      </c>
      <c r="F171" s="234" t="s">
        <v>1570</v>
      </c>
      <c r="G171" s="235" t="s">
        <v>257</v>
      </c>
      <c r="H171" s="236">
        <v>6</v>
      </c>
      <c r="I171" s="237"/>
      <c r="J171" s="238">
        <f>ROUND(I171*H171,2)</f>
        <v>0</v>
      </c>
      <c r="K171" s="234" t="s">
        <v>1</v>
      </c>
      <c r="L171" s="43"/>
      <c r="M171" s="239" t="s">
        <v>1</v>
      </c>
      <c r="N171" s="240" t="s">
        <v>41</v>
      </c>
      <c r="O171" s="86"/>
      <c r="P171" s="241">
        <f>O171*H171</f>
        <v>0</v>
      </c>
      <c r="Q171" s="241">
        <v>0.00248</v>
      </c>
      <c r="R171" s="241">
        <f>Q171*H171</f>
        <v>0.014880000000000001</v>
      </c>
      <c r="S171" s="241">
        <v>0</v>
      </c>
      <c r="T171" s="242">
        <f>S171*H171</f>
        <v>0</v>
      </c>
      <c r="AR171" s="243" t="s">
        <v>365</v>
      </c>
      <c r="AT171" s="243" t="s">
        <v>181</v>
      </c>
      <c r="AU171" s="243" t="s">
        <v>85</v>
      </c>
      <c r="AY171" s="17" t="s">
        <v>179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17" t="s">
        <v>83</v>
      </c>
      <c r="BK171" s="244">
        <f>ROUND(I171*H171,2)</f>
        <v>0</v>
      </c>
      <c r="BL171" s="17" t="s">
        <v>365</v>
      </c>
      <c r="BM171" s="243" t="s">
        <v>1571</v>
      </c>
    </row>
    <row r="172" s="1" customFormat="1" ht="16.5" customHeight="1">
      <c r="B172" s="38"/>
      <c r="C172" s="232" t="s">
        <v>400</v>
      </c>
      <c r="D172" s="232" t="s">
        <v>181</v>
      </c>
      <c r="E172" s="233" t="s">
        <v>1572</v>
      </c>
      <c r="F172" s="234" t="s">
        <v>1573</v>
      </c>
      <c r="G172" s="235" t="s">
        <v>372</v>
      </c>
      <c r="H172" s="236">
        <v>6</v>
      </c>
      <c r="I172" s="237"/>
      <c r="J172" s="238">
        <f>ROUND(I172*H172,2)</f>
        <v>0</v>
      </c>
      <c r="K172" s="234" t="s">
        <v>185</v>
      </c>
      <c r="L172" s="43"/>
      <c r="M172" s="239" t="s">
        <v>1</v>
      </c>
      <c r="N172" s="240" t="s">
        <v>41</v>
      </c>
      <c r="O172" s="86"/>
      <c r="P172" s="241">
        <f>O172*H172</f>
        <v>0</v>
      </c>
      <c r="Q172" s="241">
        <v>0.00125</v>
      </c>
      <c r="R172" s="241">
        <f>Q172*H172</f>
        <v>0.0074999999999999997</v>
      </c>
      <c r="S172" s="241">
        <v>0</v>
      </c>
      <c r="T172" s="242">
        <f>S172*H172</f>
        <v>0</v>
      </c>
      <c r="AR172" s="243" t="s">
        <v>365</v>
      </c>
      <c r="AT172" s="243" t="s">
        <v>181</v>
      </c>
      <c r="AU172" s="243" t="s">
        <v>85</v>
      </c>
      <c r="AY172" s="17" t="s">
        <v>179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17" t="s">
        <v>83</v>
      </c>
      <c r="BK172" s="244">
        <f>ROUND(I172*H172,2)</f>
        <v>0</v>
      </c>
      <c r="BL172" s="17" t="s">
        <v>365</v>
      </c>
      <c r="BM172" s="243" t="s">
        <v>1574</v>
      </c>
    </row>
    <row r="173" s="1" customFormat="1" ht="24" customHeight="1">
      <c r="B173" s="38"/>
      <c r="C173" s="232" t="s">
        <v>7</v>
      </c>
      <c r="D173" s="232" t="s">
        <v>181</v>
      </c>
      <c r="E173" s="233" t="s">
        <v>1575</v>
      </c>
      <c r="F173" s="234" t="s">
        <v>1576</v>
      </c>
      <c r="G173" s="235" t="s">
        <v>372</v>
      </c>
      <c r="H173" s="236">
        <v>6</v>
      </c>
      <c r="I173" s="237"/>
      <c r="J173" s="238">
        <f>ROUND(I173*H173,2)</f>
        <v>0</v>
      </c>
      <c r="K173" s="234" t="s">
        <v>1</v>
      </c>
      <c r="L173" s="43"/>
      <c r="M173" s="239" t="s">
        <v>1</v>
      </c>
      <c r="N173" s="240" t="s">
        <v>41</v>
      </c>
      <c r="O173" s="86"/>
      <c r="P173" s="241">
        <f>O173*H173</f>
        <v>0</v>
      </c>
      <c r="Q173" s="241">
        <v>0.0023600000000000001</v>
      </c>
      <c r="R173" s="241">
        <f>Q173*H173</f>
        <v>0.014160000000000001</v>
      </c>
      <c r="S173" s="241">
        <v>0</v>
      </c>
      <c r="T173" s="242">
        <f>S173*H173</f>
        <v>0</v>
      </c>
      <c r="AR173" s="243" t="s">
        <v>365</v>
      </c>
      <c r="AT173" s="243" t="s">
        <v>181</v>
      </c>
      <c r="AU173" s="243" t="s">
        <v>85</v>
      </c>
      <c r="AY173" s="17" t="s">
        <v>179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17" t="s">
        <v>83</v>
      </c>
      <c r="BK173" s="244">
        <f>ROUND(I173*H173,2)</f>
        <v>0</v>
      </c>
      <c r="BL173" s="17" t="s">
        <v>365</v>
      </c>
      <c r="BM173" s="243" t="s">
        <v>1577</v>
      </c>
    </row>
    <row r="174" s="1" customFormat="1" ht="16.5" customHeight="1">
      <c r="B174" s="38"/>
      <c r="C174" s="232" t="s">
        <v>409</v>
      </c>
      <c r="D174" s="232" t="s">
        <v>181</v>
      </c>
      <c r="E174" s="233" t="s">
        <v>1578</v>
      </c>
      <c r="F174" s="234" t="s">
        <v>1579</v>
      </c>
      <c r="G174" s="235" t="s">
        <v>372</v>
      </c>
      <c r="H174" s="236">
        <v>10</v>
      </c>
      <c r="I174" s="237"/>
      <c r="J174" s="238">
        <f>ROUND(I174*H174,2)</f>
        <v>0</v>
      </c>
      <c r="K174" s="234" t="s">
        <v>185</v>
      </c>
      <c r="L174" s="43"/>
      <c r="M174" s="239" t="s">
        <v>1</v>
      </c>
      <c r="N174" s="240" t="s">
        <v>41</v>
      </c>
      <c r="O174" s="86"/>
      <c r="P174" s="241">
        <f>O174*H174</f>
        <v>0</v>
      </c>
      <c r="Q174" s="241">
        <v>0.00029</v>
      </c>
      <c r="R174" s="241">
        <f>Q174*H174</f>
        <v>0.0028999999999999998</v>
      </c>
      <c r="S174" s="241">
        <v>0</v>
      </c>
      <c r="T174" s="242">
        <f>S174*H174</f>
        <v>0</v>
      </c>
      <c r="AR174" s="243" t="s">
        <v>365</v>
      </c>
      <c r="AT174" s="243" t="s">
        <v>181</v>
      </c>
      <c r="AU174" s="243" t="s">
        <v>85</v>
      </c>
      <c r="AY174" s="17" t="s">
        <v>179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17" t="s">
        <v>83</v>
      </c>
      <c r="BK174" s="244">
        <f>ROUND(I174*H174,2)</f>
        <v>0</v>
      </c>
      <c r="BL174" s="17" t="s">
        <v>365</v>
      </c>
      <c r="BM174" s="243" t="s">
        <v>1580</v>
      </c>
    </row>
    <row r="175" s="1" customFormat="1" ht="24" customHeight="1">
      <c r="B175" s="38"/>
      <c r="C175" s="232" t="s">
        <v>414</v>
      </c>
      <c r="D175" s="232" t="s">
        <v>181</v>
      </c>
      <c r="E175" s="233" t="s">
        <v>1581</v>
      </c>
      <c r="F175" s="234" t="s">
        <v>1582</v>
      </c>
      <c r="G175" s="235" t="s">
        <v>257</v>
      </c>
      <c r="H175" s="236">
        <v>6</v>
      </c>
      <c r="I175" s="237"/>
      <c r="J175" s="238">
        <f>ROUND(I175*H175,2)</f>
        <v>0</v>
      </c>
      <c r="K175" s="234" t="s">
        <v>1</v>
      </c>
      <c r="L175" s="43"/>
      <c r="M175" s="239" t="s">
        <v>1</v>
      </c>
      <c r="N175" s="240" t="s">
        <v>41</v>
      </c>
      <c r="O175" s="86"/>
      <c r="P175" s="241">
        <f>O175*H175</f>
        <v>0</v>
      </c>
      <c r="Q175" s="241">
        <v>0.00050000000000000001</v>
      </c>
      <c r="R175" s="241">
        <f>Q175*H175</f>
        <v>0.0030000000000000001</v>
      </c>
      <c r="S175" s="241">
        <v>0</v>
      </c>
      <c r="T175" s="242">
        <f>S175*H175</f>
        <v>0</v>
      </c>
      <c r="AR175" s="243" t="s">
        <v>365</v>
      </c>
      <c r="AT175" s="243" t="s">
        <v>181</v>
      </c>
      <c r="AU175" s="243" t="s">
        <v>85</v>
      </c>
      <c r="AY175" s="17" t="s">
        <v>179</v>
      </c>
      <c r="BE175" s="244">
        <f>IF(N175="základní",J175,0)</f>
        <v>0</v>
      </c>
      <c r="BF175" s="244">
        <f>IF(N175="snížená",J175,0)</f>
        <v>0</v>
      </c>
      <c r="BG175" s="244">
        <f>IF(N175="zákl. přenesená",J175,0)</f>
        <v>0</v>
      </c>
      <c r="BH175" s="244">
        <f>IF(N175="sníž. přenesená",J175,0)</f>
        <v>0</v>
      </c>
      <c r="BI175" s="244">
        <f>IF(N175="nulová",J175,0)</f>
        <v>0</v>
      </c>
      <c r="BJ175" s="17" t="s">
        <v>83</v>
      </c>
      <c r="BK175" s="244">
        <f>ROUND(I175*H175,2)</f>
        <v>0</v>
      </c>
      <c r="BL175" s="17" t="s">
        <v>365</v>
      </c>
      <c r="BM175" s="243" t="s">
        <v>1583</v>
      </c>
    </row>
    <row r="176" s="1" customFormat="1" ht="24" customHeight="1">
      <c r="B176" s="38"/>
      <c r="C176" s="232" t="s">
        <v>419</v>
      </c>
      <c r="D176" s="232" t="s">
        <v>181</v>
      </c>
      <c r="E176" s="233" t="s">
        <v>1584</v>
      </c>
      <c r="F176" s="234" t="s">
        <v>1585</v>
      </c>
      <c r="G176" s="235" t="s">
        <v>257</v>
      </c>
      <c r="H176" s="236">
        <v>1</v>
      </c>
      <c r="I176" s="237"/>
      <c r="J176" s="238">
        <f>ROUND(I176*H176,2)</f>
        <v>0</v>
      </c>
      <c r="K176" s="234" t="s">
        <v>185</v>
      </c>
      <c r="L176" s="43"/>
      <c r="M176" s="239" t="s">
        <v>1</v>
      </c>
      <c r="N176" s="240" t="s">
        <v>41</v>
      </c>
      <c r="O176" s="86"/>
      <c r="P176" s="241">
        <f>O176*H176</f>
        <v>0</v>
      </c>
      <c r="Q176" s="241">
        <v>0.0015</v>
      </c>
      <c r="R176" s="241">
        <f>Q176*H176</f>
        <v>0.0015</v>
      </c>
      <c r="S176" s="241">
        <v>0</v>
      </c>
      <c r="T176" s="242">
        <f>S176*H176</f>
        <v>0</v>
      </c>
      <c r="AR176" s="243" t="s">
        <v>365</v>
      </c>
      <c r="AT176" s="243" t="s">
        <v>181</v>
      </c>
      <c r="AU176" s="243" t="s">
        <v>85</v>
      </c>
      <c r="AY176" s="17" t="s">
        <v>179</v>
      </c>
      <c r="BE176" s="244">
        <f>IF(N176="základní",J176,0)</f>
        <v>0</v>
      </c>
      <c r="BF176" s="244">
        <f>IF(N176="snížená",J176,0)</f>
        <v>0</v>
      </c>
      <c r="BG176" s="244">
        <f>IF(N176="zákl. přenesená",J176,0)</f>
        <v>0</v>
      </c>
      <c r="BH176" s="244">
        <f>IF(N176="sníž. přenesená",J176,0)</f>
        <v>0</v>
      </c>
      <c r="BI176" s="244">
        <f>IF(N176="nulová",J176,0)</f>
        <v>0</v>
      </c>
      <c r="BJ176" s="17" t="s">
        <v>83</v>
      </c>
      <c r="BK176" s="244">
        <f>ROUND(I176*H176,2)</f>
        <v>0</v>
      </c>
      <c r="BL176" s="17" t="s">
        <v>365</v>
      </c>
      <c r="BM176" s="243" t="s">
        <v>1586</v>
      </c>
    </row>
    <row r="177" s="1" customFormat="1" ht="16.5" customHeight="1">
      <c r="B177" s="38"/>
      <c r="C177" s="232" t="s">
        <v>425</v>
      </c>
      <c r="D177" s="232" t="s">
        <v>181</v>
      </c>
      <c r="E177" s="233" t="s">
        <v>1587</v>
      </c>
      <c r="F177" s="234" t="s">
        <v>1588</v>
      </c>
      <c r="G177" s="235" t="s">
        <v>372</v>
      </c>
      <c r="H177" s="236">
        <v>22</v>
      </c>
      <c r="I177" s="237"/>
      <c r="J177" s="238">
        <f>ROUND(I177*H177,2)</f>
        <v>0</v>
      </c>
      <c r="K177" s="234" t="s">
        <v>185</v>
      </c>
      <c r="L177" s="43"/>
      <c r="M177" s="239" t="s">
        <v>1</v>
      </c>
      <c r="N177" s="240" t="s">
        <v>41</v>
      </c>
      <c r="O177" s="86"/>
      <c r="P177" s="241">
        <f>O177*H177</f>
        <v>0</v>
      </c>
      <c r="Q177" s="241">
        <v>0</v>
      </c>
      <c r="R177" s="241">
        <f>Q177*H177</f>
        <v>0</v>
      </c>
      <c r="S177" s="241">
        <v>0</v>
      </c>
      <c r="T177" s="242">
        <f>S177*H177</f>
        <v>0</v>
      </c>
      <c r="AR177" s="243" t="s">
        <v>365</v>
      </c>
      <c r="AT177" s="243" t="s">
        <v>181</v>
      </c>
      <c r="AU177" s="243" t="s">
        <v>85</v>
      </c>
      <c r="AY177" s="17" t="s">
        <v>179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17" t="s">
        <v>83</v>
      </c>
      <c r="BK177" s="244">
        <f>ROUND(I177*H177,2)</f>
        <v>0</v>
      </c>
      <c r="BL177" s="17" t="s">
        <v>365</v>
      </c>
      <c r="BM177" s="243" t="s">
        <v>1589</v>
      </c>
    </row>
    <row r="178" s="1" customFormat="1" ht="24" customHeight="1">
      <c r="B178" s="38"/>
      <c r="C178" s="232" t="s">
        <v>430</v>
      </c>
      <c r="D178" s="232" t="s">
        <v>181</v>
      </c>
      <c r="E178" s="233" t="s">
        <v>959</v>
      </c>
      <c r="F178" s="234" t="s">
        <v>960</v>
      </c>
      <c r="G178" s="235" t="s">
        <v>801</v>
      </c>
      <c r="H178" s="299"/>
      <c r="I178" s="237"/>
      <c r="J178" s="238">
        <f>ROUND(I178*H178,2)</f>
        <v>0</v>
      </c>
      <c r="K178" s="234" t="s">
        <v>185</v>
      </c>
      <c r="L178" s="43"/>
      <c r="M178" s="239" t="s">
        <v>1</v>
      </c>
      <c r="N178" s="240" t="s">
        <v>41</v>
      </c>
      <c r="O178" s="86"/>
      <c r="P178" s="241">
        <f>O178*H178</f>
        <v>0</v>
      </c>
      <c r="Q178" s="241">
        <v>0</v>
      </c>
      <c r="R178" s="241">
        <f>Q178*H178</f>
        <v>0</v>
      </c>
      <c r="S178" s="241">
        <v>0</v>
      </c>
      <c r="T178" s="242">
        <f>S178*H178</f>
        <v>0</v>
      </c>
      <c r="AR178" s="243" t="s">
        <v>365</v>
      </c>
      <c r="AT178" s="243" t="s">
        <v>181</v>
      </c>
      <c r="AU178" s="243" t="s">
        <v>85</v>
      </c>
      <c r="AY178" s="17" t="s">
        <v>179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17" t="s">
        <v>83</v>
      </c>
      <c r="BK178" s="244">
        <f>ROUND(I178*H178,2)</f>
        <v>0</v>
      </c>
      <c r="BL178" s="17" t="s">
        <v>365</v>
      </c>
      <c r="BM178" s="243" t="s">
        <v>1590</v>
      </c>
    </row>
    <row r="179" s="11" customFormat="1" ht="22.8" customHeight="1">
      <c r="B179" s="216"/>
      <c r="C179" s="217"/>
      <c r="D179" s="218" t="s">
        <v>75</v>
      </c>
      <c r="E179" s="230" t="s">
        <v>1591</v>
      </c>
      <c r="F179" s="230" t="s">
        <v>1592</v>
      </c>
      <c r="G179" s="217"/>
      <c r="H179" s="217"/>
      <c r="I179" s="220"/>
      <c r="J179" s="231">
        <f>BK179</f>
        <v>0</v>
      </c>
      <c r="K179" s="217"/>
      <c r="L179" s="222"/>
      <c r="M179" s="223"/>
      <c r="N179" s="224"/>
      <c r="O179" s="224"/>
      <c r="P179" s="225">
        <f>SUM(P180:P181)</f>
        <v>0</v>
      </c>
      <c r="Q179" s="224"/>
      <c r="R179" s="225">
        <f>SUM(R180:R181)</f>
        <v>0.00024000000000000003</v>
      </c>
      <c r="S179" s="224"/>
      <c r="T179" s="226">
        <f>SUM(T180:T181)</f>
        <v>0</v>
      </c>
      <c r="AR179" s="227" t="s">
        <v>85</v>
      </c>
      <c r="AT179" s="228" t="s">
        <v>75</v>
      </c>
      <c r="AU179" s="228" t="s">
        <v>83</v>
      </c>
      <c r="AY179" s="227" t="s">
        <v>179</v>
      </c>
      <c r="BK179" s="229">
        <f>SUM(BK180:BK181)</f>
        <v>0</v>
      </c>
    </row>
    <row r="180" s="1" customFormat="1" ht="36" customHeight="1">
      <c r="B180" s="38"/>
      <c r="C180" s="232" t="s">
        <v>436</v>
      </c>
      <c r="D180" s="232" t="s">
        <v>181</v>
      </c>
      <c r="E180" s="233" t="s">
        <v>1593</v>
      </c>
      <c r="F180" s="234" t="s">
        <v>1594</v>
      </c>
      <c r="G180" s="235" t="s">
        <v>372</v>
      </c>
      <c r="H180" s="236">
        <v>6</v>
      </c>
      <c r="I180" s="237"/>
      <c r="J180" s="238">
        <f>ROUND(I180*H180,2)</f>
        <v>0</v>
      </c>
      <c r="K180" s="234" t="s">
        <v>185</v>
      </c>
      <c r="L180" s="43"/>
      <c r="M180" s="239" t="s">
        <v>1</v>
      </c>
      <c r="N180" s="240" t="s">
        <v>41</v>
      </c>
      <c r="O180" s="86"/>
      <c r="P180" s="241">
        <f>O180*H180</f>
        <v>0</v>
      </c>
      <c r="Q180" s="241">
        <v>4.0000000000000003E-05</v>
      </c>
      <c r="R180" s="241">
        <f>Q180*H180</f>
        <v>0.00024000000000000003</v>
      </c>
      <c r="S180" s="241">
        <v>0</v>
      </c>
      <c r="T180" s="242">
        <f>S180*H180</f>
        <v>0</v>
      </c>
      <c r="AR180" s="243" t="s">
        <v>365</v>
      </c>
      <c r="AT180" s="243" t="s">
        <v>181</v>
      </c>
      <c r="AU180" s="243" t="s">
        <v>85</v>
      </c>
      <c r="AY180" s="17" t="s">
        <v>179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17" t="s">
        <v>83</v>
      </c>
      <c r="BK180" s="244">
        <f>ROUND(I180*H180,2)</f>
        <v>0</v>
      </c>
      <c r="BL180" s="17" t="s">
        <v>365</v>
      </c>
      <c r="BM180" s="243" t="s">
        <v>1595</v>
      </c>
    </row>
    <row r="181" s="1" customFormat="1" ht="24" customHeight="1">
      <c r="B181" s="38"/>
      <c r="C181" s="232" t="s">
        <v>483</v>
      </c>
      <c r="D181" s="232" t="s">
        <v>181</v>
      </c>
      <c r="E181" s="233" t="s">
        <v>1596</v>
      </c>
      <c r="F181" s="234" t="s">
        <v>1597</v>
      </c>
      <c r="G181" s="235" t="s">
        <v>801</v>
      </c>
      <c r="H181" s="299"/>
      <c r="I181" s="237"/>
      <c r="J181" s="238">
        <f>ROUND(I181*H181,2)</f>
        <v>0</v>
      </c>
      <c r="K181" s="234" t="s">
        <v>185</v>
      </c>
      <c r="L181" s="43"/>
      <c r="M181" s="239" t="s">
        <v>1</v>
      </c>
      <c r="N181" s="240" t="s">
        <v>41</v>
      </c>
      <c r="O181" s="86"/>
      <c r="P181" s="241">
        <f>O181*H181</f>
        <v>0</v>
      </c>
      <c r="Q181" s="241">
        <v>0</v>
      </c>
      <c r="R181" s="241">
        <f>Q181*H181</f>
        <v>0</v>
      </c>
      <c r="S181" s="241">
        <v>0</v>
      </c>
      <c r="T181" s="242">
        <f>S181*H181</f>
        <v>0</v>
      </c>
      <c r="AR181" s="243" t="s">
        <v>365</v>
      </c>
      <c r="AT181" s="243" t="s">
        <v>181</v>
      </c>
      <c r="AU181" s="243" t="s">
        <v>85</v>
      </c>
      <c r="AY181" s="17" t="s">
        <v>179</v>
      </c>
      <c r="BE181" s="244">
        <f>IF(N181="základní",J181,0)</f>
        <v>0</v>
      </c>
      <c r="BF181" s="244">
        <f>IF(N181="snížená",J181,0)</f>
        <v>0</v>
      </c>
      <c r="BG181" s="244">
        <f>IF(N181="zákl. přenesená",J181,0)</f>
        <v>0</v>
      </c>
      <c r="BH181" s="244">
        <f>IF(N181="sníž. přenesená",J181,0)</f>
        <v>0</v>
      </c>
      <c r="BI181" s="244">
        <f>IF(N181="nulová",J181,0)</f>
        <v>0</v>
      </c>
      <c r="BJ181" s="17" t="s">
        <v>83</v>
      </c>
      <c r="BK181" s="244">
        <f>ROUND(I181*H181,2)</f>
        <v>0</v>
      </c>
      <c r="BL181" s="17" t="s">
        <v>365</v>
      </c>
      <c r="BM181" s="243" t="s">
        <v>1598</v>
      </c>
    </row>
    <row r="182" s="11" customFormat="1" ht="22.8" customHeight="1">
      <c r="B182" s="216"/>
      <c r="C182" s="217"/>
      <c r="D182" s="218" t="s">
        <v>75</v>
      </c>
      <c r="E182" s="230" t="s">
        <v>1293</v>
      </c>
      <c r="F182" s="230" t="s">
        <v>1294</v>
      </c>
      <c r="G182" s="217"/>
      <c r="H182" s="217"/>
      <c r="I182" s="220"/>
      <c r="J182" s="231">
        <f>BK182</f>
        <v>0</v>
      </c>
      <c r="K182" s="217"/>
      <c r="L182" s="222"/>
      <c r="M182" s="223"/>
      <c r="N182" s="224"/>
      <c r="O182" s="224"/>
      <c r="P182" s="225">
        <f>P183</f>
        <v>0</v>
      </c>
      <c r="Q182" s="224"/>
      <c r="R182" s="225">
        <f>R183</f>
        <v>6.0000000000000002E-05</v>
      </c>
      <c r="S182" s="224"/>
      <c r="T182" s="226">
        <f>T183</f>
        <v>0</v>
      </c>
      <c r="AR182" s="227" t="s">
        <v>85</v>
      </c>
      <c r="AT182" s="228" t="s">
        <v>75</v>
      </c>
      <c r="AU182" s="228" t="s">
        <v>83</v>
      </c>
      <c r="AY182" s="227" t="s">
        <v>179</v>
      </c>
      <c r="BK182" s="229">
        <f>BK183</f>
        <v>0</v>
      </c>
    </row>
    <row r="183" s="1" customFormat="1" ht="24" customHeight="1">
      <c r="B183" s="38"/>
      <c r="C183" s="232" t="s">
        <v>489</v>
      </c>
      <c r="D183" s="232" t="s">
        <v>181</v>
      </c>
      <c r="E183" s="233" t="s">
        <v>1599</v>
      </c>
      <c r="F183" s="234" t="s">
        <v>1600</v>
      </c>
      <c r="G183" s="235" t="s">
        <v>1601</v>
      </c>
      <c r="H183" s="236">
        <v>1</v>
      </c>
      <c r="I183" s="237"/>
      <c r="J183" s="238">
        <f>ROUND(I183*H183,2)</f>
        <v>0</v>
      </c>
      <c r="K183" s="234" t="s">
        <v>185</v>
      </c>
      <c r="L183" s="43"/>
      <c r="M183" s="300" t="s">
        <v>1</v>
      </c>
      <c r="N183" s="301" t="s">
        <v>41</v>
      </c>
      <c r="O183" s="302"/>
      <c r="P183" s="303">
        <f>O183*H183</f>
        <v>0</v>
      </c>
      <c r="Q183" s="303">
        <v>6.0000000000000002E-05</v>
      </c>
      <c r="R183" s="303">
        <f>Q183*H183</f>
        <v>6.0000000000000002E-05</v>
      </c>
      <c r="S183" s="303">
        <v>0</v>
      </c>
      <c r="T183" s="304">
        <f>S183*H183</f>
        <v>0</v>
      </c>
      <c r="AR183" s="243" t="s">
        <v>365</v>
      </c>
      <c r="AT183" s="243" t="s">
        <v>181</v>
      </c>
      <c r="AU183" s="243" t="s">
        <v>85</v>
      </c>
      <c r="AY183" s="17" t="s">
        <v>179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17" t="s">
        <v>83</v>
      </c>
      <c r="BK183" s="244">
        <f>ROUND(I183*H183,2)</f>
        <v>0</v>
      </c>
      <c r="BL183" s="17" t="s">
        <v>365</v>
      </c>
      <c r="BM183" s="243" t="s">
        <v>1602</v>
      </c>
    </row>
    <row r="184" s="1" customFormat="1" ht="6.96" customHeight="1">
      <c r="B184" s="61"/>
      <c r="C184" s="62"/>
      <c r="D184" s="62"/>
      <c r="E184" s="62"/>
      <c r="F184" s="62"/>
      <c r="G184" s="62"/>
      <c r="H184" s="62"/>
      <c r="I184" s="183"/>
      <c r="J184" s="62"/>
      <c r="K184" s="62"/>
      <c r="L184" s="43"/>
    </row>
  </sheetData>
  <sheetProtection sheet="1" autoFilter="0" formatColumns="0" formatRows="0" objects="1" scenarios="1" spinCount="100000" saltValue="PMLedQ8kQtxnEIUaRljLyig9q3KxD4MI+g2hW3u+KDVt7GuIOaN8X3xItbSetXQcxMsRUvhWvPAYMVN0VofqOA==" hashValue="9DJIv5EqWzzCLjXGFPHod/fKtQBBaCBh/KomLajUziMBEbI5j6TbVeQxffWpv31hL1AezbbIJ9sGXXpaJn33OQ==" algorithmName="SHA-512" password="CC35"/>
  <autoFilter ref="C128:K1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96</v>
      </c>
    </row>
    <row r="3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20"/>
      <c r="AT3" s="17" t="s">
        <v>85</v>
      </c>
    </row>
    <row r="4" ht="24.96" customHeight="1">
      <c r="B4" s="20"/>
      <c r="D4" s="146" t="s">
        <v>110</v>
      </c>
      <c r="L4" s="20"/>
      <c r="M4" s="147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8" t="s">
        <v>16</v>
      </c>
      <c r="L6" s="20"/>
    </row>
    <row r="7" ht="16.5" customHeight="1">
      <c r="B7" s="20"/>
      <c r="E7" s="149" t="str">
        <f>'Rekapitulace stavby'!K6</f>
        <v>Zlepšení tepelně technických vlastností obvodových konstrukcí objektu MŠ Kraiczova</v>
      </c>
      <c r="F7" s="148"/>
      <c r="G7" s="148"/>
      <c r="H7" s="148"/>
      <c r="L7" s="20"/>
    </row>
    <row r="8" ht="12" customHeight="1">
      <c r="B8" s="20"/>
      <c r="D8" s="148" t="s">
        <v>119</v>
      </c>
      <c r="L8" s="20"/>
    </row>
    <row r="9" s="1" customFormat="1" ht="16.5" customHeight="1">
      <c r="B9" s="43"/>
      <c r="E9" s="149" t="s">
        <v>122</v>
      </c>
      <c r="F9" s="1"/>
      <c r="G9" s="1"/>
      <c r="H9" s="1"/>
      <c r="I9" s="150"/>
      <c r="L9" s="43"/>
    </row>
    <row r="10" s="1" customFormat="1" ht="12" customHeight="1">
      <c r="B10" s="43"/>
      <c r="D10" s="148" t="s">
        <v>125</v>
      </c>
      <c r="I10" s="150"/>
      <c r="L10" s="43"/>
    </row>
    <row r="11" s="1" customFormat="1" ht="36.96" customHeight="1">
      <c r="B11" s="43"/>
      <c r="E11" s="151" t="s">
        <v>1603</v>
      </c>
      <c r="F11" s="1"/>
      <c r="G11" s="1"/>
      <c r="H11" s="1"/>
      <c r="I11" s="150"/>
      <c r="L11" s="43"/>
    </row>
    <row r="12" s="1" customFormat="1">
      <c r="B12" s="43"/>
      <c r="I12" s="150"/>
      <c r="L12" s="43"/>
    </row>
    <row r="13" s="1" customFormat="1" ht="12" customHeight="1">
      <c r="B13" s="43"/>
      <c r="D13" s="148" t="s">
        <v>18</v>
      </c>
      <c r="F13" s="136" t="s">
        <v>1</v>
      </c>
      <c r="I13" s="152" t="s">
        <v>19</v>
      </c>
      <c r="J13" s="136" t="s">
        <v>1</v>
      </c>
      <c r="L13" s="43"/>
    </row>
    <row r="14" s="1" customFormat="1" ht="12" customHeight="1">
      <c r="B14" s="43"/>
      <c r="D14" s="148" t="s">
        <v>20</v>
      </c>
      <c r="F14" s="136" t="s">
        <v>21</v>
      </c>
      <c r="I14" s="152" t="s">
        <v>22</v>
      </c>
      <c r="J14" s="153" t="str">
        <f>'Rekapitulace stavby'!AN8</f>
        <v>24. 5. 2018</v>
      </c>
      <c r="L14" s="43"/>
    </row>
    <row r="15" s="1" customFormat="1" ht="10.8" customHeight="1">
      <c r="B15" s="43"/>
      <c r="I15" s="150"/>
      <c r="L15" s="43"/>
    </row>
    <row r="16" s="1" customFormat="1" ht="12" customHeight="1">
      <c r="B16" s="43"/>
      <c r="D16" s="148" t="s">
        <v>24</v>
      </c>
      <c r="I16" s="152" t="s">
        <v>25</v>
      </c>
      <c r="J16" s="136" t="s">
        <v>1</v>
      </c>
      <c r="L16" s="43"/>
    </row>
    <row r="17" s="1" customFormat="1" ht="18" customHeight="1">
      <c r="B17" s="43"/>
      <c r="E17" s="136" t="s">
        <v>26</v>
      </c>
      <c r="I17" s="152" t="s">
        <v>27</v>
      </c>
      <c r="J17" s="136" t="s">
        <v>1</v>
      </c>
      <c r="L17" s="43"/>
    </row>
    <row r="18" s="1" customFormat="1" ht="6.96" customHeight="1">
      <c r="B18" s="43"/>
      <c r="I18" s="150"/>
      <c r="L18" s="43"/>
    </row>
    <row r="19" s="1" customFormat="1" ht="12" customHeight="1">
      <c r="B19" s="43"/>
      <c r="D19" s="148" t="s">
        <v>28</v>
      </c>
      <c r="I19" s="152" t="s">
        <v>25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36"/>
      <c r="G20" s="136"/>
      <c r="H20" s="136"/>
      <c r="I20" s="152" t="s">
        <v>27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50"/>
      <c r="L21" s="43"/>
    </row>
    <row r="22" s="1" customFormat="1" ht="12" customHeight="1">
      <c r="B22" s="43"/>
      <c r="D22" s="148" t="s">
        <v>30</v>
      </c>
      <c r="I22" s="152" t="s">
        <v>25</v>
      </c>
      <c r="J22" s="136" t="s">
        <v>1</v>
      </c>
      <c r="L22" s="43"/>
    </row>
    <row r="23" s="1" customFormat="1" ht="18" customHeight="1">
      <c r="B23" s="43"/>
      <c r="E23" s="136" t="s">
        <v>31</v>
      </c>
      <c r="I23" s="152" t="s">
        <v>27</v>
      </c>
      <c r="J23" s="136" t="s">
        <v>1</v>
      </c>
      <c r="L23" s="43"/>
    </row>
    <row r="24" s="1" customFormat="1" ht="6.96" customHeight="1">
      <c r="B24" s="43"/>
      <c r="I24" s="150"/>
      <c r="L24" s="43"/>
    </row>
    <row r="25" s="1" customFormat="1" ht="12" customHeight="1">
      <c r="B25" s="43"/>
      <c r="D25" s="148" t="s">
        <v>33</v>
      </c>
      <c r="I25" s="152" t="s">
        <v>25</v>
      </c>
      <c r="J25" s="136" t="s">
        <v>1</v>
      </c>
      <c r="L25" s="43"/>
    </row>
    <row r="26" s="1" customFormat="1" ht="18" customHeight="1">
      <c r="B26" s="43"/>
      <c r="E26" s="136" t="s">
        <v>34</v>
      </c>
      <c r="I26" s="152" t="s">
        <v>27</v>
      </c>
      <c r="J26" s="136" t="s">
        <v>1</v>
      </c>
      <c r="L26" s="43"/>
    </row>
    <row r="27" s="1" customFormat="1" ht="6.96" customHeight="1">
      <c r="B27" s="43"/>
      <c r="I27" s="150"/>
      <c r="L27" s="43"/>
    </row>
    <row r="28" s="1" customFormat="1" ht="12" customHeight="1">
      <c r="B28" s="43"/>
      <c r="D28" s="148" t="s">
        <v>35</v>
      </c>
      <c r="I28" s="150"/>
      <c r="L28" s="43"/>
    </row>
    <row r="29" s="7" customFormat="1" ht="16.5" customHeight="1">
      <c r="B29" s="154"/>
      <c r="E29" s="155" t="s">
        <v>1</v>
      </c>
      <c r="F29" s="155"/>
      <c r="G29" s="155"/>
      <c r="H29" s="155"/>
      <c r="I29" s="156"/>
      <c r="L29" s="154"/>
    </row>
    <row r="30" s="1" customFormat="1" ht="6.96" customHeight="1">
      <c r="B30" s="43"/>
      <c r="I30" s="150"/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57"/>
      <c r="J31" s="78"/>
      <c r="K31" s="78"/>
      <c r="L31" s="43"/>
    </row>
    <row r="32" s="1" customFormat="1" ht="25.44" customHeight="1">
      <c r="B32" s="43"/>
      <c r="D32" s="158" t="s">
        <v>36</v>
      </c>
      <c r="I32" s="150"/>
      <c r="J32" s="159">
        <f>ROUND(J122,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57"/>
      <c r="J33" s="78"/>
      <c r="K33" s="78"/>
      <c r="L33" s="43"/>
    </row>
    <row r="34" s="1" customFormat="1" ht="14.4" customHeight="1">
      <c r="B34" s="43"/>
      <c r="F34" s="160" t="s">
        <v>38</v>
      </c>
      <c r="I34" s="161" t="s">
        <v>37</v>
      </c>
      <c r="J34" s="160" t="s">
        <v>39</v>
      </c>
      <c r="L34" s="43"/>
    </row>
    <row r="35" s="1" customFormat="1" ht="14.4" customHeight="1">
      <c r="B35" s="43"/>
      <c r="D35" s="162" t="s">
        <v>40</v>
      </c>
      <c r="E35" s="148" t="s">
        <v>41</v>
      </c>
      <c r="F35" s="163">
        <f>ROUND((SUM(BE122:BE125)),  2)</f>
        <v>0</v>
      </c>
      <c r="I35" s="164">
        <v>0.20999999999999999</v>
      </c>
      <c r="J35" s="163">
        <f>ROUND(((SUM(BE122:BE125))*I35),  2)</f>
        <v>0</v>
      </c>
      <c r="L35" s="43"/>
    </row>
    <row r="36" s="1" customFormat="1" ht="14.4" customHeight="1">
      <c r="B36" s="43"/>
      <c r="E36" s="148" t="s">
        <v>42</v>
      </c>
      <c r="F36" s="163">
        <f>ROUND((SUM(BF122:BF125)),  2)</f>
        <v>0</v>
      </c>
      <c r="I36" s="164">
        <v>0.14999999999999999</v>
      </c>
      <c r="J36" s="163">
        <f>ROUND(((SUM(BF122:BF125))*I36),  2)</f>
        <v>0</v>
      </c>
      <c r="L36" s="43"/>
    </row>
    <row r="37" hidden="1" s="1" customFormat="1" ht="14.4" customHeight="1">
      <c r="B37" s="43"/>
      <c r="E37" s="148" t="s">
        <v>43</v>
      </c>
      <c r="F37" s="163">
        <f>ROUND((SUM(BG122:BG125)),  2)</f>
        <v>0</v>
      </c>
      <c r="I37" s="164">
        <v>0.20999999999999999</v>
      </c>
      <c r="J37" s="163">
        <f>0</f>
        <v>0</v>
      </c>
      <c r="L37" s="43"/>
    </row>
    <row r="38" hidden="1" s="1" customFormat="1" ht="14.4" customHeight="1">
      <c r="B38" s="43"/>
      <c r="E38" s="148" t="s">
        <v>44</v>
      </c>
      <c r="F38" s="163">
        <f>ROUND((SUM(BH122:BH125)),  2)</f>
        <v>0</v>
      </c>
      <c r="I38" s="164">
        <v>0.14999999999999999</v>
      </c>
      <c r="J38" s="163">
        <f>0</f>
        <v>0</v>
      </c>
      <c r="L38" s="43"/>
    </row>
    <row r="39" hidden="1" s="1" customFormat="1" ht="14.4" customHeight="1">
      <c r="B39" s="43"/>
      <c r="E39" s="148" t="s">
        <v>45</v>
      </c>
      <c r="F39" s="163">
        <f>ROUND((SUM(BI122:BI125)),  2)</f>
        <v>0</v>
      </c>
      <c r="I39" s="164">
        <v>0</v>
      </c>
      <c r="J39" s="163">
        <f>0</f>
        <v>0</v>
      </c>
      <c r="L39" s="43"/>
    </row>
    <row r="40" s="1" customFormat="1" ht="6.96" customHeight="1">
      <c r="B40" s="43"/>
      <c r="I40" s="150"/>
      <c r="L40" s="43"/>
    </row>
    <row r="41" s="1" customFormat="1" ht="25.44" customHeight="1">
      <c r="B41" s="43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70"/>
      <c r="J41" s="171">
        <f>SUM(J32:J39)</f>
        <v>0</v>
      </c>
      <c r="K41" s="172"/>
      <c r="L41" s="43"/>
    </row>
    <row r="42" s="1" customFormat="1" ht="14.4" customHeight="1">
      <c r="B42" s="43"/>
      <c r="I42" s="150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73" t="s">
        <v>49</v>
      </c>
      <c r="E50" s="174"/>
      <c r="F50" s="174"/>
      <c r="G50" s="173" t="s">
        <v>50</v>
      </c>
      <c r="H50" s="174"/>
      <c r="I50" s="175"/>
      <c r="J50" s="174"/>
      <c r="K50" s="174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76" t="s">
        <v>51</v>
      </c>
      <c r="E61" s="177"/>
      <c r="F61" s="178" t="s">
        <v>52</v>
      </c>
      <c r="G61" s="176" t="s">
        <v>51</v>
      </c>
      <c r="H61" s="177"/>
      <c r="I61" s="179"/>
      <c r="J61" s="180" t="s">
        <v>52</v>
      </c>
      <c r="K61" s="177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73" t="s">
        <v>53</v>
      </c>
      <c r="E65" s="174"/>
      <c r="F65" s="174"/>
      <c r="G65" s="173" t="s">
        <v>54</v>
      </c>
      <c r="H65" s="174"/>
      <c r="I65" s="175"/>
      <c r="J65" s="174"/>
      <c r="K65" s="174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76" t="s">
        <v>51</v>
      </c>
      <c r="E76" s="177"/>
      <c r="F76" s="178" t="s">
        <v>52</v>
      </c>
      <c r="G76" s="176" t="s">
        <v>51</v>
      </c>
      <c r="H76" s="177"/>
      <c r="I76" s="179"/>
      <c r="J76" s="180" t="s">
        <v>52</v>
      </c>
      <c r="K76" s="177"/>
      <c r="L76" s="43"/>
    </row>
    <row r="77" s="1" customFormat="1" ht="14.4" customHeight="1"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43"/>
    </row>
    <row r="81" hidden="1" s="1" customFormat="1" ht="6.96" customHeight="1"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43"/>
    </row>
    <row r="82" hidden="1" s="1" customFormat="1" ht="24.96" customHeight="1">
      <c r="B82" s="38"/>
      <c r="C82" s="23" t="s">
        <v>135</v>
      </c>
      <c r="D82" s="39"/>
      <c r="E82" s="39"/>
      <c r="F82" s="39"/>
      <c r="G82" s="39"/>
      <c r="H82" s="39"/>
      <c r="I82" s="150"/>
      <c r="J82" s="39"/>
      <c r="K82" s="39"/>
      <c r="L82" s="43"/>
    </row>
    <row r="83" hidden="1" s="1" customFormat="1" ht="6.96" customHeight="1">
      <c r="B83" s="38"/>
      <c r="C83" s="39"/>
      <c r="D83" s="39"/>
      <c r="E83" s="39"/>
      <c r="F83" s="39"/>
      <c r="G83" s="39"/>
      <c r="H83" s="39"/>
      <c r="I83" s="150"/>
      <c r="J83" s="39"/>
      <c r="K83" s="39"/>
      <c r="L83" s="43"/>
    </row>
    <row r="84" hidden="1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50"/>
      <c r="J84" s="39"/>
      <c r="K84" s="39"/>
      <c r="L84" s="43"/>
    </row>
    <row r="85" hidden="1" s="1" customFormat="1" ht="16.5" customHeight="1">
      <c r="B85" s="38"/>
      <c r="C85" s="39"/>
      <c r="D85" s="39"/>
      <c r="E85" s="187" t="str">
        <f>E7</f>
        <v>Zlepšení tepelně technických vlastností obvodových konstrukcí objektu MŠ Kraiczova</v>
      </c>
      <c r="F85" s="32"/>
      <c r="G85" s="32"/>
      <c r="H85" s="32"/>
      <c r="I85" s="150"/>
      <c r="J85" s="39"/>
      <c r="K85" s="39"/>
      <c r="L85" s="43"/>
    </row>
    <row r="86" hidden="1" ht="12" customHeight="1">
      <c r="B86" s="21"/>
      <c r="C86" s="32" t="s">
        <v>119</v>
      </c>
      <c r="D86" s="22"/>
      <c r="E86" s="22"/>
      <c r="F86" s="22"/>
      <c r="G86" s="22"/>
      <c r="H86" s="22"/>
      <c r="I86" s="141"/>
      <c r="J86" s="22"/>
      <c r="K86" s="22"/>
      <c r="L86" s="20"/>
    </row>
    <row r="87" hidden="1" s="1" customFormat="1" ht="16.5" customHeight="1">
      <c r="B87" s="38"/>
      <c r="C87" s="39"/>
      <c r="D87" s="39"/>
      <c r="E87" s="187" t="s">
        <v>122</v>
      </c>
      <c r="F87" s="39"/>
      <c r="G87" s="39"/>
      <c r="H87" s="39"/>
      <c r="I87" s="150"/>
      <c r="J87" s="39"/>
      <c r="K87" s="39"/>
      <c r="L87" s="43"/>
    </row>
    <row r="88" hidden="1" s="1" customFormat="1" ht="12" customHeight="1">
      <c r="B88" s="38"/>
      <c r="C88" s="32" t="s">
        <v>125</v>
      </c>
      <c r="D88" s="39"/>
      <c r="E88" s="39"/>
      <c r="F88" s="39"/>
      <c r="G88" s="39"/>
      <c r="H88" s="39"/>
      <c r="I88" s="150"/>
      <c r="J88" s="39"/>
      <c r="K88" s="39"/>
      <c r="L88" s="43"/>
    </row>
    <row r="89" hidden="1" s="1" customFormat="1" ht="16.5" customHeight="1">
      <c r="B89" s="38"/>
      <c r="C89" s="39"/>
      <c r="D89" s="39"/>
      <c r="E89" s="71" t="str">
        <f>E11</f>
        <v>003 - D1.4 Vzduchotechnika</v>
      </c>
      <c r="F89" s="39"/>
      <c r="G89" s="39"/>
      <c r="H89" s="39"/>
      <c r="I89" s="150"/>
      <c r="J89" s="39"/>
      <c r="K89" s="39"/>
      <c r="L89" s="43"/>
    </row>
    <row r="90" hidden="1" s="1" customFormat="1" ht="6.96" customHeight="1">
      <c r="B90" s="38"/>
      <c r="C90" s="39"/>
      <c r="D90" s="39"/>
      <c r="E90" s="39"/>
      <c r="F90" s="39"/>
      <c r="G90" s="39"/>
      <c r="H90" s="39"/>
      <c r="I90" s="150"/>
      <c r="J90" s="39"/>
      <c r="K90" s="39"/>
      <c r="L90" s="43"/>
    </row>
    <row r="91" hidden="1" s="1" customFormat="1" ht="12" customHeight="1">
      <c r="B91" s="38"/>
      <c r="C91" s="32" t="s">
        <v>20</v>
      </c>
      <c r="D91" s="39"/>
      <c r="E91" s="39"/>
      <c r="F91" s="27" t="str">
        <f>F14</f>
        <v>Valašské Meziříčí</v>
      </c>
      <c r="G91" s="39"/>
      <c r="H91" s="39"/>
      <c r="I91" s="152" t="s">
        <v>22</v>
      </c>
      <c r="J91" s="74" t="str">
        <f>IF(J14="","",J14)</f>
        <v>24. 5. 2018</v>
      </c>
      <c r="K91" s="39"/>
      <c r="L91" s="43"/>
    </row>
    <row r="92" hidden="1" s="1" customFormat="1" ht="6.96" customHeight="1">
      <c r="B92" s="38"/>
      <c r="C92" s="39"/>
      <c r="D92" s="39"/>
      <c r="E92" s="39"/>
      <c r="F92" s="39"/>
      <c r="G92" s="39"/>
      <c r="H92" s="39"/>
      <c r="I92" s="150"/>
      <c r="J92" s="39"/>
      <c r="K92" s="39"/>
      <c r="L92" s="43"/>
    </row>
    <row r="93" hidden="1" s="1" customFormat="1" ht="15.15" customHeight="1">
      <c r="B93" s="38"/>
      <c r="C93" s="32" t="s">
        <v>24</v>
      </c>
      <c r="D93" s="39"/>
      <c r="E93" s="39"/>
      <c r="F93" s="27" t="str">
        <f>E17</f>
        <v>Město Valašské Meziříčí</v>
      </c>
      <c r="G93" s="39"/>
      <c r="H93" s="39"/>
      <c r="I93" s="152" t="s">
        <v>30</v>
      </c>
      <c r="J93" s="36" t="str">
        <f>E23</f>
        <v>Ing.arch.Petr Klier</v>
      </c>
      <c r="K93" s="39"/>
      <c r="L93" s="43"/>
    </row>
    <row r="94" hidden="1" s="1" customFormat="1" ht="15.15" customHeight="1">
      <c r="B94" s="38"/>
      <c r="C94" s="32" t="s">
        <v>28</v>
      </c>
      <c r="D94" s="39"/>
      <c r="E94" s="39"/>
      <c r="F94" s="27" t="str">
        <f>IF(E20="","",E20)</f>
        <v>Vyplň údaj</v>
      </c>
      <c r="G94" s="39"/>
      <c r="H94" s="39"/>
      <c r="I94" s="152" t="s">
        <v>33</v>
      </c>
      <c r="J94" s="36" t="str">
        <f>E26</f>
        <v>Fajfrová Irena</v>
      </c>
      <c r="K94" s="39"/>
      <c r="L94" s="43"/>
    </row>
    <row r="95" hidden="1" s="1" customFormat="1" ht="10.32" customHeight="1">
      <c r="B95" s="38"/>
      <c r="C95" s="39"/>
      <c r="D95" s="39"/>
      <c r="E95" s="39"/>
      <c r="F95" s="39"/>
      <c r="G95" s="39"/>
      <c r="H95" s="39"/>
      <c r="I95" s="150"/>
      <c r="J95" s="39"/>
      <c r="K95" s="39"/>
      <c r="L95" s="43"/>
    </row>
    <row r="96" hidden="1" s="1" customFormat="1" ht="29.28" customHeight="1">
      <c r="B96" s="38"/>
      <c r="C96" s="188" t="s">
        <v>136</v>
      </c>
      <c r="D96" s="189"/>
      <c r="E96" s="189"/>
      <c r="F96" s="189"/>
      <c r="G96" s="189"/>
      <c r="H96" s="189"/>
      <c r="I96" s="190"/>
      <c r="J96" s="191" t="s">
        <v>137</v>
      </c>
      <c r="K96" s="189"/>
      <c r="L96" s="43"/>
    </row>
    <row r="97" hidden="1" s="1" customFormat="1" ht="10.32" customHeight="1">
      <c r="B97" s="38"/>
      <c r="C97" s="39"/>
      <c r="D97" s="39"/>
      <c r="E97" s="39"/>
      <c r="F97" s="39"/>
      <c r="G97" s="39"/>
      <c r="H97" s="39"/>
      <c r="I97" s="150"/>
      <c r="J97" s="39"/>
      <c r="K97" s="39"/>
      <c r="L97" s="43"/>
    </row>
    <row r="98" hidden="1" s="1" customFormat="1" ht="22.8" customHeight="1">
      <c r="B98" s="38"/>
      <c r="C98" s="192" t="s">
        <v>138</v>
      </c>
      <c r="D98" s="39"/>
      <c r="E98" s="39"/>
      <c r="F98" s="39"/>
      <c r="G98" s="39"/>
      <c r="H98" s="39"/>
      <c r="I98" s="150"/>
      <c r="J98" s="105">
        <f>J122</f>
        <v>0</v>
      </c>
      <c r="K98" s="39"/>
      <c r="L98" s="43"/>
      <c r="AU98" s="17" t="s">
        <v>139</v>
      </c>
    </row>
    <row r="99" hidden="1" s="8" customFormat="1" ht="24.96" customHeight="1">
      <c r="B99" s="193"/>
      <c r="C99" s="194"/>
      <c r="D99" s="195" t="s">
        <v>147</v>
      </c>
      <c r="E99" s="196"/>
      <c r="F99" s="196"/>
      <c r="G99" s="196"/>
      <c r="H99" s="196"/>
      <c r="I99" s="197"/>
      <c r="J99" s="198">
        <f>J123</f>
        <v>0</v>
      </c>
      <c r="K99" s="194"/>
      <c r="L99" s="199"/>
    </row>
    <row r="100" hidden="1" s="9" customFormat="1" ht="19.92" customHeight="1">
      <c r="B100" s="200"/>
      <c r="C100" s="128"/>
      <c r="D100" s="201" t="s">
        <v>1604</v>
      </c>
      <c r="E100" s="202"/>
      <c r="F100" s="202"/>
      <c r="G100" s="202"/>
      <c r="H100" s="202"/>
      <c r="I100" s="203"/>
      <c r="J100" s="204">
        <f>J124</f>
        <v>0</v>
      </c>
      <c r="K100" s="128"/>
      <c r="L100" s="205"/>
    </row>
    <row r="101" hidden="1" s="1" customFormat="1" ht="21.84" customHeight="1">
      <c r="B101" s="38"/>
      <c r="C101" s="39"/>
      <c r="D101" s="39"/>
      <c r="E101" s="39"/>
      <c r="F101" s="39"/>
      <c r="G101" s="39"/>
      <c r="H101" s="39"/>
      <c r="I101" s="150"/>
      <c r="J101" s="39"/>
      <c r="K101" s="39"/>
      <c r="L101" s="43"/>
    </row>
    <row r="102" hidden="1" s="1" customFormat="1" ht="6.96" customHeight="1">
      <c r="B102" s="61"/>
      <c r="C102" s="62"/>
      <c r="D102" s="62"/>
      <c r="E102" s="62"/>
      <c r="F102" s="62"/>
      <c r="G102" s="62"/>
      <c r="H102" s="62"/>
      <c r="I102" s="183"/>
      <c r="J102" s="62"/>
      <c r="K102" s="62"/>
      <c r="L102" s="43"/>
    </row>
    <row r="103" hidden="1"/>
    <row r="104" hidden="1"/>
    <row r="105" hidden="1"/>
    <row r="106" s="1" customFormat="1" ht="6.96" customHeight="1">
      <c r="B106" s="63"/>
      <c r="C106" s="64"/>
      <c r="D106" s="64"/>
      <c r="E106" s="64"/>
      <c r="F106" s="64"/>
      <c r="G106" s="64"/>
      <c r="H106" s="64"/>
      <c r="I106" s="186"/>
      <c r="J106" s="64"/>
      <c r="K106" s="64"/>
      <c r="L106" s="43"/>
    </row>
    <row r="107" s="1" customFormat="1" ht="24.96" customHeight="1">
      <c r="B107" s="38"/>
      <c r="C107" s="23" t="s">
        <v>164</v>
      </c>
      <c r="D107" s="39"/>
      <c r="E107" s="39"/>
      <c r="F107" s="39"/>
      <c r="G107" s="39"/>
      <c r="H107" s="39"/>
      <c r="I107" s="150"/>
      <c r="J107" s="39"/>
      <c r="K107" s="39"/>
      <c r="L107" s="43"/>
    </row>
    <row r="108" s="1" customFormat="1" ht="6.96" customHeight="1">
      <c r="B108" s="38"/>
      <c r="C108" s="39"/>
      <c r="D108" s="39"/>
      <c r="E108" s="39"/>
      <c r="F108" s="39"/>
      <c r="G108" s="39"/>
      <c r="H108" s="39"/>
      <c r="I108" s="150"/>
      <c r="J108" s="39"/>
      <c r="K108" s="39"/>
      <c r="L108" s="43"/>
    </row>
    <row r="109" s="1" customFormat="1" ht="12" customHeight="1">
      <c r="B109" s="38"/>
      <c r="C109" s="32" t="s">
        <v>16</v>
      </c>
      <c r="D109" s="39"/>
      <c r="E109" s="39"/>
      <c r="F109" s="39"/>
      <c r="G109" s="39"/>
      <c r="H109" s="39"/>
      <c r="I109" s="150"/>
      <c r="J109" s="39"/>
      <c r="K109" s="39"/>
      <c r="L109" s="43"/>
    </row>
    <row r="110" s="1" customFormat="1" ht="16.5" customHeight="1">
      <c r="B110" s="38"/>
      <c r="C110" s="39"/>
      <c r="D110" s="39"/>
      <c r="E110" s="187" t="str">
        <f>E7</f>
        <v>Zlepšení tepelně technických vlastností obvodových konstrukcí objektu MŠ Kraiczova</v>
      </c>
      <c r="F110" s="32"/>
      <c r="G110" s="32"/>
      <c r="H110" s="32"/>
      <c r="I110" s="150"/>
      <c r="J110" s="39"/>
      <c r="K110" s="39"/>
      <c r="L110" s="43"/>
    </row>
    <row r="111" ht="12" customHeight="1">
      <c r="B111" s="21"/>
      <c r="C111" s="32" t="s">
        <v>119</v>
      </c>
      <c r="D111" s="22"/>
      <c r="E111" s="22"/>
      <c r="F111" s="22"/>
      <c r="G111" s="22"/>
      <c r="H111" s="22"/>
      <c r="I111" s="141"/>
      <c r="J111" s="22"/>
      <c r="K111" s="22"/>
      <c r="L111" s="20"/>
    </row>
    <row r="112" s="1" customFormat="1" ht="16.5" customHeight="1">
      <c r="B112" s="38"/>
      <c r="C112" s="39"/>
      <c r="D112" s="39"/>
      <c r="E112" s="187" t="s">
        <v>122</v>
      </c>
      <c r="F112" s="39"/>
      <c r="G112" s="39"/>
      <c r="H112" s="39"/>
      <c r="I112" s="150"/>
      <c r="J112" s="39"/>
      <c r="K112" s="39"/>
      <c r="L112" s="43"/>
    </row>
    <row r="113" s="1" customFormat="1" ht="12" customHeight="1">
      <c r="B113" s="38"/>
      <c r="C113" s="32" t="s">
        <v>125</v>
      </c>
      <c r="D113" s="39"/>
      <c r="E113" s="39"/>
      <c r="F113" s="39"/>
      <c r="G113" s="39"/>
      <c r="H113" s="39"/>
      <c r="I113" s="150"/>
      <c r="J113" s="39"/>
      <c r="K113" s="39"/>
      <c r="L113" s="43"/>
    </row>
    <row r="114" s="1" customFormat="1" ht="16.5" customHeight="1">
      <c r="B114" s="38"/>
      <c r="C114" s="39"/>
      <c r="D114" s="39"/>
      <c r="E114" s="71" t="str">
        <f>E11</f>
        <v>003 - D1.4 Vzduchotechnika</v>
      </c>
      <c r="F114" s="39"/>
      <c r="G114" s="39"/>
      <c r="H114" s="39"/>
      <c r="I114" s="150"/>
      <c r="J114" s="39"/>
      <c r="K114" s="39"/>
      <c r="L114" s="43"/>
    </row>
    <row r="115" s="1" customFormat="1" ht="6.96" customHeight="1">
      <c r="B115" s="38"/>
      <c r="C115" s="39"/>
      <c r="D115" s="39"/>
      <c r="E115" s="39"/>
      <c r="F115" s="39"/>
      <c r="G115" s="39"/>
      <c r="H115" s="39"/>
      <c r="I115" s="150"/>
      <c r="J115" s="39"/>
      <c r="K115" s="39"/>
      <c r="L115" s="43"/>
    </row>
    <row r="116" s="1" customFormat="1" ht="12" customHeight="1">
      <c r="B116" s="38"/>
      <c r="C116" s="32" t="s">
        <v>20</v>
      </c>
      <c r="D116" s="39"/>
      <c r="E116" s="39"/>
      <c r="F116" s="27" t="str">
        <f>F14</f>
        <v>Valašské Meziříčí</v>
      </c>
      <c r="G116" s="39"/>
      <c r="H116" s="39"/>
      <c r="I116" s="152" t="s">
        <v>22</v>
      </c>
      <c r="J116" s="74" t="str">
        <f>IF(J14="","",J14)</f>
        <v>24. 5. 2018</v>
      </c>
      <c r="K116" s="39"/>
      <c r="L116" s="43"/>
    </row>
    <row r="117" s="1" customFormat="1" ht="6.96" customHeight="1">
      <c r="B117" s="38"/>
      <c r="C117" s="39"/>
      <c r="D117" s="39"/>
      <c r="E117" s="39"/>
      <c r="F117" s="39"/>
      <c r="G117" s="39"/>
      <c r="H117" s="39"/>
      <c r="I117" s="150"/>
      <c r="J117" s="39"/>
      <c r="K117" s="39"/>
      <c r="L117" s="43"/>
    </row>
    <row r="118" s="1" customFormat="1" ht="15.15" customHeight="1">
      <c r="B118" s="38"/>
      <c r="C118" s="32" t="s">
        <v>24</v>
      </c>
      <c r="D118" s="39"/>
      <c r="E118" s="39"/>
      <c r="F118" s="27" t="str">
        <f>E17</f>
        <v>Město Valašské Meziříčí</v>
      </c>
      <c r="G118" s="39"/>
      <c r="H118" s="39"/>
      <c r="I118" s="152" t="s">
        <v>30</v>
      </c>
      <c r="J118" s="36" t="str">
        <f>E23</f>
        <v>Ing.arch.Petr Klier</v>
      </c>
      <c r="K118" s="39"/>
      <c r="L118" s="43"/>
    </row>
    <row r="119" s="1" customFormat="1" ht="15.15" customHeight="1">
      <c r="B119" s="38"/>
      <c r="C119" s="32" t="s">
        <v>28</v>
      </c>
      <c r="D119" s="39"/>
      <c r="E119" s="39"/>
      <c r="F119" s="27" t="str">
        <f>IF(E20="","",E20)</f>
        <v>Vyplň údaj</v>
      </c>
      <c r="G119" s="39"/>
      <c r="H119" s="39"/>
      <c r="I119" s="152" t="s">
        <v>33</v>
      </c>
      <c r="J119" s="36" t="str">
        <f>E26</f>
        <v>Fajfrová Irena</v>
      </c>
      <c r="K119" s="39"/>
      <c r="L119" s="43"/>
    </row>
    <row r="120" s="1" customFormat="1" ht="10.32" customHeight="1">
      <c r="B120" s="38"/>
      <c r="C120" s="39"/>
      <c r="D120" s="39"/>
      <c r="E120" s="39"/>
      <c r="F120" s="39"/>
      <c r="G120" s="39"/>
      <c r="H120" s="39"/>
      <c r="I120" s="150"/>
      <c r="J120" s="39"/>
      <c r="K120" s="39"/>
      <c r="L120" s="43"/>
    </row>
    <row r="121" s="10" customFormat="1" ht="29.28" customHeight="1">
      <c r="B121" s="206"/>
      <c r="C121" s="207" t="s">
        <v>165</v>
      </c>
      <c r="D121" s="208" t="s">
        <v>61</v>
      </c>
      <c r="E121" s="208" t="s">
        <v>57</v>
      </c>
      <c r="F121" s="208" t="s">
        <v>58</v>
      </c>
      <c r="G121" s="208" t="s">
        <v>166</v>
      </c>
      <c r="H121" s="208" t="s">
        <v>167</v>
      </c>
      <c r="I121" s="209" t="s">
        <v>168</v>
      </c>
      <c r="J121" s="208" t="s">
        <v>137</v>
      </c>
      <c r="K121" s="210" t="s">
        <v>169</v>
      </c>
      <c r="L121" s="211"/>
      <c r="M121" s="95" t="s">
        <v>1</v>
      </c>
      <c r="N121" s="96" t="s">
        <v>40</v>
      </c>
      <c r="O121" s="96" t="s">
        <v>170</v>
      </c>
      <c r="P121" s="96" t="s">
        <v>171</v>
      </c>
      <c r="Q121" s="96" t="s">
        <v>172</v>
      </c>
      <c r="R121" s="96" t="s">
        <v>173</v>
      </c>
      <c r="S121" s="96" t="s">
        <v>174</v>
      </c>
      <c r="T121" s="97" t="s">
        <v>175</v>
      </c>
    </row>
    <row r="122" s="1" customFormat="1" ht="22.8" customHeight="1">
      <c r="B122" s="38"/>
      <c r="C122" s="102" t="s">
        <v>176</v>
      </c>
      <c r="D122" s="39"/>
      <c r="E122" s="39"/>
      <c r="F122" s="39"/>
      <c r="G122" s="39"/>
      <c r="H122" s="39"/>
      <c r="I122" s="150"/>
      <c r="J122" s="212">
        <f>BK122</f>
        <v>0</v>
      </c>
      <c r="K122" s="39"/>
      <c r="L122" s="43"/>
      <c r="M122" s="98"/>
      <c r="N122" s="99"/>
      <c r="O122" s="99"/>
      <c r="P122" s="213">
        <f>P123</f>
        <v>0</v>
      </c>
      <c r="Q122" s="99"/>
      <c r="R122" s="213">
        <f>R123</f>
        <v>0</v>
      </c>
      <c r="S122" s="99"/>
      <c r="T122" s="214">
        <f>T123</f>
        <v>0</v>
      </c>
      <c r="AT122" s="17" t="s">
        <v>75</v>
      </c>
      <c r="AU122" s="17" t="s">
        <v>139</v>
      </c>
      <c r="BK122" s="215">
        <f>BK123</f>
        <v>0</v>
      </c>
    </row>
    <row r="123" s="11" customFormat="1" ht="25.92" customHeight="1">
      <c r="B123" s="216"/>
      <c r="C123" s="217"/>
      <c r="D123" s="218" t="s">
        <v>75</v>
      </c>
      <c r="E123" s="219" t="s">
        <v>776</v>
      </c>
      <c r="F123" s="219" t="s">
        <v>777</v>
      </c>
      <c r="G123" s="217"/>
      <c r="H123" s="217"/>
      <c r="I123" s="220"/>
      <c r="J123" s="221">
        <f>BK123</f>
        <v>0</v>
      </c>
      <c r="K123" s="217"/>
      <c r="L123" s="222"/>
      <c r="M123" s="223"/>
      <c r="N123" s="224"/>
      <c r="O123" s="224"/>
      <c r="P123" s="225">
        <f>P124</f>
        <v>0</v>
      </c>
      <c r="Q123" s="224"/>
      <c r="R123" s="225">
        <f>R124</f>
        <v>0</v>
      </c>
      <c r="S123" s="224"/>
      <c r="T123" s="226">
        <f>T124</f>
        <v>0</v>
      </c>
      <c r="AR123" s="227" t="s">
        <v>85</v>
      </c>
      <c r="AT123" s="228" t="s">
        <v>75</v>
      </c>
      <c r="AU123" s="228" t="s">
        <v>76</v>
      </c>
      <c r="AY123" s="227" t="s">
        <v>179</v>
      </c>
      <c r="BK123" s="229">
        <f>BK124</f>
        <v>0</v>
      </c>
    </row>
    <row r="124" s="11" customFormat="1" ht="22.8" customHeight="1">
      <c r="B124" s="216"/>
      <c r="C124" s="217"/>
      <c r="D124" s="218" t="s">
        <v>75</v>
      </c>
      <c r="E124" s="230" t="s">
        <v>1605</v>
      </c>
      <c r="F124" s="230" t="s">
        <v>1606</v>
      </c>
      <c r="G124" s="217"/>
      <c r="H124" s="217"/>
      <c r="I124" s="220"/>
      <c r="J124" s="231">
        <f>BK124</f>
        <v>0</v>
      </c>
      <c r="K124" s="217"/>
      <c r="L124" s="222"/>
      <c r="M124" s="223"/>
      <c r="N124" s="224"/>
      <c r="O124" s="224"/>
      <c r="P124" s="225">
        <f>P125</f>
        <v>0</v>
      </c>
      <c r="Q124" s="224"/>
      <c r="R124" s="225">
        <f>R125</f>
        <v>0</v>
      </c>
      <c r="S124" s="224"/>
      <c r="T124" s="226">
        <f>T125</f>
        <v>0</v>
      </c>
      <c r="AR124" s="227" t="s">
        <v>85</v>
      </c>
      <c r="AT124" s="228" t="s">
        <v>75</v>
      </c>
      <c r="AU124" s="228" t="s">
        <v>83</v>
      </c>
      <c r="AY124" s="227" t="s">
        <v>179</v>
      </c>
      <c r="BK124" s="229">
        <f>BK125</f>
        <v>0</v>
      </c>
    </row>
    <row r="125" s="1" customFormat="1" ht="16.5" customHeight="1">
      <c r="B125" s="38"/>
      <c r="C125" s="232" t="s">
        <v>83</v>
      </c>
      <c r="D125" s="232" t="s">
        <v>181</v>
      </c>
      <c r="E125" s="233" t="s">
        <v>1607</v>
      </c>
      <c r="F125" s="234" t="s">
        <v>1608</v>
      </c>
      <c r="G125" s="235" t="s">
        <v>1601</v>
      </c>
      <c r="H125" s="236">
        <v>1</v>
      </c>
      <c r="I125" s="237"/>
      <c r="J125" s="238">
        <f>ROUND(I125*H125,2)</f>
        <v>0</v>
      </c>
      <c r="K125" s="234" t="s">
        <v>1</v>
      </c>
      <c r="L125" s="43"/>
      <c r="M125" s="300" t="s">
        <v>1</v>
      </c>
      <c r="N125" s="301" t="s">
        <v>41</v>
      </c>
      <c r="O125" s="302"/>
      <c r="P125" s="303">
        <f>O125*H125</f>
        <v>0</v>
      </c>
      <c r="Q125" s="303">
        <v>0</v>
      </c>
      <c r="R125" s="303">
        <f>Q125*H125</f>
        <v>0</v>
      </c>
      <c r="S125" s="303">
        <v>0</v>
      </c>
      <c r="T125" s="304">
        <f>S125*H125</f>
        <v>0</v>
      </c>
      <c r="AR125" s="243" t="s">
        <v>365</v>
      </c>
      <c r="AT125" s="243" t="s">
        <v>181</v>
      </c>
      <c r="AU125" s="243" t="s">
        <v>85</v>
      </c>
      <c r="AY125" s="17" t="s">
        <v>179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17" t="s">
        <v>83</v>
      </c>
      <c r="BK125" s="244">
        <f>ROUND(I125*H125,2)</f>
        <v>0</v>
      </c>
      <c r="BL125" s="17" t="s">
        <v>365</v>
      </c>
      <c r="BM125" s="243" t="s">
        <v>1609</v>
      </c>
    </row>
    <row r="126" s="1" customFormat="1" ht="6.96" customHeight="1">
      <c r="B126" s="61"/>
      <c r="C126" s="62"/>
      <c r="D126" s="62"/>
      <c r="E126" s="62"/>
      <c r="F126" s="62"/>
      <c r="G126" s="62"/>
      <c r="H126" s="62"/>
      <c r="I126" s="183"/>
      <c r="J126" s="62"/>
      <c r="K126" s="62"/>
      <c r="L126" s="43"/>
    </row>
  </sheetData>
  <sheetProtection sheet="1" autoFilter="0" formatColumns="0" formatRows="0" objects="1" scenarios="1" spinCount="100000" saltValue="q6SZO5812zdohr/lSxdu1MhZjNKaObdjQ6H+3nrOSL9rKQi+aj5dknmkDZknrwOYrND2rkfgQTG4+s+NWkih9w==" hashValue="5RbKfYfudKUJdBhd3AsdCBut8f0Hu8il5hGEusgNjzptoJMyZj+7JYdFb9wKBWNVzXTIyShb/vesfaRAMkA2SQ==" algorithmName="SHA-512" password="CC35"/>
  <autoFilter ref="C121:K1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99</v>
      </c>
    </row>
    <row r="3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20"/>
      <c r="AT3" s="17" t="s">
        <v>85</v>
      </c>
    </row>
    <row r="4" ht="24.96" customHeight="1">
      <c r="B4" s="20"/>
      <c r="D4" s="146" t="s">
        <v>110</v>
      </c>
      <c r="L4" s="20"/>
      <c r="M4" s="147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8" t="s">
        <v>16</v>
      </c>
      <c r="L6" s="20"/>
    </row>
    <row r="7" ht="16.5" customHeight="1">
      <c r="B7" s="20"/>
      <c r="E7" s="149" t="str">
        <f>'Rekapitulace stavby'!K6</f>
        <v>Zlepšení tepelně technických vlastností obvodových konstrukcí objektu MŠ Kraiczova</v>
      </c>
      <c r="F7" s="148"/>
      <c r="G7" s="148"/>
      <c r="H7" s="148"/>
      <c r="L7" s="20"/>
    </row>
    <row r="8" ht="12" customHeight="1">
      <c r="B8" s="20"/>
      <c r="D8" s="148" t="s">
        <v>119</v>
      </c>
      <c r="L8" s="20"/>
    </row>
    <row r="9" s="1" customFormat="1" ht="16.5" customHeight="1">
      <c r="B9" s="43"/>
      <c r="E9" s="149" t="s">
        <v>122</v>
      </c>
      <c r="F9" s="1"/>
      <c r="G9" s="1"/>
      <c r="H9" s="1"/>
      <c r="I9" s="150"/>
      <c r="L9" s="43"/>
    </row>
    <row r="10" s="1" customFormat="1" ht="12" customHeight="1">
      <c r="B10" s="43"/>
      <c r="D10" s="148" t="s">
        <v>125</v>
      </c>
      <c r="I10" s="150"/>
      <c r="L10" s="43"/>
    </row>
    <row r="11" s="1" customFormat="1" ht="36.96" customHeight="1">
      <c r="B11" s="43"/>
      <c r="E11" s="151" t="s">
        <v>1610</v>
      </c>
      <c r="F11" s="1"/>
      <c r="G11" s="1"/>
      <c r="H11" s="1"/>
      <c r="I11" s="150"/>
      <c r="L11" s="43"/>
    </row>
    <row r="12" s="1" customFormat="1">
      <c r="B12" s="43"/>
      <c r="I12" s="150"/>
      <c r="L12" s="43"/>
    </row>
    <row r="13" s="1" customFormat="1" ht="12" customHeight="1">
      <c r="B13" s="43"/>
      <c r="D13" s="148" t="s">
        <v>18</v>
      </c>
      <c r="F13" s="136" t="s">
        <v>1</v>
      </c>
      <c r="I13" s="152" t="s">
        <v>19</v>
      </c>
      <c r="J13" s="136" t="s">
        <v>1</v>
      </c>
      <c r="L13" s="43"/>
    </row>
    <row r="14" s="1" customFormat="1" ht="12" customHeight="1">
      <c r="B14" s="43"/>
      <c r="D14" s="148" t="s">
        <v>20</v>
      </c>
      <c r="F14" s="136" t="s">
        <v>21</v>
      </c>
      <c r="I14" s="152" t="s">
        <v>22</v>
      </c>
      <c r="J14" s="153" t="str">
        <f>'Rekapitulace stavby'!AN8</f>
        <v>24. 5. 2018</v>
      </c>
      <c r="L14" s="43"/>
    </row>
    <row r="15" s="1" customFormat="1" ht="10.8" customHeight="1">
      <c r="B15" s="43"/>
      <c r="I15" s="150"/>
      <c r="L15" s="43"/>
    </row>
    <row r="16" s="1" customFormat="1" ht="12" customHeight="1">
      <c r="B16" s="43"/>
      <c r="D16" s="148" t="s">
        <v>24</v>
      </c>
      <c r="I16" s="152" t="s">
        <v>25</v>
      </c>
      <c r="J16" s="136" t="s">
        <v>1</v>
      </c>
      <c r="L16" s="43"/>
    </row>
    <row r="17" s="1" customFormat="1" ht="18" customHeight="1">
      <c r="B17" s="43"/>
      <c r="E17" s="136" t="s">
        <v>26</v>
      </c>
      <c r="I17" s="152" t="s">
        <v>27</v>
      </c>
      <c r="J17" s="136" t="s">
        <v>1</v>
      </c>
      <c r="L17" s="43"/>
    </row>
    <row r="18" s="1" customFormat="1" ht="6.96" customHeight="1">
      <c r="B18" s="43"/>
      <c r="I18" s="150"/>
      <c r="L18" s="43"/>
    </row>
    <row r="19" s="1" customFormat="1" ht="12" customHeight="1">
      <c r="B19" s="43"/>
      <c r="D19" s="148" t="s">
        <v>28</v>
      </c>
      <c r="I19" s="152" t="s">
        <v>25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36"/>
      <c r="G20" s="136"/>
      <c r="H20" s="136"/>
      <c r="I20" s="152" t="s">
        <v>27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50"/>
      <c r="L21" s="43"/>
    </row>
    <row r="22" s="1" customFormat="1" ht="12" customHeight="1">
      <c r="B22" s="43"/>
      <c r="D22" s="148" t="s">
        <v>30</v>
      </c>
      <c r="I22" s="152" t="s">
        <v>25</v>
      </c>
      <c r="J22" s="136" t="s">
        <v>1</v>
      </c>
      <c r="L22" s="43"/>
    </row>
    <row r="23" s="1" customFormat="1" ht="18" customHeight="1">
      <c r="B23" s="43"/>
      <c r="E23" s="136" t="s">
        <v>31</v>
      </c>
      <c r="I23" s="152" t="s">
        <v>27</v>
      </c>
      <c r="J23" s="136" t="s">
        <v>1</v>
      </c>
      <c r="L23" s="43"/>
    </row>
    <row r="24" s="1" customFormat="1" ht="6.96" customHeight="1">
      <c r="B24" s="43"/>
      <c r="I24" s="150"/>
      <c r="L24" s="43"/>
    </row>
    <row r="25" s="1" customFormat="1" ht="12" customHeight="1">
      <c r="B25" s="43"/>
      <c r="D25" s="148" t="s">
        <v>33</v>
      </c>
      <c r="I25" s="152" t="s">
        <v>25</v>
      </c>
      <c r="J25" s="136" t="s">
        <v>1</v>
      </c>
      <c r="L25" s="43"/>
    </row>
    <row r="26" s="1" customFormat="1" ht="18" customHeight="1">
      <c r="B26" s="43"/>
      <c r="E26" s="136" t="s">
        <v>34</v>
      </c>
      <c r="I26" s="152" t="s">
        <v>27</v>
      </c>
      <c r="J26" s="136" t="s">
        <v>1</v>
      </c>
      <c r="L26" s="43"/>
    </row>
    <row r="27" s="1" customFormat="1" ht="6.96" customHeight="1">
      <c r="B27" s="43"/>
      <c r="I27" s="150"/>
      <c r="L27" s="43"/>
    </row>
    <row r="28" s="1" customFormat="1" ht="12" customHeight="1">
      <c r="B28" s="43"/>
      <c r="D28" s="148" t="s">
        <v>35</v>
      </c>
      <c r="I28" s="150"/>
      <c r="L28" s="43"/>
    </row>
    <row r="29" s="7" customFormat="1" ht="16.5" customHeight="1">
      <c r="B29" s="154"/>
      <c r="E29" s="155" t="s">
        <v>1</v>
      </c>
      <c r="F29" s="155"/>
      <c r="G29" s="155"/>
      <c r="H29" s="155"/>
      <c r="I29" s="156"/>
      <c r="L29" s="154"/>
    </row>
    <row r="30" s="1" customFormat="1" ht="6.96" customHeight="1">
      <c r="B30" s="43"/>
      <c r="I30" s="150"/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57"/>
      <c r="J31" s="78"/>
      <c r="K31" s="78"/>
      <c r="L31" s="43"/>
    </row>
    <row r="32" s="1" customFormat="1" ht="25.44" customHeight="1">
      <c r="B32" s="43"/>
      <c r="D32" s="158" t="s">
        <v>36</v>
      </c>
      <c r="I32" s="150"/>
      <c r="J32" s="159">
        <f>ROUND(J122,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57"/>
      <c r="J33" s="78"/>
      <c r="K33" s="78"/>
      <c r="L33" s="43"/>
    </row>
    <row r="34" s="1" customFormat="1" ht="14.4" customHeight="1">
      <c r="B34" s="43"/>
      <c r="F34" s="160" t="s">
        <v>38</v>
      </c>
      <c r="I34" s="161" t="s">
        <v>37</v>
      </c>
      <c r="J34" s="160" t="s">
        <v>39</v>
      </c>
      <c r="L34" s="43"/>
    </row>
    <row r="35" s="1" customFormat="1" ht="14.4" customHeight="1">
      <c r="B35" s="43"/>
      <c r="D35" s="162" t="s">
        <v>40</v>
      </c>
      <c r="E35" s="148" t="s">
        <v>41</v>
      </c>
      <c r="F35" s="163">
        <f>ROUND((SUM(BE122:BE125)),  2)</f>
        <v>0</v>
      </c>
      <c r="I35" s="164">
        <v>0.20999999999999999</v>
      </c>
      <c r="J35" s="163">
        <f>ROUND(((SUM(BE122:BE125))*I35),  2)</f>
        <v>0</v>
      </c>
      <c r="L35" s="43"/>
    </row>
    <row r="36" s="1" customFormat="1" ht="14.4" customHeight="1">
      <c r="B36" s="43"/>
      <c r="E36" s="148" t="s">
        <v>42</v>
      </c>
      <c r="F36" s="163">
        <f>ROUND((SUM(BF122:BF125)),  2)</f>
        <v>0</v>
      </c>
      <c r="I36" s="164">
        <v>0.14999999999999999</v>
      </c>
      <c r="J36" s="163">
        <f>ROUND(((SUM(BF122:BF125))*I36),  2)</f>
        <v>0</v>
      </c>
      <c r="L36" s="43"/>
    </row>
    <row r="37" hidden="1" s="1" customFormat="1" ht="14.4" customHeight="1">
      <c r="B37" s="43"/>
      <c r="E37" s="148" t="s">
        <v>43</v>
      </c>
      <c r="F37" s="163">
        <f>ROUND((SUM(BG122:BG125)),  2)</f>
        <v>0</v>
      </c>
      <c r="I37" s="164">
        <v>0.20999999999999999</v>
      </c>
      <c r="J37" s="163">
        <f>0</f>
        <v>0</v>
      </c>
      <c r="L37" s="43"/>
    </row>
    <row r="38" hidden="1" s="1" customFormat="1" ht="14.4" customHeight="1">
      <c r="B38" s="43"/>
      <c r="E38" s="148" t="s">
        <v>44</v>
      </c>
      <c r="F38" s="163">
        <f>ROUND((SUM(BH122:BH125)),  2)</f>
        <v>0</v>
      </c>
      <c r="I38" s="164">
        <v>0.14999999999999999</v>
      </c>
      <c r="J38" s="163">
        <f>0</f>
        <v>0</v>
      </c>
      <c r="L38" s="43"/>
    </row>
    <row r="39" hidden="1" s="1" customFormat="1" ht="14.4" customHeight="1">
      <c r="B39" s="43"/>
      <c r="E39" s="148" t="s">
        <v>45</v>
      </c>
      <c r="F39" s="163">
        <f>ROUND((SUM(BI122:BI125)),  2)</f>
        <v>0</v>
      </c>
      <c r="I39" s="164">
        <v>0</v>
      </c>
      <c r="J39" s="163">
        <f>0</f>
        <v>0</v>
      </c>
      <c r="L39" s="43"/>
    </row>
    <row r="40" s="1" customFormat="1" ht="6.96" customHeight="1">
      <c r="B40" s="43"/>
      <c r="I40" s="150"/>
      <c r="L40" s="43"/>
    </row>
    <row r="41" s="1" customFormat="1" ht="25.44" customHeight="1">
      <c r="B41" s="43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70"/>
      <c r="J41" s="171">
        <f>SUM(J32:J39)</f>
        <v>0</v>
      </c>
      <c r="K41" s="172"/>
      <c r="L41" s="43"/>
    </row>
    <row r="42" s="1" customFormat="1" ht="14.4" customHeight="1">
      <c r="B42" s="43"/>
      <c r="I42" s="150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73" t="s">
        <v>49</v>
      </c>
      <c r="E50" s="174"/>
      <c r="F50" s="174"/>
      <c r="G50" s="173" t="s">
        <v>50</v>
      </c>
      <c r="H50" s="174"/>
      <c r="I50" s="175"/>
      <c r="J50" s="174"/>
      <c r="K50" s="174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76" t="s">
        <v>51</v>
      </c>
      <c r="E61" s="177"/>
      <c r="F61" s="178" t="s">
        <v>52</v>
      </c>
      <c r="G61" s="176" t="s">
        <v>51</v>
      </c>
      <c r="H61" s="177"/>
      <c r="I61" s="179"/>
      <c r="J61" s="180" t="s">
        <v>52</v>
      </c>
      <c r="K61" s="177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73" t="s">
        <v>53</v>
      </c>
      <c r="E65" s="174"/>
      <c r="F65" s="174"/>
      <c r="G65" s="173" t="s">
        <v>54</v>
      </c>
      <c r="H65" s="174"/>
      <c r="I65" s="175"/>
      <c r="J65" s="174"/>
      <c r="K65" s="174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76" t="s">
        <v>51</v>
      </c>
      <c r="E76" s="177"/>
      <c r="F76" s="178" t="s">
        <v>52</v>
      </c>
      <c r="G76" s="176" t="s">
        <v>51</v>
      </c>
      <c r="H76" s="177"/>
      <c r="I76" s="179"/>
      <c r="J76" s="180" t="s">
        <v>52</v>
      </c>
      <c r="K76" s="177"/>
      <c r="L76" s="43"/>
    </row>
    <row r="77" s="1" customFormat="1" ht="14.4" customHeight="1"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43"/>
    </row>
    <row r="81" hidden="1" s="1" customFormat="1" ht="6.96" customHeight="1"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43"/>
    </row>
    <row r="82" hidden="1" s="1" customFormat="1" ht="24.96" customHeight="1">
      <c r="B82" s="38"/>
      <c r="C82" s="23" t="s">
        <v>135</v>
      </c>
      <c r="D82" s="39"/>
      <c r="E82" s="39"/>
      <c r="F82" s="39"/>
      <c r="G82" s="39"/>
      <c r="H82" s="39"/>
      <c r="I82" s="150"/>
      <c r="J82" s="39"/>
      <c r="K82" s="39"/>
      <c r="L82" s="43"/>
    </row>
    <row r="83" hidden="1" s="1" customFormat="1" ht="6.96" customHeight="1">
      <c r="B83" s="38"/>
      <c r="C83" s="39"/>
      <c r="D83" s="39"/>
      <c r="E83" s="39"/>
      <c r="F83" s="39"/>
      <c r="G83" s="39"/>
      <c r="H83" s="39"/>
      <c r="I83" s="150"/>
      <c r="J83" s="39"/>
      <c r="K83" s="39"/>
      <c r="L83" s="43"/>
    </row>
    <row r="84" hidden="1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50"/>
      <c r="J84" s="39"/>
      <c r="K84" s="39"/>
      <c r="L84" s="43"/>
    </row>
    <row r="85" hidden="1" s="1" customFormat="1" ht="16.5" customHeight="1">
      <c r="B85" s="38"/>
      <c r="C85" s="39"/>
      <c r="D85" s="39"/>
      <c r="E85" s="187" t="str">
        <f>E7</f>
        <v>Zlepšení tepelně technických vlastností obvodových konstrukcí objektu MŠ Kraiczova</v>
      </c>
      <c r="F85" s="32"/>
      <c r="G85" s="32"/>
      <c r="H85" s="32"/>
      <c r="I85" s="150"/>
      <c r="J85" s="39"/>
      <c r="K85" s="39"/>
      <c r="L85" s="43"/>
    </row>
    <row r="86" hidden="1" ht="12" customHeight="1">
      <c r="B86" s="21"/>
      <c r="C86" s="32" t="s">
        <v>119</v>
      </c>
      <c r="D86" s="22"/>
      <c r="E86" s="22"/>
      <c r="F86" s="22"/>
      <c r="G86" s="22"/>
      <c r="H86" s="22"/>
      <c r="I86" s="141"/>
      <c r="J86" s="22"/>
      <c r="K86" s="22"/>
      <c r="L86" s="20"/>
    </row>
    <row r="87" hidden="1" s="1" customFormat="1" ht="16.5" customHeight="1">
      <c r="B87" s="38"/>
      <c r="C87" s="39"/>
      <c r="D87" s="39"/>
      <c r="E87" s="187" t="s">
        <v>122</v>
      </c>
      <c r="F87" s="39"/>
      <c r="G87" s="39"/>
      <c r="H87" s="39"/>
      <c r="I87" s="150"/>
      <c r="J87" s="39"/>
      <c r="K87" s="39"/>
      <c r="L87" s="43"/>
    </row>
    <row r="88" hidden="1" s="1" customFormat="1" ht="12" customHeight="1">
      <c r="B88" s="38"/>
      <c r="C88" s="32" t="s">
        <v>125</v>
      </c>
      <c r="D88" s="39"/>
      <c r="E88" s="39"/>
      <c r="F88" s="39"/>
      <c r="G88" s="39"/>
      <c r="H88" s="39"/>
      <c r="I88" s="150"/>
      <c r="J88" s="39"/>
      <c r="K88" s="39"/>
      <c r="L88" s="43"/>
    </row>
    <row r="89" hidden="1" s="1" customFormat="1" ht="16.5" customHeight="1">
      <c r="B89" s="38"/>
      <c r="C89" s="39"/>
      <c r="D89" s="39"/>
      <c r="E89" s="71" t="str">
        <f>E11</f>
        <v>004 - D1.4 Elektroinstalace</v>
      </c>
      <c r="F89" s="39"/>
      <c r="G89" s="39"/>
      <c r="H89" s="39"/>
      <c r="I89" s="150"/>
      <c r="J89" s="39"/>
      <c r="K89" s="39"/>
      <c r="L89" s="43"/>
    </row>
    <row r="90" hidden="1" s="1" customFormat="1" ht="6.96" customHeight="1">
      <c r="B90" s="38"/>
      <c r="C90" s="39"/>
      <c r="D90" s="39"/>
      <c r="E90" s="39"/>
      <c r="F90" s="39"/>
      <c r="G90" s="39"/>
      <c r="H90" s="39"/>
      <c r="I90" s="150"/>
      <c r="J90" s="39"/>
      <c r="K90" s="39"/>
      <c r="L90" s="43"/>
    </row>
    <row r="91" hidden="1" s="1" customFormat="1" ht="12" customHeight="1">
      <c r="B91" s="38"/>
      <c r="C91" s="32" t="s">
        <v>20</v>
      </c>
      <c r="D91" s="39"/>
      <c r="E91" s="39"/>
      <c r="F91" s="27" t="str">
        <f>F14</f>
        <v>Valašské Meziříčí</v>
      </c>
      <c r="G91" s="39"/>
      <c r="H91" s="39"/>
      <c r="I91" s="152" t="s">
        <v>22</v>
      </c>
      <c r="J91" s="74" t="str">
        <f>IF(J14="","",J14)</f>
        <v>24. 5. 2018</v>
      </c>
      <c r="K91" s="39"/>
      <c r="L91" s="43"/>
    </row>
    <row r="92" hidden="1" s="1" customFormat="1" ht="6.96" customHeight="1">
      <c r="B92" s="38"/>
      <c r="C92" s="39"/>
      <c r="D92" s="39"/>
      <c r="E92" s="39"/>
      <c r="F92" s="39"/>
      <c r="G92" s="39"/>
      <c r="H92" s="39"/>
      <c r="I92" s="150"/>
      <c r="J92" s="39"/>
      <c r="K92" s="39"/>
      <c r="L92" s="43"/>
    </row>
    <row r="93" hidden="1" s="1" customFormat="1" ht="15.15" customHeight="1">
      <c r="B93" s="38"/>
      <c r="C93" s="32" t="s">
        <v>24</v>
      </c>
      <c r="D93" s="39"/>
      <c r="E93" s="39"/>
      <c r="F93" s="27" t="str">
        <f>E17</f>
        <v>Město Valašské Meziříčí</v>
      </c>
      <c r="G93" s="39"/>
      <c r="H93" s="39"/>
      <c r="I93" s="152" t="s">
        <v>30</v>
      </c>
      <c r="J93" s="36" t="str">
        <f>E23</f>
        <v>Ing.arch.Petr Klier</v>
      </c>
      <c r="K93" s="39"/>
      <c r="L93" s="43"/>
    </row>
    <row r="94" hidden="1" s="1" customFormat="1" ht="15.15" customHeight="1">
      <c r="B94" s="38"/>
      <c r="C94" s="32" t="s">
        <v>28</v>
      </c>
      <c r="D94" s="39"/>
      <c r="E94" s="39"/>
      <c r="F94" s="27" t="str">
        <f>IF(E20="","",E20)</f>
        <v>Vyplň údaj</v>
      </c>
      <c r="G94" s="39"/>
      <c r="H94" s="39"/>
      <c r="I94" s="152" t="s">
        <v>33</v>
      </c>
      <c r="J94" s="36" t="str">
        <f>E26</f>
        <v>Fajfrová Irena</v>
      </c>
      <c r="K94" s="39"/>
      <c r="L94" s="43"/>
    </row>
    <row r="95" hidden="1" s="1" customFormat="1" ht="10.32" customHeight="1">
      <c r="B95" s="38"/>
      <c r="C95" s="39"/>
      <c r="D95" s="39"/>
      <c r="E95" s="39"/>
      <c r="F95" s="39"/>
      <c r="G95" s="39"/>
      <c r="H95" s="39"/>
      <c r="I95" s="150"/>
      <c r="J95" s="39"/>
      <c r="K95" s="39"/>
      <c r="L95" s="43"/>
    </row>
    <row r="96" hidden="1" s="1" customFormat="1" ht="29.28" customHeight="1">
      <c r="B96" s="38"/>
      <c r="C96" s="188" t="s">
        <v>136</v>
      </c>
      <c r="D96" s="189"/>
      <c r="E96" s="189"/>
      <c r="F96" s="189"/>
      <c r="G96" s="189"/>
      <c r="H96" s="189"/>
      <c r="I96" s="190"/>
      <c r="J96" s="191" t="s">
        <v>137</v>
      </c>
      <c r="K96" s="189"/>
      <c r="L96" s="43"/>
    </row>
    <row r="97" hidden="1" s="1" customFormat="1" ht="10.32" customHeight="1">
      <c r="B97" s="38"/>
      <c r="C97" s="39"/>
      <c r="D97" s="39"/>
      <c r="E97" s="39"/>
      <c r="F97" s="39"/>
      <c r="G97" s="39"/>
      <c r="H97" s="39"/>
      <c r="I97" s="150"/>
      <c r="J97" s="39"/>
      <c r="K97" s="39"/>
      <c r="L97" s="43"/>
    </row>
    <row r="98" hidden="1" s="1" customFormat="1" ht="22.8" customHeight="1">
      <c r="B98" s="38"/>
      <c r="C98" s="192" t="s">
        <v>138</v>
      </c>
      <c r="D98" s="39"/>
      <c r="E98" s="39"/>
      <c r="F98" s="39"/>
      <c r="G98" s="39"/>
      <c r="H98" s="39"/>
      <c r="I98" s="150"/>
      <c r="J98" s="105">
        <f>J122</f>
        <v>0</v>
      </c>
      <c r="K98" s="39"/>
      <c r="L98" s="43"/>
      <c r="AU98" s="17" t="s">
        <v>139</v>
      </c>
    </row>
    <row r="99" hidden="1" s="8" customFormat="1" ht="24.96" customHeight="1">
      <c r="B99" s="193"/>
      <c r="C99" s="194"/>
      <c r="D99" s="195" t="s">
        <v>1611</v>
      </c>
      <c r="E99" s="196"/>
      <c r="F99" s="196"/>
      <c r="G99" s="196"/>
      <c r="H99" s="196"/>
      <c r="I99" s="197"/>
      <c r="J99" s="198">
        <f>J123</f>
        <v>0</v>
      </c>
      <c r="K99" s="194"/>
      <c r="L99" s="199"/>
    </row>
    <row r="100" hidden="1" s="9" customFormat="1" ht="19.92" customHeight="1">
      <c r="B100" s="200"/>
      <c r="C100" s="128"/>
      <c r="D100" s="201" t="s">
        <v>1612</v>
      </c>
      <c r="E100" s="202"/>
      <c r="F100" s="202"/>
      <c r="G100" s="202"/>
      <c r="H100" s="202"/>
      <c r="I100" s="203"/>
      <c r="J100" s="204">
        <f>J124</f>
        <v>0</v>
      </c>
      <c r="K100" s="128"/>
      <c r="L100" s="205"/>
    </row>
    <row r="101" hidden="1" s="1" customFormat="1" ht="21.84" customHeight="1">
      <c r="B101" s="38"/>
      <c r="C101" s="39"/>
      <c r="D101" s="39"/>
      <c r="E101" s="39"/>
      <c r="F101" s="39"/>
      <c r="G101" s="39"/>
      <c r="H101" s="39"/>
      <c r="I101" s="150"/>
      <c r="J101" s="39"/>
      <c r="K101" s="39"/>
      <c r="L101" s="43"/>
    </row>
    <row r="102" hidden="1" s="1" customFormat="1" ht="6.96" customHeight="1">
      <c r="B102" s="61"/>
      <c r="C102" s="62"/>
      <c r="D102" s="62"/>
      <c r="E102" s="62"/>
      <c r="F102" s="62"/>
      <c r="G102" s="62"/>
      <c r="H102" s="62"/>
      <c r="I102" s="183"/>
      <c r="J102" s="62"/>
      <c r="K102" s="62"/>
      <c r="L102" s="43"/>
    </row>
    <row r="103" hidden="1"/>
    <row r="104" hidden="1"/>
    <row r="105" hidden="1"/>
    <row r="106" s="1" customFormat="1" ht="6.96" customHeight="1">
      <c r="B106" s="63"/>
      <c r="C106" s="64"/>
      <c r="D106" s="64"/>
      <c r="E106" s="64"/>
      <c r="F106" s="64"/>
      <c r="G106" s="64"/>
      <c r="H106" s="64"/>
      <c r="I106" s="186"/>
      <c r="J106" s="64"/>
      <c r="K106" s="64"/>
      <c r="L106" s="43"/>
    </row>
    <row r="107" s="1" customFormat="1" ht="24.96" customHeight="1">
      <c r="B107" s="38"/>
      <c r="C107" s="23" t="s">
        <v>164</v>
      </c>
      <c r="D107" s="39"/>
      <c r="E107" s="39"/>
      <c r="F107" s="39"/>
      <c r="G107" s="39"/>
      <c r="H107" s="39"/>
      <c r="I107" s="150"/>
      <c r="J107" s="39"/>
      <c r="K107" s="39"/>
      <c r="L107" s="43"/>
    </row>
    <row r="108" s="1" customFormat="1" ht="6.96" customHeight="1">
      <c r="B108" s="38"/>
      <c r="C108" s="39"/>
      <c r="D108" s="39"/>
      <c r="E108" s="39"/>
      <c r="F108" s="39"/>
      <c r="G108" s="39"/>
      <c r="H108" s="39"/>
      <c r="I108" s="150"/>
      <c r="J108" s="39"/>
      <c r="K108" s="39"/>
      <c r="L108" s="43"/>
    </row>
    <row r="109" s="1" customFormat="1" ht="12" customHeight="1">
      <c r="B109" s="38"/>
      <c r="C109" s="32" t="s">
        <v>16</v>
      </c>
      <c r="D109" s="39"/>
      <c r="E109" s="39"/>
      <c r="F109" s="39"/>
      <c r="G109" s="39"/>
      <c r="H109" s="39"/>
      <c r="I109" s="150"/>
      <c r="J109" s="39"/>
      <c r="K109" s="39"/>
      <c r="L109" s="43"/>
    </row>
    <row r="110" s="1" customFormat="1" ht="16.5" customHeight="1">
      <c r="B110" s="38"/>
      <c r="C110" s="39"/>
      <c r="D110" s="39"/>
      <c r="E110" s="187" t="str">
        <f>E7</f>
        <v>Zlepšení tepelně technických vlastností obvodových konstrukcí objektu MŠ Kraiczova</v>
      </c>
      <c r="F110" s="32"/>
      <c r="G110" s="32"/>
      <c r="H110" s="32"/>
      <c r="I110" s="150"/>
      <c r="J110" s="39"/>
      <c r="K110" s="39"/>
      <c r="L110" s="43"/>
    </row>
    <row r="111" ht="12" customHeight="1">
      <c r="B111" s="21"/>
      <c r="C111" s="32" t="s">
        <v>119</v>
      </c>
      <c r="D111" s="22"/>
      <c r="E111" s="22"/>
      <c r="F111" s="22"/>
      <c r="G111" s="22"/>
      <c r="H111" s="22"/>
      <c r="I111" s="141"/>
      <c r="J111" s="22"/>
      <c r="K111" s="22"/>
      <c r="L111" s="20"/>
    </row>
    <row r="112" s="1" customFormat="1" ht="16.5" customHeight="1">
      <c r="B112" s="38"/>
      <c r="C112" s="39"/>
      <c r="D112" s="39"/>
      <c r="E112" s="187" t="s">
        <v>122</v>
      </c>
      <c r="F112" s="39"/>
      <c r="G112" s="39"/>
      <c r="H112" s="39"/>
      <c r="I112" s="150"/>
      <c r="J112" s="39"/>
      <c r="K112" s="39"/>
      <c r="L112" s="43"/>
    </row>
    <row r="113" s="1" customFormat="1" ht="12" customHeight="1">
      <c r="B113" s="38"/>
      <c r="C113" s="32" t="s">
        <v>125</v>
      </c>
      <c r="D113" s="39"/>
      <c r="E113" s="39"/>
      <c r="F113" s="39"/>
      <c r="G113" s="39"/>
      <c r="H113" s="39"/>
      <c r="I113" s="150"/>
      <c r="J113" s="39"/>
      <c r="K113" s="39"/>
      <c r="L113" s="43"/>
    </row>
    <row r="114" s="1" customFormat="1" ht="16.5" customHeight="1">
      <c r="B114" s="38"/>
      <c r="C114" s="39"/>
      <c r="D114" s="39"/>
      <c r="E114" s="71" t="str">
        <f>E11</f>
        <v>004 - D1.4 Elektroinstalace</v>
      </c>
      <c r="F114" s="39"/>
      <c r="G114" s="39"/>
      <c r="H114" s="39"/>
      <c r="I114" s="150"/>
      <c r="J114" s="39"/>
      <c r="K114" s="39"/>
      <c r="L114" s="43"/>
    </row>
    <row r="115" s="1" customFormat="1" ht="6.96" customHeight="1">
      <c r="B115" s="38"/>
      <c r="C115" s="39"/>
      <c r="D115" s="39"/>
      <c r="E115" s="39"/>
      <c r="F115" s="39"/>
      <c r="G115" s="39"/>
      <c r="H115" s="39"/>
      <c r="I115" s="150"/>
      <c r="J115" s="39"/>
      <c r="K115" s="39"/>
      <c r="L115" s="43"/>
    </row>
    <row r="116" s="1" customFormat="1" ht="12" customHeight="1">
      <c r="B116" s="38"/>
      <c r="C116" s="32" t="s">
        <v>20</v>
      </c>
      <c r="D116" s="39"/>
      <c r="E116" s="39"/>
      <c r="F116" s="27" t="str">
        <f>F14</f>
        <v>Valašské Meziříčí</v>
      </c>
      <c r="G116" s="39"/>
      <c r="H116" s="39"/>
      <c r="I116" s="152" t="s">
        <v>22</v>
      </c>
      <c r="J116" s="74" t="str">
        <f>IF(J14="","",J14)</f>
        <v>24. 5. 2018</v>
      </c>
      <c r="K116" s="39"/>
      <c r="L116" s="43"/>
    </row>
    <row r="117" s="1" customFormat="1" ht="6.96" customHeight="1">
      <c r="B117" s="38"/>
      <c r="C117" s="39"/>
      <c r="D117" s="39"/>
      <c r="E117" s="39"/>
      <c r="F117" s="39"/>
      <c r="G117" s="39"/>
      <c r="H117" s="39"/>
      <c r="I117" s="150"/>
      <c r="J117" s="39"/>
      <c r="K117" s="39"/>
      <c r="L117" s="43"/>
    </row>
    <row r="118" s="1" customFormat="1" ht="15.15" customHeight="1">
      <c r="B118" s="38"/>
      <c r="C118" s="32" t="s">
        <v>24</v>
      </c>
      <c r="D118" s="39"/>
      <c r="E118" s="39"/>
      <c r="F118" s="27" t="str">
        <f>E17</f>
        <v>Město Valašské Meziříčí</v>
      </c>
      <c r="G118" s="39"/>
      <c r="H118" s="39"/>
      <c r="I118" s="152" t="s">
        <v>30</v>
      </c>
      <c r="J118" s="36" t="str">
        <f>E23</f>
        <v>Ing.arch.Petr Klier</v>
      </c>
      <c r="K118" s="39"/>
      <c r="L118" s="43"/>
    </row>
    <row r="119" s="1" customFormat="1" ht="15.15" customHeight="1">
      <c r="B119" s="38"/>
      <c r="C119" s="32" t="s">
        <v>28</v>
      </c>
      <c r="D119" s="39"/>
      <c r="E119" s="39"/>
      <c r="F119" s="27" t="str">
        <f>IF(E20="","",E20)</f>
        <v>Vyplň údaj</v>
      </c>
      <c r="G119" s="39"/>
      <c r="H119" s="39"/>
      <c r="I119" s="152" t="s">
        <v>33</v>
      </c>
      <c r="J119" s="36" t="str">
        <f>E26</f>
        <v>Fajfrová Irena</v>
      </c>
      <c r="K119" s="39"/>
      <c r="L119" s="43"/>
    </row>
    <row r="120" s="1" customFormat="1" ht="10.32" customHeight="1">
      <c r="B120" s="38"/>
      <c r="C120" s="39"/>
      <c r="D120" s="39"/>
      <c r="E120" s="39"/>
      <c r="F120" s="39"/>
      <c r="G120" s="39"/>
      <c r="H120" s="39"/>
      <c r="I120" s="150"/>
      <c r="J120" s="39"/>
      <c r="K120" s="39"/>
      <c r="L120" s="43"/>
    </row>
    <row r="121" s="10" customFormat="1" ht="29.28" customHeight="1">
      <c r="B121" s="206"/>
      <c r="C121" s="207" t="s">
        <v>165</v>
      </c>
      <c r="D121" s="208" t="s">
        <v>61</v>
      </c>
      <c r="E121" s="208" t="s">
        <v>57</v>
      </c>
      <c r="F121" s="208" t="s">
        <v>58</v>
      </c>
      <c r="G121" s="208" t="s">
        <v>166</v>
      </c>
      <c r="H121" s="208" t="s">
        <v>167</v>
      </c>
      <c r="I121" s="209" t="s">
        <v>168</v>
      </c>
      <c r="J121" s="208" t="s">
        <v>137</v>
      </c>
      <c r="K121" s="210" t="s">
        <v>169</v>
      </c>
      <c r="L121" s="211"/>
      <c r="M121" s="95" t="s">
        <v>1</v>
      </c>
      <c r="N121" s="96" t="s">
        <v>40</v>
      </c>
      <c r="O121" s="96" t="s">
        <v>170</v>
      </c>
      <c r="P121" s="96" t="s">
        <v>171</v>
      </c>
      <c r="Q121" s="96" t="s">
        <v>172</v>
      </c>
      <c r="R121" s="96" t="s">
        <v>173</v>
      </c>
      <c r="S121" s="96" t="s">
        <v>174</v>
      </c>
      <c r="T121" s="97" t="s">
        <v>175</v>
      </c>
    </row>
    <row r="122" s="1" customFormat="1" ht="22.8" customHeight="1">
      <c r="B122" s="38"/>
      <c r="C122" s="102" t="s">
        <v>176</v>
      </c>
      <c r="D122" s="39"/>
      <c r="E122" s="39"/>
      <c r="F122" s="39"/>
      <c r="G122" s="39"/>
      <c r="H122" s="39"/>
      <c r="I122" s="150"/>
      <c r="J122" s="212">
        <f>BK122</f>
        <v>0</v>
      </c>
      <c r="K122" s="39"/>
      <c r="L122" s="43"/>
      <c r="M122" s="98"/>
      <c r="N122" s="99"/>
      <c r="O122" s="99"/>
      <c r="P122" s="213">
        <f>P123</f>
        <v>0</v>
      </c>
      <c r="Q122" s="99"/>
      <c r="R122" s="213">
        <f>R123</f>
        <v>0</v>
      </c>
      <c r="S122" s="99"/>
      <c r="T122" s="214">
        <f>T123</f>
        <v>0</v>
      </c>
      <c r="AT122" s="17" t="s">
        <v>75</v>
      </c>
      <c r="AU122" s="17" t="s">
        <v>139</v>
      </c>
      <c r="BK122" s="215">
        <f>BK123</f>
        <v>0</v>
      </c>
    </row>
    <row r="123" s="11" customFormat="1" ht="25.92" customHeight="1">
      <c r="B123" s="216"/>
      <c r="C123" s="217"/>
      <c r="D123" s="218" t="s">
        <v>75</v>
      </c>
      <c r="E123" s="219" t="s">
        <v>308</v>
      </c>
      <c r="F123" s="219" t="s">
        <v>1613</v>
      </c>
      <c r="G123" s="217"/>
      <c r="H123" s="217"/>
      <c r="I123" s="220"/>
      <c r="J123" s="221">
        <f>BK123</f>
        <v>0</v>
      </c>
      <c r="K123" s="217"/>
      <c r="L123" s="222"/>
      <c r="M123" s="223"/>
      <c r="N123" s="224"/>
      <c r="O123" s="224"/>
      <c r="P123" s="225">
        <f>P124</f>
        <v>0</v>
      </c>
      <c r="Q123" s="224"/>
      <c r="R123" s="225">
        <f>R124</f>
        <v>0</v>
      </c>
      <c r="S123" s="224"/>
      <c r="T123" s="226">
        <f>T124</f>
        <v>0</v>
      </c>
      <c r="AR123" s="227" t="s">
        <v>197</v>
      </c>
      <c r="AT123" s="228" t="s">
        <v>75</v>
      </c>
      <c r="AU123" s="228" t="s">
        <v>76</v>
      </c>
      <c r="AY123" s="227" t="s">
        <v>179</v>
      </c>
      <c r="BK123" s="229">
        <f>BK124</f>
        <v>0</v>
      </c>
    </row>
    <row r="124" s="11" customFormat="1" ht="22.8" customHeight="1">
      <c r="B124" s="216"/>
      <c r="C124" s="217"/>
      <c r="D124" s="218" t="s">
        <v>75</v>
      </c>
      <c r="E124" s="230" t="s">
        <v>1614</v>
      </c>
      <c r="F124" s="230" t="s">
        <v>1615</v>
      </c>
      <c r="G124" s="217"/>
      <c r="H124" s="217"/>
      <c r="I124" s="220"/>
      <c r="J124" s="231">
        <f>BK124</f>
        <v>0</v>
      </c>
      <c r="K124" s="217"/>
      <c r="L124" s="222"/>
      <c r="M124" s="223"/>
      <c r="N124" s="224"/>
      <c r="O124" s="224"/>
      <c r="P124" s="225">
        <f>P125</f>
        <v>0</v>
      </c>
      <c r="Q124" s="224"/>
      <c r="R124" s="225">
        <f>R125</f>
        <v>0</v>
      </c>
      <c r="S124" s="224"/>
      <c r="T124" s="226">
        <f>T125</f>
        <v>0</v>
      </c>
      <c r="AR124" s="227" t="s">
        <v>197</v>
      </c>
      <c r="AT124" s="228" t="s">
        <v>75</v>
      </c>
      <c r="AU124" s="228" t="s">
        <v>83</v>
      </c>
      <c r="AY124" s="227" t="s">
        <v>179</v>
      </c>
      <c r="BK124" s="229">
        <f>BK125</f>
        <v>0</v>
      </c>
    </row>
    <row r="125" s="1" customFormat="1" ht="16.5" customHeight="1">
      <c r="B125" s="38"/>
      <c r="C125" s="232" t="s">
        <v>83</v>
      </c>
      <c r="D125" s="232" t="s">
        <v>181</v>
      </c>
      <c r="E125" s="233" t="s">
        <v>1616</v>
      </c>
      <c r="F125" s="234" t="s">
        <v>1617</v>
      </c>
      <c r="G125" s="235" t="s">
        <v>1601</v>
      </c>
      <c r="H125" s="236">
        <v>1</v>
      </c>
      <c r="I125" s="237"/>
      <c r="J125" s="238">
        <f>ROUND(I125*H125,2)</f>
        <v>0</v>
      </c>
      <c r="K125" s="234" t="s">
        <v>1</v>
      </c>
      <c r="L125" s="43"/>
      <c r="M125" s="300" t="s">
        <v>1</v>
      </c>
      <c r="N125" s="301" t="s">
        <v>41</v>
      </c>
      <c r="O125" s="302"/>
      <c r="P125" s="303">
        <f>O125*H125</f>
        <v>0</v>
      </c>
      <c r="Q125" s="303">
        <v>0</v>
      </c>
      <c r="R125" s="303">
        <f>Q125*H125</f>
        <v>0</v>
      </c>
      <c r="S125" s="303">
        <v>0</v>
      </c>
      <c r="T125" s="304">
        <f>S125*H125</f>
        <v>0</v>
      </c>
      <c r="AR125" s="243" t="s">
        <v>682</v>
      </c>
      <c r="AT125" s="243" t="s">
        <v>181</v>
      </c>
      <c r="AU125" s="243" t="s">
        <v>85</v>
      </c>
      <c r="AY125" s="17" t="s">
        <v>179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17" t="s">
        <v>83</v>
      </c>
      <c r="BK125" s="244">
        <f>ROUND(I125*H125,2)</f>
        <v>0</v>
      </c>
      <c r="BL125" s="17" t="s">
        <v>682</v>
      </c>
      <c r="BM125" s="243" t="s">
        <v>1618</v>
      </c>
    </row>
    <row r="126" s="1" customFormat="1" ht="6.96" customHeight="1">
      <c r="B126" s="61"/>
      <c r="C126" s="62"/>
      <c r="D126" s="62"/>
      <c r="E126" s="62"/>
      <c r="F126" s="62"/>
      <c r="G126" s="62"/>
      <c r="H126" s="62"/>
      <c r="I126" s="183"/>
      <c r="J126" s="62"/>
      <c r="K126" s="62"/>
      <c r="L126" s="43"/>
    </row>
  </sheetData>
  <sheetProtection sheet="1" autoFilter="0" formatColumns="0" formatRows="0" objects="1" scenarios="1" spinCount="100000" saltValue="1KU9Vjpdfw/pKKDFceJFDGglQaMxPmLlGPaU23J4wSALh8D2V60uivlQr4FMjUU6fB7Gc8O9gVxQ7SNaHp/y1Q==" hashValue="EReuHZyjcOBBKf2vvuXmSZiwG8/vEs0HnMTOlF+HFsQ4WaYKZQKq7gIZwgIq9ncT7QL2Imu3GYyXeR3DDI+8iA==" algorithmName="SHA-512" password="CC35"/>
  <autoFilter ref="C121:K1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102</v>
      </c>
      <c r="AZ2" s="142" t="s">
        <v>1619</v>
      </c>
      <c r="BA2" s="142" t="s">
        <v>1</v>
      </c>
      <c r="BB2" s="142" t="s">
        <v>1</v>
      </c>
      <c r="BC2" s="142" t="s">
        <v>1620</v>
      </c>
      <c r="BD2" s="142" t="s">
        <v>85</v>
      </c>
    </row>
    <row r="3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20"/>
      <c r="AT3" s="17" t="s">
        <v>85</v>
      </c>
      <c r="AZ3" s="142" t="s">
        <v>1488</v>
      </c>
      <c r="BA3" s="142" t="s">
        <v>1</v>
      </c>
      <c r="BB3" s="142" t="s">
        <v>1</v>
      </c>
      <c r="BC3" s="142" t="s">
        <v>1621</v>
      </c>
      <c r="BD3" s="142" t="s">
        <v>85</v>
      </c>
    </row>
    <row r="4" ht="24.96" customHeight="1">
      <c r="B4" s="20"/>
      <c r="D4" s="146" t="s">
        <v>110</v>
      </c>
      <c r="L4" s="20"/>
      <c r="M4" s="147" t="s">
        <v>10</v>
      </c>
      <c r="AT4" s="17" t="s">
        <v>4</v>
      </c>
      <c r="AZ4" s="142" t="s">
        <v>1494</v>
      </c>
      <c r="BA4" s="142" t="s">
        <v>1</v>
      </c>
      <c r="BB4" s="142" t="s">
        <v>1</v>
      </c>
      <c r="BC4" s="142" t="s">
        <v>1622</v>
      </c>
      <c r="BD4" s="142" t="s">
        <v>85</v>
      </c>
    </row>
    <row r="5" ht="6.96" customHeight="1">
      <c r="B5" s="20"/>
      <c r="L5" s="20"/>
    </row>
    <row r="6" ht="12" customHeight="1">
      <c r="B6" s="20"/>
      <c r="D6" s="148" t="s">
        <v>16</v>
      </c>
      <c r="L6" s="20"/>
    </row>
    <row r="7" ht="16.5" customHeight="1">
      <c r="B7" s="20"/>
      <c r="E7" s="149" t="str">
        <f>'Rekapitulace stavby'!K6</f>
        <v>Zlepšení tepelně technických vlastností obvodových konstrukcí objektu MŠ Kraiczova</v>
      </c>
      <c r="F7" s="148"/>
      <c r="G7" s="148"/>
      <c r="H7" s="148"/>
      <c r="L7" s="20"/>
    </row>
    <row r="8" ht="12" customHeight="1">
      <c r="B8" s="20"/>
      <c r="D8" s="148" t="s">
        <v>119</v>
      </c>
      <c r="L8" s="20"/>
    </row>
    <row r="9" s="1" customFormat="1" ht="16.5" customHeight="1">
      <c r="B9" s="43"/>
      <c r="E9" s="149" t="s">
        <v>122</v>
      </c>
      <c r="F9" s="1"/>
      <c r="G9" s="1"/>
      <c r="H9" s="1"/>
      <c r="I9" s="150"/>
      <c r="L9" s="43"/>
    </row>
    <row r="10" s="1" customFormat="1" ht="12" customHeight="1">
      <c r="B10" s="43"/>
      <c r="D10" s="148" t="s">
        <v>125</v>
      </c>
      <c r="I10" s="150"/>
      <c r="L10" s="43"/>
    </row>
    <row r="11" s="1" customFormat="1" ht="36.96" customHeight="1">
      <c r="B11" s="43"/>
      <c r="E11" s="151" t="s">
        <v>1623</v>
      </c>
      <c r="F11" s="1"/>
      <c r="G11" s="1"/>
      <c r="H11" s="1"/>
      <c r="I11" s="150"/>
      <c r="L11" s="43"/>
    </row>
    <row r="12" s="1" customFormat="1">
      <c r="B12" s="43"/>
      <c r="I12" s="150"/>
      <c r="L12" s="43"/>
    </row>
    <row r="13" s="1" customFormat="1" ht="12" customHeight="1">
      <c r="B13" s="43"/>
      <c r="D13" s="148" t="s">
        <v>18</v>
      </c>
      <c r="F13" s="136" t="s">
        <v>1</v>
      </c>
      <c r="I13" s="152" t="s">
        <v>19</v>
      </c>
      <c r="J13" s="136" t="s">
        <v>1</v>
      </c>
      <c r="L13" s="43"/>
    </row>
    <row r="14" s="1" customFormat="1" ht="12" customHeight="1">
      <c r="B14" s="43"/>
      <c r="D14" s="148" t="s">
        <v>20</v>
      </c>
      <c r="F14" s="136" t="s">
        <v>21</v>
      </c>
      <c r="I14" s="152" t="s">
        <v>22</v>
      </c>
      <c r="J14" s="153" t="str">
        <f>'Rekapitulace stavby'!AN8</f>
        <v>24. 5. 2018</v>
      </c>
      <c r="L14" s="43"/>
    </row>
    <row r="15" s="1" customFormat="1" ht="10.8" customHeight="1">
      <c r="B15" s="43"/>
      <c r="I15" s="150"/>
      <c r="L15" s="43"/>
    </row>
    <row r="16" s="1" customFormat="1" ht="12" customHeight="1">
      <c r="B16" s="43"/>
      <c r="D16" s="148" t="s">
        <v>24</v>
      </c>
      <c r="I16" s="152" t="s">
        <v>25</v>
      </c>
      <c r="J16" s="136" t="s">
        <v>1</v>
      </c>
      <c r="L16" s="43"/>
    </row>
    <row r="17" s="1" customFormat="1" ht="18" customHeight="1">
      <c r="B17" s="43"/>
      <c r="E17" s="136" t="s">
        <v>26</v>
      </c>
      <c r="I17" s="152" t="s">
        <v>27</v>
      </c>
      <c r="J17" s="136" t="s">
        <v>1</v>
      </c>
      <c r="L17" s="43"/>
    </row>
    <row r="18" s="1" customFormat="1" ht="6.96" customHeight="1">
      <c r="B18" s="43"/>
      <c r="I18" s="150"/>
      <c r="L18" s="43"/>
    </row>
    <row r="19" s="1" customFormat="1" ht="12" customHeight="1">
      <c r="B19" s="43"/>
      <c r="D19" s="148" t="s">
        <v>28</v>
      </c>
      <c r="I19" s="152" t="s">
        <v>25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36"/>
      <c r="G20" s="136"/>
      <c r="H20" s="136"/>
      <c r="I20" s="152" t="s">
        <v>27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50"/>
      <c r="L21" s="43"/>
    </row>
    <row r="22" s="1" customFormat="1" ht="12" customHeight="1">
      <c r="B22" s="43"/>
      <c r="D22" s="148" t="s">
        <v>30</v>
      </c>
      <c r="I22" s="152" t="s">
        <v>25</v>
      </c>
      <c r="J22" s="136" t="s">
        <v>1</v>
      </c>
      <c r="L22" s="43"/>
    </row>
    <row r="23" s="1" customFormat="1" ht="18" customHeight="1">
      <c r="B23" s="43"/>
      <c r="E23" s="136" t="s">
        <v>31</v>
      </c>
      <c r="I23" s="152" t="s">
        <v>27</v>
      </c>
      <c r="J23" s="136" t="s">
        <v>1</v>
      </c>
      <c r="L23" s="43"/>
    </row>
    <row r="24" s="1" customFormat="1" ht="6.96" customHeight="1">
      <c r="B24" s="43"/>
      <c r="I24" s="150"/>
      <c r="L24" s="43"/>
    </row>
    <row r="25" s="1" customFormat="1" ht="12" customHeight="1">
      <c r="B25" s="43"/>
      <c r="D25" s="148" t="s">
        <v>33</v>
      </c>
      <c r="I25" s="152" t="s">
        <v>25</v>
      </c>
      <c r="J25" s="136" t="s">
        <v>1</v>
      </c>
      <c r="L25" s="43"/>
    </row>
    <row r="26" s="1" customFormat="1" ht="18" customHeight="1">
      <c r="B26" s="43"/>
      <c r="E26" s="136" t="s">
        <v>34</v>
      </c>
      <c r="I26" s="152" t="s">
        <v>27</v>
      </c>
      <c r="J26" s="136" t="s">
        <v>1</v>
      </c>
      <c r="L26" s="43"/>
    </row>
    <row r="27" s="1" customFormat="1" ht="6.96" customHeight="1">
      <c r="B27" s="43"/>
      <c r="I27" s="150"/>
      <c r="L27" s="43"/>
    </row>
    <row r="28" s="1" customFormat="1" ht="12" customHeight="1">
      <c r="B28" s="43"/>
      <c r="D28" s="148" t="s">
        <v>35</v>
      </c>
      <c r="I28" s="150"/>
      <c r="L28" s="43"/>
    </row>
    <row r="29" s="7" customFormat="1" ht="16.5" customHeight="1">
      <c r="B29" s="154"/>
      <c r="E29" s="155" t="s">
        <v>1</v>
      </c>
      <c r="F29" s="155"/>
      <c r="G29" s="155"/>
      <c r="H29" s="155"/>
      <c r="I29" s="156"/>
      <c r="L29" s="154"/>
    </row>
    <row r="30" s="1" customFormat="1" ht="6.96" customHeight="1">
      <c r="B30" s="43"/>
      <c r="I30" s="150"/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57"/>
      <c r="J31" s="78"/>
      <c r="K31" s="78"/>
      <c r="L31" s="43"/>
    </row>
    <row r="32" s="1" customFormat="1" ht="25.44" customHeight="1">
      <c r="B32" s="43"/>
      <c r="D32" s="158" t="s">
        <v>36</v>
      </c>
      <c r="I32" s="150"/>
      <c r="J32" s="159">
        <f>ROUND(J131,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57"/>
      <c r="J33" s="78"/>
      <c r="K33" s="78"/>
      <c r="L33" s="43"/>
    </row>
    <row r="34" s="1" customFormat="1" ht="14.4" customHeight="1">
      <c r="B34" s="43"/>
      <c r="F34" s="160" t="s">
        <v>38</v>
      </c>
      <c r="I34" s="161" t="s">
        <v>37</v>
      </c>
      <c r="J34" s="160" t="s">
        <v>39</v>
      </c>
      <c r="L34" s="43"/>
    </row>
    <row r="35" s="1" customFormat="1" ht="14.4" customHeight="1">
      <c r="B35" s="43"/>
      <c r="D35" s="162" t="s">
        <v>40</v>
      </c>
      <c r="E35" s="148" t="s">
        <v>41</v>
      </c>
      <c r="F35" s="163">
        <f>ROUND((SUM(BE131:BE243)),  2)</f>
        <v>0</v>
      </c>
      <c r="I35" s="164">
        <v>0.20999999999999999</v>
      </c>
      <c r="J35" s="163">
        <f>ROUND(((SUM(BE131:BE243))*I35),  2)</f>
        <v>0</v>
      </c>
      <c r="L35" s="43"/>
    </row>
    <row r="36" s="1" customFormat="1" ht="14.4" customHeight="1">
      <c r="B36" s="43"/>
      <c r="E36" s="148" t="s">
        <v>42</v>
      </c>
      <c r="F36" s="163">
        <f>ROUND((SUM(BF131:BF243)),  2)</f>
        <v>0</v>
      </c>
      <c r="I36" s="164">
        <v>0.14999999999999999</v>
      </c>
      <c r="J36" s="163">
        <f>ROUND(((SUM(BF131:BF243))*I36),  2)</f>
        <v>0</v>
      </c>
      <c r="L36" s="43"/>
    </row>
    <row r="37" hidden="1" s="1" customFormat="1" ht="14.4" customHeight="1">
      <c r="B37" s="43"/>
      <c r="E37" s="148" t="s">
        <v>43</v>
      </c>
      <c r="F37" s="163">
        <f>ROUND((SUM(BG131:BG243)),  2)</f>
        <v>0</v>
      </c>
      <c r="I37" s="164">
        <v>0.20999999999999999</v>
      </c>
      <c r="J37" s="163">
        <f>0</f>
        <v>0</v>
      </c>
      <c r="L37" s="43"/>
    </row>
    <row r="38" hidden="1" s="1" customFormat="1" ht="14.4" customHeight="1">
      <c r="B38" s="43"/>
      <c r="E38" s="148" t="s">
        <v>44</v>
      </c>
      <c r="F38" s="163">
        <f>ROUND((SUM(BH131:BH243)),  2)</f>
        <v>0</v>
      </c>
      <c r="I38" s="164">
        <v>0.14999999999999999</v>
      </c>
      <c r="J38" s="163">
        <f>0</f>
        <v>0</v>
      </c>
      <c r="L38" s="43"/>
    </row>
    <row r="39" hidden="1" s="1" customFormat="1" ht="14.4" customHeight="1">
      <c r="B39" s="43"/>
      <c r="E39" s="148" t="s">
        <v>45</v>
      </c>
      <c r="F39" s="163">
        <f>ROUND((SUM(BI131:BI243)),  2)</f>
        <v>0</v>
      </c>
      <c r="I39" s="164">
        <v>0</v>
      </c>
      <c r="J39" s="163">
        <f>0</f>
        <v>0</v>
      </c>
      <c r="L39" s="43"/>
    </row>
    <row r="40" s="1" customFormat="1" ht="6.96" customHeight="1">
      <c r="B40" s="43"/>
      <c r="I40" s="150"/>
      <c r="L40" s="43"/>
    </row>
    <row r="41" s="1" customFormat="1" ht="25.44" customHeight="1">
      <c r="B41" s="43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70"/>
      <c r="J41" s="171">
        <f>SUM(J32:J39)</f>
        <v>0</v>
      </c>
      <c r="K41" s="172"/>
      <c r="L41" s="43"/>
    </row>
    <row r="42" s="1" customFormat="1" ht="14.4" customHeight="1">
      <c r="B42" s="43"/>
      <c r="I42" s="150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73" t="s">
        <v>49</v>
      </c>
      <c r="E50" s="174"/>
      <c r="F50" s="174"/>
      <c r="G50" s="173" t="s">
        <v>50</v>
      </c>
      <c r="H50" s="174"/>
      <c r="I50" s="175"/>
      <c r="J50" s="174"/>
      <c r="K50" s="174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76" t="s">
        <v>51</v>
      </c>
      <c r="E61" s="177"/>
      <c r="F61" s="178" t="s">
        <v>52</v>
      </c>
      <c r="G61" s="176" t="s">
        <v>51</v>
      </c>
      <c r="H61" s="177"/>
      <c r="I61" s="179"/>
      <c r="J61" s="180" t="s">
        <v>52</v>
      </c>
      <c r="K61" s="177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73" t="s">
        <v>53</v>
      </c>
      <c r="E65" s="174"/>
      <c r="F65" s="174"/>
      <c r="G65" s="173" t="s">
        <v>54</v>
      </c>
      <c r="H65" s="174"/>
      <c r="I65" s="175"/>
      <c r="J65" s="174"/>
      <c r="K65" s="174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76" t="s">
        <v>51</v>
      </c>
      <c r="E76" s="177"/>
      <c r="F76" s="178" t="s">
        <v>52</v>
      </c>
      <c r="G76" s="176" t="s">
        <v>51</v>
      </c>
      <c r="H76" s="177"/>
      <c r="I76" s="179"/>
      <c r="J76" s="180" t="s">
        <v>52</v>
      </c>
      <c r="K76" s="177"/>
      <c r="L76" s="43"/>
    </row>
    <row r="77" s="1" customFormat="1" ht="14.4" customHeight="1"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43"/>
    </row>
    <row r="81" hidden="1" s="1" customFormat="1" ht="6.96" customHeight="1"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43"/>
    </row>
    <row r="82" hidden="1" s="1" customFormat="1" ht="24.96" customHeight="1">
      <c r="B82" s="38"/>
      <c r="C82" s="23" t="s">
        <v>135</v>
      </c>
      <c r="D82" s="39"/>
      <c r="E82" s="39"/>
      <c r="F82" s="39"/>
      <c r="G82" s="39"/>
      <c r="H82" s="39"/>
      <c r="I82" s="150"/>
      <c r="J82" s="39"/>
      <c r="K82" s="39"/>
      <c r="L82" s="43"/>
    </row>
    <row r="83" hidden="1" s="1" customFormat="1" ht="6.96" customHeight="1">
      <c r="B83" s="38"/>
      <c r="C83" s="39"/>
      <c r="D83" s="39"/>
      <c r="E83" s="39"/>
      <c r="F83" s="39"/>
      <c r="G83" s="39"/>
      <c r="H83" s="39"/>
      <c r="I83" s="150"/>
      <c r="J83" s="39"/>
      <c r="K83" s="39"/>
      <c r="L83" s="43"/>
    </row>
    <row r="84" hidden="1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50"/>
      <c r="J84" s="39"/>
      <c r="K84" s="39"/>
      <c r="L84" s="43"/>
    </row>
    <row r="85" hidden="1" s="1" customFormat="1" ht="16.5" customHeight="1">
      <c r="B85" s="38"/>
      <c r="C85" s="39"/>
      <c r="D85" s="39"/>
      <c r="E85" s="187" t="str">
        <f>E7</f>
        <v>Zlepšení tepelně technických vlastností obvodových konstrukcí objektu MŠ Kraiczova</v>
      </c>
      <c r="F85" s="32"/>
      <c r="G85" s="32"/>
      <c r="H85" s="32"/>
      <c r="I85" s="150"/>
      <c r="J85" s="39"/>
      <c r="K85" s="39"/>
      <c r="L85" s="43"/>
    </row>
    <row r="86" hidden="1" ht="12" customHeight="1">
      <c r="B86" s="21"/>
      <c r="C86" s="32" t="s">
        <v>119</v>
      </c>
      <c r="D86" s="22"/>
      <c r="E86" s="22"/>
      <c r="F86" s="22"/>
      <c r="G86" s="22"/>
      <c r="H86" s="22"/>
      <c r="I86" s="141"/>
      <c r="J86" s="22"/>
      <c r="K86" s="22"/>
      <c r="L86" s="20"/>
    </row>
    <row r="87" hidden="1" s="1" customFormat="1" ht="16.5" customHeight="1">
      <c r="B87" s="38"/>
      <c r="C87" s="39"/>
      <c r="D87" s="39"/>
      <c r="E87" s="187" t="s">
        <v>122</v>
      </c>
      <c r="F87" s="39"/>
      <c r="G87" s="39"/>
      <c r="H87" s="39"/>
      <c r="I87" s="150"/>
      <c r="J87" s="39"/>
      <c r="K87" s="39"/>
      <c r="L87" s="43"/>
    </row>
    <row r="88" hidden="1" s="1" customFormat="1" ht="12" customHeight="1">
      <c r="B88" s="38"/>
      <c r="C88" s="32" t="s">
        <v>125</v>
      </c>
      <c r="D88" s="39"/>
      <c r="E88" s="39"/>
      <c r="F88" s="39"/>
      <c r="G88" s="39"/>
      <c r="H88" s="39"/>
      <c r="I88" s="150"/>
      <c r="J88" s="39"/>
      <c r="K88" s="39"/>
      <c r="L88" s="43"/>
    </row>
    <row r="89" hidden="1" s="1" customFormat="1" ht="16.5" customHeight="1">
      <c r="B89" s="38"/>
      <c r="C89" s="39"/>
      <c r="D89" s="39"/>
      <c r="E89" s="71" t="str">
        <f>E11</f>
        <v>005 - Oprava zpevněných ploch</v>
      </c>
      <c r="F89" s="39"/>
      <c r="G89" s="39"/>
      <c r="H89" s="39"/>
      <c r="I89" s="150"/>
      <c r="J89" s="39"/>
      <c r="K89" s="39"/>
      <c r="L89" s="43"/>
    </row>
    <row r="90" hidden="1" s="1" customFormat="1" ht="6.96" customHeight="1">
      <c r="B90" s="38"/>
      <c r="C90" s="39"/>
      <c r="D90" s="39"/>
      <c r="E90" s="39"/>
      <c r="F90" s="39"/>
      <c r="G90" s="39"/>
      <c r="H90" s="39"/>
      <c r="I90" s="150"/>
      <c r="J90" s="39"/>
      <c r="K90" s="39"/>
      <c r="L90" s="43"/>
    </row>
    <row r="91" hidden="1" s="1" customFormat="1" ht="12" customHeight="1">
      <c r="B91" s="38"/>
      <c r="C91" s="32" t="s">
        <v>20</v>
      </c>
      <c r="D91" s="39"/>
      <c r="E91" s="39"/>
      <c r="F91" s="27" t="str">
        <f>F14</f>
        <v>Valašské Meziříčí</v>
      </c>
      <c r="G91" s="39"/>
      <c r="H91" s="39"/>
      <c r="I91" s="152" t="s">
        <v>22</v>
      </c>
      <c r="J91" s="74" t="str">
        <f>IF(J14="","",J14)</f>
        <v>24. 5. 2018</v>
      </c>
      <c r="K91" s="39"/>
      <c r="L91" s="43"/>
    </row>
    <row r="92" hidden="1" s="1" customFormat="1" ht="6.96" customHeight="1">
      <c r="B92" s="38"/>
      <c r="C92" s="39"/>
      <c r="D92" s="39"/>
      <c r="E92" s="39"/>
      <c r="F92" s="39"/>
      <c r="G92" s="39"/>
      <c r="H92" s="39"/>
      <c r="I92" s="150"/>
      <c r="J92" s="39"/>
      <c r="K92" s="39"/>
      <c r="L92" s="43"/>
    </row>
    <row r="93" hidden="1" s="1" customFormat="1" ht="15.15" customHeight="1">
      <c r="B93" s="38"/>
      <c r="C93" s="32" t="s">
        <v>24</v>
      </c>
      <c r="D93" s="39"/>
      <c r="E93" s="39"/>
      <c r="F93" s="27" t="str">
        <f>E17</f>
        <v>Město Valašské Meziříčí</v>
      </c>
      <c r="G93" s="39"/>
      <c r="H93" s="39"/>
      <c r="I93" s="152" t="s">
        <v>30</v>
      </c>
      <c r="J93" s="36" t="str">
        <f>E23</f>
        <v>Ing.arch.Petr Klier</v>
      </c>
      <c r="K93" s="39"/>
      <c r="L93" s="43"/>
    </row>
    <row r="94" hidden="1" s="1" customFormat="1" ht="15.15" customHeight="1">
      <c r="B94" s="38"/>
      <c r="C94" s="32" t="s">
        <v>28</v>
      </c>
      <c r="D94" s="39"/>
      <c r="E94" s="39"/>
      <c r="F94" s="27" t="str">
        <f>IF(E20="","",E20)</f>
        <v>Vyplň údaj</v>
      </c>
      <c r="G94" s="39"/>
      <c r="H94" s="39"/>
      <c r="I94" s="152" t="s">
        <v>33</v>
      </c>
      <c r="J94" s="36" t="str">
        <f>E26</f>
        <v>Fajfrová Irena</v>
      </c>
      <c r="K94" s="39"/>
      <c r="L94" s="43"/>
    </row>
    <row r="95" hidden="1" s="1" customFormat="1" ht="10.32" customHeight="1">
      <c r="B95" s="38"/>
      <c r="C95" s="39"/>
      <c r="D95" s="39"/>
      <c r="E95" s="39"/>
      <c r="F95" s="39"/>
      <c r="G95" s="39"/>
      <c r="H95" s="39"/>
      <c r="I95" s="150"/>
      <c r="J95" s="39"/>
      <c r="K95" s="39"/>
      <c r="L95" s="43"/>
    </row>
    <row r="96" hidden="1" s="1" customFormat="1" ht="29.28" customHeight="1">
      <c r="B96" s="38"/>
      <c r="C96" s="188" t="s">
        <v>136</v>
      </c>
      <c r="D96" s="189"/>
      <c r="E96" s="189"/>
      <c r="F96" s="189"/>
      <c r="G96" s="189"/>
      <c r="H96" s="189"/>
      <c r="I96" s="190"/>
      <c r="J96" s="191" t="s">
        <v>137</v>
      </c>
      <c r="K96" s="189"/>
      <c r="L96" s="43"/>
    </row>
    <row r="97" hidden="1" s="1" customFormat="1" ht="10.32" customHeight="1">
      <c r="B97" s="38"/>
      <c r="C97" s="39"/>
      <c r="D97" s="39"/>
      <c r="E97" s="39"/>
      <c r="F97" s="39"/>
      <c r="G97" s="39"/>
      <c r="H97" s="39"/>
      <c r="I97" s="150"/>
      <c r="J97" s="39"/>
      <c r="K97" s="39"/>
      <c r="L97" s="43"/>
    </row>
    <row r="98" hidden="1" s="1" customFormat="1" ht="22.8" customHeight="1">
      <c r="B98" s="38"/>
      <c r="C98" s="192" t="s">
        <v>138</v>
      </c>
      <c r="D98" s="39"/>
      <c r="E98" s="39"/>
      <c r="F98" s="39"/>
      <c r="G98" s="39"/>
      <c r="H98" s="39"/>
      <c r="I98" s="150"/>
      <c r="J98" s="105">
        <f>J131</f>
        <v>0</v>
      </c>
      <c r="K98" s="39"/>
      <c r="L98" s="43"/>
      <c r="AU98" s="17" t="s">
        <v>139</v>
      </c>
    </row>
    <row r="99" hidden="1" s="8" customFormat="1" ht="24.96" customHeight="1">
      <c r="B99" s="193"/>
      <c r="C99" s="194"/>
      <c r="D99" s="195" t="s">
        <v>140</v>
      </c>
      <c r="E99" s="196"/>
      <c r="F99" s="196"/>
      <c r="G99" s="196"/>
      <c r="H99" s="196"/>
      <c r="I99" s="197"/>
      <c r="J99" s="198">
        <f>J132</f>
        <v>0</v>
      </c>
      <c r="K99" s="194"/>
      <c r="L99" s="199"/>
    </row>
    <row r="100" hidden="1" s="9" customFormat="1" ht="19.92" customHeight="1">
      <c r="B100" s="200"/>
      <c r="C100" s="128"/>
      <c r="D100" s="201" t="s">
        <v>141</v>
      </c>
      <c r="E100" s="202"/>
      <c r="F100" s="202"/>
      <c r="G100" s="202"/>
      <c r="H100" s="202"/>
      <c r="I100" s="203"/>
      <c r="J100" s="204">
        <f>J133</f>
        <v>0</v>
      </c>
      <c r="K100" s="128"/>
      <c r="L100" s="205"/>
    </row>
    <row r="101" hidden="1" s="9" customFormat="1" ht="19.92" customHeight="1">
      <c r="B101" s="200"/>
      <c r="C101" s="128"/>
      <c r="D101" s="201" t="s">
        <v>1624</v>
      </c>
      <c r="E101" s="202"/>
      <c r="F101" s="202"/>
      <c r="G101" s="202"/>
      <c r="H101" s="202"/>
      <c r="I101" s="203"/>
      <c r="J101" s="204">
        <f>J172</f>
        <v>0</v>
      </c>
      <c r="K101" s="128"/>
      <c r="L101" s="205"/>
    </row>
    <row r="102" hidden="1" s="9" customFormat="1" ht="19.92" customHeight="1">
      <c r="B102" s="200"/>
      <c r="C102" s="128"/>
      <c r="D102" s="201" t="s">
        <v>142</v>
      </c>
      <c r="E102" s="202"/>
      <c r="F102" s="202"/>
      <c r="G102" s="202"/>
      <c r="H102" s="202"/>
      <c r="I102" s="203"/>
      <c r="J102" s="204">
        <f>J176</f>
        <v>0</v>
      </c>
      <c r="K102" s="128"/>
      <c r="L102" s="205"/>
    </row>
    <row r="103" hidden="1" s="9" customFormat="1" ht="19.92" customHeight="1">
      <c r="B103" s="200"/>
      <c r="C103" s="128"/>
      <c r="D103" s="201" t="s">
        <v>1499</v>
      </c>
      <c r="E103" s="202"/>
      <c r="F103" s="202"/>
      <c r="G103" s="202"/>
      <c r="H103" s="202"/>
      <c r="I103" s="203"/>
      <c r="J103" s="204">
        <f>J185</f>
        <v>0</v>
      </c>
      <c r="K103" s="128"/>
      <c r="L103" s="205"/>
    </row>
    <row r="104" hidden="1" s="9" customFormat="1" ht="19.92" customHeight="1">
      <c r="B104" s="200"/>
      <c r="C104" s="128"/>
      <c r="D104" s="201" t="s">
        <v>1625</v>
      </c>
      <c r="E104" s="202"/>
      <c r="F104" s="202"/>
      <c r="G104" s="202"/>
      <c r="H104" s="202"/>
      <c r="I104" s="203"/>
      <c r="J104" s="204">
        <f>J193</f>
        <v>0</v>
      </c>
      <c r="K104" s="128"/>
      <c r="L104" s="205"/>
    </row>
    <row r="105" hidden="1" s="9" customFormat="1" ht="19.92" customHeight="1">
      <c r="B105" s="200"/>
      <c r="C105" s="128"/>
      <c r="D105" s="201" t="s">
        <v>143</v>
      </c>
      <c r="E105" s="202"/>
      <c r="F105" s="202"/>
      <c r="G105" s="202"/>
      <c r="H105" s="202"/>
      <c r="I105" s="203"/>
      <c r="J105" s="204">
        <f>J195</f>
        <v>0</v>
      </c>
      <c r="K105" s="128"/>
      <c r="L105" s="205"/>
    </row>
    <row r="106" hidden="1" s="9" customFormat="1" ht="19.92" customHeight="1">
      <c r="B106" s="200"/>
      <c r="C106" s="128"/>
      <c r="D106" s="201" t="s">
        <v>1500</v>
      </c>
      <c r="E106" s="202"/>
      <c r="F106" s="202"/>
      <c r="G106" s="202"/>
      <c r="H106" s="202"/>
      <c r="I106" s="203"/>
      <c r="J106" s="204">
        <f>J210</f>
        <v>0</v>
      </c>
      <c r="K106" s="128"/>
      <c r="L106" s="205"/>
    </row>
    <row r="107" hidden="1" s="9" customFormat="1" ht="19.92" customHeight="1">
      <c r="B107" s="200"/>
      <c r="C107" s="128"/>
      <c r="D107" s="201" t="s">
        <v>144</v>
      </c>
      <c r="E107" s="202"/>
      <c r="F107" s="202"/>
      <c r="G107" s="202"/>
      <c r="H107" s="202"/>
      <c r="I107" s="203"/>
      <c r="J107" s="204">
        <f>J212</f>
        <v>0</v>
      </c>
      <c r="K107" s="128"/>
      <c r="L107" s="205"/>
    </row>
    <row r="108" hidden="1" s="9" customFormat="1" ht="19.92" customHeight="1">
      <c r="B108" s="200"/>
      <c r="C108" s="128"/>
      <c r="D108" s="201" t="s">
        <v>145</v>
      </c>
      <c r="E108" s="202"/>
      <c r="F108" s="202"/>
      <c r="G108" s="202"/>
      <c r="H108" s="202"/>
      <c r="I108" s="203"/>
      <c r="J108" s="204">
        <f>J231</f>
        <v>0</v>
      </c>
      <c r="K108" s="128"/>
      <c r="L108" s="205"/>
    </row>
    <row r="109" hidden="1" s="9" customFormat="1" ht="19.92" customHeight="1">
      <c r="B109" s="200"/>
      <c r="C109" s="128"/>
      <c r="D109" s="201" t="s">
        <v>146</v>
      </c>
      <c r="E109" s="202"/>
      <c r="F109" s="202"/>
      <c r="G109" s="202"/>
      <c r="H109" s="202"/>
      <c r="I109" s="203"/>
      <c r="J109" s="204">
        <f>J242</f>
        <v>0</v>
      </c>
      <c r="K109" s="128"/>
      <c r="L109" s="205"/>
    </row>
    <row r="110" hidden="1" s="1" customFormat="1" ht="21.84" customHeight="1">
      <c r="B110" s="38"/>
      <c r="C110" s="39"/>
      <c r="D110" s="39"/>
      <c r="E110" s="39"/>
      <c r="F110" s="39"/>
      <c r="G110" s="39"/>
      <c r="H110" s="39"/>
      <c r="I110" s="150"/>
      <c r="J110" s="39"/>
      <c r="K110" s="39"/>
      <c r="L110" s="43"/>
    </row>
    <row r="111" hidden="1" s="1" customFormat="1" ht="6.96" customHeight="1">
      <c r="B111" s="61"/>
      <c r="C111" s="62"/>
      <c r="D111" s="62"/>
      <c r="E111" s="62"/>
      <c r="F111" s="62"/>
      <c r="G111" s="62"/>
      <c r="H111" s="62"/>
      <c r="I111" s="183"/>
      <c r="J111" s="62"/>
      <c r="K111" s="62"/>
      <c r="L111" s="43"/>
    </row>
    <row r="112" hidden="1"/>
    <row r="113" hidden="1"/>
    <row r="114" hidden="1"/>
    <row r="115" s="1" customFormat="1" ht="6.96" customHeight="1">
      <c r="B115" s="63"/>
      <c r="C115" s="64"/>
      <c r="D115" s="64"/>
      <c r="E115" s="64"/>
      <c r="F115" s="64"/>
      <c r="G115" s="64"/>
      <c r="H115" s="64"/>
      <c r="I115" s="186"/>
      <c r="J115" s="64"/>
      <c r="K115" s="64"/>
      <c r="L115" s="43"/>
    </row>
    <row r="116" s="1" customFormat="1" ht="24.96" customHeight="1">
      <c r="B116" s="38"/>
      <c r="C116" s="23" t="s">
        <v>164</v>
      </c>
      <c r="D116" s="39"/>
      <c r="E116" s="39"/>
      <c r="F116" s="39"/>
      <c r="G116" s="39"/>
      <c r="H116" s="39"/>
      <c r="I116" s="150"/>
      <c r="J116" s="39"/>
      <c r="K116" s="39"/>
      <c r="L116" s="43"/>
    </row>
    <row r="117" s="1" customFormat="1" ht="6.96" customHeight="1">
      <c r="B117" s="38"/>
      <c r="C117" s="39"/>
      <c r="D117" s="39"/>
      <c r="E117" s="39"/>
      <c r="F117" s="39"/>
      <c r="G117" s="39"/>
      <c r="H117" s="39"/>
      <c r="I117" s="150"/>
      <c r="J117" s="39"/>
      <c r="K117" s="39"/>
      <c r="L117" s="43"/>
    </row>
    <row r="118" s="1" customFormat="1" ht="12" customHeight="1">
      <c r="B118" s="38"/>
      <c r="C118" s="32" t="s">
        <v>16</v>
      </c>
      <c r="D118" s="39"/>
      <c r="E118" s="39"/>
      <c r="F118" s="39"/>
      <c r="G118" s="39"/>
      <c r="H118" s="39"/>
      <c r="I118" s="150"/>
      <c r="J118" s="39"/>
      <c r="K118" s="39"/>
      <c r="L118" s="43"/>
    </row>
    <row r="119" s="1" customFormat="1" ht="16.5" customHeight="1">
      <c r="B119" s="38"/>
      <c r="C119" s="39"/>
      <c r="D119" s="39"/>
      <c r="E119" s="187" t="str">
        <f>E7</f>
        <v>Zlepšení tepelně technických vlastností obvodových konstrukcí objektu MŠ Kraiczova</v>
      </c>
      <c r="F119" s="32"/>
      <c r="G119" s="32"/>
      <c r="H119" s="32"/>
      <c r="I119" s="150"/>
      <c r="J119" s="39"/>
      <c r="K119" s="39"/>
      <c r="L119" s="43"/>
    </row>
    <row r="120" ht="12" customHeight="1">
      <c r="B120" s="21"/>
      <c r="C120" s="32" t="s">
        <v>119</v>
      </c>
      <c r="D120" s="22"/>
      <c r="E120" s="22"/>
      <c r="F120" s="22"/>
      <c r="G120" s="22"/>
      <c r="H120" s="22"/>
      <c r="I120" s="141"/>
      <c r="J120" s="22"/>
      <c r="K120" s="22"/>
      <c r="L120" s="20"/>
    </row>
    <row r="121" s="1" customFormat="1" ht="16.5" customHeight="1">
      <c r="B121" s="38"/>
      <c r="C121" s="39"/>
      <c r="D121" s="39"/>
      <c r="E121" s="187" t="s">
        <v>122</v>
      </c>
      <c r="F121" s="39"/>
      <c r="G121" s="39"/>
      <c r="H121" s="39"/>
      <c r="I121" s="150"/>
      <c r="J121" s="39"/>
      <c r="K121" s="39"/>
      <c r="L121" s="43"/>
    </row>
    <row r="122" s="1" customFormat="1" ht="12" customHeight="1">
      <c r="B122" s="38"/>
      <c r="C122" s="32" t="s">
        <v>125</v>
      </c>
      <c r="D122" s="39"/>
      <c r="E122" s="39"/>
      <c r="F122" s="39"/>
      <c r="G122" s="39"/>
      <c r="H122" s="39"/>
      <c r="I122" s="150"/>
      <c r="J122" s="39"/>
      <c r="K122" s="39"/>
      <c r="L122" s="43"/>
    </row>
    <row r="123" s="1" customFormat="1" ht="16.5" customHeight="1">
      <c r="B123" s="38"/>
      <c r="C123" s="39"/>
      <c r="D123" s="39"/>
      <c r="E123" s="71" t="str">
        <f>E11</f>
        <v>005 - Oprava zpevněných ploch</v>
      </c>
      <c r="F123" s="39"/>
      <c r="G123" s="39"/>
      <c r="H123" s="39"/>
      <c r="I123" s="150"/>
      <c r="J123" s="39"/>
      <c r="K123" s="39"/>
      <c r="L123" s="43"/>
    </row>
    <row r="124" s="1" customFormat="1" ht="6.96" customHeight="1">
      <c r="B124" s="38"/>
      <c r="C124" s="39"/>
      <c r="D124" s="39"/>
      <c r="E124" s="39"/>
      <c r="F124" s="39"/>
      <c r="G124" s="39"/>
      <c r="H124" s="39"/>
      <c r="I124" s="150"/>
      <c r="J124" s="39"/>
      <c r="K124" s="39"/>
      <c r="L124" s="43"/>
    </row>
    <row r="125" s="1" customFormat="1" ht="12" customHeight="1">
      <c r="B125" s="38"/>
      <c r="C125" s="32" t="s">
        <v>20</v>
      </c>
      <c r="D125" s="39"/>
      <c r="E125" s="39"/>
      <c r="F125" s="27" t="str">
        <f>F14</f>
        <v>Valašské Meziříčí</v>
      </c>
      <c r="G125" s="39"/>
      <c r="H125" s="39"/>
      <c r="I125" s="152" t="s">
        <v>22</v>
      </c>
      <c r="J125" s="74" t="str">
        <f>IF(J14="","",J14)</f>
        <v>24. 5. 2018</v>
      </c>
      <c r="K125" s="39"/>
      <c r="L125" s="43"/>
    </row>
    <row r="126" s="1" customFormat="1" ht="6.96" customHeight="1">
      <c r="B126" s="38"/>
      <c r="C126" s="39"/>
      <c r="D126" s="39"/>
      <c r="E126" s="39"/>
      <c r="F126" s="39"/>
      <c r="G126" s="39"/>
      <c r="H126" s="39"/>
      <c r="I126" s="150"/>
      <c r="J126" s="39"/>
      <c r="K126" s="39"/>
      <c r="L126" s="43"/>
    </row>
    <row r="127" s="1" customFormat="1" ht="15.15" customHeight="1">
      <c r="B127" s="38"/>
      <c r="C127" s="32" t="s">
        <v>24</v>
      </c>
      <c r="D127" s="39"/>
      <c r="E127" s="39"/>
      <c r="F127" s="27" t="str">
        <f>E17</f>
        <v>Město Valašské Meziříčí</v>
      </c>
      <c r="G127" s="39"/>
      <c r="H127" s="39"/>
      <c r="I127" s="152" t="s">
        <v>30</v>
      </c>
      <c r="J127" s="36" t="str">
        <f>E23</f>
        <v>Ing.arch.Petr Klier</v>
      </c>
      <c r="K127" s="39"/>
      <c r="L127" s="43"/>
    </row>
    <row r="128" s="1" customFormat="1" ht="15.15" customHeight="1">
      <c r="B128" s="38"/>
      <c r="C128" s="32" t="s">
        <v>28</v>
      </c>
      <c r="D128" s="39"/>
      <c r="E128" s="39"/>
      <c r="F128" s="27" t="str">
        <f>IF(E20="","",E20)</f>
        <v>Vyplň údaj</v>
      </c>
      <c r="G128" s="39"/>
      <c r="H128" s="39"/>
      <c r="I128" s="152" t="s">
        <v>33</v>
      </c>
      <c r="J128" s="36" t="str">
        <f>E26</f>
        <v>Fajfrová Irena</v>
      </c>
      <c r="K128" s="39"/>
      <c r="L128" s="43"/>
    </row>
    <row r="129" s="1" customFormat="1" ht="10.32" customHeight="1">
      <c r="B129" s="38"/>
      <c r="C129" s="39"/>
      <c r="D129" s="39"/>
      <c r="E129" s="39"/>
      <c r="F129" s="39"/>
      <c r="G129" s="39"/>
      <c r="H129" s="39"/>
      <c r="I129" s="150"/>
      <c r="J129" s="39"/>
      <c r="K129" s="39"/>
      <c r="L129" s="43"/>
    </row>
    <row r="130" s="10" customFormat="1" ht="29.28" customHeight="1">
      <c r="B130" s="206"/>
      <c r="C130" s="207" t="s">
        <v>165</v>
      </c>
      <c r="D130" s="208" t="s">
        <v>61</v>
      </c>
      <c r="E130" s="208" t="s">
        <v>57</v>
      </c>
      <c r="F130" s="208" t="s">
        <v>58</v>
      </c>
      <c r="G130" s="208" t="s">
        <v>166</v>
      </c>
      <c r="H130" s="208" t="s">
        <v>167</v>
      </c>
      <c r="I130" s="209" t="s">
        <v>168</v>
      </c>
      <c r="J130" s="208" t="s">
        <v>137</v>
      </c>
      <c r="K130" s="210" t="s">
        <v>169</v>
      </c>
      <c r="L130" s="211"/>
      <c r="M130" s="95" t="s">
        <v>1</v>
      </c>
      <c r="N130" s="96" t="s">
        <v>40</v>
      </c>
      <c r="O130" s="96" t="s">
        <v>170</v>
      </c>
      <c r="P130" s="96" t="s">
        <v>171</v>
      </c>
      <c r="Q130" s="96" t="s">
        <v>172</v>
      </c>
      <c r="R130" s="96" t="s">
        <v>173</v>
      </c>
      <c r="S130" s="96" t="s">
        <v>174</v>
      </c>
      <c r="T130" s="97" t="s">
        <v>175</v>
      </c>
    </row>
    <row r="131" s="1" customFormat="1" ht="22.8" customHeight="1">
      <c r="B131" s="38"/>
      <c r="C131" s="102" t="s">
        <v>176</v>
      </c>
      <c r="D131" s="39"/>
      <c r="E131" s="39"/>
      <c r="F131" s="39"/>
      <c r="G131" s="39"/>
      <c r="H131" s="39"/>
      <c r="I131" s="150"/>
      <c r="J131" s="212">
        <f>BK131</f>
        <v>0</v>
      </c>
      <c r="K131" s="39"/>
      <c r="L131" s="43"/>
      <c r="M131" s="98"/>
      <c r="N131" s="99"/>
      <c r="O131" s="99"/>
      <c r="P131" s="213">
        <f>P132</f>
        <v>0</v>
      </c>
      <c r="Q131" s="99"/>
      <c r="R131" s="213">
        <f>R132</f>
        <v>142.52908517</v>
      </c>
      <c r="S131" s="99"/>
      <c r="T131" s="214">
        <f>T132</f>
        <v>97.755799999999994</v>
      </c>
      <c r="AT131" s="17" t="s">
        <v>75</v>
      </c>
      <c r="AU131" s="17" t="s">
        <v>139</v>
      </c>
      <c r="BK131" s="215">
        <f>BK132</f>
        <v>0</v>
      </c>
    </row>
    <row r="132" s="11" customFormat="1" ht="25.92" customHeight="1">
      <c r="B132" s="216"/>
      <c r="C132" s="217"/>
      <c r="D132" s="218" t="s">
        <v>75</v>
      </c>
      <c r="E132" s="219" t="s">
        <v>177</v>
      </c>
      <c r="F132" s="219" t="s">
        <v>178</v>
      </c>
      <c r="G132" s="217"/>
      <c r="H132" s="217"/>
      <c r="I132" s="220"/>
      <c r="J132" s="221">
        <f>BK132</f>
        <v>0</v>
      </c>
      <c r="K132" s="217"/>
      <c r="L132" s="222"/>
      <c r="M132" s="223"/>
      <c r="N132" s="224"/>
      <c r="O132" s="224"/>
      <c r="P132" s="225">
        <f>P133+P172+P176+P185+P193+P195+P210+P212+P231+P242</f>
        <v>0</v>
      </c>
      <c r="Q132" s="224"/>
      <c r="R132" s="225">
        <f>R133+R172+R176+R185+R193+R195+R210+R212+R231+R242</f>
        <v>142.52908517</v>
      </c>
      <c r="S132" s="224"/>
      <c r="T132" s="226">
        <f>T133+T172+T176+T185+T193+T195+T210+T212+T231+T242</f>
        <v>97.755799999999994</v>
      </c>
      <c r="AR132" s="227" t="s">
        <v>83</v>
      </c>
      <c r="AT132" s="228" t="s">
        <v>75</v>
      </c>
      <c r="AU132" s="228" t="s">
        <v>76</v>
      </c>
      <c r="AY132" s="227" t="s">
        <v>179</v>
      </c>
      <c r="BK132" s="229">
        <f>BK133+BK172+BK176+BK185+BK193+BK195+BK210+BK212+BK231+BK242</f>
        <v>0</v>
      </c>
    </row>
    <row r="133" s="11" customFormat="1" ht="22.8" customHeight="1">
      <c r="B133" s="216"/>
      <c r="C133" s="217"/>
      <c r="D133" s="218" t="s">
        <v>75</v>
      </c>
      <c r="E133" s="230" t="s">
        <v>83</v>
      </c>
      <c r="F133" s="230" t="s">
        <v>180</v>
      </c>
      <c r="G133" s="217"/>
      <c r="H133" s="217"/>
      <c r="I133" s="220"/>
      <c r="J133" s="231">
        <f>BK133</f>
        <v>0</v>
      </c>
      <c r="K133" s="217"/>
      <c r="L133" s="222"/>
      <c r="M133" s="223"/>
      <c r="N133" s="224"/>
      <c r="O133" s="224"/>
      <c r="P133" s="225">
        <f>SUM(P134:P171)</f>
        <v>0</v>
      </c>
      <c r="Q133" s="224"/>
      <c r="R133" s="225">
        <f>SUM(R134:R171)</f>
        <v>0.0038059999999999999</v>
      </c>
      <c r="S133" s="224"/>
      <c r="T133" s="226">
        <f>SUM(T134:T171)</f>
        <v>78.045000000000002</v>
      </c>
      <c r="AR133" s="227" t="s">
        <v>83</v>
      </c>
      <c r="AT133" s="228" t="s">
        <v>75</v>
      </c>
      <c r="AU133" s="228" t="s">
        <v>83</v>
      </c>
      <c r="AY133" s="227" t="s">
        <v>179</v>
      </c>
      <c r="BK133" s="229">
        <f>SUM(BK134:BK171)</f>
        <v>0</v>
      </c>
    </row>
    <row r="134" s="1" customFormat="1" ht="24" customHeight="1">
      <c r="B134" s="38"/>
      <c r="C134" s="232" t="s">
        <v>83</v>
      </c>
      <c r="D134" s="232" t="s">
        <v>181</v>
      </c>
      <c r="E134" s="233" t="s">
        <v>1626</v>
      </c>
      <c r="F134" s="234" t="s">
        <v>1627</v>
      </c>
      <c r="G134" s="235" t="s">
        <v>201</v>
      </c>
      <c r="H134" s="236">
        <v>137</v>
      </c>
      <c r="I134" s="237"/>
      <c r="J134" s="238">
        <f>ROUND(I134*H134,2)</f>
        <v>0</v>
      </c>
      <c r="K134" s="234" t="s">
        <v>185</v>
      </c>
      <c r="L134" s="43"/>
      <c r="M134" s="239" t="s">
        <v>1</v>
      </c>
      <c r="N134" s="240" t="s">
        <v>41</v>
      </c>
      <c r="O134" s="86"/>
      <c r="P134" s="241">
        <f>O134*H134</f>
        <v>0</v>
      </c>
      <c r="Q134" s="241">
        <v>0</v>
      </c>
      <c r="R134" s="241">
        <f>Q134*H134</f>
        <v>0</v>
      </c>
      <c r="S134" s="241">
        <v>0.255</v>
      </c>
      <c r="T134" s="242">
        <f>S134*H134</f>
        <v>34.935000000000002</v>
      </c>
      <c r="AR134" s="243" t="s">
        <v>186</v>
      </c>
      <c r="AT134" s="243" t="s">
        <v>181</v>
      </c>
      <c r="AU134" s="243" t="s">
        <v>85</v>
      </c>
      <c r="AY134" s="17" t="s">
        <v>179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7" t="s">
        <v>83</v>
      </c>
      <c r="BK134" s="244">
        <f>ROUND(I134*H134,2)</f>
        <v>0</v>
      </c>
      <c r="BL134" s="17" t="s">
        <v>186</v>
      </c>
      <c r="BM134" s="243" t="s">
        <v>1628</v>
      </c>
    </row>
    <row r="135" s="1" customFormat="1" ht="24" customHeight="1">
      <c r="B135" s="38"/>
      <c r="C135" s="232" t="s">
        <v>85</v>
      </c>
      <c r="D135" s="232" t="s">
        <v>181</v>
      </c>
      <c r="E135" s="233" t="s">
        <v>1629</v>
      </c>
      <c r="F135" s="234" t="s">
        <v>1630</v>
      </c>
      <c r="G135" s="235" t="s">
        <v>201</v>
      </c>
      <c r="H135" s="236">
        <v>137</v>
      </c>
      <c r="I135" s="237"/>
      <c r="J135" s="238">
        <f>ROUND(I135*H135,2)</f>
        <v>0</v>
      </c>
      <c r="K135" s="234" t="s">
        <v>185</v>
      </c>
      <c r="L135" s="43"/>
      <c r="M135" s="239" t="s">
        <v>1</v>
      </c>
      <c r="N135" s="240" t="s">
        <v>41</v>
      </c>
      <c r="O135" s="86"/>
      <c r="P135" s="241">
        <f>O135*H135</f>
        <v>0</v>
      </c>
      <c r="Q135" s="241">
        <v>0</v>
      </c>
      <c r="R135" s="241">
        <f>Q135*H135</f>
        <v>0</v>
      </c>
      <c r="S135" s="241">
        <v>0.17999999999999999</v>
      </c>
      <c r="T135" s="242">
        <f>S135*H135</f>
        <v>24.66</v>
      </c>
      <c r="AR135" s="243" t="s">
        <v>186</v>
      </c>
      <c r="AT135" s="243" t="s">
        <v>181</v>
      </c>
      <c r="AU135" s="243" t="s">
        <v>85</v>
      </c>
      <c r="AY135" s="17" t="s">
        <v>179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7" t="s">
        <v>83</v>
      </c>
      <c r="BK135" s="244">
        <f>ROUND(I135*H135,2)</f>
        <v>0</v>
      </c>
      <c r="BL135" s="17" t="s">
        <v>186</v>
      </c>
      <c r="BM135" s="243" t="s">
        <v>1631</v>
      </c>
    </row>
    <row r="136" s="1" customFormat="1" ht="16.5" customHeight="1">
      <c r="B136" s="38"/>
      <c r="C136" s="232" t="s">
        <v>197</v>
      </c>
      <c r="D136" s="232" t="s">
        <v>181</v>
      </c>
      <c r="E136" s="233" t="s">
        <v>1632</v>
      </c>
      <c r="F136" s="234" t="s">
        <v>1633</v>
      </c>
      <c r="G136" s="235" t="s">
        <v>372</v>
      </c>
      <c r="H136" s="236">
        <v>90</v>
      </c>
      <c r="I136" s="237"/>
      <c r="J136" s="238">
        <f>ROUND(I136*H136,2)</f>
        <v>0</v>
      </c>
      <c r="K136" s="234" t="s">
        <v>185</v>
      </c>
      <c r="L136" s="43"/>
      <c r="M136" s="239" t="s">
        <v>1</v>
      </c>
      <c r="N136" s="240" t="s">
        <v>41</v>
      </c>
      <c r="O136" s="86"/>
      <c r="P136" s="241">
        <f>O136*H136</f>
        <v>0</v>
      </c>
      <c r="Q136" s="241">
        <v>0</v>
      </c>
      <c r="R136" s="241">
        <f>Q136*H136</f>
        <v>0</v>
      </c>
      <c r="S136" s="241">
        <v>0.20499999999999999</v>
      </c>
      <c r="T136" s="242">
        <f>S136*H136</f>
        <v>18.449999999999999</v>
      </c>
      <c r="AR136" s="243" t="s">
        <v>186</v>
      </c>
      <c r="AT136" s="243" t="s">
        <v>181</v>
      </c>
      <c r="AU136" s="243" t="s">
        <v>85</v>
      </c>
      <c r="AY136" s="17" t="s">
        <v>179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7" t="s">
        <v>83</v>
      </c>
      <c r="BK136" s="244">
        <f>ROUND(I136*H136,2)</f>
        <v>0</v>
      </c>
      <c r="BL136" s="17" t="s">
        <v>186</v>
      </c>
      <c r="BM136" s="243" t="s">
        <v>1634</v>
      </c>
    </row>
    <row r="137" s="1" customFormat="1" ht="24" customHeight="1">
      <c r="B137" s="38"/>
      <c r="C137" s="232" t="s">
        <v>186</v>
      </c>
      <c r="D137" s="232" t="s">
        <v>181</v>
      </c>
      <c r="E137" s="233" t="s">
        <v>1635</v>
      </c>
      <c r="F137" s="234" t="s">
        <v>1636</v>
      </c>
      <c r="G137" s="235" t="s">
        <v>184</v>
      </c>
      <c r="H137" s="236">
        <v>27.399999999999999</v>
      </c>
      <c r="I137" s="237"/>
      <c r="J137" s="238">
        <f>ROUND(I137*H137,2)</f>
        <v>0</v>
      </c>
      <c r="K137" s="234" t="s">
        <v>185</v>
      </c>
      <c r="L137" s="43"/>
      <c r="M137" s="239" t="s">
        <v>1</v>
      </c>
      <c r="N137" s="240" t="s">
        <v>41</v>
      </c>
      <c r="O137" s="86"/>
      <c r="P137" s="241">
        <f>O137*H137</f>
        <v>0</v>
      </c>
      <c r="Q137" s="241">
        <v>0</v>
      </c>
      <c r="R137" s="241">
        <f>Q137*H137</f>
        <v>0</v>
      </c>
      <c r="S137" s="241">
        <v>0</v>
      </c>
      <c r="T137" s="242">
        <f>S137*H137</f>
        <v>0</v>
      </c>
      <c r="AR137" s="243" t="s">
        <v>186</v>
      </c>
      <c r="AT137" s="243" t="s">
        <v>181</v>
      </c>
      <c r="AU137" s="243" t="s">
        <v>85</v>
      </c>
      <c r="AY137" s="17" t="s">
        <v>179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7" t="s">
        <v>83</v>
      </c>
      <c r="BK137" s="244">
        <f>ROUND(I137*H137,2)</f>
        <v>0</v>
      </c>
      <c r="BL137" s="17" t="s">
        <v>186</v>
      </c>
      <c r="BM137" s="243" t="s">
        <v>1637</v>
      </c>
    </row>
    <row r="138" s="12" customFormat="1">
      <c r="B138" s="245"/>
      <c r="C138" s="246"/>
      <c r="D138" s="247" t="s">
        <v>188</v>
      </c>
      <c r="E138" s="248" t="s">
        <v>1</v>
      </c>
      <c r="F138" s="249" t="s">
        <v>1638</v>
      </c>
      <c r="G138" s="246"/>
      <c r="H138" s="248" t="s">
        <v>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AT138" s="255" t="s">
        <v>188</v>
      </c>
      <c r="AU138" s="255" t="s">
        <v>85</v>
      </c>
      <c r="AV138" s="12" t="s">
        <v>83</v>
      </c>
      <c r="AW138" s="12" t="s">
        <v>32</v>
      </c>
      <c r="AX138" s="12" t="s">
        <v>76</v>
      </c>
      <c r="AY138" s="255" t="s">
        <v>179</v>
      </c>
    </row>
    <row r="139" s="13" customFormat="1">
      <c r="B139" s="256"/>
      <c r="C139" s="257"/>
      <c r="D139" s="247" t="s">
        <v>188</v>
      </c>
      <c r="E139" s="258" t="s">
        <v>1619</v>
      </c>
      <c r="F139" s="259" t="s">
        <v>1639</v>
      </c>
      <c r="G139" s="257"/>
      <c r="H139" s="260">
        <v>27.399999999999999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AT139" s="266" t="s">
        <v>188</v>
      </c>
      <c r="AU139" s="266" t="s">
        <v>85</v>
      </c>
      <c r="AV139" s="13" t="s">
        <v>85</v>
      </c>
      <c r="AW139" s="13" t="s">
        <v>32</v>
      </c>
      <c r="AX139" s="13" t="s">
        <v>83</v>
      </c>
      <c r="AY139" s="266" t="s">
        <v>179</v>
      </c>
    </row>
    <row r="140" s="1" customFormat="1" ht="24" customHeight="1">
      <c r="B140" s="38"/>
      <c r="C140" s="232" t="s">
        <v>210</v>
      </c>
      <c r="D140" s="232" t="s">
        <v>181</v>
      </c>
      <c r="E140" s="233" t="s">
        <v>1640</v>
      </c>
      <c r="F140" s="234" t="s">
        <v>1641</v>
      </c>
      <c r="G140" s="235" t="s">
        <v>184</v>
      </c>
      <c r="H140" s="236">
        <v>8.2200000000000006</v>
      </c>
      <c r="I140" s="237"/>
      <c r="J140" s="238">
        <f>ROUND(I140*H140,2)</f>
        <v>0</v>
      </c>
      <c r="K140" s="234" t="s">
        <v>185</v>
      </c>
      <c r="L140" s="43"/>
      <c r="M140" s="239" t="s">
        <v>1</v>
      </c>
      <c r="N140" s="240" t="s">
        <v>41</v>
      </c>
      <c r="O140" s="86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AR140" s="243" t="s">
        <v>186</v>
      </c>
      <c r="AT140" s="243" t="s">
        <v>181</v>
      </c>
      <c r="AU140" s="243" t="s">
        <v>85</v>
      </c>
      <c r="AY140" s="17" t="s">
        <v>179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7" t="s">
        <v>83</v>
      </c>
      <c r="BK140" s="244">
        <f>ROUND(I140*H140,2)</f>
        <v>0</v>
      </c>
      <c r="BL140" s="17" t="s">
        <v>186</v>
      </c>
      <c r="BM140" s="243" t="s">
        <v>1642</v>
      </c>
    </row>
    <row r="141" s="13" customFormat="1">
      <c r="B141" s="256"/>
      <c r="C141" s="257"/>
      <c r="D141" s="247" t="s">
        <v>188</v>
      </c>
      <c r="E141" s="258" t="s">
        <v>1</v>
      </c>
      <c r="F141" s="259" t="s">
        <v>1643</v>
      </c>
      <c r="G141" s="257"/>
      <c r="H141" s="260">
        <v>8.2200000000000006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AT141" s="266" t="s">
        <v>188</v>
      </c>
      <c r="AU141" s="266" t="s">
        <v>85</v>
      </c>
      <c r="AV141" s="13" t="s">
        <v>85</v>
      </c>
      <c r="AW141" s="13" t="s">
        <v>32</v>
      </c>
      <c r="AX141" s="13" t="s">
        <v>83</v>
      </c>
      <c r="AY141" s="266" t="s">
        <v>179</v>
      </c>
    </row>
    <row r="142" s="1" customFormat="1" ht="24" customHeight="1">
      <c r="B142" s="38"/>
      <c r="C142" s="232" t="s">
        <v>225</v>
      </c>
      <c r="D142" s="232" t="s">
        <v>181</v>
      </c>
      <c r="E142" s="233" t="s">
        <v>1502</v>
      </c>
      <c r="F142" s="234" t="s">
        <v>1503</v>
      </c>
      <c r="G142" s="235" t="s">
        <v>184</v>
      </c>
      <c r="H142" s="236">
        <v>6.9720000000000004</v>
      </c>
      <c r="I142" s="237"/>
      <c r="J142" s="238">
        <f>ROUND(I142*H142,2)</f>
        <v>0</v>
      </c>
      <c r="K142" s="234" t="s">
        <v>185</v>
      </c>
      <c r="L142" s="43"/>
      <c r="M142" s="239" t="s">
        <v>1</v>
      </c>
      <c r="N142" s="240" t="s">
        <v>41</v>
      </c>
      <c r="O142" s="86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AR142" s="243" t="s">
        <v>186</v>
      </c>
      <c r="AT142" s="243" t="s">
        <v>181</v>
      </c>
      <c r="AU142" s="243" t="s">
        <v>85</v>
      </c>
      <c r="AY142" s="17" t="s">
        <v>179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7" t="s">
        <v>83</v>
      </c>
      <c r="BK142" s="244">
        <f>ROUND(I142*H142,2)</f>
        <v>0</v>
      </c>
      <c r="BL142" s="17" t="s">
        <v>186</v>
      </c>
      <c r="BM142" s="243" t="s">
        <v>1644</v>
      </c>
    </row>
    <row r="143" s="12" customFormat="1">
      <c r="B143" s="245"/>
      <c r="C143" s="246"/>
      <c r="D143" s="247" t="s">
        <v>188</v>
      </c>
      <c r="E143" s="248" t="s">
        <v>1</v>
      </c>
      <c r="F143" s="249" t="s">
        <v>1645</v>
      </c>
      <c r="G143" s="246"/>
      <c r="H143" s="248" t="s">
        <v>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AT143" s="255" t="s">
        <v>188</v>
      </c>
      <c r="AU143" s="255" t="s">
        <v>85</v>
      </c>
      <c r="AV143" s="12" t="s">
        <v>83</v>
      </c>
      <c r="AW143" s="12" t="s">
        <v>32</v>
      </c>
      <c r="AX143" s="12" t="s">
        <v>76</v>
      </c>
      <c r="AY143" s="255" t="s">
        <v>179</v>
      </c>
    </row>
    <row r="144" s="13" customFormat="1">
      <c r="B144" s="256"/>
      <c r="C144" s="257"/>
      <c r="D144" s="247" t="s">
        <v>188</v>
      </c>
      <c r="E144" s="258" t="s">
        <v>1</v>
      </c>
      <c r="F144" s="259" t="s">
        <v>1646</v>
      </c>
      <c r="G144" s="257"/>
      <c r="H144" s="260">
        <v>1.3500000000000001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AT144" s="266" t="s">
        <v>188</v>
      </c>
      <c r="AU144" s="266" t="s">
        <v>85</v>
      </c>
      <c r="AV144" s="13" t="s">
        <v>85</v>
      </c>
      <c r="AW144" s="13" t="s">
        <v>32</v>
      </c>
      <c r="AX144" s="13" t="s">
        <v>76</v>
      </c>
      <c r="AY144" s="266" t="s">
        <v>179</v>
      </c>
    </row>
    <row r="145" s="12" customFormat="1">
      <c r="B145" s="245"/>
      <c r="C145" s="246"/>
      <c r="D145" s="247" t="s">
        <v>188</v>
      </c>
      <c r="E145" s="248" t="s">
        <v>1</v>
      </c>
      <c r="F145" s="249" t="s">
        <v>1647</v>
      </c>
      <c r="G145" s="246"/>
      <c r="H145" s="248" t="s">
        <v>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AT145" s="255" t="s">
        <v>188</v>
      </c>
      <c r="AU145" s="255" t="s">
        <v>85</v>
      </c>
      <c r="AV145" s="12" t="s">
        <v>83</v>
      </c>
      <c r="AW145" s="12" t="s">
        <v>32</v>
      </c>
      <c r="AX145" s="12" t="s">
        <v>76</v>
      </c>
      <c r="AY145" s="255" t="s">
        <v>179</v>
      </c>
    </row>
    <row r="146" s="13" customFormat="1">
      <c r="B146" s="256"/>
      <c r="C146" s="257"/>
      <c r="D146" s="247" t="s">
        <v>188</v>
      </c>
      <c r="E146" s="258" t="s">
        <v>1</v>
      </c>
      <c r="F146" s="259" t="s">
        <v>1648</v>
      </c>
      <c r="G146" s="257"/>
      <c r="H146" s="260">
        <v>0.33000000000000002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AT146" s="266" t="s">
        <v>188</v>
      </c>
      <c r="AU146" s="266" t="s">
        <v>85</v>
      </c>
      <c r="AV146" s="13" t="s">
        <v>85</v>
      </c>
      <c r="AW146" s="13" t="s">
        <v>32</v>
      </c>
      <c r="AX146" s="13" t="s">
        <v>76</v>
      </c>
      <c r="AY146" s="266" t="s">
        <v>179</v>
      </c>
    </row>
    <row r="147" s="12" customFormat="1">
      <c r="B147" s="245"/>
      <c r="C147" s="246"/>
      <c r="D147" s="247" t="s">
        <v>188</v>
      </c>
      <c r="E147" s="248" t="s">
        <v>1</v>
      </c>
      <c r="F147" s="249" t="s">
        <v>1649</v>
      </c>
      <c r="G147" s="246"/>
      <c r="H147" s="248" t="s">
        <v>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AT147" s="255" t="s">
        <v>188</v>
      </c>
      <c r="AU147" s="255" t="s">
        <v>85</v>
      </c>
      <c r="AV147" s="12" t="s">
        <v>83</v>
      </c>
      <c r="AW147" s="12" t="s">
        <v>32</v>
      </c>
      <c r="AX147" s="12" t="s">
        <v>76</v>
      </c>
      <c r="AY147" s="255" t="s">
        <v>179</v>
      </c>
    </row>
    <row r="148" s="13" customFormat="1">
      <c r="B148" s="256"/>
      <c r="C148" s="257"/>
      <c r="D148" s="247" t="s">
        <v>188</v>
      </c>
      <c r="E148" s="258" t="s">
        <v>1</v>
      </c>
      <c r="F148" s="259" t="s">
        <v>1650</v>
      </c>
      <c r="G148" s="257"/>
      <c r="H148" s="260">
        <v>5.2919999999999998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AT148" s="266" t="s">
        <v>188</v>
      </c>
      <c r="AU148" s="266" t="s">
        <v>85</v>
      </c>
      <c r="AV148" s="13" t="s">
        <v>85</v>
      </c>
      <c r="AW148" s="13" t="s">
        <v>32</v>
      </c>
      <c r="AX148" s="13" t="s">
        <v>76</v>
      </c>
      <c r="AY148" s="266" t="s">
        <v>179</v>
      </c>
    </row>
    <row r="149" s="14" customFormat="1">
      <c r="B149" s="267"/>
      <c r="C149" s="268"/>
      <c r="D149" s="247" t="s">
        <v>188</v>
      </c>
      <c r="E149" s="269" t="s">
        <v>1494</v>
      </c>
      <c r="F149" s="270" t="s">
        <v>193</v>
      </c>
      <c r="G149" s="268"/>
      <c r="H149" s="271">
        <v>6.9720000000000004</v>
      </c>
      <c r="I149" s="272"/>
      <c r="J149" s="268"/>
      <c r="K149" s="268"/>
      <c r="L149" s="273"/>
      <c r="M149" s="274"/>
      <c r="N149" s="275"/>
      <c r="O149" s="275"/>
      <c r="P149" s="275"/>
      <c r="Q149" s="275"/>
      <c r="R149" s="275"/>
      <c r="S149" s="275"/>
      <c r="T149" s="276"/>
      <c r="AT149" s="277" t="s">
        <v>188</v>
      </c>
      <c r="AU149" s="277" t="s">
        <v>85</v>
      </c>
      <c r="AV149" s="14" t="s">
        <v>186</v>
      </c>
      <c r="AW149" s="14" t="s">
        <v>32</v>
      </c>
      <c r="AX149" s="14" t="s">
        <v>83</v>
      </c>
      <c r="AY149" s="277" t="s">
        <v>179</v>
      </c>
    </row>
    <row r="150" s="1" customFormat="1" ht="24" customHeight="1">
      <c r="B150" s="38"/>
      <c r="C150" s="232" t="s">
        <v>254</v>
      </c>
      <c r="D150" s="232" t="s">
        <v>181</v>
      </c>
      <c r="E150" s="233" t="s">
        <v>1506</v>
      </c>
      <c r="F150" s="234" t="s">
        <v>1507</v>
      </c>
      <c r="G150" s="235" t="s">
        <v>184</v>
      </c>
      <c r="H150" s="236">
        <v>2.0920000000000001</v>
      </c>
      <c r="I150" s="237"/>
      <c r="J150" s="238">
        <f>ROUND(I150*H150,2)</f>
        <v>0</v>
      </c>
      <c r="K150" s="234" t="s">
        <v>185</v>
      </c>
      <c r="L150" s="43"/>
      <c r="M150" s="239" t="s">
        <v>1</v>
      </c>
      <c r="N150" s="240" t="s">
        <v>41</v>
      </c>
      <c r="O150" s="86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AR150" s="243" t="s">
        <v>186</v>
      </c>
      <c r="AT150" s="243" t="s">
        <v>181</v>
      </c>
      <c r="AU150" s="243" t="s">
        <v>85</v>
      </c>
      <c r="AY150" s="17" t="s">
        <v>179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7" t="s">
        <v>83</v>
      </c>
      <c r="BK150" s="244">
        <f>ROUND(I150*H150,2)</f>
        <v>0</v>
      </c>
      <c r="BL150" s="17" t="s">
        <v>186</v>
      </c>
      <c r="BM150" s="243" t="s">
        <v>1651</v>
      </c>
    </row>
    <row r="151" s="13" customFormat="1">
      <c r="B151" s="256"/>
      <c r="C151" s="257"/>
      <c r="D151" s="247" t="s">
        <v>188</v>
      </c>
      <c r="E151" s="258" t="s">
        <v>1</v>
      </c>
      <c r="F151" s="259" t="s">
        <v>1509</v>
      </c>
      <c r="G151" s="257"/>
      <c r="H151" s="260">
        <v>2.0920000000000001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AT151" s="266" t="s">
        <v>188</v>
      </c>
      <c r="AU151" s="266" t="s">
        <v>85</v>
      </c>
      <c r="AV151" s="13" t="s">
        <v>85</v>
      </c>
      <c r="AW151" s="13" t="s">
        <v>32</v>
      </c>
      <c r="AX151" s="13" t="s">
        <v>83</v>
      </c>
      <c r="AY151" s="266" t="s">
        <v>179</v>
      </c>
    </row>
    <row r="152" s="1" customFormat="1" ht="24" customHeight="1">
      <c r="B152" s="38"/>
      <c r="C152" s="232" t="s">
        <v>261</v>
      </c>
      <c r="D152" s="232" t="s">
        <v>181</v>
      </c>
      <c r="E152" s="233" t="s">
        <v>1518</v>
      </c>
      <c r="F152" s="234" t="s">
        <v>1519</v>
      </c>
      <c r="G152" s="235" t="s">
        <v>184</v>
      </c>
      <c r="H152" s="236">
        <v>18.75</v>
      </c>
      <c r="I152" s="237"/>
      <c r="J152" s="238">
        <f>ROUND(I152*H152,2)</f>
        <v>0</v>
      </c>
      <c r="K152" s="234" t="s">
        <v>185</v>
      </c>
      <c r="L152" s="43"/>
      <c r="M152" s="239" t="s">
        <v>1</v>
      </c>
      <c r="N152" s="240" t="s">
        <v>41</v>
      </c>
      <c r="O152" s="86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AR152" s="243" t="s">
        <v>186</v>
      </c>
      <c r="AT152" s="243" t="s">
        <v>181</v>
      </c>
      <c r="AU152" s="243" t="s">
        <v>85</v>
      </c>
      <c r="AY152" s="17" t="s">
        <v>179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7" t="s">
        <v>83</v>
      </c>
      <c r="BK152" s="244">
        <f>ROUND(I152*H152,2)</f>
        <v>0</v>
      </c>
      <c r="BL152" s="17" t="s">
        <v>186</v>
      </c>
      <c r="BM152" s="243" t="s">
        <v>1652</v>
      </c>
    </row>
    <row r="153" s="13" customFormat="1">
      <c r="B153" s="256"/>
      <c r="C153" s="257"/>
      <c r="D153" s="247" t="s">
        <v>188</v>
      </c>
      <c r="E153" s="258" t="s">
        <v>1</v>
      </c>
      <c r="F153" s="259" t="s">
        <v>1653</v>
      </c>
      <c r="G153" s="257"/>
      <c r="H153" s="260">
        <v>18.75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AT153" s="266" t="s">
        <v>188</v>
      </c>
      <c r="AU153" s="266" t="s">
        <v>85</v>
      </c>
      <c r="AV153" s="13" t="s">
        <v>85</v>
      </c>
      <c r="AW153" s="13" t="s">
        <v>32</v>
      </c>
      <c r="AX153" s="13" t="s">
        <v>83</v>
      </c>
      <c r="AY153" s="266" t="s">
        <v>179</v>
      </c>
    </row>
    <row r="154" s="1" customFormat="1" ht="24" customHeight="1">
      <c r="B154" s="38"/>
      <c r="C154" s="232" t="s">
        <v>267</v>
      </c>
      <c r="D154" s="232" t="s">
        <v>181</v>
      </c>
      <c r="E154" s="233" t="s">
        <v>1518</v>
      </c>
      <c r="F154" s="234" t="s">
        <v>1519</v>
      </c>
      <c r="G154" s="235" t="s">
        <v>184</v>
      </c>
      <c r="H154" s="236">
        <v>34.372</v>
      </c>
      <c r="I154" s="237"/>
      <c r="J154" s="238">
        <f>ROUND(I154*H154,2)</f>
        <v>0</v>
      </c>
      <c r="K154" s="234" t="s">
        <v>185</v>
      </c>
      <c r="L154" s="43"/>
      <c r="M154" s="239" t="s">
        <v>1</v>
      </c>
      <c r="N154" s="240" t="s">
        <v>41</v>
      </c>
      <c r="O154" s="86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AR154" s="243" t="s">
        <v>186</v>
      </c>
      <c r="AT154" s="243" t="s">
        <v>181</v>
      </c>
      <c r="AU154" s="243" t="s">
        <v>85</v>
      </c>
      <c r="AY154" s="17" t="s">
        <v>179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7" t="s">
        <v>83</v>
      </c>
      <c r="BK154" s="244">
        <f>ROUND(I154*H154,2)</f>
        <v>0</v>
      </c>
      <c r="BL154" s="17" t="s">
        <v>186</v>
      </c>
      <c r="BM154" s="243" t="s">
        <v>1654</v>
      </c>
    </row>
    <row r="155" s="12" customFormat="1">
      <c r="B155" s="245"/>
      <c r="C155" s="246"/>
      <c r="D155" s="247" t="s">
        <v>188</v>
      </c>
      <c r="E155" s="248" t="s">
        <v>1</v>
      </c>
      <c r="F155" s="249" t="s">
        <v>1655</v>
      </c>
      <c r="G155" s="246"/>
      <c r="H155" s="248" t="s">
        <v>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AT155" s="255" t="s">
        <v>188</v>
      </c>
      <c r="AU155" s="255" t="s">
        <v>85</v>
      </c>
      <c r="AV155" s="12" t="s">
        <v>83</v>
      </c>
      <c r="AW155" s="12" t="s">
        <v>32</v>
      </c>
      <c r="AX155" s="12" t="s">
        <v>76</v>
      </c>
      <c r="AY155" s="255" t="s">
        <v>179</v>
      </c>
    </row>
    <row r="156" s="13" customFormat="1">
      <c r="B156" s="256"/>
      <c r="C156" s="257"/>
      <c r="D156" s="247" t="s">
        <v>188</v>
      </c>
      <c r="E156" s="258" t="s">
        <v>1488</v>
      </c>
      <c r="F156" s="259" t="s">
        <v>1656</v>
      </c>
      <c r="G156" s="257"/>
      <c r="H156" s="260">
        <v>34.372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AT156" s="266" t="s">
        <v>188</v>
      </c>
      <c r="AU156" s="266" t="s">
        <v>85</v>
      </c>
      <c r="AV156" s="13" t="s">
        <v>85</v>
      </c>
      <c r="AW156" s="13" t="s">
        <v>32</v>
      </c>
      <c r="AX156" s="13" t="s">
        <v>83</v>
      </c>
      <c r="AY156" s="266" t="s">
        <v>179</v>
      </c>
    </row>
    <row r="157" s="1" customFormat="1" ht="24" customHeight="1">
      <c r="B157" s="38"/>
      <c r="C157" s="232" t="s">
        <v>271</v>
      </c>
      <c r="D157" s="232" t="s">
        <v>181</v>
      </c>
      <c r="E157" s="233" t="s">
        <v>1522</v>
      </c>
      <c r="F157" s="234" t="s">
        <v>1523</v>
      </c>
      <c r="G157" s="235" t="s">
        <v>184</v>
      </c>
      <c r="H157" s="236">
        <v>171.86000000000001</v>
      </c>
      <c r="I157" s="237"/>
      <c r="J157" s="238">
        <f>ROUND(I157*H157,2)</f>
        <v>0</v>
      </c>
      <c r="K157" s="234" t="s">
        <v>185</v>
      </c>
      <c r="L157" s="43"/>
      <c r="M157" s="239" t="s">
        <v>1</v>
      </c>
      <c r="N157" s="240" t="s">
        <v>41</v>
      </c>
      <c r="O157" s="86"/>
      <c r="P157" s="241">
        <f>O157*H157</f>
        <v>0</v>
      </c>
      <c r="Q157" s="241">
        <v>0</v>
      </c>
      <c r="R157" s="241">
        <f>Q157*H157</f>
        <v>0</v>
      </c>
      <c r="S157" s="241">
        <v>0</v>
      </c>
      <c r="T157" s="242">
        <f>S157*H157</f>
        <v>0</v>
      </c>
      <c r="AR157" s="243" t="s">
        <v>186</v>
      </c>
      <c r="AT157" s="243" t="s">
        <v>181</v>
      </c>
      <c r="AU157" s="243" t="s">
        <v>85</v>
      </c>
      <c r="AY157" s="17" t="s">
        <v>179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7" t="s">
        <v>83</v>
      </c>
      <c r="BK157" s="244">
        <f>ROUND(I157*H157,2)</f>
        <v>0</v>
      </c>
      <c r="BL157" s="17" t="s">
        <v>186</v>
      </c>
      <c r="BM157" s="243" t="s">
        <v>1657</v>
      </c>
    </row>
    <row r="158" s="13" customFormat="1">
      <c r="B158" s="256"/>
      <c r="C158" s="257"/>
      <c r="D158" s="247" t="s">
        <v>188</v>
      </c>
      <c r="E158" s="258" t="s">
        <v>1</v>
      </c>
      <c r="F158" s="259" t="s">
        <v>1525</v>
      </c>
      <c r="G158" s="257"/>
      <c r="H158" s="260">
        <v>171.86000000000001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AT158" s="266" t="s">
        <v>188</v>
      </c>
      <c r="AU158" s="266" t="s">
        <v>85</v>
      </c>
      <c r="AV158" s="13" t="s">
        <v>85</v>
      </c>
      <c r="AW158" s="13" t="s">
        <v>32</v>
      </c>
      <c r="AX158" s="13" t="s">
        <v>83</v>
      </c>
      <c r="AY158" s="266" t="s">
        <v>179</v>
      </c>
    </row>
    <row r="159" s="1" customFormat="1" ht="16.5" customHeight="1">
      <c r="B159" s="38"/>
      <c r="C159" s="232" t="s">
        <v>277</v>
      </c>
      <c r="D159" s="232" t="s">
        <v>181</v>
      </c>
      <c r="E159" s="233" t="s">
        <v>1658</v>
      </c>
      <c r="F159" s="234" t="s">
        <v>1659</v>
      </c>
      <c r="G159" s="235" t="s">
        <v>184</v>
      </c>
      <c r="H159" s="236">
        <v>18.75</v>
      </c>
      <c r="I159" s="237"/>
      <c r="J159" s="238">
        <f>ROUND(I159*H159,2)</f>
        <v>0</v>
      </c>
      <c r="K159" s="234" t="s">
        <v>185</v>
      </c>
      <c r="L159" s="43"/>
      <c r="M159" s="239" t="s">
        <v>1</v>
      </c>
      <c r="N159" s="240" t="s">
        <v>41</v>
      </c>
      <c r="O159" s="86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AR159" s="243" t="s">
        <v>186</v>
      </c>
      <c r="AT159" s="243" t="s">
        <v>181</v>
      </c>
      <c r="AU159" s="243" t="s">
        <v>85</v>
      </c>
      <c r="AY159" s="17" t="s">
        <v>179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7" t="s">
        <v>83</v>
      </c>
      <c r="BK159" s="244">
        <f>ROUND(I159*H159,2)</f>
        <v>0</v>
      </c>
      <c r="BL159" s="17" t="s">
        <v>186</v>
      </c>
      <c r="BM159" s="243" t="s">
        <v>1660</v>
      </c>
    </row>
    <row r="160" s="13" customFormat="1">
      <c r="B160" s="256"/>
      <c r="C160" s="257"/>
      <c r="D160" s="247" t="s">
        <v>188</v>
      </c>
      <c r="E160" s="258" t="s">
        <v>1</v>
      </c>
      <c r="F160" s="259" t="s">
        <v>1653</v>
      </c>
      <c r="G160" s="257"/>
      <c r="H160" s="260">
        <v>18.75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AT160" s="266" t="s">
        <v>188</v>
      </c>
      <c r="AU160" s="266" t="s">
        <v>85</v>
      </c>
      <c r="AV160" s="13" t="s">
        <v>85</v>
      </c>
      <c r="AW160" s="13" t="s">
        <v>32</v>
      </c>
      <c r="AX160" s="13" t="s">
        <v>83</v>
      </c>
      <c r="AY160" s="266" t="s">
        <v>179</v>
      </c>
    </row>
    <row r="161" s="1" customFormat="1" ht="16.5" customHeight="1">
      <c r="B161" s="38"/>
      <c r="C161" s="232" t="s">
        <v>282</v>
      </c>
      <c r="D161" s="232" t="s">
        <v>181</v>
      </c>
      <c r="E161" s="233" t="s">
        <v>1526</v>
      </c>
      <c r="F161" s="234" t="s">
        <v>1527</v>
      </c>
      <c r="G161" s="235" t="s">
        <v>184</v>
      </c>
      <c r="H161" s="236">
        <v>34.372</v>
      </c>
      <c r="I161" s="237"/>
      <c r="J161" s="238">
        <f>ROUND(I161*H161,2)</f>
        <v>0</v>
      </c>
      <c r="K161" s="234" t="s">
        <v>185</v>
      </c>
      <c r="L161" s="43"/>
      <c r="M161" s="239" t="s">
        <v>1</v>
      </c>
      <c r="N161" s="240" t="s">
        <v>41</v>
      </c>
      <c r="O161" s="86"/>
      <c r="P161" s="241">
        <f>O161*H161</f>
        <v>0</v>
      </c>
      <c r="Q161" s="241">
        <v>0</v>
      </c>
      <c r="R161" s="241">
        <f>Q161*H161</f>
        <v>0</v>
      </c>
      <c r="S161" s="241">
        <v>0</v>
      </c>
      <c r="T161" s="242">
        <f>S161*H161</f>
        <v>0</v>
      </c>
      <c r="AR161" s="243" t="s">
        <v>186</v>
      </c>
      <c r="AT161" s="243" t="s">
        <v>181</v>
      </c>
      <c r="AU161" s="243" t="s">
        <v>85</v>
      </c>
      <c r="AY161" s="17" t="s">
        <v>179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17" t="s">
        <v>83</v>
      </c>
      <c r="BK161" s="244">
        <f>ROUND(I161*H161,2)</f>
        <v>0</v>
      </c>
      <c r="BL161" s="17" t="s">
        <v>186</v>
      </c>
      <c r="BM161" s="243" t="s">
        <v>1661</v>
      </c>
    </row>
    <row r="162" s="13" customFormat="1">
      <c r="B162" s="256"/>
      <c r="C162" s="257"/>
      <c r="D162" s="247" t="s">
        <v>188</v>
      </c>
      <c r="E162" s="258" t="s">
        <v>1</v>
      </c>
      <c r="F162" s="259" t="s">
        <v>1488</v>
      </c>
      <c r="G162" s="257"/>
      <c r="H162" s="260">
        <v>34.372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AT162" s="266" t="s">
        <v>188</v>
      </c>
      <c r="AU162" s="266" t="s">
        <v>85</v>
      </c>
      <c r="AV162" s="13" t="s">
        <v>85</v>
      </c>
      <c r="AW162" s="13" t="s">
        <v>32</v>
      </c>
      <c r="AX162" s="13" t="s">
        <v>83</v>
      </c>
      <c r="AY162" s="266" t="s">
        <v>179</v>
      </c>
    </row>
    <row r="163" s="1" customFormat="1" ht="24" customHeight="1">
      <c r="B163" s="38"/>
      <c r="C163" s="232" t="s">
        <v>290</v>
      </c>
      <c r="D163" s="232" t="s">
        <v>181</v>
      </c>
      <c r="E163" s="233" t="s">
        <v>1529</v>
      </c>
      <c r="F163" s="234" t="s">
        <v>1530</v>
      </c>
      <c r="G163" s="235" t="s">
        <v>755</v>
      </c>
      <c r="H163" s="236">
        <v>57.401000000000003</v>
      </c>
      <c r="I163" s="237"/>
      <c r="J163" s="238">
        <f>ROUND(I163*H163,2)</f>
        <v>0</v>
      </c>
      <c r="K163" s="234" t="s">
        <v>185</v>
      </c>
      <c r="L163" s="43"/>
      <c r="M163" s="239" t="s">
        <v>1</v>
      </c>
      <c r="N163" s="240" t="s">
        <v>41</v>
      </c>
      <c r="O163" s="86"/>
      <c r="P163" s="241">
        <f>O163*H163</f>
        <v>0</v>
      </c>
      <c r="Q163" s="241">
        <v>0</v>
      </c>
      <c r="R163" s="241">
        <f>Q163*H163</f>
        <v>0</v>
      </c>
      <c r="S163" s="241">
        <v>0</v>
      </c>
      <c r="T163" s="242">
        <f>S163*H163</f>
        <v>0</v>
      </c>
      <c r="AR163" s="243" t="s">
        <v>186</v>
      </c>
      <c r="AT163" s="243" t="s">
        <v>181</v>
      </c>
      <c r="AU163" s="243" t="s">
        <v>85</v>
      </c>
      <c r="AY163" s="17" t="s">
        <v>179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7" t="s">
        <v>83</v>
      </c>
      <c r="BK163" s="244">
        <f>ROUND(I163*H163,2)</f>
        <v>0</v>
      </c>
      <c r="BL163" s="17" t="s">
        <v>186</v>
      </c>
      <c r="BM163" s="243" t="s">
        <v>1662</v>
      </c>
    </row>
    <row r="164" s="13" customFormat="1">
      <c r="B164" s="256"/>
      <c r="C164" s="257"/>
      <c r="D164" s="247" t="s">
        <v>188</v>
      </c>
      <c r="E164" s="258" t="s">
        <v>1</v>
      </c>
      <c r="F164" s="259" t="s">
        <v>1532</v>
      </c>
      <c r="G164" s="257"/>
      <c r="H164" s="260">
        <v>57.401000000000003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AT164" s="266" t="s">
        <v>188</v>
      </c>
      <c r="AU164" s="266" t="s">
        <v>85</v>
      </c>
      <c r="AV164" s="13" t="s">
        <v>85</v>
      </c>
      <c r="AW164" s="13" t="s">
        <v>32</v>
      </c>
      <c r="AX164" s="13" t="s">
        <v>83</v>
      </c>
      <c r="AY164" s="266" t="s">
        <v>179</v>
      </c>
    </row>
    <row r="165" s="1" customFormat="1" ht="24" customHeight="1">
      <c r="B165" s="38"/>
      <c r="C165" s="232" t="s">
        <v>307</v>
      </c>
      <c r="D165" s="232" t="s">
        <v>181</v>
      </c>
      <c r="E165" s="233" t="s">
        <v>1663</v>
      </c>
      <c r="F165" s="234" t="s">
        <v>1664</v>
      </c>
      <c r="G165" s="235" t="s">
        <v>201</v>
      </c>
      <c r="H165" s="236">
        <v>125</v>
      </c>
      <c r="I165" s="237"/>
      <c r="J165" s="238">
        <f>ROUND(I165*H165,2)</f>
        <v>0</v>
      </c>
      <c r="K165" s="234" t="s">
        <v>185</v>
      </c>
      <c r="L165" s="43"/>
      <c r="M165" s="239" t="s">
        <v>1</v>
      </c>
      <c r="N165" s="240" t="s">
        <v>41</v>
      </c>
      <c r="O165" s="86"/>
      <c r="P165" s="241">
        <f>O165*H165</f>
        <v>0</v>
      </c>
      <c r="Q165" s="241">
        <v>0</v>
      </c>
      <c r="R165" s="241">
        <f>Q165*H165</f>
        <v>0</v>
      </c>
      <c r="S165" s="241">
        <v>0</v>
      </c>
      <c r="T165" s="242">
        <f>S165*H165</f>
        <v>0</v>
      </c>
      <c r="AR165" s="243" t="s">
        <v>186</v>
      </c>
      <c r="AT165" s="243" t="s">
        <v>181</v>
      </c>
      <c r="AU165" s="243" t="s">
        <v>85</v>
      </c>
      <c r="AY165" s="17" t="s">
        <v>179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7" t="s">
        <v>83</v>
      </c>
      <c r="BK165" s="244">
        <f>ROUND(I165*H165,2)</f>
        <v>0</v>
      </c>
      <c r="BL165" s="17" t="s">
        <v>186</v>
      </c>
      <c r="BM165" s="243" t="s">
        <v>1665</v>
      </c>
    </row>
    <row r="166" s="1" customFormat="1" ht="24" customHeight="1">
      <c r="B166" s="38"/>
      <c r="C166" s="232" t="s">
        <v>8</v>
      </c>
      <c r="D166" s="232" t="s">
        <v>181</v>
      </c>
      <c r="E166" s="233" t="s">
        <v>1666</v>
      </c>
      <c r="F166" s="234" t="s">
        <v>1667</v>
      </c>
      <c r="G166" s="235" t="s">
        <v>201</v>
      </c>
      <c r="H166" s="236">
        <v>125</v>
      </c>
      <c r="I166" s="237"/>
      <c r="J166" s="238">
        <f>ROUND(I166*H166,2)</f>
        <v>0</v>
      </c>
      <c r="K166" s="234" t="s">
        <v>185</v>
      </c>
      <c r="L166" s="43"/>
      <c r="M166" s="239" t="s">
        <v>1</v>
      </c>
      <c r="N166" s="240" t="s">
        <v>41</v>
      </c>
      <c r="O166" s="86"/>
      <c r="P166" s="241">
        <f>O166*H166</f>
        <v>0</v>
      </c>
      <c r="Q166" s="241">
        <v>0</v>
      </c>
      <c r="R166" s="241">
        <f>Q166*H166</f>
        <v>0</v>
      </c>
      <c r="S166" s="241">
        <v>0</v>
      </c>
      <c r="T166" s="242">
        <f>S166*H166</f>
        <v>0</v>
      </c>
      <c r="AR166" s="243" t="s">
        <v>186</v>
      </c>
      <c r="AT166" s="243" t="s">
        <v>181</v>
      </c>
      <c r="AU166" s="243" t="s">
        <v>85</v>
      </c>
      <c r="AY166" s="17" t="s">
        <v>179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17" t="s">
        <v>83</v>
      </c>
      <c r="BK166" s="244">
        <f>ROUND(I166*H166,2)</f>
        <v>0</v>
      </c>
      <c r="BL166" s="17" t="s">
        <v>186</v>
      </c>
      <c r="BM166" s="243" t="s">
        <v>1668</v>
      </c>
    </row>
    <row r="167" s="1" customFormat="1" ht="16.5" customHeight="1">
      <c r="B167" s="38"/>
      <c r="C167" s="278" t="s">
        <v>365</v>
      </c>
      <c r="D167" s="278" t="s">
        <v>308</v>
      </c>
      <c r="E167" s="279" t="s">
        <v>1669</v>
      </c>
      <c r="F167" s="280" t="s">
        <v>1670</v>
      </c>
      <c r="G167" s="281" t="s">
        <v>1313</v>
      </c>
      <c r="H167" s="282">
        <v>3.806</v>
      </c>
      <c r="I167" s="283"/>
      <c r="J167" s="284">
        <f>ROUND(I167*H167,2)</f>
        <v>0</v>
      </c>
      <c r="K167" s="280" t="s">
        <v>185</v>
      </c>
      <c r="L167" s="285"/>
      <c r="M167" s="286" t="s">
        <v>1</v>
      </c>
      <c r="N167" s="287" t="s">
        <v>41</v>
      </c>
      <c r="O167" s="86"/>
      <c r="P167" s="241">
        <f>O167*H167</f>
        <v>0</v>
      </c>
      <c r="Q167" s="241">
        <v>0.001</v>
      </c>
      <c r="R167" s="241">
        <f>Q167*H167</f>
        <v>0.0038059999999999999</v>
      </c>
      <c r="S167" s="241">
        <v>0</v>
      </c>
      <c r="T167" s="242">
        <f>S167*H167</f>
        <v>0</v>
      </c>
      <c r="AR167" s="243" t="s">
        <v>261</v>
      </c>
      <c r="AT167" s="243" t="s">
        <v>308</v>
      </c>
      <c r="AU167" s="243" t="s">
        <v>85</v>
      </c>
      <c r="AY167" s="17" t="s">
        <v>179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17" t="s">
        <v>83</v>
      </c>
      <c r="BK167" s="244">
        <f>ROUND(I167*H167,2)</f>
        <v>0</v>
      </c>
      <c r="BL167" s="17" t="s">
        <v>186</v>
      </c>
      <c r="BM167" s="243" t="s">
        <v>1671</v>
      </c>
    </row>
    <row r="168" s="13" customFormat="1">
      <c r="B168" s="256"/>
      <c r="C168" s="257"/>
      <c r="D168" s="247" t="s">
        <v>188</v>
      </c>
      <c r="E168" s="258" t="s">
        <v>1</v>
      </c>
      <c r="F168" s="259" t="s">
        <v>1672</v>
      </c>
      <c r="G168" s="257"/>
      <c r="H168" s="260">
        <v>3.806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AT168" s="266" t="s">
        <v>188</v>
      </c>
      <c r="AU168" s="266" t="s">
        <v>85</v>
      </c>
      <c r="AV168" s="13" t="s">
        <v>85</v>
      </c>
      <c r="AW168" s="13" t="s">
        <v>32</v>
      </c>
      <c r="AX168" s="13" t="s">
        <v>83</v>
      </c>
      <c r="AY168" s="266" t="s">
        <v>179</v>
      </c>
    </row>
    <row r="169" s="1" customFormat="1" ht="16.5" customHeight="1">
      <c r="B169" s="38"/>
      <c r="C169" s="232" t="s">
        <v>369</v>
      </c>
      <c r="D169" s="232" t="s">
        <v>181</v>
      </c>
      <c r="E169" s="233" t="s">
        <v>1673</v>
      </c>
      <c r="F169" s="234" t="s">
        <v>1674</v>
      </c>
      <c r="G169" s="235" t="s">
        <v>201</v>
      </c>
      <c r="H169" s="236">
        <v>140</v>
      </c>
      <c r="I169" s="237"/>
      <c r="J169" s="238">
        <f>ROUND(I169*H169,2)</f>
        <v>0</v>
      </c>
      <c r="K169" s="234" t="s">
        <v>185</v>
      </c>
      <c r="L169" s="43"/>
      <c r="M169" s="239" t="s">
        <v>1</v>
      </c>
      <c r="N169" s="240" t="s">
        <v>41</v>
      </c>
      <c r="O169" s="86"/>
      <c r="P169" s="241">
        <f>O169*H169</f>
        <v>0</v>
      </c>
      <c r="Q169" s="241">
        <v>0</v>
      </c>
      <c r="R169" s="241">
        <f>Q169*H169</f>
        <v>0</v>
      </c>
      <c r="S169" s="241">
        <v>0</v>
      </c>
      <c r="T169" s="242">
        <f>S169*H169</f>
        <v>0</v>
      </c>
      <c r="AR169" s="243" t="s">
        <v>186</v>
      </c>
      <c r="AT169" s="243" t="s">
        <v>181</v>
      </c>
      <c r="AU169" s="243" t="s">
        <v>85</v>
      </c>
      <c r="AY169" s="17" t="s">
        <v>179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17" t="s">
        <v>83</v>
      </c>
      <c r="BK169" s="244">
        <f>ROUND(I169*H169,2)</f>
        <v>0</v>
      </c>
      <c r="BL169" s="17" t="s">
        <v>186</v>
      </c>
      <c r="BM169" s="243" t="s">
        <v>1675</v>
      </c>
    </row>
    <row r="170" s="1" customFormat="1" ht="16.5" customHeight="1">
      <c r="B170" s="38"/>
      <c r="C170" s="232" t="s">
        <v>376</v>
      </c>
      <c r="D170" s="232" t="s">
        <v>181</v>
      </c>
      <c r="E170" s="233" t="s">
        <v>1676</v>
      </c>
      <c r="F170" s="234" t="s">
        <v>1677</v>
      </c>
      <c r="G170" s="235" t="s">
        <v>201</v>
      </c>
      <c r="H170" s="236">
        <v>125</v>
      </c>
      <c r="I170" s="237"/>
      <c r="J170" s="238">
        <f>ROUND(I170*H170,2)</f>
        <v>0</v>
      </c>
      <c r="K170" s="234" t="s">
        <v>185</v>
      </c>
      <c r="L170" s="43"/>
      <c r="M170" s="239" t="s">
        <v>1</v>
      </c>
      <c r="N170" s="240" t="s">
        <v>41</v>
      </c>
      <c r="O170" s="86"/>
      <c r="P170" s="241">
        <f>O170*H170</f>
        <v>0</v>
      </c>
      <c r="Q170" s="241">
        <v>0</v>
      </c>
      <c r="R170" s="241">
        <f>Q170*H170</f>
        <v>0</v>
      </c>
      <c r="S170" s="241">
        <v>0</v>
      </c>
      <c r="T170" s="242">
        <f>S170*H170</f>
        <v>0</v>
      </c>
      <c r="AR170" s="243" t="s">
        <v>186</v>
      </c>
      <c r="AT170" s="243" t="s">
        <v>181</v>
      </c>
      <c r="AU170" s="243" t="s">
        <v>85</v>
      </c>
      <c r="AY170" s="17" t="s">
        <v>179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17" t="s">
        <v>83</v>
      </c>
      <c r="BK170" s="244">
        <f>ROUND(I170*H170,2)</f>
        <v>0</v>
      </c>
      <c r="BL170" s="17" t="s">
        <v>186</v>
      </c>
      <c r="BM170" s="243" t="s">
        <v>1678</v>
      </c>
    </row>
    <row r="171" s="1" customFormat="1" ht="16.5" customHeight="1">
      <c r="B171" s="38"/>
      <c r="C171" s="232" t="s">
        <v>381</v>
      </c>
      <c r="D171" s="232" t="s">
        <v>181</v>
      </c>
      <c r="E171" s="233" t="s">
        <v>1679</v>
      </c>
      <c r="F171" s="234" t="s">
        <v>1680</v>
      </c>
      <c r="G171" s="235" t="s">
        <v>201</v>
      </c>
      <c r="H171" s="236">
        <v>125</v>
      </c>
      <c r="I171" s="237"/>
      <c r="J171" s="238">
        <f>ROUND(I171*H171,2)</f>
        <v>0</v>
      </c>
      <c r="K171" s="234" t="s">
        <v>185</v>
      </c>
      <c r="L171" s="43"/>
      <c r="M171" s="239" t="s">
        <v>1</v>
      </c>
      <c r="N171" s="240" t="s">
        <v>41</v>
      </c>
      <c r="O171" s="86"/>
      <c r="P171" s="241">
        <f>O171*H171</f>
        <v>0</v>
      </c>
      <c r="Q171" s="241">
        <v>0</v>
      </c>
      <c r="R171" s="241">
        <f>Q171*H171</f>
        <v>0</v>
      </c>
      <c r="S171" s="241">
        <v>0</v>
      </c>
      <c r="T171" s="242">
        <f>S171*H171</f>
        <v>0</v>
      </c>
      <c r="AR171" s="243" t="s">
        <v>186</v>
      </c>
      <c r="AT171" s="243" t="s">
        <v>181</v>
      </c>
      <c r="AU171" s="243" t="s">
        <v>85</v>
      </c>
      <c r="AY171" s="17" t="s">
        <v>179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17" t="s">
        <v>83</v>
      </c>
      <c r="BK171" s="244">
        <f>ROUND(I171*H171,2)</f>
        <v>0</v>
      </c>
      <c r="BL171" s="17" t="s">
        <v>186</v>
      </c>
      <c r="BM171" s="243" t="s">
        <v>1681</v>
      </c>
    </row>
    <row r="172" s="11" customFormat="1" ht="22.8" customHeight="1">
      <c r="B172" s="216"/>
      <c r="C172" s="217"/>
      <c r="D172" s="218" t="s">
        <v>75</v>
      </c>
      <c r="E172" s="230" t="s">
        <v>85</v>
      </c>
      <c r="F172" s="230" t="s">
        <v>1682</v>
      </c>
      <c r="G172" s="217"/>
      <c r="H172" s="217"/>
      <c r="I172" s="220"/>
      <c r="J172" s="231">
        <f>BK172</f>
        <v>0</v>
      </c>
      <c r="K172" s="217"/>
      <c r="L172" s="222"/>
      <c r="M172" s="223"/>
      <c r="N172" s="224"/>
      <c r="O172" s="224"/>
      <c r="P172" s="225">
        <f>SUM(P173:P175)</f>
        <v>0</v>
      </c>
      <c r="Q172" s="224"/>
      <c r="R172" s="225">
        <f>SUM(R173:R175)</f>
        <v>8.2378973399999982</v>
      </c>
      <c r="S172" s="224"/>
      <c r="T172" s="226">
        <f>SUM(T173:T175)</f>
        <v>0</v>
      </c>
      <c r="AR172" s="227" t="s">
        <v>83</v>
      </c>
      <c r="AT172" s="228" t="s">
        <v>75</v>
      </c>
      <c r="AU172" s="228" t="s">
        <v>83</v>
      </c>
      <c r="AY172" s="227" t="s">
        <v>179</v>
      </c>
      <c r="BK172" s="229">
        <f>SUM(BK173:BK175)</f>
        <v>0</v>
      </c>
    </row>
    <row r="173" s="1" customFormat="1" ht="16.5" customHeight="1">
      <c r="B173" s="38"/>
      <c r="C173" s="232" t="s">
        <v>400</v>
      </c>
      <c r="D173" s="232" t="s">
        <v>181</v>
      </c>
      <c r="E173" s="233" t="s">
        <v>1683</v>
      </c>
      <c r="F173" s="234" t="s">
        <v>1684</v>
      </c>
      <c r="G173" s="235" t="s">
        <v>184</v>
      </c>
      <c r="H173" s="236">
        <v>3.6509999999999998</v>
      </c>
      <c r="I173" s="237"/>
      <c r="J173" s="238">
        <f>ROUND(I173*H173,2)</f>
        <v>0</v>
      </c>
      <c r="K173" s="234" t="s">
        <v>185</v>
      </c>
      <c r="L173" s="43"/>
      <c r="M173" s="239" t="s">
        <v>1</v>
      </c>
      <c r="N173" s="240" t="s">
        <v>41</v>
      </c>
      <c r="O173" s="86"/>
      <c r="P173" s="241">
        <f>O173*H173</f>
        <v>0</v>
      </c>
      <c r="Q173" s="241">
        <v>2.2563399999999998</v>
      </c>
      <c r="R173" s="241">
        <f>Q173*H173</f>
        <v>8.2378973399999982</v>
      </c>
      <c r="S173" s="241">
        <v>0</v>
      </c>
      <c r="T173" s="242">
        <f>S173*H173</f>
        <v>0</v>
      </c>
      <c r="AR173" s="243" t="s">
        <v>186</v>
      </c>
      <c r="AT173" s="243" t="s">
        <v>181</v>
      </c>
      <c r="AU173" s="243" t="s">
        <v>85</v>
      </c>
      <c r="AY173" s="17" t="s">
        <v>179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17" t="s">
        <v>83</v>
      </c>
      <c r="BK173" s="244">
        <f>ROUND(I173*H173,2)</f>
        <v>0</v>
      </c>
      <c r="BL173" s="17" t="s">
        <v>186</v>
      </c>
      <c r="BM173" s="243" t="s">
        <v>1685</v>
      </c>
    </row>
    <row r="174" s="12" customFormat="1">
      <c r="B174" s="245"/>
      <c r="C174" s="246"/>
      <c r="D174" s="247" t="s">
        <v>188</v>
      </c>
      <c r="E174" s="248" t="s">
        <v>1</v>
      </c>
      <c r="F174" s="249" t="s">
        <v>1686</v>
      </c>
      <c r="G174" s="246"/>
      <c r="H174" s="248" t="s">
        <v>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AT174" s="255" t="s">
        <v>188</v>
      </c>
      <c r="AU174" s="255" t="s">
        <v>85</v>
      </c>
      <c r="AV174" s="12" t="s">
        <v>83</v>
      </c>
      <c r="AW174" s="12" t="s">
        <v>32</v>
      </c>
      <c r="AX174" s="12" t="s">
        <v>76</v>
      </c>
      <c r="AY174" s="255" t="s">
        <v>179</v>
      </c>
    </row>
    <row r="175" s="13" customFormat="1">
      <c r="B175" s="256"/>
      <c r="C175" s="257"/>
      <c r="D175" s="247" t="s">
        <v>188</v>
      </c>
      <c r="E175" s="258" t="s">
        <v>1</v>
      </c>
      <c r="F175" s="259" t="s">
        <v>1687</v>
      </c>
      <c r="G175" s="257"/>
      <c r="H175" s="260">
        <v>3.6509999999999998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AT175" s="266" t="s">
        <v>188</v>
      </c>
      <c r="AU175" s="266" t="s">
        <v>85</v>
      </c>
      <c r="AV175" s="13" t="s">
        <v>85</v>
      </c>
      <c r="AW175" s="13" t="s">
        <v>32</v>
      </c>
      <c r="AX175" s="13" t="s">
        <v>83</v>
      </c>
      <c r="AY175" s="266" t="s">
        <v>179</v>
      </c>
    </row>
    <row r="176" s="11" customFormat="1" ht="22.8" customHeight="1">
      <c r="B176" s="216"/>
      <c r="C176" s="217"/>
      <c r="D176" s="218" t="s">
        <v>75</v>
      </c>
      <c r="E176" s="230" t="s">
        <v>197</v>
      </c>
      <c r="F176" s="230" t="s">
        <v>198</v>
      </c>
      <c r="G176" s="217"/>
      <c r="H176" s="217"/>
      <c r="I176" s="220"/>
      <c r="J176" s="231">
        <f>BK176</f>
        <v>0</v>
      </c>
      <c r="K176" s="217"/>
      <c r="L176" s="222"/>
      <c r="M176" s="223"/>
      <c r="N176" s="224"/>
      <c r="O176" s="224"/>
      <c r="P176" s="225">
        <f>SUM(P177:P184)</f>
        <v>0</v>
      </c>
      <c r="Q176" s="224"/>
      <c r="R176" s="225">
        <f>SUM(R177:R184)</f>
        <v>5.1005449199999999</v>
      </c>
      <c r="S176" s="224"/>
      <c r="T176" s="226">
        <f>SUM(T177:T184)</f>
        <v>0</v>
      </c>
      <c r="AR176" s="227" t="s">
        <v>83</v>
      </c>
      <c r="AT176" s="228" t="s">
        <v>75</v>
      </c>
      <c r="AU176" s="228" t="s">
        <v>83</v>
      </c>
      <c r="AY176" s="227" t="s">
        <v>179</v>
      </c>
      <c r="BK176" s="229">
        <f>SUM(BK177:BK184)</f>
        <v>0</v>
      </c>
    </row>
    <row r="177" s="1" customFormat="1" ht="24" customHeight="1">
      <c r="B177" s="38"/>
      <c r="C177" s="232" t="s">
        <v>7</v>
      </c>
      <c r="D177" s="232" t="s">
        <v>181</v>
      </c>
      <c r="E177" s="233" t="s">
        <v>1688</v>
      </c>
      <c r="F177" s="234" t="s">
        <v>1689</v>
      </c>
      <c r="G177" s="235" t="s">
        <v>201</v>
      </c>
      <c r="H177" s="236">
        <v>17.640000000000001</v>
      </c>
      <c r="I177" s="237"/>
      <c r="J177" s="238">
        <f>ROUND(I177*H177,2)</f>
        <v>0</v>
      </c>
      <c r="K177" s="234" t="s">
        <v>185</v>
      </c>
      <c r="L177" s="43"/>
      <c r="M177" s="239" t="s">
        <v>1</v>
      </c>
      <c r="N177" s="240" t="s">
        <v>41</v>
      </c>
      <c r="O177" s="86"/>
      <c r="P177" s="241">
        <f>O177*H177</f>
        <v>0</v>
      </c>
      <c r="Q177" s="241">
        <v>0.22241</v>
      </c>
      <c r="R177" s="241">
        <f>Q177*H177</f>
        <v>3.9233123999999999</v>
      </c>
      <c r="S177" s="241">
        <v>0</v>
      </c>
      <c r="T177" s="242">
        <f>S177*H177</f>
        <v>0</v>
      </c>
      <c r="AR177" s="243" t="s">
        <v>186</v>
      </c>
      <c r="AT177" s="243" t="s">
        <v>181</v>
      </c>
      <c r="AU177" s="243" t="s">
        <v>85</v>
      </c>
      <c r="AY177" s="17" t="s">
        <v>179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17" t="s">
        <v>83</v>
      </c>
      <c r="BK177" s="244">
        <f>ROUND(I177*H177,2)</f>
        <v>0</v>
      </c>
      <c r="BL177" s="17" t="s">
        <v>186</v>
      </c>
      <c r="BM177" s="243" t="s">
        <v>1690</v>
      </c>
    </row>
    <row r="178" s="12" customFormat="1">
      <c r="B178" s="245"/>
      <c r="C178" s="246"/>
      <c r="D178" s="247" t="s">
        <v>188</v>
      </c>
      <c r="E178" s="248" t="s">
        <v>1</v>
      </c>
      <c r="F178" s="249" t="s">
        <v>1686</v>
      </c>
      <c r="G178" s="246"/>
      <c r="H178" s="248" t="s">
        <v>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AT178" s="255" t="s">
        <v>188</v>
      </c>
      <c r="AU178" s="255" t="s">
        <v>85</v>
      </c>
      <c r="AV178" s="12" t="s">
        <v>83</v>
      </c>
      <c r="AW178" s="12" t="s">
        <v>32</v>
      </c>
      <c r="AX178" s="12" t="s">
        <v>76</v>
      </c>
      <c r="AY178" s="255" t="s">
        <v>179</v>
      </c>
    </row>
    <row r="179" s="13" customFormat="1">
      <c r="B179" s="256"/>
      <c r="C179" s="257"/>
      <c r="D179" s="247" t="s">
        <v>188</v>
      </c>
      <c r="E179" s="258" t="s">
        <v>1</v>
      </c>
      <c r="F179" s="259" t="s">
        <v>1691</v>
      </c>
      <c r="G179" s="257"/>
      <c r="H179" s="260">
        <v>17.640000000000001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AT179" s="266" t="s">
        <v>188</v>
      </c>
      <c r="AU179" s="266" t="s">
        <v>85</v>
      </c>
      <c r="AV179" s="13" t="s">
        <v>85</v>
      </c>
      <c r="AW179" s="13" t="s">
        <v>32</v>
      </c>
      <c r="AX179" s="13" t="s">
        <v>83</v>
      </c>
      <c r="AY179" s="266" t="s">
        <v>179</v>
      </c>
    </row>
    <row r="180" s="1" customFormat="1" ht="24" customHeight="1">
      <c r="B180" s="38"/>
      <c r="C180" s="232" t="s">
        <v>409</v>
      </c>
      <c r="D180" s="232" t="s">
        <v>181</v>
      </c>
      <c r="E180" s="233" t="s">
        <v>1692</v>
      </c>
      <c r="F180" s="234" t="s">
        <v>1693</v>
      </c>
      <c r="G180" s="235" t="s">
        <v>372</v>
      </c>
      <c r="H180" s="236">
        <v>22.050000000000001</v>
      </c>
      <c r="I180" s="237"/>
      <c r="J180" s="238">
        <f>ROUND(I180*H180,2)</f>
        <v>0</v>
      </c>
      <c r="K180" s="234" t="s">
        <v>185</v>
      </c>
      <c r="L180" s="43"/>
      <c r="M180" s="239" t="s">
        <v>1</v>
      </c>
      <c r="N180" s="240" t="s">
        <v>41</v>
      </c>
      <c r="O180" s="86"/>
      <c r="P180" s="241">
        <f>O180*H180</f>
        <v>0</v>
      </c>
      <c r="Q180" s="241">
        <v>0.046339999999999999</v>
      </c>
      <c r="R180" s="241">
        <f>Q180*H180</f>
        <v>1.0217970000000001</v>
      </c>
      <c r="S180" s="241">
        <v>0</v>
      </c>
      <c r="T180" s="242">
        <f>S180*H180</f>
        <v>0</v>
      </c>
      <c r="AR180" s="243" t="s">
        <v>186</v>
      </c>
      <c r="AT180" s="243" t="s">
        <v>181</v>
      </c>
      <c r="AU180" s="243" t="s">
        <v>85</v>
      </c>
      <c r="AY180" s="17" t="s">
        <v>179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17" t="s">
        <v>83</v>
      </c>
      <c r="BK180" s="244">
        <f>ROUND(I180*H180,2)</f>
        <v>0</v>
      </c>
      <c r="BL180" s="17" t="s">
        <v>186</v>
      </c>
      <c r="BM180" s="243" t="s">
        <v>1694</v>
      </c>
    </row>
    <row r="181" s="12" customFormat="1">
      <c r="B181" s="245"/>
      <c r="C181" s="246"/>
      <c r="D181" s="247" t="s">
        <v>188</v>
      </c>
      <c r="E181" s="248" t="s">
        <v>1</v>
      </c>
      <c r="F181" s="249" t="s">
        <v>1686</v>
      </c>
      <c r="G181" s="246"/>
      <c r="H181" s="248" t="s">
        <v>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AT181" s="255" t="s">
        <v>188</v>
      </c>
      <c r="AU181" s="255" t="s">
        <v>85</v>
      </c>
      <c r="AV181" s="12" t="s">
        <v>83</v>
      </c>
      <c r="AW181" s="12" t="s">
        <v>32</v>
      </c>
      <c r="AX181" s="12" t="s">
        <v>76</v>
      </c>
      <c r="AY181" s="255" t="s">
        <v>179</v>
      </c>
    </row>
    <row r="182" s="13" customFormat="1">
      <c r="B182" s="256"/>
      <c r="C182" s="257"/>
      <c r="D182" s="247" t="s">
        <v>188</v>
      </c>
      <c r="E182" s="258" t="s">
        <v>1</v>
      </c>
      <c r="F182" s="259" t="s">
        <v>1695</v>
      </c>
      <c r="G182" s="257"/>
      <c r="H182" s="260">
        <v>22.050000000000001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AT182" s="266" t="s">
        <v>188</v>
      </c>
      <c r="AU182" s="266" t="s">
        <v>85</v>
      </c>
      <c r="AV182" s="13" t="s">
        <v>85</v>
      </c>
      <c r="AW182" s="13" t="s">
        <v>32</v>
      </c>
      <c r="AX182" s="13" t="s">
        <v>83</v>
      </c>
      <c r="AY182" s="266" t="s">
        <v>179</v>
      </c>
    </row>
    <row r="183" s="1" customFormat="1" ht="24" customHeight="1">
      <c r="B183" s="38"/>
      <c r="C183" s="232" t="s">
        <v>414</v>
      </c>
      <c r="D183" s="232" t="s">
        <v>181</v>
      </c>
      <c r="E183" s="233" t="s">
        <v>1696</v>
      </c>
      <c r="F183" s="234" t="s">
        <v>1697</v>
      </c>
      <c r="G183" s="235" t="s">
        <v>755</v>
      </c>
      <c r="H183" s="236">
        <v>0.14799999999999999</v>
      </c>
      <c r="I183" s="237"/>
      <c r="J183" s="238">
        <f>ROUND(I183*H183,2)</f>
        <v>0</v>
      </c>
      <c r="K183" s="234" t="s">
        <v>185</v>
      </c>
      <c r="L183" s="43"/>
      <c r="M183" s="239" t="s">
        <v>1</v>
      </c>
      <c r="N183" s="240" t="s">
        <v>41</v>
      </c>
      <c r="O183" s="86"/>
      <c r="P183" s="241">
        <f>O183*H183</f>
        <v>0</v>
      </c>
      <c r="Q183" s="241">
        <v>1.0502400000000001</v>
      </c>
      <c r="R183" s="241">
        <f>Q183*H183</f>
        <v>0.15543551999999999</v>
      </c>
      <c r="S183" s="241">
        <v>0</v>
      </c>
      <c r="T183" s="242">
        <f>S183*H183</f>
        <v>0</v>
      </c>
      <c r="AR183" s="243" t="s">
        <v>186</v>
      </c>
      <c r="AT183" s="243" t="s">
        <v>181</v>
      </c>
      <c r="AU183" s="243" t="s">
        <v>85</v>
      </c>
      <c r="AY183" s="17" t="s">
        <v>179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17" t="s">
        <v>83</v>
      </c>
      <c r="BK183" s="244">
        <f>ROUND(I183*H183,2)</f>
        <v>0</v>
      </c>
      <c r="BL183" s="17" t="s">
        <v>186</v>
      </c>
      <c r="BM183" s="243" t="s">
        <v>1698</v>
      </c>
    </row>
    <row r="184" s="13" customFormat="1">
      <c r="B184" s="256"/>
      <c r="C184" s="257"/>
      <c r="D184" s="247" t="s">
        <v>188</v>
      </c>
      <c r="E184" s="258" t="s">
        <v>1</v>
      </c>
      <c r="F184" s="259" t="s">
        <v>1699</v>
      </c>
      <c r="G184" s="257"/>
      <c r="H184" s="260">
        <v>0.14799999999999999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AT184" s="266" t="s">
        <v>188</v>
      </c>
      <c r="AU184" s="266" t="s">
        <v>85</v>
      </c>
      <c r="AV184" s="13" t="s">
        <v>85</v>
      </c>
      <c r="AW184" s="13" t="s">
        <v>32</v>
      </c>
      <c r="AX184" s="13" t="s">
        <v>83</v>
      </c>
      <c r="AY184" s="266" t="s">
        <v>179</v>
      </c>
    </row>
    <row r="185" s="11" customFormat="1" ht="22.8" customHeight="1">
      <c r="B185" s="216"/>
      <c r="C185" s="217"/>
      <c r="D185" s="218" t="s">
        <v>75</v>
      </c>
      <c r="E185" s="230" t="s">
        <v>186</v>
      </c>
      <c r="F185" s="230" t="s">
        <v>1551</v>
      </c>
      <c r="G185" s="217"/>
      <c r="H185" s="217"/>
      <c r="I185" s="220"/>
      <c r="J185" s="231">
        <f>BK185</f>
        <v>0</v>
      </c>
      <c r="K185" s="217"/>
      <c r="L185" s="222"/>
      <c r="M185" s="223"/>
      <c r="N185" s="224"/>
      <c r="O185" s="224"/>
      <c r="P185" s="225">
        <f>SUM(P186:P192)</f>
        <v>0</v>
      </c>
      <c r="Q185" s="224"/>
      <c r="R185" s="225">
        <f>SUM(R186:R192)</f>
        <v>1.418499</v>
      </c>
      <c r="S185" s="224"/>
      <c r="T185" s="226">
        <f>SUM(T186:T192)</f>
        <v>0</v>
      </c>
      <c r="AR185" s="227" t="s">
        <v>83</v>
      </c>
      <c r="AT185" s="228" t="s">
        <v>75</v>
      </c>
      <c r="AU185" s="228" t="s">
        <v>83</v>
      </c>
      <c r="AY185" s="227" t="s">
        <v>179</v>
      </c>
      <c r="BK185" s="229">
        <f>SUM(BK186:BK192)</f>
        <v>0</v>
      </c>
    </row>
    <row r="186" s="1" customFormat="1" ht="16.5" customHeight="1">
      <c r="B186" s="38"/>
      <c r="C186" s="232" t="s">
        <v>419</v>
      </c>
      <c r="D186" s="232" t="s">
        <v>181</v>
      </c>
      <c r="E186" s="233" t="s">
        <v>1700</v>
      </c>
      <c r="F186" s="234" t="s">
        <v>1701</v>
      </c>
      <c r="G186" s="235" t="s">
        <v>372</v>
      </c>
      <c r="H186" s="236">
        <v>9</v>
      </c>
      <c r="I186" s="237"/>
      <c r="J186" s="238">
        <f>ROUND(I186*H186,2)</f>
        <v>0</v>
      </c>
      <c r="K186" s="234" t="s">
        <v>185</v>
      </c>
      <c r="L186" s="43"/>
      <c r="M186" s="239" t="s">
        <v>1</v>
      </c>
      <c r="N186" s="240" t="s">
        <v>41</v>
      </c>
      <c r="O186" s="86"/>
      <c r="P186" s="241">
        <f>O186*H186</f>
        <v>0</v>
      </c>
      <c r="Q186" s="241">
        <v>0.03465</v>
      </c>
      <c r="R186" s="241">
        <f>Q186*H186</f>
        <v>0.31185000000000002</v>
      </c>
      <c r="S186" s="241">
        <v>0</v>
      </c>
      <c r="T186" s="242">
        <f>S186*H186</f>
        <v>0</v>
      </c>
      <c r="AR186" s="243" t="s">
        <v>186</v>
      </c>
      <c r="AT186" s="243" t="s">
        <v>181</v>
      </c>
      <c r="AU186" s="243" t="s">
        <v>85</v>
      </c>
      <c r="AY186" s="17" t="s">
        <v>179</v>
      </c>
      <c r="BE186" s="244">
        <f>IF(N186="základní",J186,0)</f>
        <v>0</v>
      </c>
      <c r="BF186" s="244">
        <f>IF(N186="snížená",J186,0)</f>
        <v>0</v>
      </c>
      <c r="BG186" s="244">
        <f>IF(N186="zákl. přenesená",J186,0)</f>
        <v>0</v>
      </c>
      <c r="BH186" s="244">
        <f>IF(N186="sníž. přenesená",J186,0)</f>
        <v>0</v>
      </c>
      <c r="BI186" s="244">
        <f>IF(N186="nulová",J186,0)</f>
        <v>0</v>
      </c>
      <c r="BJ186" s="17" t="s">
        <v>83</v>
      </c>
      <c r="BK186" s="244">
        <f>ROUND(I186*H186,2)</f>
        <v>0</v>
      </c>
      <c r="BL186" s="17" t="s">
        <v>186</v>
      </c>
      <c r="BM186" s="243" t="s">
        <v>1702</v>
      </c>
    </row>
    <row r="187" s="13" customFormat="1">
      <c r="B187" s="256"/>
      <c r="C187" s="257"/>
      <c r="D187" s="247" t="s">
        <v>188</v>
      </c>
      <c r="E187" s="258" t="s">
        <v>1</v>
      </c>
      <c r="F187" s="259" t="s">
        <v>1703</v>
      </c>
      <c r="G187" s="257"/>
      <c r="H187" s="260">
        <v>9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AT187" s="266" t="s">
        <v>188</v>
      </c>
      <c r="AU187" s="266" t="s">
        <v>85</v>
      </c>
      <c r="AV187" s="13" t="s">
        <v>85</v>
      </c>
      <c r="AW187" s="13" t="s">
        <v>32</v>
      </c>
      <c r="AX187" s="13" t="s">
        <v>83</v>
      </c>
      <c r="AY187" s="266" t="s">
        <v>179</v>
      </c>
    </row>
    <row r="188" s="1" customFormat="1" ht="16.5" customHeight="1">
      <c r="B188" s="38"/>
      <c r="C188" s="278" t="s">
        <v>425</v>
      </c>
      <c r="D188" s="278" t="s">
        <v>308</v>
      </c>
      <c r="E188" s="279" t="s">
        <v>1704</v>
      </c>
      <c r="F188" s="280" t="s">
        <v>1705</v>
      </c>
      <c r="G188" s="281" t="s">
        <v>257</v>
      </c>
      <c r="H188" s="282">
        <v>9</v>
      </c>
      <c r="I188" s="283"/>
      <c r="J188" s="284">
        <f>ROUND(I188*H188,2)</f>
        <v>0</v>
      </c>
      <c r="K188" s="280" t="s">
        <v>1</v>
      </c>
      <c r="L188" s="285"/>
      <c r="M188" s="286" t="s">
        <v>1</v>
      </c>
      <c r="N188" s="287" t="s">
        <v>41</v>
      </c>
      <c r="O188" s="86"/>
      <c r="P188" s="241">
        <f>O188*H188</f>
        <v>0</v>
      </c>
      <c r="Q188" s="241">
        <v>0.12</v>
      </c>
      <c r="R188" s="241">
        <f>Q188*H188</f>
        <v>1.0800000000000001</v>
      </c>
      <c r="S188" s="241">
        <v>0</v>
      </c>
      <c r="T188" s="242">
        <f>S188*H188</f>
        <v>0</v>
      </c>
      <c r="AR188" s="243" t="s">
        <v>261</v>
      </c>
      <c r="AT188" s="243" t="s">
        <v>308</v>
      </c>
      <c r="AU188" s="243" t="s">
        <v>85</v>
      </c>
      <c r="AY188" s="17" t="s">
        <v>179</v>
      </c>
      <c r="BE188" s="244">
        <f>IF(N188="základní",J188,0)</f>
        <v>0</v>
      </c>
      <c r="BF188" s="244">
        <f>IF(N188="snížená",J188,0)</f>
        <v>0</v>
      </c>
      <c r="BG188" s="244">
        <f>IF(N188="zákl. přenesená",J188,0)</f>
        <v>0</v>
      </c>
      <c r="BH188" s="244">
        <f>IF(N188="sníž. přenesená",J188,0)</f>
        <v>0</v>
      </c>
      <c r="BI188" s="244">
        <f>IF(N188="nulová",J188,0)</f>
        <v>0</v>
      </c>
      <c r="BJ188" s="17" t="s">
        <v>83</v>
      </c>
      <c r="BK188" s="244">
        <f>ROUND(I188*H188,2)</f>
        <v>0</v>
      </c>
      <c r="BL188" s="17" t="s">
        <v>186</v>
      </c>
      <c r="BM188" s="243" t="s">
        <v>1706</v>
      </c>
    </row>
    <row r="189" s="1" customFormat="1" ht="16.5" customHeight="1">
      <c r="B189" s="38"/>
      <c r="C189" s="232" t="s">
        <v>430</v>
      </c>
      <c r="D189" s="232" t="s">
        <v>181</v>
      </c>
      <c r="E189" s="233" t="s">
        <v>1707</v>
      </c>
      <c r="F189" s="234" t="s">
        <v>1708</v>
      </c>
      <c r="G189" s="235" t="s">
        <v>201</v>
      </c>
      <c r="H189" s="236">
        <v>4.0499999999999998</v>
      </c>
      <c r="I189" s="237"/>
      <c r="J189" s="238">
        <f>ROUND(I189*H189,2)</f>
        <v>0</v>
      </c>
      <c r="K189" s="234" t="s">
        <v>185</v>
      </c>
      <c r="L189" s="43"/>
      <c r="M189" s="239" t="s">
        <v>1</v>
      </c>
      <c r="N189" s="240" t="s">
        <v>41</v>
      </c>
      <c r="O189" s="86"/>
      <c r="P189" s="241">
        <f>O189*H189</f>
        <v>0</v>
      </c>
      <c r="Q189" s="241">
        <v>0.0065799999999999999</v>
      </c>
      <c r="R189" s="241">
        <f>Q189*H189</f>
        <v>0.026648999999999999</v>
      </c>
      <c r="S189" s="241">
        <v>0</v>
      </c>
      <c r="T189" s="242">
        <f>S189*H189</f>
        <v>0</v>
      </c>
      <c r="AR189" s="243" t="s">
        <v>186</v>
      </c>
      <c r="AT189" s="243" t="s">
        <v>181</v>
      </c>
      <c r="AU189" s="243" t="s">
        <v>85</v>
      </c>
      <c r="AY189" s="17" t="s">
        <v>179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17" t="s">
        <v>83</v>
      </c>
      <c r="BK189" s="244">
        <f>ROUND(I189*H189,2)</f>
        <v>0</v>
      </c>
      <c r="BL189" s="17" t="s">
        <v>186</v>
      </c>
      <c r="BM189" s="243" t="s">
        <v>1709</v>
      </c>
    </row>
    <row r="190" s="12" customFormat="1">
      <c r="B190" s="245"/>
      <c r="C190" s="246"/>
      <c r="D190" s="247" t="s">
        <v>188</v>
      </c>
      <c r="E190" s="248" t="s">
        <v>1</v>
      </c>
      <c r="F190" s="249" t="s">
        <v>1710</v>
      </c>
      <c r="G190" s="246"/>
      <c r="H190" s="248" t="s">
        <v>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AT190" s="255" t="s">
        <v>188</v>
      </c>
      <c r="AU190" s="255" t="s">
        <v>85</v>
      </c>
      <c r="AV190" s="12" t="s">
        <v>83</v>
      </c>
      <c r="AW190" s="12" t="s">
        <v>32</v>
      </c>
      <c r="AX190" s="12" t="s">
        <v>76</v>
      </c>
      <c r="AY190" s="255" t="s">
        <v>179</v>
      </c>
    </row>
    <row r="191" s="13" customFormat="1">
      <c r="B191" s="256"/>
      <c r="C191" s="257"/>
      <c r="D191" s="247" t="s">
        <v>188</v>
      </c>
      <c r="E191" s="258" t="s">
        <v>1</v>
      </c>
      <c r="F191" s="259" t="s">
        <v>1711</v>
      </c>
      <c r="G191" s="257"/>
      <c r="H191" s="260">
        <v>4.0499999999999998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AT191" s="266" t="s">
        <v>188</v>
      </c>
      <c r="AU191" s="266" t="s">
        <v>85</v>
      </c>
      <c r="AV191" s="13" t="s">
        <v>85</v>
      </c>
      <c r="AW191" s="13" t="s">
        <v>32</v>
      </c>
      <c r="AX191" s="13" t="s">
        <v>83</v>
      </c>
      <c r="AY191" s="266" t="s">
        <v>179</v>
      </c>
    </row>
    <row r="192" s="1" customFormat="1" ht="16.5" customHeight="1">
      <c r="B192" s="38"/>
      <c r="C192" s="232" t="s">
        <v>436</v>
      </c>
      <c r="D192" s="232" t="s">
        <v>181</v>
      </c>
      <c r="E192" s="233" t="s">
        <v>1712</v>
      </c>
      <c r="F192" s="234" t="s">
        <v>1713</v>
      </c>
      <c r="G192" s="235" t="s">
        <v>201</v>
      </c>
      <c r="H192" s="236">
        <v>4.0499999999999998</v>
      </c>
      <c r="I192" s="237"/>
      <c r="J192" s="238">
        <f>ROUND(I192*H192,2)</f>
        <v>0</v>
      </c>
      <c r="K192" s="234" t="s">
        <v>185</v>
      </c>
      <c r="L192" s="43"/>
      <c r="M192" s="239" t="s">
        <v>1</v>
      </c>
      <c r="N192" s="240" t="s">
        <v>41</v>
      </c>
      <c r="O192" s="86"/>
      <c r="P192" s="241">
        <f>O192*H192</f>
        <v>0</v>
      </c>
      <c r="Q192" s="241">
        <v>0</v>
      </c>
      <c r="R192" s="241">
        <f>Q192*H192</f>
        <v>0</v>
      </c>
      <c r="S192" s="241">
        <v>0</v>
      </c>
      <c r="T192" s="242">
        <f>S192*H192</f>
        <v>0</v>
      </c>
      <c r="AR192" s="243" t="s">
        <v>186</v>
      </c>
      <c r="AT192" s="243" t="s">
        <v>181</v>
      </c>
      <c r="AU192" s="243" t="s">
        <v>85</v>
      </c>
      <c r="AY192" s="17" t="s">
        <v>179</v>
      </c>
      <c r="BE192" s="244">
        <f>IF(N192="základní",J192,0)</f>
        <v>0</v>
      </c>
      <c r="BF192" s="244">
        <f>IF(N192="snížená",J192,0)</f>
        <v>0</v>
      </c>
      <c r="BG192" s="244">
        <f>IF(N192="zákl. přenesená",J192,0)</f>
        <v>0</v>
      </c>
      <c r="BH192" s="244">
        <f>IF(N192="sníž. přenesená",J192,0)</f>
        <v>0</v>
      </c>
      <c r="BI192" s="244">
        <f>IF(N192="nulová",J192,0)</f>
        <v>0</v>
      </c>
      <c r="BJ192" s="17" t="s">
        <v>83</v>
      </c>
      <c r="BK192" s="244">
        <f>ROUND(I192*H192,2)</f>
        <v>0</v>
      </c>
      <c r="BL192" s="17" t="s">
        <v>186</v>
      </c>
      <c r="BM192" s="243" t="s">
        <v>1714</v>
      </c>
    </row>
    <row r="193" s="11" customFormat="1" ht="22.8" customHeight="1">
      <c r="B193" s="216"/>
      <c r="C193" s="217"/>
      <c r="D193" s="218" t="s">
        <v>75</v>
      </c>
      <c r="E193" s="230" t="s">
        <v>210</v>
      </c>
      <c r="F193" s="230" t="s">
        <v>1715</v>
      </c>
      <c r="G193" s="217"/>
      <c r="H193" s="217"/>
      <c r="I193" s="220"/>
      <c r="J193" s="231">
        <f>BK193</f>
        <v>0</v>
      </c>
      <c r="K193" s="217"/>
      <c r="L193" s="222"/>
      <c r="M193" s="223"/>
      <c r="N193" s="224"/>
      <c r="O193" s="224"/>
      <c r="P193" s="225">
        <f>P194</f>
        <v>0</v>
      </c>
      <c r="Q193" s="224"/>
      <c r="R193" s="225">
        <f>R194</f>
        <v>67.934190000000001</v>
      </c>
      <c r="S193" s="224"/>
      <c r="T193" s="226">
        <f>T194</f>
        <v>0</v>
      </c>
      <c r="AR193" s="227" t="s">
        <v>83</v>
      </c>
      <c r="AT193" s="228" t="s">
        <v>75</v>
      </c>
      <c r="AU193" s="228" t="s">
        <v>83</v>
      </c>
      <c r="AY193" s="227" t="s">
        <v>179</v>
      </c>
      <c r="BK193" s="229">
        <f>BK194</f>
        <v>0</v>
      </c>
    </row>
    <row r="194" s="1" customFormat="1" ht="24" customHeight="1">
      <c r="B194" s="38"/>
      <c r="C194" s="232" t="s">
        <v>483</v>
      </c>
      <c r="D194" s="232" t="s">
        <v>181</v>
      </c>
      <c r="E194" s="233" t="s">
        <v>1716</v>
      </c>
      <c r="F194" s="234" t="s">
        <v>1717</v>
      </c>
      <c r="G194" s="235" t="s">
        <v>201</v>
      </c>
      <c r="H194" s="236">
        <v>137</v>
      </c>
      <c r="I194" s="237"/>
      <c r="J194" s="238">
        <f>ROUND(I194*H194,2)</f>
        <v>0</v>
      </c>
      <c r="K194" s="234" t="s">
        <v>185</v>
      </c>
      <c r="L194" s="43"/>
      <c r="M194" s="239" t="s">
        <v>1</v>
      </c>
      <c r="N194" s="240" t="s">
        <v>41</v>
      </c>
      <c r="O194" s="86"/>
      <c r="P194" s="241">
        <f>O194*H194</f>
        <v>0</v>
      </c>
      <c r="Q194" s="241">
        <v>0.49586999999999998</v>
      </c>
      <c r="R194" s="241">
        <f>Q194*H194</f>
        <v>67.934190000000001</v>
      </c>
      <c r="S194" s="241">
        <v>0</v>
      </c>
      <c r="T194" s="242">
        <f>S194*H194</f>
        <v>0</v>
      </c>
      <c r="AR194" s="243" t="s">
        <v>186</v>
      </c>
      <c r="AT194" s="243" t="s">
        <v>181</v>
      </c>
      <c r="AU194" s="243" t="s">
        <v>85</v>
      </c>
      <c r="AY194" s="17" t="s">
        <v>179</v>
      </c>
      <c r="BE194" s="244">
        <f>IF(N194="základní",J194,0)</f>
        <v>0</v>
      </c>
      <c r="BF194" s="244">
        <f>IF(N194="snížená",J194,0)</f>
        <v>0</v>
      </c>
      <c r="BG194" s="244">
        <f>IF(N194="zákl. přenesená",J194,0)</f>
        <v>0</v>
      </c>
      <c r="BH194" s="244">
        <f>IF(N194="sníž. přenesená",J194,0)</f>
        <v>0</v>
      </c>
      <c r="BI194" s="244">
        <f>IF(N194="nulová",J194,0)</f>
        <v>0</v>
      </c>
      <c r="BJ194" s="17" t="s">
        <v>83</v>
      </c>
      <c r="BK194" s="244">
        <f>ROUND(I194*H194,2)</f>
        <v>0</v>
      </c>
      <c r="BL194" s="17" t="s">
        <v>186</v>
      </c>
      <c r="BM194" s="243" t="s">
        <v>1718</v>
      </c>
    </row>
    <row r="195" s="11" customFormat="1" ht="22.8" customHeight="1">
      <c r="B195" s="216"/>
      <c r="C195" s="217"/>
      <c r="D195" s="218" t="s">
        <v>75</v>
      </c>
      <c r="E195" s="230" t="s">
        <v>225</v>
      </c>
      <c r="F195" s="230" t="s">
        <v>226</v>
      </c>
      <c r="G195" s="217"/>
      <c r="H195" s="217"/>
      <c r="I195" s="220"/>
      <c r="J195" s="231">
        <f>BK195</f>
        <v>0</v>
      </c>
      <c r="K195" s="217"/>
      <c r="L195" s="222"/>
      <c r="M195" s="223"/>
      <c r="N195" s="224"/>
      <c r="O195" s="224"/>
      <c r="P195" s="225">
        <f>SUM(P196:P209)</f>
        <v>0</v>
      </c>
      <c r="Q195" s="224"/>
      <c r="R195" s="225">
        <f>SUM(R196:R209)</f>
        <v>41.147107909999995</v>
      </c>
      <c r="S195" s="224"/>
      <c r="T195" s="226">
        <f>SUM(T196:T209)</f>
        <v>0</v>
      </c>
      <c r="AR195" s="227" t="s">
        <v>83</v>
      </c>
      <c r="AT195" s="228" t="s">
        <v>75</v>
      </c>
      <c r="AU195" s="228" t="s">
        <v>83</v>
      </c>
      <c r="AY195" s="227" t="s">
        <v>179</v>
      </c>
      <c r="BK195" s="229">
        <f>SUM(BK196:BK209)</f>
        <v>0</v>
      </c>
    </row>
    <row r="196" s="1" customFormat="1" ht="24" customHeight="1">
      <c r="B196" s="38"/>
      <c r="C196" s="232" t="s">
        <v>489</v>
      </c>
      <c r="D196" s="232" t="s">
        <v>181</v>
      </c>
      <c r="E196" s="233" t="s">
        <v>1719</v>
      </c>
      <c r="F196" s="234" t="s">
        <v>1720</v>
      </c>
      <c r="G196" s="235" t="s">
        <v>184</v>
      </c>
      <c r="H196" s="236">
        <v>0.60799999999999998</v>
      </c>
      <c r="I196" s="237"/>
      <c r="J196" s="238">
        <f>ROUND(I196*H196,2)</f>
        <v>0</v>
      </c>
      <c r="K196" s="234" t="s">
        <v>185</v>
      </c>
      <c r="L196" s="43"/>
      <c r="M196" s="239" t="s">
        <v>1</v>
      </c>
      <c r="N196" s="240" t="s">
        <v>41</v>
      </c>
      <c r="O196" s="86"/>
      <c r="P196" s="241">
        <f>O196*H196</f>
        <v>0</v>
      </c>
      <c r="Q196" s="241">
        <v>2.2563399999999998</v>
      </c>
      <c r="R196" s="241">
        <f>Q196*H196</f>
        <v>1.3718547199999998</v>
      </c>
      <c r="S196" s="241">
        <v>0</v>
      </c>
      <c r="T196" s="242">
        <f>S196*H196</f>
        <v>0</v>
      </c>
      <c r="AR196" s="243" t="s">
        <v>186</v>
      </c>
      <c r="AT196" s="243" t="s">
        <v>181</v>
      </c>
      <c r="AU196" s="243" t="s">
        <v>85</v>
      </c>
      <c r="AY196" s="17" t="s">
        <v>179</v>
      </c>
      <c r="BE196" s="244">
        <f>IF(N196="základní",J196,0)</f>
        <v>0</v>
      </c>
      <c r="BF196" s="244">
        <f>IF(N196="snížená",J196,0)</f>
        <v>0</v>
      </c>
      <c r="BG196" s="244">
        <f>IF(N196="zákl. přenesená",J196,0)</f>
        <v>0</v>
      </c>
      <c r="BH196" s="244">
        <f>IF(N196="sníž. přenesená",J196,0)</f>
        <v>0</v>
      </c>
      <c r="BI196" s="244">
        <f>IF(N196="nulová",J196,0)</f>
        <v>0</v>
      </c>
      <c r="BJ196" s="17" t="s">
        <v>83</v>
      </c>
      <c r="BK196" s="244">
        <f>ROUND(I196*H196,2)</f>
        <v>0</v>
      </c>
      <c r="BL196" s="17" t="s">
        <v>186</v>
      </c>
      <c r="BM196" s="243" t="s">
        <v>1721</v>
      </c>
    </row>
    <row r="197" s="12" customFormat="1">
      <c r="B197" s="245"/>
      <c r="C197" s="246"/>
      <c r="D197" s="247" t="s">
        <v>188</v>
      </c>
      <c r="E197" s="248" t="s">
        <v>1</v>
      </c>
      <c r="F197" s="249" t="s">
        <v>1722</v>
      </c>
      <c r="G197" s="246"/>
      <c r="H197" s="248" t="s">
        <v>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AT197" s="255" t="s">
        <v>188</v>
      </c>
      <c r="AU197" s="255" t="s">
        <v>85</v>
      </c>
      <c r="AV197" s="12" t="s">
        <v>83</v>
      </c>
      <c r="AW197" s="12" t="s">
        <v>32</v>
      </c>
      <c r="AX197" s="12" t="s">
        <v>76</v>
      </c>
      <c r="AY197" s="255" t="s">
        <v>179</v>
      </c>
    </row>
    <row r="198" s="13" customFormat="1">
      <c r="B198" s="256"/>
      <c r="C198" s="257"/>
      <c r="D198" s="247" t="s">
        <v>188</v>
      </c>
      <c r="E198" s="258" t="s">
        <v>1</v>
      </c>
      <c r="F198" s="259" t="s">
        <v>1723</v>
      </c>
      <c r="G198" s="257"/>
      <c r="H198" s="260">
        <v>0.40500000000000003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AT198" s="266" t="s">
        <v>188</v>
      </c>
      <c r="AU198" s="266" t="s">
        <v>85</v>
      </c>
      <c r="AV198" s="13" t="s">
        <v>85</v>
      </c>
      <c r="AW198" s="13" t="s">
        <v>32</v>
      </c>
      <c r="AX198" s="13" t="s">
        <v>76</v>
      </c>
      <c r="AY198" s="266" t="s">
        <v>179</v>
      </c>
    </row>
    <row r="199" s="13" customFormat="1">
      <c r="B199" s="256"/>
      <c r="C199" s="257"/>
      <c r="D199" s="247" t="s">
        <v>188</v>
      </c>
      <c r="E199" s="258" t="s">
        <v>1</v>
      </c>
      <c r="F199" s="259" t="s">
        <v>1724</v>
      </c>
      <c r="G199" s="257"/>
      <c r="H199" s="260">
        <v>0.20300000000000001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AT199" s="266" t="s">
        <v>188</v>
      </c>
      <c r="AU199" s="266" t="s">
        <v>85</v>
      </c>
      <c r="AV199" s="13" t="s">
        <v>85</v>
      </c>
      <c r="AW199" s="13" t="s">
        <v>32</v>
      </c>
      <c r="AX199" s="13" t="s">
        <v>76</v>
      </c>
      <c r="AY199" s="266" t="s">
        <v>179</v>
      </c>
    </row>
    <row r="200" s="14" customFormat="1">
      <c r="B200" s="267"/>
      <c r="C200" s="268"/>
      <c r="D200" s="247" t="s">
        <v>188</v>
      </c>
      <c r="E200" s="269" t="s">
        <v>1</v>
      </c>
      <c r="F200" s="270" t="s">
        <v>193</v>
      </c>
      <c r="G200" s="268"/>
      <c r="H200" s="271">
        <v>0.60799999999999998</v>
      </c>
      <c r="I200" s="272"/>
      <c r="J200" s="268"/>
      <c r="K200" s="268"/>
      <c r="L200" s="273"/>
      <c r="M200" s="274"/>
      <c r="N200" s="275"/>
      <c r="O200" s="275"/>
      <c r="P200" s="275"/>
      <c r="Q200" s="275"/>
      <c r="R200" s="275"/>
      <c r="S200" s="275"/>
      <c r="T200" s="276"/>
      <c r="AT200" s="277" t="s">
        <v>188</v>
      </c>
      <c r="AU200" s="277" t="s">
        <v>85</v>
      </c>
      <c r="AV200" s="14" t="s">
        <v>186</v>
      </c>
      <c r="AW200" s="14" t="s">
        <v>32</v>
      </c>
      <c r="AX200" s="14" t="s">
        <v>83</v>
      </c>
      <c r="AY200" s="277" t="s">
        <v>179</v>
      </c>
    </row>
    <row r="201" s="1" customFormat="1" ht="16.5" customHeight="1">
      <c r="B201" s="38"/>
      <c r="C201" s="232" t="s">
        <v>521</v>
      </c>
      <c r="D201" s="232" t="s">
        <v>181</v>
      </c>
      <c r="E201" s="233" t="s">
        <v>1725</v>
      </c>
      <c r="F201" s="234" t="s">
        <v>1726</v>
      </c>
      <c r="G201" s="235" t="s">
        <v>201</v>
      </c>
      <c r="H201" s="236">
        <v>1.1699999999999999</v>
      </c>
      <c r="I201" s="237"/>
      <c r="J201" s="238">
        <f>ROUND(I201*H201,2)</f>
        <v>0</v>
      </c>
      <c r="K201" s="234" t="s">
        <v>185</v>
      </c>
      <c r="L201" s="43"/>
      <c r="M201" s="239" t="s">
        <v>1</v>
      </c>
      <c r="N201" s="240" t="s">
        <v>41</v>
      </c>
      <c r="O201" s="86"/>
      <c r="P201" s="241">
        <f>O201*H201</f>
        <v>0</v>
      </c>
      <c r="Q201" s="241">
        <v>0.013520000000000001</v>
      </c>
      <c r="R201" s="241">
        <f>Q201*H201</f>
        <v>0.0158184</v>
      </c>
      <c r="S201" s="241">
        <v>0</v>
      </c>
      <c r="T201" s="242">
        <f>S201*H201</f>
        <v>0</v>
      </c>
      <c r="AR201" s="243" t="s">
        <v>186</v>
      </c>
      <c r="AT201" s="243" t="s">
        <v>181</v>
      </c>
      <c r="AU201" s="243" t="s">
        <v>85</v>
      </c>
      <c r="AY201" s="17" t="s">
        <v>179</v>
      </c>
      <c r="BE201" s="244">
        <f>IF(N201="základní",J201,0)</f>
        <v>0</v>
      </c>
      <c r="BF201" s="244">
        <f>IF(N201="snížená",J201,0)</f>
        <v>0</v>
      </c>
      <c r="BG201" s="244">
        <f>IF(N201="zákl. přenesená",J201,0)</f>
        <v>0</v>
      </c>
      <c r="BH201" s="244">
        <f>IF(N201="sníž. přenesená",J201,0)</f>
        <v>0</v>
      </c>
      <c r="BI201" s="244">
        <f>IF(N201="nulová",J201,0)</f>
        <v>0</v>
      </c>
      <c r="BJ201" s="17" t="s">
        <v>83</v>
      </c>
      <c r="BK201" s="244">
        <f>ROUND(I201*H201,2)</f>
        <v>0</v>
      </c>
      <c r="BL201" s="17" t="s">
        <v>186</v>
      </c>
      <c r="BM201" s="243" t="s">
        <v>1727</v>
      </c>
    </row>
    <row r="202" s="13" customFormat="1">
      <c r="B202" s="256"/>
      <c r="C202" s="257"/>
      <c r="D202" s="247" t="s">
        <v>188</v>
      </c>
      <c r="E202" s="258" t="s">
        <v>1</v>
      </c>
      <c r="F202" s="259" t="s">
        <v>1728</v>
      </c>
      <c r="G202" s="257"/>
      <c r="H202" s="260">
        <v>1.1699999999999999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AT202" s="266" t="s">
        <v>188</v>
      </c>
      <c r="AU202" s="266" t="s">
        <v>85</v>
      </c>
      <c r="AV202" s="13" t="s">
        <v>85</v>
      </c>
      <c r="AW202" s="13" t="s">
        <v>32</v>
      </c>
      <c r="AX202" s="13" t="s">
        <v>83</v>
      </c>
      <c r="AY202" s="266" t="s">
        <v>179</v>
      </c>
    </row>
    <row r="203" s="1" customFormat="1" ht="16.5" customHeight="1">
      <c r="B203" s="38"/>
      <c r="C203" s="232" t="s">
        <v>526</v>
      </c>
      <c r="D203" s="232" t="s">
        <v>181</v>
      </c>
      <c r="E203" s="233" t="s">
        <v>1729</v>
      </c>
      <c r="F203" s="234" t="s">
        <v>1730</v>
      </c>
      <c r="G203" s="235" t="s">
        <v>201</v>
      </c>
      <c r="H203" s="236">
        <v>1.1699999999999999</v>
      </c>
      <c r="I203" s="237"/>
      <c r="J203" s="238">
        <f>ROUND(I203*H203,2)</f>
        <v>0</v>
      </c>
      <c r="K203" s="234" t="s">
        <v>1731</v>
      </c>
      <c r="L203" s="43"/>
      <c r="M203" s="239" t="s">
        <v>1</v>
      </c>
      <c r="N203" s="240" t="s">
        <v>41</v>
      </c>
      <c r="O203" s="86"/>
      <c r="P203" s="241">
        <f>O203*H203</f>
        <v>0</v>
      </c>
      <c r="Q203" s="241">
        <v>0</v>
      </c>
      <c r="R203" s="241">
        <f>Q203*H203</f>
        <v>0</v>
      </c>
      <c r="S203" s="241">
        <v>0</v>
      </c>
      <c r="T203" s="242">
        <f>S203*H203</f>
        <v>0</v>
      </c>
      <c r="AR203" s="243" t="s">
        <v>186</v>
      </c>
      <c r="AT203" s="243" t="s">
        <v>181</v>
      </c>
      <c r="AU203" s="243" t="s">
        <v>85</v>
      </c>
      <c r="AY203" s="17" t="s">
        <v>179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17" t="s">
        <v>83</v>
      </c>
      <c r="BK203" s="244">
        <f>ROUND(I203*H203,2)</f>
        <v>0</v>
      </c>
      <c r="BL203" s="17" t="s">
        <v>186</v>
      </c>
      <c r="BM203" s="243" t="s">
        <v>1732</v>
      </c>
    </row>
    <row r="204" s="1" customFormat="1" ht="16.5" customHeight="1">
      <c r="B204" s="38"/>
      <c r="C204" s="232" t="s">
        <v>536</v>
      </c>
      <c r="D204" s="232" t="s">
        <v>181</v>
      </c>
      <c r="E204" s="233" t="s">
        <v>1733</v>
      </c>
      <c r="F204" s="234" t="s">
        <v>1734</v>
      </c>
      <c r="G204" s="235" t="s">
        <v>755</v>
      </c>
      <c r="H204" s="236">
        <v>0.027</v>
      </c>
      <c r="I204" s="237"/>
      <c r="J204" s="238">
        <f>ROUND(I204*H204,2)</f>
        <v>0</v>
      </c>
      <c r="K204" s="234" t="s">
        <v>185</v>
      </c>
      <c r="L204" s="43"/>
      <c r="M204" s="239" t="s">
        <v>1</v>
      </c>
      <c r="N204" s="240" t="s">
        <v>41</v>
      </c>
      <c r="O204" s="86"/>
      <c r="P204" s="241">
        <f>O204*H204</f>
        <v>0</v>
      </c>
      <c r="Q204" s="241">
        <v>1.06277</v>
      </c>
      <c r="R204" s="241">
        <f>Q204*H204</f>
        <v>0.028694789999999998</v>
      </c>
      <c r="S204" s="241">
        <v>0</v>
      </c>
      <c r="T204" s="242">
        <f>S204*H204</f>
        <v>0</v>
      </c>
      <c r="AR204" s="243" t="s">
        <v>186</v>
      </c>
      <c r="AT204" s="243" t="s">
        <v>181</v>
      </c>
      <c r="AU204" s="243" t="s">
        <v>85</v>
      </c>
      <c r="AY204" s="17" t="s">
        <v>179</v>
      </c>
      <c r="BE204" s="244">
        <f>IF(N204="základní",J204,0)</f>
        <v>0</v>
      </c>
      <c r="BF204" s="244">
        <f>IF(N204="snížená",J204,0)</f>
        <v>0</v>
      </c>
      <c r="BG204" s="244">
        <f>IF(N204="zákl. přenesená",J204,0)</f>
        <v>0</v>
      </c>
      <c r="BH204" s="244">
        <f>IF(N204="sníž. přenesená",J204,0)</f>
        <v>0</v>
      </c>
      <c r="BI204" s="244">
        <f>IF(N204="nulová",J204,0)</f>
        <v>0</v>
      </c>
      <c r="BJ204" s="17" t="s">
        <v>83</v>
      </c>
      <c r="BK204" s="244">
        <f>ROUND(I204*H204,2)</f>
        <v>0</v>
      </c>
      <c r="BL204" s="17" t="s">
        <v>186</v>
      </c>
      <c r="BM204" s="243" t="s">
        <v>1735</v>
      </c>
    </row>
    <row r="205" s="13" customFormat="1">
      <c r="B205" s="256"/>
      <c r="C205" s="257"/>
      <c r="D205" s="247" t="s">
        <v>188</v>
      </c>
      <c r="E205" s="258" t="s">
        <v>1</v>
      </c>
      <c r="F205" s="259" t="s">
        <v>1736</v>
      </c>
      <c r="G205" s="257"/>
      <c r="H205" s="260">
        <v>0.027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AT205" s="266" t="s">
        <v>188</v>
      </c>
      <c r="AU205" s="266" t="s">
        <v>85</v>
      </c>
      <c r="AV205" s="13" t="s">
        <v>85</v>
      </c>
      <c r="AW205" s="13" t="s">
        <v>32</v>
      </c>
      <c r="AX205" s="13" t="s">
        <v>83</v>
      </c>
      <c r="AY205" s="266" t="s">
        <v>179</v>
      </c>
    </row>
    <row r="206" s="1" customFormat="1" ht="24" customHeight="1">
      <c r="B206" s="38"/>
      <c r="C206" s="232" t="s">
        <v>544</v>
      </c>
      <c r="D206" s="232" t="s">
        <v>181</v>
      </c>
      <c r="E206" s="233" t="s">
        <v>1737</v>
      </c>
      <c r="F206" s="234" t="s">
        <v>1738</v>
      </c>
      <c r="G206" s="235" t="s">
        <v>184</v>
      </c>
      <c r="H206" s="236">
        <v>0.40500000000000003</v>
      </c>
      <c r="I206" s="237"/>
      <c r="J206" s="238">
        <f>ROUND(I206*H206,2)</f>
        <v>0</v>
      </c>
      <c r="K206" s="234" t="s">
        <v>185</v>
      </c>
      <c r="L206" s="43"/>
      <c r="M206" s="239" t="s">
        <v>1</v>
      </c>
      <c r="N206" s="240" t="s">
        <v>41</v>
      </c>
      <c r="O206" s="86"/>
      <c r="P206" s="241">
        <f>O206*H206</f>
        <v>0</v>
      </c>
      <c r="Q206" s="241">
        <v>2.1600000000000001</v>
      </c>
      <c r="R206" s="241">
        <f>Q206*H206</f>
        <v>0.87480000000000013</v>
      </c>
      <c r="S206" s="241">
        <v>0</v>
      </c>
      <c r="T206" s="242">
        <f>S206*H206</f>
        <v>0</v>
      </c>
      <c r="AR206" s="243" t="s">
        <v>186</v>
      </c>
      <c r="AT206" s="243" t="s">
        <v>181</v>
      </c>
      <c r="AU206" s="243" t="s">
        <v>85</v>
      </c>
      <c r="AY206" s="17" t="s">
        <v>179</v>
      </c>
      <c r="BE206" s="244">
        <f>IF(N206="základní",J206,0)</f>
        <v>0</v>
      </c>
      <c r="BF206" s="244">
        <f>IF(N206="snížená",J206,0)</f>
        <v>0</v>
      </c>
      <c r="BG206" s="244">
        <f>IF(N206="zákl. přenesená",J206,0)</f>
        <v>0</v>
      </c>
      <c r="BH206" s="244">
        <f>IF(N206="sníž. přenesená",J206,0)</f>
        <v>0</v>
      </c>
      <c r="BI206" s="244">
        <f>IF(N206="nulová",J206,0)</f>
        <v>0</v>
      </c>
      <c r="BJ206" s="17" t="s">
        <v>83</v>
      </c>
      <c r="BK206" s="244">
        <f>ROUND(I206*H206,2)</f>
        <v>0</v>
      </c>
      <c r="BL206" s="17" t="s">
        <v>186</v>
      </c>
      <c r="BM206" s="243" t="s">
        <v>1739</v>
      </c>
    </row>
    <row r="207" s="12" customFormat="1">
      <c r="B207" s="245"/>
      <c r="C207" s="246"/>
      <c r="D207" s="247" t="s">
        <v>188</v>
      </c>
      <c r="E207" s="248" t="s">
        <v>1</v>
      </c>
      <c r="F207" s="249" t="s">
        <v>1740</v>
      </c>
      <c r="G207" s="246"/>
      <c r="H207" s="248" t="s">
        <v>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AT207" s="255" t="s">
        <v>188</v>
      </c>
      <c r="AU207" s="255" t="s">
        <v>85</v>
      </c>
      <c r="AV207" s="12" t="s">
        <v>83</v>
      </c>
      <c r="AW207" s="12" t="s">
        <v>32</v>
      </c>
      <c r="AX207" s="12" t="s">
        <v>76</v>
      </c>
      <c r="AY207" s="255" t="s">
        <v>179</v>
      </c>
    </row>
    <row r="208" s="13" customFormat="1">
      <c r="B208" s="256"/>
      <c r="C208" s="257"/>
      <c r="D208" s="247" t="s">
        <v>188</v>
      </c>
      <c r="E208" s="258" t="s">
        <v>1</v>
      </c>
      <c r="F208" s="259" t="s">
        <v>1723</v>
      </c>
      <c r="G208" s="257"/>
      <c r="H208" s="260">
        <v>0.40500000000000003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AT208" s="266" t="s">
        <v>188</v>
      </c>
      <c r="AU208" s="266" t="s">
        <v>85</v>
      </c>
      <c r="AV208" s="13" t="s">
        <v>85</v>
      </c>
      <c r="AW208" s="13" t="s">
        <v>32</v>
      </c>
      <c r="AX208" s="13" t="s">
        <v>83</v>
      </c>
      <c r="AY208" s="266" t="s">
        <v>179</v>
      </c>
    </row>
    <row r="209" s="1" customFormat="1" ht="24" customHeight="1">
      <c r="B209" s="38"/>
      <c r="C209" s="232" t="s">
        <v>551</v>
      </c>
      <c r="D209" s="232" t="s">
        <v>181</v>
      </c>
      <c r="E209" s="233" t="s">
        <v>1741</v>
      </c>
      <c r="F209" s="234" t="s">
        <v>1742</v>
      </c>
      <c r="G209" s="235" t="s">
        <v>201</v>
      </c>
      <c r="H209" s="236">
        <v>137</v>
      </c>
      <c r="I209" s="237"/>
      <c r="J209" s="238">
        <f>ROUND(I209*H209,2)</f>
        <v>0</v>
      </c>
      <c r="K209" s="234" t="s">
        <v>185</v>
      </c>
      <c r="L209" s="43"/>
      <c r="M209" s="239" t="s">
        <v>1</v>
      </c>
      <c r="N209" s="240" t="s">
        <v>41</v>
      </c>
      <c r="O209" s="86"/>
      <c r="P209" s="241">
        <f>O209*H209</f>
        <v>0</v>
      </c>
      <c r="Q209" s="241">
        <v>0.28361999999999998</v>
      </c>
      <c r="R209" s="241">
        <f>Q209*H209</f>
        <v>38.855939999999997</v>
      </c>
      <c r="S209" s="241">
        <v>0</v>
      </c>
      <c r="T209" s="242">
        <f>S209*H209</f>
        <v>0</v>
      </c>
      <c r="AR209" s="243" t="s">
        <v>186</v>
      </c>
      <c r="AT209" s="243" t="s">
        <v>181</v>
      </c>
      <c r="AU209" s="243" t="s">
        <v>85</v>
      </c>
      <c r="AY209" s="17" t="s">
        <v>179</v>
      </c>
      <c r="BE209" s="244">
        <f>IF(N209="základní",J209,0)</f>
        <v>0</v>
      </c>
      <c r="BF209" s="244">
        <f>IF(N209="snížená",J209,0)</f>
        <v>0</v>
      </c>
      <c r="BG209" s="244">
        <f>IF(N209="zákl. přenesená",J209,0)</f>
        <v>0</v>
      </c>
      <c r="BH209" s="244">
        <f>IF(N209="sníž. přenesená",J209,0)</f>
        <v>0</v>
      </c>
      <c r="BI209" s="244">
        <f>IF(N209="nulová",J209,0)</f>
        <v>0</v>
      </c>
      <c r="BJ209" s="17" t="s">
        <v>83</v>
      </c>
      <c r="BK209" s="244">
        <f>ROUND(I209*H209,2)</f>
        <v>0</v>
      </c>
      <c r="BL209" s="17" t="s">
        <v>186</v>
      </c>
      <c r="BM209" s="243" t="s">
        <v>1743</v>
      </c>
    </row>
    <row r="210" s="11" customFormat="1" ht="22.8" customHeight="1">
      <c r="B210" s="216"/>
      <c r="C210" s="217"/>
      <c r="D210" s="218" t="s">
        <v>75</v>
      </c>
      <c r="E210" s="230" t="s">
        <v>261</v>
      </c>
      <c r="F210" s="230" t="s">
        <v>1556</v>
      </c>
      <c r="G210" s="217"/>
      <c r="H210" s="217"/>
      <c r="I210" s="220"/>
      <c r="J210" s="231">
        <f>BK210</f>
        <v>0</v>
      </c>
      <c r="K210" s="217"/>
      <c r="L210" s="222"/>
      <c r="M210" s="223"/>
      <c r="N210" s="224"/>
      <c r="O210" s="224"/>
      <c r="P210" s="225">
        <f>P211</f>
        <v>0</v>
      </c>
      <c r="Q210" s="224"/>
      <c r="R210" s="225">
        <f>R211</f>
        <v>0.0012800000000000001</v>
      </c>
      <c r="S210" s="224"/>
      <c r="T210" s="226">
        <f>T211</f>
        <v>0</v>
      </c>
      <c r="AR210" s="227" t="s">
        <v>83</v>
      </c>
      <c r="AT210" s="228" t="s">
        <v>75</v>
      </c>
      <c r="AU210" s="228" t="s">
        <v>83</v>
      </c>
      <c r="AY210" s="227" t="s">
        <v>179</v>
      </c>
      <c r="BK210" s="229">
        <f>BK211</f>
        <v>0</v>
      </c>
    </row>
    <row r="211" s="1" customFormat="1" ht="16.5" customHeight="1">
      <c r="B211" s="38"/>
      <c r="C211" s="232" t="s">
        <v>556</v>
      </c>
      <c r="D211" s="232" t="s">
        <v>181</v>
      </c>
      <c r="E211" s="233" t="s">
        <v>1744</v>
      </c>
      <c r="F211" s="234" t="s">
        <v>1745</v>
      </c>
      <c r="G211" s="235" t="s">
        <v>372</v>
      </c>
      <c r="H211" s="236">
        <v>1</v>
      </c>
      <c r="I211" s="237"/>
      <c r="J211" s="238">
        <f>ROUND(I211*H211,2)</f>
        <v>0</v>
      </c>
      <c r="K211" s="234" t="s">
        <v>1</v>
      </c>
      <c r="L211" s="43"/>
      <c r="M211" s="239" t="s">
        <v>1</v>
      </c>
      <c r="N211" s="240" t="s">
        <v>41</v>
      </c>
      <c r="O211" s="86"/>
      <c r="P211" s="241">
        <f>O211*H211</f>
        <v>0</v>
      </c>
      <c r="Q211" s="241">
        <v>0.0012800000000000001</v>
      </c>
      <c r="R211" s="241">
        <f>Q211*H211</f>
        <v>0.0012800000000000001</v>
      </c>
      <c r="S211" s="241">
        <v>0</v>
      </c>
      <c r="T211" s="242">
        <f>S211*H211</f>
        <v>0</v>
      </c>
      <c r="AR211" s="243" t="s">
        <v>186</v>
      </c>
      <c r="AT211" s="243" t="s">
        <v>181</v>
      </c>
      <c r="AU211" s="243" t="s">
        <v>85</v>
      </c>
      <c r="AY211" s="17" t="s">
        <v>179</v>
      </c>
      <c r="BE211" s="244">
        <f>IF(N211="základní",J211,0)</f>
        <v>0</v>
      </c>
      <c r="BF211" s="244">
        <f>IF(N211="snížená",J211,0)</f>
        <v>0</v>
      </c>
      <c r="BG211" s="244">
        <f>IF(N211="zákl. přenesená",J211,0)</f>
        <v>0</v>
      </c>
      <c r="BH211" s="244">
        <f>IF(N211="sníž. přenesená",J211,0)</f>
        <v>0</v>
      </c>
      <c r="BI211" s="244">
        <f>IF(N211="nulová",J211,0)</f>
        <v>0</v>
      </c>
      <c r="BJ211" s="17" t="s">
        <v>83</v>
      </c>
      <c r="BK211" s="244">
        <f>ROUND(I211*H211,2)</f>
        <v>0</v>
      </c>
      <c r="BL211" s="17" t="s">
        <v>186</v>
      </c>
      <c r="BM211" s="243" t="s">
        <v>1746</v>
      </c>
    </row>
    <row r="212" s="11" customFormat="1" ht="22.8" customHeight="1">
      <c r="B212" s="216"/>
      <c r="C212" s="217"/>
      <c r="D212" s="218" t="s">
        <v>75</v>
      </c>
      <c r="E212" s="230" t="s">
        <v>267</v>
      </c>
      <c r="F212" s="230" t="s">
        <v>543</v>
      </c>
      <c r="G212" s="217"/>
      <c r="H212" s="217"/>
      <c r="I212" s="220"/>
      <c r="J212" s="231">
        <f>BK212</f>
        <v>0</v>
      </c>
      <c r="K212" s="217"/>
      <c r="L212" s="222"/>
      <c r="M212" s="223"/>
      <c r="N212" s="224"/>
      <c r="O212" s="224"/>
      <c r="P212" s="225">
        <f>SUM(P213:P230)</f>
        <v>0</v>
      </c>
      <c r="Q212" s="224"/>
      <c r="R212" s="225">
        <f>SUM(R213:R230)</f>
        <v>18.685759999999998</v>
      </c>
      <c r="S212" s="224"/>
      <c r="T212" s="226">
        <f>SUM(T213:T230)</f>
        <v>19.710799999999999</v>
      </c>
      <c r="AR212" s="227" t="s">
        <v>83</v>
      </c>
      <c r="AT212" s="228" t="s">
        <v>75</v>
      </c>
      <c r="AU212" s="228" t="s">
        <v>83</v>
      </c>
      <c r="AY212" s="227" t="s">
        <v>179</v>
      </c>
      <c r="BK212" s="229">
        <f>SUM(BK213:BK230)</f>
        <v>0</v>
      </c>
    </row>
    <row r="213" s="1" customFormat="1" ht="24" customHeight="1">
      <c r="B213" s="38"/>
      <c r="C213" s="232" t="s">
        <v>560</v>
      </c>
      <c r="D213" s="232" t="s">
        <v>181</v>
      </c>
      <c r="E213" s="233" t="s">
        <v>1747</v>
      </c>
      <c r="F213" s="234" t="s">
        <v>1748</v>
      </c>
      <c r="G213" s="235" t="s">
        <v>372</v>
      </c>
      <c r="H213" s="236">
        <v>90</v>
      </c>
      <c r="I213" s="237"/>
      <c r="J213" s="238">
        <f>ROUND(I213*H213,2)</f>
        <v>0</v>
      </c>
      <c r="K213" s="234" t="s">
        <v>185</v>
      </c>
      <c r="L213" s="43"/>
      <c r="M213" s="239" t="s">
        <v>1</v>
      </c>
      <c r="N213" s="240" t="s">
        <v>41</v>
      </c>
      <c r="O213" s="86"/>
      <c r="P213" s="241">
        <f>O213*H213</f>
        <v>0</v>
      </c>
      <c r="Q213" s="241">
        <v>0.1295</v>
      </c>
      <c r="R213" s="241">
        <f>Q213*H213</f>
        <v>11.655000000000001</v>
      </c>
      <c r="S213" s="241">
        <v>0</v>
      </c>
      <c r="T213" s="242">
        <f>S213*H213</f>
        <v>0</v>
      </c>
      <c r="AR213" s="243" t="s">
        <v>186</v>
      </c>
      <c r="AT213" s="243" t="s">
        <v>181</v>
      </c>
      <c r="AU213" s="243" t="s">
        <v>85</v>
      </c>
      <c r="AY213" s="17" t="s">
        <v>179</v>
      </c>
      <c r="BE213" s="244">
        <f>IF(N213="základní",J213,0)</f>
        <v>0</v>
      </c>
      <c r="BF213" s="244">
        <f>IF(N213="snížená",J213,0)</f>
        <v>0</v>
      </c>
      <c r="BG213" s="244">
        <f>IF(N213="zákl. přenesená",J213,0)</f>
        <v>0</v>
      </c>
      <c r="BH213" s="244">
        <f>IF(N213="sníž. přenesená",J213,0)</f>
        <v>0</v>
      </c>
      <c r="BI213" s="244">
        <f>IF(N213="nulová",J213,0)</f>
        <v>0</v>
      </c>
      <c r="BJ213" s="17" t="s">
        <v>83</v>
      </c>
      <c r="BK213" s="244">
        <f>ROUND(I213*H213,2)</f>
        <v>0</v>
      </c>
      <c r="BL213" s="17" t="s">
        <v>186</v>
      </c>
      <c r="BM213" s="243" t="s">
        <v>1749</v>
      </c>
    </row>
    <row r="214" s="1" customFormat="1" ht="16.5" customHeight="1">
      <c r="B214" s="38"/>
      <c r="C214" s="278" t="s">
        <v>566</v>
      </c>
      <c r="D214" s="278" t="s">
        <v>308</v>
      </c>
      <c r="E214" s="279" t="s">
        <v>1750</v>
      </c>
      <c r="F214" s="280" t="s">
        <v>1751</v>
      </c>
      <c r="G214" s="281" t="s">
        <v>372</v>
      </c>
      <c r="H214" s="282">
        <v>94.5</v>
      </c>
      <c r="I214" s="283"/>
      <c r="J214" s="284">
        <f>ROUND(I214*H214,2)</f>
        <v>0</v>
      </c>
      <c r="K214" s="280" t="s">
        <v>185</v>
      </c>
      <c r="L214" s="285"/>
      <c r="M214" s="286" t="s">
        <v>1</v>
      </c>
      <c r="N214" s="287" t="s">
        <v>41</v>
      </c>
      <c r="O214" s="86"/>
      <c r="P214" s="241">
        <f>O214*H214</f>
        <v>0</v>
      </c>
      <c r="Q214" s="241">
        <v>0.058000000000000003</v>
      </c>
      <c r="R214" s="241">
        <f>Q214*H214</f>
        <v>5.4809999999999999</v>
      </c>
      <c r="S214" s="241">
        <v>0</v>
      </c>
      <c r="T214" s="242">
        <f>S214*H214</f>
        <v>0</v>
      </c>
      <c r="AR214" s="243" t="s">
        <v>261</v>
      </c>
      <c r="AT214" s="243" t="s">
        <v>308</v>
      </c>
      <c r="AU214" s="243" t="s">
        <v>85</v>
      </c>
      <c r="AY214" s="17" t="s">
        <v>179</v>
      </c>
      <c r="BE214" s="244">
        <f>IF(N214="základní",J214,0)</f>
        <v>0</v>
      </c>
      <c r="BF214" s="244">
        <f>IF(N214="snížená",J214,0)</f>
        <v>0</v>
      </c>
      <c r="BG214" s="244">
        <f>IF(N214="zákl. přenesená",J214,0)</f>
        <v>0</v>
      </c>
      <c r="BH214" s="244">
        <f>IF(N214="sníž. přenesená",J214,0)</f>
        <v>0</v>
      </c>
      <c r="BI214" s="244">
        <f>IF(N214="nulová",J214,0)</f>
        <v>0</v>
      </c>
      <c r="BJ214" s="17" t="s">
        <v>83</v>
      </c>
      <c r="BK214" s="244">
        <f>ROUND(I214*H214,2)</f>
        <v>0</v>
      </c>
      <c r="BL214" s="17" t="s">
        <v>186</v>
      </c>
      <c r="BM214" s="243" t="s">
        <v>1752</v>
      </c>
    </row>
    <row r="215" s="13" customFormat="1">
      <c r="B215" s="256"/>
      <c r="C215" s="257"/>
      <c r="D215" s="247" t="s">
        <v>188</v>
      </c>
      <c r="E215" s="258" t="s">
        <v>1</v>
      </c>
      <c r="F215" s="259" t="s">
        <v>1753</v>
      </c>
      <c r="G215" s="257"/>
      <c r="H215" s="260">
        <v>94.5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AT215" s="266" t="s">
        <v>188</v>
      </c>
      <c r="AU215" s="266" t="s">
        <v>85</v>
      </c>
      <c r="AV215" s="13" t="s">
        <v>85</v>
      </c>
      <c r="AW215" s="13" t="s">
        <v>32</v>
      </c>
      <c r="AX215" s="13" t="s">
        <v>83</v>
      </c>
      <c r="AY215" s="266" t="s">
        <v>179</v>
      </c>
    </row>
    <row r="216" s="1" customFormat="1" ht="16.5" customHeight="1">
      <c r="B216" s="38"/>
      <c r="C216" s="232" t="s">
        <v>571</v>
      </c>
      <c r="D216" s="232" t="s">
        <v>181</v>
      </c>
      <c r="E216" s="233" t="s">
        <v>1754</v>
      </c>
      <c r="F216" s="234" t="s">
        <v>1755</v>
      </c>
      <c r="G216" s="235" t="s">
        <v>372</v>
      </c>
      <c r="H216" s="236">
        <v>11</v>
      </c>
      <c r="I216" s="237"/>
      <c r="J216" s="238">
        <f>ROUND(I216*H216,2)</f>
        <v>0</v>
      </c>
      <c r="K216" s="234" t="s">
        <v>1</v>
      </c>
      <c r="L216" s="43"/>
      <c r="M216" s="239" t="s">
        <v>1</v>
      </c>
      <c r="N216" s="240" t="s">
        <v>41</v>
      </c>
      <c r="O216" s="86"/>
      <c r="P216" s="241">
        <f>O216*H216</f>
        <v>0</v>
      </c>
      <c r="Q216" s="241">
        <v>0.12711</v>
      </c>
      <c r="R216" s="241">
        <f>Q216*H216</f>
        <v>1.39821</v>
      </c>
      <c r="S216" s="241">
        <v>0</v>
      </c>
      <c r="T216" s="242">
        <f>S216*H216</f>
        <v>0</v>
      </c>
      <c r="AR216" s="243" t="s">
        <v>186</v>
      </c>
      <c r="AT216" s="243" t="s">
        <v>181</v>
      </c>
      <c r="AU216" s="243" t="s">
        <v>85</v>
      </c>
      <c r="AY216" s="17" t="s">
        <v>179</v>
      </c>
      <c r="BE216" s="244">
        <f>IF(N216="základní",J216,0)</f>
        <v>0</v>
      </c>
      <c r="BF216" s="244">
        <f>IF(N216="snížená",J216,0)</f>
        <v>0</v>
      </c>
      <c r="BG216" s="244">
        <f>IF(N216="zákl. přenesená",J216,0)</f>
        <v>0</v>
      </c>
      <c r="BH216" s="244">
        <f>IF(N216="sníž. přenesená",J216,0)</f>
        <v>0</v>
      </c>
      <c r="BI216" s="244">
        <f>IF(N216="nulová",J216,0)</f>
        <v>0</v>
      </c>
      <c r="BJ216" s="17" t="s">
        <v>83</v>
      </c>
      <c r="BK216" s="244">
        <f>ROUND(I216*H216,2)</f>
        <v>0</v>
      </c>
      <c r="BL216" s="17" t="s">
        <v>186</v>
      </c>
      <c r="BM216" s="243" t="s">
        <v>1756</v>
      </c>
    </row>
    <row r="217" s="1" customFormat="1" ht="16.5" customHeight="1">
      <c r="B217" s="38"/>
      <c r="C217" s="232" t="s">
        <v>575</v>
      </c>
      <c r="D217" s="232" t="s">
        <v>181</v>
      </c>
      <c r="E217" s="233" t="s">
        <v>1757</v>
      </c>
      <c r="F217" s="234" t="s">
        <v>1758</v>
      </c>
      <c r="G217" s="235" t="s">
        <v>184</v>
      </c>
      <c r="H217" s="236">
        <v>5.2919999999999998</v>
      </c>
      <c r="I217" s="237"/>
      <c r="J217" s="238">
        <f>ROUND(I217*H217,2)</f>
        <v>0</v>
      </c>
      <c r="K217" s="234" t="s">
        <v>185</v>
      </c>
      <c r="L217" s="43"/>
      <c r="M217" s="239" t="s">
        <v>1</v>
      </c>
      <c r="N217" s="240" t="s">
        <v>41</v>
      </c>
      <c r="O217" s="86"/>
      <c r="P217" s="241">
        <f>O217*H217</f>
        <v>0</v>
      </c>
      <c r="Q217" s="241">
        <v>0</v>
      </c>
      <c r="R217" s="241">
        <f>Q217*H217</f>
        <v>0</v>
      </c>
      <c r="S217" s="241">
        <v>2</v>
      </c>
      <c r="T217" s="242">
        <f>S217*H217</f>
        <v>10.584</v>
      </c>
      <c r="AR217" s="243" t="s">
        <v>186</v>
      </c>
      <c r="AT217" s="243" t="s">
        <v>181</v>
      </c>
      <c r="AU217" s="243" t="s">
        <v>85</v>
      </c>
      <c r="AY217" s="17" t="s">
        <v>179</v>
      </c>
      <c r="BE217" s="244">
        <f>IF(N217="základní",J217,0)</f>
        <v>0</v>
      </c>
      <c r="BF217" s="244">
        <f>IF(N217="snížená",J217,0)</f>
        <v>0</v>
      </c>
      <c r="BG217" s="244">
        <f>IF(N217="zákl. přenesená",J217,0)</f>
        <v>0</v>
      </c>
      <c r="BH217" s="244">
        <f>IF(N217="sníž. přenesená",J217,0)</f>
        <v>0</v>
      </c>
      <c r="BI217" s="244">
        <f>IF(N217="nulová",J217,0)</f>
        <v>0</v>
      </c>
      <c r="BJ217" s="17" t="s">
        <v>83</v>
      </c>
      <c r="BK217" s="244">
        <f>ROUND(I217*H217,2)</f>
        <v>0</v>
      </c>
      <c r="BL217" s="17" t="s">
        <v>186</v>
      </c>
      <c r="BM217" s="243" t="s">
        <v>1759</v>
      </c>
    </row>
    <row r="218" s="12" customFormat="1">
      <c r="B218" s="245"/>
      <c r="C218" s="246"/>
      <c r="D218" s="247" t="s">
        <v>188</v>
      </c>
      <c r="E218" s="248" t="s">
        <v>1</v>
      </c>
      <c r="F218" s="249" t="s">
        <v>1760</v>
      </c>
      <c r="G218" s="246"/>
      <c r="H218" s="248" t="s">
        <v>1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AT218" s="255" t="s">
        <v>188</v>
      </c>
      <c r="AU218" s="255" t="s">
        <v>85</v>
      </c>
      <c r="AV218" s="12" t="s">
        <v>83</v>
      </c>
      <c r="AW218" s="12" t="s">
        <v>32</v>
      </c>
      <c r="AX218" s="12" t="s">
        <v>76</v>
      </c>
      <c r="AY218" s="255" t="s">
        <v>179</v>
      </c>
    </row>
    <row r="219" s="13" customFormat="1">
      <c r="B219" s="256"/>
      <c r="C219" s="257"/>
      <c r="D219" s="247" t="s">
        <v>188</v>
      </c>
      <c r="E219" s="258" t="s">
        <v>1</v>
      </c>
      <c r="F219" s="259" t="s">
        <v>1761</v>
      </c>
      <c r="G219" s="257"/>
      <c r="H219" s="260">
        <v>5.2919999999999998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AT219" s="266" t="s">
        <v>188</v>
      </c>
      <c r="AU219" s="266" t="s">
        <v>85</v>
      </c>
      <c r="AV219" s="13" t="s">
        <v>85</v>
      </c>
      <c r="AW219" s="13" t="s">
        <v>32</v>
      </c>
      <c r="AX219" s="13" t="s">
        <v>83</v>
      </c>
      <c r="AY219" s="266" t="s">
        <v>179</v>
      </c>
    </row>
    <row r="220" s="1" customFormat="1" ht="24" customHeight="1">
      <c r="B220" s="38"/>
      <c r="C220" s="232" t="s">
        <v>581</v>
      </c>
      <c r="D220" s="232" t="s">
        <v>181</v>
      </c>
      <c r="E220" s="233" t="s">
        <v>1762</v>
      </c>
      <c r="F220" s="234" t="s">
        <v>1763</v>
      </c>
      <c r="G220" s="235" t="s">
        <v>184</v>
      </c>
      <c r="H220" s="236">
        <v>3.9689999999999999</v>
      </c>
      <c r="I220" s="237"/>
      <c r="J220" s="238">
        <f>ROUND(I220*H220,2)</f>
        <v>0</v>
      </c>
      <c r="K220" s="234" t="s">
        <v>185</v>
      </c>
      <c r="L220" s="43"/>
      <c r="M220" s="239" t="s">
        <v>1</v>
      </c>
      <c r="N220" s="240" t="s">
        <v>41</v>
      </c>
      <c r="O220" s="86"/>
      <c r="P220" s="241">
        <f>O220*H220</f>
        <v>0</v>
      </c>
      <c r="Q220" s="241">
        <v>0</v>
      </c>
      <c r="R220" s="241">
        <f>Q220*H220</f>
        <v>0</v>
      </c>
      <c r="S220" s="241">
        <v>2.2000000000000002</v>
      </c>
      <c r="T220" s="242">
        <f>S220*H220</f>
        <v>8.7317999999999998</v>
      </c>
      <c r="AR220" s="243" t="s">
        <v>186</v>
      </c>
      <c r="AT220" s="243" t="s">
        <v>181</v>
      </c>
      <c r="AU220" s="243" t="s">
        <v>85</v>
      </c>
      <c r="AY220" s="17" t="s">
        <v>179</v>
      </c>
      <c r="BE220" s="244">
        <f>IF(N220="základní",J220,0)</f>
        <v>0</v>
      </c>
      <c r="BF220" s="244">
        <f>IF(N220="snížená",J220,0)</f>
        <v>0</v>
      </c>
      <c r="BG220" s="244">
        <f>IF(N220="zákl. přenesená",J220,0)</f>
        <v>0</v>
      </c>
      <c r="BH220" s="244">
        <f>IF(N220="sníž. přenesená",J220,0)</f>
        <v>0</v>
      </c>
      <c r="BI220" s="244">
        <f>IF(N220="nulová",J220,0)</f>
        <v>0</v>
      </c>
      <c r="BJ220" s="17" t="s">
        <v>83</v>
      </c>
      <c r="BK220" s="244">
        <f>ROUND(I220*H220,2)</f>
        <v>0</v>
      </c>
      <c r="BL220" s="17" t="s">
        <v>186</v>
      </c>
      <c r="BM220" s="243" t="s">
        <v>1764</v>
      </c>
    </row>
    <row r="221" s="12" customFormat="1">
      <c r="B221" s="245"/>
      <c r="C221" s="246"/>
      <c r="D221" s="247" t="s">
        <v>188</v>
      </c>
      <c r="E221" s="248" t="s">
        <v>1</v>
      </c>
      <c r="F221" s="249" t="s">
        <v>1760</v>
      </c>
      <c r="G221" s="246"/>
      <c r="H221" s="248" t="s">
        <v>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AT221" s="255" t="s">
        <v>188</v>
      </c>
      <c r="AU221" s="255" t="s">
        <v>85</v>
      </c>
      <c r="AV221" s="12" t="s">
        <v>83</v>
      </c>
      <c r="AW221" s="12" t="s">
        <v>32</v>
      </c>
      <c r="AX221" s="12" t="s">
        <v>76</v>
      </c>
      <c r="AY221" s="255" t="s">
        <v>179</v>
      </c>
    </row>
    <row r="222" s="13" customFormat="1">
      <c r="B222" s="256"/>
      <c r="C222" s="257"/>
      <c r="D222" s="247" t="s">
        <v>188</v>
      </c>
      <c r="E222" s="258" t="s">
        <v>1</v>
      </c>
      <c r="F222" s="259" t="s">
        <v>1765</v>
      </c>
      <c r="G222" s="257"/>
      <c r="H222" s="260">
        <v>3.9689999999999999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AT222" s="266" t="s">
        <v>188</v>
      </c>
      <c r="AU222" s="266" t="s">
        <v>85</v>
      </c>
      <c r="AV222" s="13" t="s">
        <v>85</v>
      </c>
      <c r="AW222" s="13" t="s">
        <v>32</v>
      </c>
      <c r="AX222" s="13" t="s">
        <v>83</v>
      </c>
      <c r="AY222" s="266" t="s">
        <v>179</v>
      </c>
    </row>
    <row r="223" s="1" customFormat="1" ht="24" customHeight="1">
      <c r="B223" s="38"/>
      <c r="C223" s="232" t="s">
        <v>588</v>
      </c>
      <c r="D223" s="232" t="s">
        <v>181</v>
      </c>
      <c r="E223" s="233" t="s">
        <v>1766</v>
      </c>
      <c r="F223" s="234" t="s">
        <v>1767</v>
      </c>
      <c r="G223" s="235" t="s">
        <v>257</v>
      </c>
      <c r="H223" s="236">
        <v>1</v>
      </c>
      <c r="I223" s="237"/>
      <c r="J223" s="238">
        <f>ROUND(I223*H223,2)</f>
        <v>0</v>
      </c>
      <c r="K223" s="234" t="s">
        <v>1</v>
      </c>
      <c r="L223" s="43"/>
      <c r="M223" s="239" t="s">
        <v>1</v>
      </c>
      <c r="N223" s="240" t="s">
        <v>41</v>
      </c>
      <c r="O223" s="86"/>
      <c r="P223" s="241">
        <f>O223*H223</f>
        <v>0</v>
      </c>
      <c r="Q223" s="241">
        <v>0</v>
      </c>
      <c r="R223" s="241">
        <f>Q223*H223</f>
        <v>0</v>
      </c>
      <c r="S223" s="241">
        <v>0.070000000000000007</v>
      </c>
      <c r="T223" s="242">
        <f>S223*H223</f>
        <v>0.070000000000000007</v>
      </c>
      <c r="AR223" s="243" t="s">
        <v>186</v>
      </c>
      <c r="AT223" s="243" t="s">
        <v>181</v>
      </c>
      <c r="AU223" s="243" t="s">
        <v>85</v>
      </c>
      <c r="AY223" s="17" t="s">
        <v>179</v>
      </c>
      <c r="BE223" s="244">
        <f>IF(N223="základní",J223,0)</f>
        <v>0</v>
      </c>
      <c r="BF223" s="244">
        <f>IF(N223="snížená",J223,0)</f>
        <v>0</v>
      </c>
      <c r="BG223" s="244">
        <f>IF(N223="zákl. přenesená",J223,0)</f>
        <v>0</v>
      </c>
      <c r="BH223" s="244">
        <f>IF(N223="sníž. přenesená",J223,0)</f>
        <v>0</v>
      </c>
      <c r="BI223" s="244">
        <f>IF(N223="nulová",J223,0)</f>
        <v>0</v>
      </c>
      <c r="BJ223" s="17" t="s">
        <v>83</v>
      </c>
      <c r="BK223" s="244">
        <f>ROUND(I223*H223,2)</f>
        <v>0</v>
      </c>
      <c r="BL223" s="17" t="s">
        <v>186</v>
      </c>
      <c r="BM223" s="243" t="s">
        <v>1768</v>
      </c>
    </row>
    <row r="224" s="1" customFormat="1" ht="24" customHeight="1">
      <c r="B224" s="38"/>
      <c r="C224" s="232" t="s">
        <v>594</v>
      </c>
      <c r="D224" s="232" t="s">
        <v>181</v>
      </c>
      <c r="E224" s="233" t="s">
        <v>1769</v>
      </c>
      <c r="F224" s="234" t="s">
        <v>1770</v>
      </c>
      <c r="G224" s="235" t="s">
        <v>201</v>
      </c>
      <c r="H224" s="236">
        <v>5</v>
      </c>
      <c r="I224" s="237"/>
      <c r="J224" s="238">
        <f>ROUND(I224*H224,2)</f>
        <v>0</v>
      </c>
      <c r="K224" s="234" t="s">
        <v>185</v>
      </c>
      <c r="L224" s="43"/>
      <c r="M224" s="239" t="s">
        <v>1</v>
      </c>
      <c r="N224" s="240" t="s">
        <v>41</v>
      </c>
      <c r="O224" s="86"/>
      <c r="P224" s="241">
        <f>O224*H224</f>
        <v>0</v>
      </c>
      <c r="Q224" s="241">
        <v>0</v>
      </c>
      <c r="R224" s="241">
        <f>Q224*H224</f>
        <v>0</v>
      </c>
      <c r="S224" s="241">
        <v>0.065000000000000002</v>
      </c>
      <c r="T224" s="242">
        <f>S224*H224</f>
        <v>0.32500000000000001</v>
      </c>
      <c r="AR224" s="243" t="s">
        <v>186</v>
      </c>
      <c r="AT224" s="243" t="s">
        <v>181</v>
      </c>
      <c r="AU224" s="243" t="s">
        <v>85</v>
      </c>
      <c r="AY224" s="17" t="s">
        <v>179</v>
      </c>
      <c r="BE224" s="244">
        <f>IF(N224="základní",J224,0)</f>
        <v>0</v>
      </c>
      <c r="BF224" s="244">
        <f>IF(N224="snížená",J224,0)</f>
        <v>0</v>
      </c>
      <c r="BG224" s="244">
        <f>IF(N224="zákl. přenesená",J224,0)</f>
        <v>0</v>
      </c>
      <c r="BH224" s="244">
        <f>IF(N224="sníž. přenesená",J224,0)</f>
        <v>0</v>
      </c>
      <c r="BI224" s="244">
        <f>IF(N224="nulová",J224,0)</f>
        <v>0</v>
      </c>
      <c r="BJ224" s="17" t="s">
        <v>83</v>
      </c>
      <c r="BK224" s="244">
        <f>ROUND(I224*H224,2)</f>
        <v>0</v>
      </c>
      <c r="BL224" s="17" t="s">
        <v>186</v>
      </c>
      <c r="BM224" s="243" t="s">
        <v>1771</v>
      </c>
    </row>
    <row r="225" s="12" customFormat="1">
      <c r="B225" s="245"/>
      <c r="C225" s="246"/>
      <c r="D225" s="247" t="s">
        <v>188</v>
      </c>
      <c r="E225" s="248" t="s">
        <v>1</v>
      </c>
      <c r="F225" s="249" t="s">
        <v>1772</v>
      </c>
      <c r="G225" s="246"/>
      <c r="H225" s="248" t="s">
        <v>1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AT225" s="255" t="s">
        <v>188</v>
      </c>
      <c r="AU225" s="255" t="s">
        <v>85</v>
      </c>
      <c r="AV225" s="12" t="s">
        <v>83</v>
      </c>
      <c r="AW225" s="12" t="s">
        <v>32</v>
      </c>
      <c r="AX225" s="12" t="s">
        <v>76</v>
      </c>
      <c r="AY225" s="255" t="s">
        <v>179</v>
      </c>
    </row>
    <row r="226" s="13" customFormat="1">
      <c r="B226" s="256"/>
      <c r="C226" s="257"/>
      <c r="D226" s="247" t="s">
        <v>188</v>
      </c>
      <c r="E226" s="258" t="s">
        <v>1</v>
      </c>
      <c r="F226" s="259" t="s">
        <v>1773</v>
      </c>
      <c r="G226" s="257"/>
      <c r="H226" s="260">
        <v>5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AT226" s="266" t="s">
        <v>188</v>
      </c>
      <c r="AU226" s="266" t="s">
        <v>85</v>
      </c>
      <c r="AV226" s="13" t="s">
        <v>85</v>
      </c>
      <c r="AW226" s="13" t="s">
        <v>32</v>
      </c>
      <c r="AX226" s="13" t="s">
        <v>83</v>
      </c>
      <c r="AY226" s="266" t="s">
        <v>179</v>
      </c>
    </row>
    <row r="227" s="1" customFormat="1" ht="24" customHeight="1">
      <c r="B227" s="38"/>
      <c r="C227" s="232" t="s">
        <v>598</v>
      </c>
      <c r="D227" s="232" t="s">
        <v>181</v>
      </c>
      <c r="E227" s="233" t="s">
        <v>1774</v>
      </c>
      <c r="F227" s="234" t="s">
        <v>1775</v>
      </c>
      <c r="G227" s="235" t="s">
        <v>201</v>
      </c>
      <c r="H227" s="236">
        <v>5</v>
      </c>
      <c r="I227" s="237"/>
      <c r="J227" s="238">
        <f>ROUND(I227*H227,2)</f>
        <v>0</v>
      </c>
      <c r="K227" s="234" t="s">
        <v>185</v>
      </c>
      <c r="L227" s="43"/>
      <c r="M227" s="239" t="s">
        <v>1</v>
      </c>
      <c r="N227" s="240" t="s">
        <v>41</v>
      </c>
      <c r="O227" s="86"/>
      <c r="P227" s="241">
        <f>O227*H227</f>
        <v>0</v>
      </c>
      <c r="Q227" s="241">
        <v>0.019429999999999999</v>
      </c>
      <c r="R227" s="241">
        <f>Q227*H227</f>
        <v>0.09715</v>
      </c>
      <c r="S227" s="241">
        <v>0</v>
      </c>
      <c r="T227" s="242">
        <f>S227*H227</f>
        <v>0</v>
      </c>
      <c r="AR227" s="243" t="s">
        <v>186</v>
      </c>
      <c r="AT227" s="243" t="s">
        <v>181</v>
      </c>
      <c r="AU227" s="243" t="s">
        <v>85</v>
      </c>
      <c r="AY227" s="17" t="s">
        <v>179</v>
      </c>
      <c r="BE227" s="244">
        <f>IF(N227="základní",J227,0)</f>
        <v>0</v>
      </c>
      <c r="BF227" s="244">
        <f>IF(N227="snížená",J227,0)</f>
        <v>0</v>
      </c>
      <c r="BG227" s="244">
        <f>IF(N227="zákl. přenesená",J227,0)</f>
        <v>0</v>
      </c>
      <c r="BH227" s="244">
        <f>IF(N227="sníž. přenesená",J227,0)</f>
        <v>0</v>
      </c>
      <c r="BI227" s="244">
        <f>IF(N227="nulová",J227,0)</f>
        <v>0</v>
      </c>
      <c r="BJ227" s="17" t="s">
        <v>83</v>
      </c>
      <c r="BK227" s="244">
        <f>ROUND(I227*H227,2)</f>
        <v>0</v>
      </c>
      <c r="BL227" s="17" t="s">
        <v>186</v>
      </c>
      <c r="BM227" s="243" t="s">
        <v>1776</v>
      </c>
    </row>
    <row r="228" s="1" customFormat="1" ht="16.5" customHeight="1">
      <c r="B228" s="38"/>
      <c r="C228" s="232" t="s">
        <v>602</v>
      </c>
      <c r="D228" s="232" t="s">
        <v>181</v>
      </c>
      <c r="E228" s="233" t="s">
        <v>1777</v>
      </c>
      <c r="F228" s="234" t="s">
        <v>1778</v>
      </c>
      <c r="G228" s="235" t="s">
        <v>201</v>
      </c>
      <c r="H228" s="236">
        <v>5</v>
      </c>
      <c r="I228" s="237"/>
      <c r="J228" s="238">
        <f>ROUND(I228*H228,2)</f>
        <v>0</v>
      </c>
      <c r="K228" s="234" t="s">
        <v>185</v>
      </c>
      <c r="L228" s="43"/>
      <c r="M228" s="239" t="s">
        <v>1</v>
      </c>
      <c r="N228" s="240" t="s">
        <v>41</v>
      </c>
      <c r="O228" s="86"/>
      <c r="P228" s="241">
        <f>O228*H228</f>
        <v>0</v>
      </c>
      <c r="Q228" s="241">
        <v>0.0088999999999999999</v>
      </c>
      <c r="R228" s="241">
        <f>Q228*H228</f>
        <v>0.044499999999999998</v>
      </c>
      <c r="S228" s="241">
        <v>0</v>
      </c>
      <c r="T228" s="242">
        <f>S228*H228</f>
        <v>0</v>
      </c>
      <c r="AR228" s="243" t="s">
        <v>186</v>
      </c>
      <c r="AT228" s="243" t="s">
        <v>181</v>
      </c>
      <c r="AU228" s="243" t="s">
        <v>85</v>
      </c>
      <c r="AY228" s="17" t="s">
        <v>179</v>
      </c>
      <c r="BE228" s="244">
        <f>IF(N228="základní",J228,0)</f>
        <v>0</v>
      </c>
      <c r="BF228" s="244">
        <f>IF(N228="snížená",J228,0)</f>
        <v>0</v>
      </c>
      <c r="BG228" s="244">
        <f>IF(N228="zákl. přenesená",J228,0)</f>
        <v>0</v>
      </c>
      <c r="BH228" s="244">
        <f>IF(N228="sníž. přenesená",J228,0)</f>
        <v>0</v>
      </c>
      <c r="BI228" s="244">
        <f>IF(N228="nulová",J228,0)</f>
        <v>0</v>
      </c>
      <c r="BJ228" s="17" t="s">
        <v>83</v>
      </c>
      <c r="BK228" s="244">
        <f>ROUND(I228*H228,2)</f>
        <v>0</v>
      </c>
      <c r="BL228" s="17" t="s">
        <v>186</v>
      </c>
      <c r="BM228" s="243" t="s">
        <v>1779</v>
      </c>
    </row>
    <row r="229" s="1" customFormat="1" ht="16.5" customHeight="1">
      <c r="B229" s="38"/>
      <c r="C229" s="232" t="s">
        <v>606</v>
      </c>
      <c r="D229" s="232" t="s">
        <v>181</v>
      </c>
      <c r="E229" s="233" t="s">
        <v>1780</v>
      </c>
      <c r="F229" s="234" t="s">
        <v>1781</v>
      </c>
      <c r="G229" s="235" t="s">
        <v>201</v>
      </c>
      <c r="H229" s="236">
        <v>5</v>
      </c>
      <c r="I229" s="237"/>
      <c r="J229" s="238">
        <f>ROUND(I229*H229,2)</f>
        <v>0</v>
      </c>
      <c r="K229" s="234" t="s">
        <v>185</v>
      </c>
      <c r="L229" s="43"/>
      <c r="M229" s="239" t="s">
        <v>1</v>
      </c>
      <c r="N229" s="240" t="s">
        <v>41</v>
      </c>
      <c r="O229" s="86"/>
      <c r="P229" s="241">
        <f>O229*H229</f>
        <v>0</v>
      </c>
      <c r="Q229" s="241">
        <v>0.00158</v>
      </c>
      <c r="R229" s="241">
        <f>Q229*H229</f>
        <v>0.0079000000000000008</v>
      </c>
      <c r="S229" s="241">
        <v>0</v>
      </c>
      <c r="T229" s="242">
        <f>S229*H229</f>
        <v>0</v>
      </c>
      <c r="AR229" s="243" t="s">
        <v>186</v>
      </c>
      <c r="AT229" s="243" t="s">
        <v>181</v>
      </c>
      <c r="AU229" s="243" t="s">
        <v>85</v>
      </c>
      <c r="AY229" s="17" t="s">
        <v>179</v>
      </c>
      <c r="BE229" s="244">
        <f>IF(N229="základní",J229,0)</f>
        <v>0</v>
      </c>
      <c r="BF229" s="244">
        <f>IF(N229="snížená",J229,0)</f>
        <v>0</v>
      </c>
      <c r="BG229" s="244">
        <f>IF(N229="zákl. přenesená",J229,0)</f>
        <v>0</v>
      </c>
      <c r="BH229" s="244">
        <f>IF(N229="sníž. přenesená",J229,0)</f>
        <v>0</v>
      </c>
      <c r="BI229" s="244">
        <f>IF(N229="nulová",J229,0)</f>
        <v>0</v>
      </c>
      <c r="BJ229" s="17" t="s">
        <v>83</v>
      </c>
      <c r="BK229" s="244">
        <f>ROUND(I229*H229,2)</f>
        <v>0</v>
      </c>
      <c r="BL229" s="17" t="s">
        <v>186</v>
      </c>
      <c r="BM229" s="243" t="s">
        <v>1782</v>
      </c>
    </row>
    <row r="230" s="1" customFormat="1" ht="16.5" customHeight="1">
      <c r="B230" s="38"/>
      <c r="C230" s="232" t="s">
        <v>610</v>
      </c>
      <c r="D230" s="232" t="s">
        <v>181</v>
      </c>
      <c r="E230" s="233" t="s">
        <v>1783</v>
      </c>
      <c r="F230" s="234" t="s">
        <v>1784</v>
      </c>
      <c r="G230" s="235" t="s">
        <v>201</v>
      </c>
      <c r="H230" s="236">
        <v>5</v>
      </c>
      <c r="I230" s="237"/>
      <c r="J230" s="238">
        <f>ROUND(I230*H230,2)</f>
        <v>0</v>
      </c>
      <c r="K230" s="234" t="s">
        <v>185</v>
      </c>
      <c r="L230" s="43"/>
      <c r="M230" s="239" t="s">
        <v>1</v>
      </c>
      <c r="N230" s="240" t="s">
        <v>41</v>
      </c>
      <c r="O230" s="86"/>
      <c r="P230" s="241">
        <f>O230*H230</f>
        <v>0</v>
      </c>
      <c r="Q230" s="241">
        <v>0.00040000000000000002</v>
      </c>
      <c r="R230" s="241">
        <f>Q230*H230</f>
        <v>0.002</v>
      </c>
      <c r="S230" s="241">
        <v>0</v>
      </c>
      <c r="T230" s="242">
        <f>S230*H230</f>
        <v>0</v>
      </c>
      <c r="AR230" s="243" t="s">
        <v>186</v>
      </c>
      <c r="AT230" s="243" t="s">
        <v>181</v>
      </c>
      <c r="AU230" s="243" t="s">
        <v>85</v>
      </c>
      <c r="AY230" s="17" t="s">
        <v>179</v>
      </c>
      <c r="BE230" s="244">
        <f>IF(N230="základní",J230,0)</f>
        <v>0</v>
      </c>
      <c r="BF230" s="244">
        <f>IF(N230="snížená",J230,0)</f>
        <v>0</v>
      </c>
      <c r="BG230" s="244">
        <f>IF(N230="zákl. přenesená",J230,0)</f>
        <v>0</v>
      </c>
      <c r="BH230" s="244">
        <f>IF(N230="sníž. přenesená",J230,0)</f>
        <v>0</v>
      </c>
      <c r="BI230" s="244">
        <f>IF(N230="nulová",J230,0)</f>
        <v>0</v>
      </c>
      <c r="BJ230" s="17" t="s">
        <v>83</v>
      </c>
      <c r="BK230" s="244">
        <f>ROUND(I230*H230,2)</f>
        <v>0</v>
      </c>
      <c r="BL230" s="17" t="s">
        <v>186</v>
      </c>
      <c r="BM230" s="243" t="s">
        <v>1785</v>
      </c>
    </row>
    <row r="231" s="11" customFormat="1" ht="22.8" customHeight="1">
      <c r="B231" s="216"/>
      <c r="C231" s="217"/>
      <c r="D231" s="218" t="s">
        <v>75</v>
      </c>
      <c r="E231" s="230" t="s">
        <v>750</v>
      </c>
      <c r="F231" s="230" t="s">
        <v>751</v>
      </c>
      <c r="G231" s="217"/>
      <c r="H231" s="217"/>
      <c r="I231" s="220"/>
      <c r="J231" s="231">
        <f>BK231</f>
        <v>0</v>
      </c>
      <c r="K231" s="217"/>
      <c r="L231" s="222"/>
      <c r="M231" s="223"/>
      <c r="N231" s="224"/>
      <c r="O231" s="224"/>
      <c r="P231" s="225">
        <f>SUM(P232:P241)</f>
        <v>0</v>
      </c>
      <c r="Q231" s="224"/>
      <c r="R231" s="225">
        <f>SUM(R232:R241)</f>
        <v>0</v>
      </c>
      <c r="S231" s="224"/>
      <c r="T231" s="226">
        <f>SUM(T232:T241)</f>
        <v>0</v>
      </c>
      <c r="AR231" s="227" t="s">
        <v>83</v>
      </c>
      <c r="AT231" s="228" t="s">
        <v>75</v>
      </c>
      <c r="AU231" s="228" t="s">
        <v>83</v>
      </c>
      <c r="AY231" s="227" t="s">
        <v>179</v>
      </c>
      <c r="BK231" s="229">
        <f>SUM(BK232:BK241)</f>
        <v>0</v>
      </c>
    </row>
    <row r="232" s="1" customFormat="1" ht="16.5" customHeight="1">
      <c r="B232" s="38"/>
      <c r="C232" s="232" t="s">
        <v>614</v>
      </c>
      <c r="D232" s="232" t="s">
        <v>181</v>
      </c>
      <c r="E232" s="233" t="s">
        <v>1786</v>
      </c>
      <c r="F232" s="234" t="s">
        <v>1787</v>
      </c>
      <c r="G232" s="235" t="s">
        <v>755</v>
      </c>
      <c r="H232" s="236">
        <v>24.66</v>
      </c>
      <c r="I232" s="237"/>
      <c r="J232" s="238">
        <f>ROUND(I232*H232,2)</f>
        <v>0</v>
      </c>
      <c r="K232" s="234" t="s">
        <v>185</v>
      </c>
      <c r="L232" s="43"/>
      <c r="M232" s="239" t="s">
        <v>1</v>
      </c>
      <c r="N232" s="240" t="s">
        <v>41</v>
      </c>
      <c r="O232" s="86"/>
      <c r="P232" s="241">
        <f>O232*H232</f>
        <v>0</v>
      </c>
      <c r="Q232" s="241">
        <v>0</v>
      </c>
      <c r="R232" s="241">
        <f>Q232*H232</f>
        <v>0</v>
      </c>
      <c r="S232" s="241">
        <v>0</v>
      </c>
      <c r="T232" s="242">
        <f>S232*H232</f>
        <v>0</v>
      </c>
      <c r="AR232" s="243" t="s">
        <v>186</v>
      </c>
      <c r="AT232" s="243" t="s">
        <v>181</v>
      </c>
      <c r="AU232" s="243" t="s">
        <v>85</v>
      </c>
      <c r="AY232" s="17" t="s">
        <v>179</v>
      </c>
      <c r="BE232" s="244">
        <f>IF(N232="základní",J232,0)</f>
        <v>0</v>
      </c>
      <c r="BF232" s="244">
        <f>IF(N232="snížená",J232,0)</f>
        <v>0</v>
      </c>
      <c r="BG232" s="244">
        <f>IF(N232="zákl. přenesená",J232,0)</f>
        <v>0</v>
      </c>
      <c r="BH232" s="244">
        <f>IF(N232="sníž. přenesená",J232,0)</f>
        <v>0</v>
      </c>
      <c r="BI232" s="244">
        <f>IF(N232="nulová",J232,0)</f>
        <v>0</v>
      </c>
      <c r="BJ232" s="17" t="s">
        <v>83</v>
      </c>
      <c r="BK232" s="244">
        <f>ROUND(I232*H232,2)</f>
        <v>0</v>
      </c>
      <c r="BL232" s="17" t="s">
        <v>186</v>
      </c>
      <c r="BM232" s="243" t="s">
        <v>1788</v>
      </c>
    </row>
    <row r="233" s="1" customFormat="1" ht="24" customHeight="1">
      <c r="B233" s="38"/>
      <c r="C233" s="232" t="s">
        <v>618</v>
      </c>
      <c r="D233" s="232" t="s">
        <v>181</v>
      </c>
      <c r="E233" s="233" t="s">
        <v>1789</v>
      </c>
      <c r="F233" s="234" t="s">
        <v>1790</v>
      </c>
      <c r="G233" s="235" t="s">
        <v>755</v>
      </c>
      <c r="H233" s="236">
        <v>345.24000000000001</v>
      </c>
      <c r="I233" s="237"/>
      <c r="J233" s="238">
        <f>ROUND(I233*H233,2)</f>
        <v>0</v>
      </c>
      <c r="K233" s="234" t="s">
        <v>185</v>
      </c>
      <c r="L233" s="43"/>
      <c r="M233" s="239" t="s">
        <v>1</v>
      </c>
      <c r="N233" s="240" t="s">
        <v>41</v>
      </c>
      <c r="O233" s="86"/>
      <c r="P233" s="241">
        <f>O233*H233</f>
        <v>0</v>
      </c>
      <c r="Q233" s="241">
        <v>0</v>
      </c>
      <c r="R233" s="241">
        <f>Q233*H233</f>
        <v>0</v>
      </c>
      <c r="S233" s="241">
        <v>0</v>
      </c>
      <c r="T233" s="242">
        <f>S233*H233</f>
        <v>0</v>
      </c>
      <c r="AR233" s="243" t="s">
        <v>186</v>
      </c>
      <c r="AT233" s="243" t="s">
        <v>181</v>
      </c>
      <c r="AU233" s="243" t="s">
        <v>85</v>
      </c>
      <c r="AY233" s="17" t="s">
        <v>179</v>
      </c>
      <c r="BE233" s="244">
        <f>IF(N233="základní",J233,0)</f>
        <v>0</v>
      </c>
      <c r="BF233" s="244">
        <f>IF(N233="snížená",J233,0)</f>
        <v>0</v>
      </c>
      <c r="BG233" s="244">
        <f>IF(N233="zákl. přenesená",J233,0)</f>
        <v>0</v>
      </c>
      <c r="BH233" s="244">
        <f>IF(N233="sníž. přenesená",J233,0)</f>
        <v>0</v>
      </c>
      <c r="BI233" s="244">
        <f>IF(N233="nulová",J233,0)</f>
        <v>0</v>
      </c>
      <c r="BJ233" s="17" t="s">
        <v>83</v>
      </c>
      <c r="BK233" s="244">
        <f>ROUND(I233*H233,2)</f>
        <v>0</v>
      </c>
      <c r="BL233" s="17" t="s">
        <v>186</v>
      </c>
      <c r="BM233" s="243" t="s">
        <v>1791</v>
      </c>
    </row>
    <row r="234" s="13" customFormat="1">
      <c r="B234" s="256"/>
      <c r="C234" s="257"/>
      <c r="D234" s="247" t="s">
        <v>188</v>
      </c>
      <c r="E234" s="258" t="s">
        <v>1</v>
      </c>
      <c r="F234" s="259" t="s">
        <v>1792</v>
      </c>
      <c r="G234" s="257"/>
      <c r="H234" s="260">
        <v>345.24000000000001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AT234" s="266" t="s">
        <v>188</v>
      </c>
      <c r="AU234" s="266" t="s">
        <v>85</v>
      </c>
      <c r="AV234" s="13" t="s">
        <v>85</v>
      </c>
      <c r="AW234" s="13" t="s">
        <v>32</v>
      </c>
      <c r="AX234" s="13" t="s">
        <v>83</v>
      </c>
      <c r="AY234" s="266" t="s">
        <v>179</v>
      </c>
    </row>
    <row r="235" s="1" customFormat="1" ht="16.5" customHeight="1">
      <c r="B235" s="38"/>
      <c r="C235" s="232" t="s">
        <v>622</v>
      </c>
      <c r="D235" s="232" t="s">
        <v>181</v>
      </c>
      <c r="E235" s="233" t="s">
        <v>1793</v>
      </c>
      <c r="F235" s="234" t="s">
        <v>1794</v>
      </c>
      <c r="G235" s="235" t="s">
        <v>755</v>
      </c>
      <c r="H235" s="236">
        <v>73.096000000000004</v>
      </c>
      <c r="I235" s="237"/>
      <c r="J235" s="238">
        <f>ROUND(I235*H235,2)</f>
        <v>0</v>
      </c>
      <c r="K235" s="234" t="s">
        <v>185</v>
      </c>
      <c r="L235" s="43"/>
      <c r="M235" s="239" t="s">
        <v>1</v>
      </c>
      <c r="N235" s="240" t="s">
        <v>41</v>
      </c>
      <c r="O235" s="86"/>
      <c r="P235" s="241">
        <f>O235*H235</f>
        <v>0</v>
      </c>
      <c r="Q235" s="241">
        <v>0</v>
      </c>
      <c r="R235" s="241">
        <f>Q235*H235</f>
        <v>0</v>
      </c>
      <c r="S235" s="241">
        <v>0</v>
      </c>
      <c r="T235" s="242">
        <f>S235*H235</f>
        <v>0</v>
      </c>
      <c r="AR235" s="243" t="s">
        <v>186</v>
      </c>
      <c r="AT235" s="243" t="s">
        <v>181</v>
      </c>
      <c r="AU235" s="243" t="s">
        <v>85</v>
      </c>
      <c r="AY235" s="17" t="s">
        <v>179</v>
      </c>
      <c r="BE235" s="244">
        <f>IF(N235="základní",J235,0)</f>
        <v>0</v>
      </c>
      <c r="BF235" s="244">
        <f>IF(N235="snížená",J235,0)</f>
        <v>0</v>
      </c>
      <c r="BG235" s="244">
        <f>IF(N235="zákl. přenesená",J235,0)</f>
        <v>0</v>
      </c>
      <c r="BH235" s="244">
        <f>IF(N235="sníž. přenesená",J235,0)</f>
        <v>0</v>
      </c>
      <c r="BI235" s="244">
        <f>IF(N235="nulová",J235,0)</f>
        <v>0</v>
      </c>
      <c r="BJ235" s="17" t="s">
        <v>83</v>
      </c>
      <c r="BK235" s="244">
        <f>ROUND(I235*H235,2)</f>
        <v>0</v>
      </c>
      <c r="BL235" s="17" t="s">
        <v>186</v>
      </c>
      <c r="BM235" s="243" t="s">
        <v>1795</v>
      </c>
    </row>
    <row r="236" s="13" customFormat="1">
      <c r="B236" s="256"/>
      <c r="C236" s="257"/>
      <c r="D236" s="247" t="s">
        <v>188</v>
      </c>
      <c r="E236" s="258" t="s">
        <v>1</v>
      </c>
      <c r="F236" s="259" t="s">
        <v>1796</v>
      </c>
      <c r="G236" s="257"/>
      <c r="H236" s="260">
        <v>73.096000000000004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AT236" s="266" t="s">
        <v>188</v>
      </c>
      <c r="AU236" s="266" t="s">
        <v>85</v>
      </c>
      <c r="AV236" s="13" t="s">
        <v>85</v>
      </c>
      <c r="AW236" s="13" t="s">
        <v>32</v>
      </c>
      <c r="AX236" s="13" t="s">
        <v>83</v>
      </c>
      <c r="AY236" s="266" t="s">
        <v>179</v>
      </c>
    </row>
    <row r="237" s="1" customFormat="1" ht="24" customHeight="1">
      <c r="B237" s="38"/>
      <c r="C237" s="232" t="s">
        <v>626</v>
      </c>
      <c r="D237" s="232" t="s">
        <v>181</v>
      </c>
      <c r="E237" s="233" t="s">
        <v>1797</v>
      </c>
      <c r="F237" s="234" t="s">
        <v>1798</v>
      </c>
      <c r="G237" s="235" t="s">
        <v>755</v>
      </c>
      <c r="H237" s="236">
        <v>73.096000000000004</v>
      </c>
      <c r="I237" s="237"/>
      <c r="J237" s="238">
        <f>ROUND(I237*H237,2)</f>
        <v>0</v>
      </c>
      <c r="K237" s="234" t="s">
        <v>185</v>
      </c>
      <c r="L237" s="43"/>
      <c r="M237" s="239" t="s">
        <v>1</v>
      </c>
      <c r="N237" s="240" t="s">
        <v>41</v>
      </c>
      <c r="O237" s="86"/>
      <c r="P237" s="241">
        <f>O237*H237</f>
        <v>0</v>
      </c>
      <c r="Q237" s="241">
        <v>0</v>
      </c>
      <c r="R237" s="241">
        <f>Q237*H237</f>
        <v>0</v>
      </c>
      <c r="S237" s="241">
        <v>0</v>
      </c>
      <c r="T237" s="242">
        <f>S237*H237</f>
        <v>0</v>
      </c>
      <c r="AR237" s="243" t="s">
        <v>186</v>
      </c>
      <c r="AT237" s="243" t="s">
        <v>181</v>
      </c>
      <c r="AU237" s="243" t="s">
        <v>85</v>
      </c>
      <c r="AY237" s="17" t="s">
        <v>179</v>
      </c>
      <c r="BE237" s="244">
        <f>IF(N237="základní",J237,0)</f>
        <v>0</v>
      </c>
      <c r="BF237" s="244">
        <f>IF(N237="snížená",J237,0)</f>
        <v>0</v>
      </c>
      <c r="BG237" s="244">
        <f>IF(N237="zákl. přenesená",J237,0)</f>
        <v>0</v>
      </c>
      <c r="BH237" s="244">
        <f>IF(N237="sníž. přenesená",J237,0)</f>
        <v>0</v>
      </c>
      <c r="BI237" s="244">
        <f>IF(N237="nulová",J237,0)</f>
        <v>0</v>
      </c>
      <c r="BJ237" s="17" t="s">
        <v>83</v>
      </c>
      <c r="BK237" s="244">
        <f>ROUND(I237*H237,2)</f>
        <v>0</v>
      </c>
      <c r="BL237" s="17" t="s">
        <v>186</v>
      </c>
      <c r="BM237" s="243" t="s">
        <v>1799</v>
      </c>
    </row>
    <row r="238" s="13" customFormat="1">
      <c r="B238" s="256"/>
      <c r="C238" s="257"/>
      <c r="D238" s="247" t="s">
        <v>188</v>
      </c>
      <c r="E238" s="258" t="s">
        <v>1</v>
      </c>
      <c r="F238" s="259" t="s">
        <v>1800</v>
      </c>
      <c r="G238" s="257"/>
      <c r="H238" s="260">
        <v>73.096000000000004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AT238" s="266" t="s">
        <v>188</v>
      </c>
      <c r="AU238" s="266" t="s">
        <v>85</v>
      </c>
      <c r="AV238" s="13" t="s">
        <v>85</v>
      </c>
      <c r="AW238" s="13" t="s">
        <v>32</v>
      </c>
      <c r="AX238" s="13" t="s">
        <v>83</v>
      </c>
      <c r="AY238" s="266" t="s">
        <v>179</v>
      </c>
    </row>
    <row r="239" s="1" customFormat="1" ht="24" customHeight="1">
      <c r="B239" s="38"/>
      <c r="C239" s="232" t="s">
        <v>630</v>
      </c>
      <c r="D239" s="232" t="s">
        <v>181</v>
      </c>
      <c r="E239" s="233" t="s">
        <v>1801</v>
      </c>
      <c r="F239" s="234" t="s">
        <v>1802</v>
      </c>
      <c r="G239" s="235" t="s">
        <v>755</v>
      </c>
      <c r="H239" s="236">
        <v>97.756</v>
      </c>
      <c r="I239" s="237"/>
      <c r="J239" s="238">
        <f>ROUND(I239*H239,2)</f>
        <v>0</v>
      </c>
      <c r="K239" s="234" t="s">
        <v>185</v>
      </c>
      <c r="L239" s="43"/>
      <c r="M239" s="239" t="s">
        <v>1</v>
      </c>
      <c r="N239" s="240" t="s">
        <v>41</v>
      </c>
      <c r="O239" s="86"/>
      <c r="P239" s="241">
        <f>O239*H239</f>
        <v>0</v>
      </c>
      <c r="Q239" s="241">
        <v>0</v>
      </c>
      <c r="R239" s="241">
        <f>Q239*H239</f>
        <v>0</v>
      </c>
      <c r="S239" s="241">
        <v>0</v>
      </c>
      <c r="T239" s="242">
        <f>S239*H239</f>
        <v>0</v>
      </c>
      <c r="AR239" s="243" t="s">
        <v>186</v>
      </c>
      <c r="AT239" s="243" t="s">
        <v>181</v>
      </c>
      <c r="AU239" s="243" t="s">
        <v>85</v>
      </c>
      <c r="AY239" s="17" t="s">
        <v>179</v>
      </c>
      <c r="BE239" s="244">
        <f>IF(N239="základní",J239,0)</f>
        <v>0</v>
      </c>
      <c r="BF239" s="244">
        <f>IF(N239="snížená",J239,0)</f>
        <v>0</v>
      </c>
      <c r="BG239" s="244">
        <f>IF(N239="zákl. přenesená",J239,0)</f>
        <v>0</v>
      </c>
      <c r="BH239" s="244">
        <f>IF(N239="sníž. přenesená",J239,0)</f>
        <v>0</v>
      </c>
      <c r="BI239" s="244">
        <f>IF(N239="nulová",J239,0)</f>
        <v>0</v>
      </c>
      <c r="BJ239" s="17" t="s">
        <v>83</v>
      </c>
      <c r="BK239" s="244">
        <f>ROUND(I239*H239,2)</f>
        <v>0</v>
      </c>
      <c r="BL239" s="17" t="s">
        <v>186</v>
      </c>
      <c r="BM239" s="243" t="s">
        <v>1803</v>
      </c>
    </row>
    <row r="240" s="1" customFormat="1" ht="24" customHeight="1">
      <c r="B240" s="38"/>
      <c r="C240" s="232" t="s">
        <v>634</v>
      </c>
      <c r="D240" s="232" t="s">
        <v>181</v>
      </c>
      <c r="E240" s="233" t="s">
        <v>1804</v>
      </c>
      <c r="F240" s="234" t="s">
        <v>1805</v>
      </c>
      <c r="G240" s="235" t="s">
        <v>755</v>
      </c>
      <c r="H240" s="236">
        <v>73.096000000000004</v>
      </c>
      <c r="I240" s="237"/>
      <c r="J240" s="238">
        <f>ROUND(I240*H240,2)</f>
        <v>0</v>
      </c>
      <c r="K240" s="234" t="s">
        <v>185</v>
      </c>
      <c r="L240" s="43"/>
      <c r="M240" s="239" t="s">
        <v>1</v>
      </c>
      <c r="N240" s="240" t="s">
        <v>41</v>
      </c>
      <c r="O240" s="86"/>
      <c r="P240" s="241">
        <f>O240*H240</f>
        <v>0</v>
      </c>
      <c r="Q240" s="241">
        <v>0</v>
      </c>
      <c r="R240" s="241">
        <f>Q240*H240</f>
        <v>0</v>
      </c>
      <c r="S240" s="241">
        <v>0</v>
      </c>
      <c r="T240" s="242">
        <f>S240*H240</f>
        <v>0</v>
      </c>
      <c r="AR240" s="243" t="s">
        <v>186</v>
      </c>
      <c r="AT240" s="243" t="s">
        <v>181</v>
      </c>
      <c r="AU240" s="243" t="s">
        <v>85</v>
      </c>
      <c r="AY240" s="17" t="s">
        <v>179</v>
      </c>
      <c r="BE240" s="244">
        <f>IF(N240="základní",J240,0)</f>
        <v>0</v>
      </c>
      <c r="BF240" s="244">
        <f>IF(N240="snížená",J240,0)</f>
        <v>0</v>
      </c>
      <c r="BG240" s="244">
        <f>IF(N240="zákl. přenesená",J240,0)</f>
        <v>0</v>
      </c>
      <c r="BH240" s="244">
        <f>IF(N240="sníž. přenesená",J240,0)</f>
        <v>0</v>
      </c>
      <c r="BI240" s="244">
        <f>IF(N240="nulová",J240,0)</f>
        <v>0</v>
      </c>
      <c r="BJ240" s="17" t="s">
        <v>83</v>
      </c>
      <c r="BK240" s="244">
        <f>ROUND(I240*H240,2)</f>
        <v>0</v>
      </c>
      <c r="BL240" s="17" t="s">
        <v>186</v>
      </c>
      <c r="BM240" s="243" t="s">
        <v>1806</v>
      </c>
    </row>
    <row r="241" s="1" customFormat="1" ht="24" customHeight="1">
      <c r="B241" s="38"/>
      <c r="C241" s="232" t="s">
        <v>638</v>
      </c>
      <c r="D241" s="232" t="s">
        <v>181</v>
      </c>
      <c r="E241" s="233" t="s">
        <v>1807</v>
      </c>
      <c r="F241" s="234" t="s">
        <v>1808</v>
      </c>
      <c r="G241" s="235" t="s">
        <v>755</v>
      </c>
      <c r="H241" s="236">
        <v>24.66</v>
      </c>
      <c r="I241" s="237"/>
      <c r="J241" s="238">
        <f>ROUND(I241*H241,2)</f>
        <v>0</v>
      </c>
      <c r="K241" s="234" t="s">
        <v>185</v>
      </c>
      <c r="L241" s="43"/>
      <c r="M241" s="239" t="s">
        <v>1</v>
      </c>
      <c r="N241" s="240" t="s">
        <v>41</v>
      </c>
      <c r="O241" s="86"/>
      <c r="P241" s="241">
        <f>O241*H241</f>
        <v>0</v>
      </c>
      <c r="Q241" s="241">
        <v>0</v>
      </c>
      <c r="R241" s="241">
        <f>Q241*H241</f>
        <v>0</v>
      </c>
      <c r="S241" s="241">
        <v>0</v>
      </c>
      <c r="T241" s="242">
        <f>S241*H241</f>
        <v>0</v>
      </c>
      <c r="AR241" s="243" t="s">
        <v>186</v>
      </c>
      <c r="AT241" s="243" t="s">
        <v>181</v>
      </c>
      <c r="AU241" s="243" t="s">
        <v>85</v>
      </c>
      <c r="AY241" s="17" t="s">
        <v>179</v>
      </c>
      <c r="BE241" s="244">
        <f>IF(N241="základní",J241,0)</f>
        <v>0</v>
      </c>
      <c r="BF241" s="244">
        <f>IF(N241="snížená",J241,0)</f>
        <v>0</v>
      </c>
      <c r="BG241" s="244">
        <f>IF(N241="zákl. přenesená",J241,0)</f>
        <v>0</v>
      </c>
      <c r="BH241" s="244">
        <f>IF(N241="sníž. přenesená",J241,0)</f>
        <v>0</v>
      </c>
      <c r="BI241" s="244">
        <f>IF(N241="nulová",J241,0)</f>
        <v>0</v>
      </c>
      <c r="BJ241" s="17" t="s">
        <v>83</v>
      </c>
      <c r="BK241" s="244">
        <f>ROUND(I241*H241,2)</f>
        <v>0</v>
      </c>
      <c r="BL241" s="17" t="s">
        <v>186</v>
      </c>
      <c r="BM241" s="243" t="s">
        <v>1809</v>
      </c>
    </row>
    <row r="242" s="11" customFormat="1" ht="22.8" customHeight="1">
      <c r="B242" s="216"/>
      <c r="C242" s="217"/>
      <c r="D242" s="218" t="s">
        <v>75</v>
      </c>
      <c r="E242" s="230" t="s">
        <v>770</v>
      </c>
      <c r="F242" s="230" t="s">
        <v>771</v>
      </c>
      <c r="G242" s="217"/>
      <c r="H242" s="217"/>
      <c r="I242" s="220"/>
      <c r="J242" s="231">
        <f>BK242</f>
        <v>0</v>
      </c>
      <c r="K242" s="217"/>
      <c r="L242" s="222"/>
      <c r="M242" s="223"/>
      <c r="N242" s="224"/>
      <c r="O242" s="224"/>
      <c r="P242" s="225">
        <f>P243</f>
        <v>0</v>
      </c>
      <c r="Q242" s="224"/>
      <c r="R242" s="225">
        <f>R243</f>
        <v>0</v>
      </c>
      <c r="S242" s="224"/>
      <c r="T242" s="226">
        <f>T243</f>
        <v>0</v>
      </c>
      <c r="AR242" s="227" t="s">
        <v>83</v>
      </c>
      <c r="AT242" s="228" t="s">
        <v>75</v>
      </c>
      <c r="AU242" s="228" t="s">
        <v>83</v>
      </c>
      <c r="AY242" s="227" t="s">
        <v>179</v>
      </c>
      <c r="BK242" s="229">
        <f>BK243</f>
        <v>0</v>
      </c>
    </row>
    <row r="243" s="1" customFormat="1" ht="24" customHeight="1">
      <c r="B243" s="38"/>
      <c r="C243" s="232" t="s">
        <v>642</v>
      </c>
      <c r="D243" s="232" t="s">
        <v>181</v>
      </c>
      <c r="E243" s="233" t="s">
        <v>1810</v>
      </c>
      <c r="F243" s="234" t="s">
        <v>1811</v>
      </c>
      <c r="G243" s="235" t="s">
        <v>755</v>
      </c>
      <c r="H243" s="236">
        <v>142.529</v>
      </c>
      <c r="I243" s="237"/>
      <c r="J243" s="238">
        <f>ROUND(I243*H243,2)</f>
        <v>0</v>
      </c>
      <c r="K243" s="234" t="s">
        <v>185</v>
      </c>
      <c r="L243" s="43"/>
      <c r="M243" s="300" t="s">
        <v>1</v>
      </c>
      <c r="N243" s="301" t="s">
        <v>41</v>
      </c>
      <c r="O243" s="302"/>
      <c r="P243" s="303">
        <f>O243*H243</f>
        <v>0</v>
      </c>
      <c r="Q243" s="303">
        <v>0</v>
      </c>
      <c r="R243" s="303">
        <f>Q243*H243</f>
        <v>0</v>
      </c>
      <c r="S243" s="303">
        <v>0</v>
      </c>
      <c r="T243" s="304">
        <f>S243*H243</f>
        <v>0</v>
      </c>
      <c r="AR243" s="243" t="s">
        <v>186</v>
      </c>
      <c r="AT243" s="243" t="s">
        <v>181</v>
      </c>
      <c r="AU243" s="243" t="s">
        <v>85</v>
      </c>
      <c r="AY243" s="17" t="s">
        <v>179</v>
      </c>
      <c r="BE243" s="244">
        <f>IF(N243="základní",J243,0)</f>
        <v>0</v>
      </c>
      <c r="BF243" s="244">
        <f>IF(N243="snížená",J243,0)</f>
        <v>0</v>
      </c>
      <c r="BG243" s="244">
        <f>IF(N243="zákl. přenesená",J243,0)</f>
        <v>0</v>
      </c>
      <c r="BH243" s="244">
        <f>IF(N243="sníž. přenesená",J243,0)</f>
        <v>0</v>
      </c>
      <c r="BI243" s="244">
        <f>IF(N243="nulová",J243,0)</f>
        <v>0</v>
      </c>
      <c r="BJ243" s="17" t="s">
        <v>83</v>
      </c>
      <c r="BK243" s="244">
        <f>ROUND(I243*H243,2)</f>
        <v>0</v>
      </c>
      <c r="BL243" s="17" t="s">
        <v>186</v>
      </c>
      <c r="BM243" s="243" t="s">
        <v>1812</v>
      </c>
    </row>
    <row r="244" s="1" customFormat="1" ht="6.96" customHeight="1">
      <c r="B244" s="61"/>
      <c r="C244" s="62"/>
      <c r="D244" s="62"/>
      <c r="E244" s="62"/>
      <c r="F244" s="62"/>
      <c r="G244" s="62"/>
      <c r="H244" s="62"/>
      <c r="I244" s="183"/>
      <c r="J244" s="62"/>
      <c r="K244" s="62"/>
      <c r="L244" s="43"/>
    </row>
  </sheetData>
  <sheetProtection sheet="1" autoFilter="0" formatColumns="0" formatRows="0" objects="1" scenarios="1" spinCount="100000" saltValue="fk+CWZpzn9cJpRe7mwWSFcVt0QoOxhF6r9X0kBNWt2ZDWYfdAhjroXcyg+9YbhuY2V6OQvZYSF60Pkk1WIKG/w==" hashValue="3rMJ/txY6YA8Ymh+N3ACIR5nLboQTFafuKax7aeahcBxtn57hwcE3lJp/LFcKvcCGn2esDvFvT3jr+R9KjWuhA==" algorithmName="SHA-512" password="CC35"/>
  <autoFilter ref="C130:K2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105</v>
      </c>
    </row>
    <row r="3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20"/>
      <c r="AT3" s="17" t="s">
        <v>85</v>
      </c>
    </row>
    <row r="4" ht="24.96" customHeight="1">
      <c r="B4" s="20"/>
      <c r="D4" s="146" t="s">
        <v>110</v>
      </c>
      <c r="L4" s="20"/>
      <c r="M4" s="147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8" t="s">
        <v>16</v>
      </c>
      <c r="L6" s="20"/>
    </row>
    <row r="7" ht="16.5" customHeight="1">
      <c r="B7" s="20"/>
      <c r="E7" s="149" t="str">
        <f>'Rekapitulace stavby'!K6</f>
        <v>Zlepšení tepelně technických vlastností obvodových konstrukcí objektu MŠ Kraiczova</v>
      </c>
      <c r="F7" s="148"/>
      <c r="G7" s="148"/>
      <c r="H7" s="148"/>
      <c r="L7" s="20"/>
    </row>
    <row r="8" ht="12" customHeight="1">
      <c r="B8" s="20"/>
      <c r="D8" s="148" t="s">
        <v>119</v>
      </c>
      <c r="L8" s="20"/>
    </row>
    <row r="9" s="1" customFormat="1" ht="16.5" customHeight="1">
      <c r="B9" s="43"/>
      <c r="E9" s="149" t="s">
        <v>122</v>
      </c>
      <c r="F9" s="1"/>
      <c r="G9" s="1"/>
      <c r="H9" s="1"/>
      <c r="I9" s="150"/>
      <c r="L9" s="43"/>
    </row>
    <row r="10" s="1" customFormat="1" ht="12" customHeight="1">
      <c r="B10" s="43"/>
      <c r="D10" s="148" t="s">
        <v>125</v>
      </c>
      <c r="I10" s="150"/>
      <c r="L10" s="43"/>
    </row>
    <row r="11" s="1" customFormat="1" ht="36.96" customHeight="1">
      <c r="B11" s="43"/>
      <c r="E11" s="151" t="s">
        <v>1813</v>
      </c>
      <c r="F11" s="1"/>
      <c r="G11" s="1"/>
      <c r="H11" s="1"/>
      <c r="I11" s="150"/>
      <c r="L11" s="43"/>
    </row>
    <row r="12" s="1" customFormat="1">
      <c r="B12" s="43"/>
      <c r="I12" s="150"/>
      <c r="L12" s="43"/>
    </row>
    <row r="13" s="1" customFormat="1" ht="12" customHeight="1">
      <c r="B13" s="43"/>
      <c r="D13" s="148" t="s">
        <v>18</v>
      </c>
      <c r="F13" s="136" t="s">
        <v>1</v>
      </c>
      <c r="I13" s="152" t="s">
        <v>19</v>
      </c>
      <c r="J13" s="136" t="s">
        <v>1</v>
      </c>
      <c r="L13" s="43"/>
    </row>
    <row r="14" s="1" customFormat="1" ht="12" customHeight="1">
      <c r="B14" s="43"/>
      <c r="D14" s="148" t="s">
        <v>20</v>
      </c>
      <c r="F14" s="136" t="s">
        <v>21</v>
      </c>
      <c r="I14" s="152" t="s">
        <v>22</v>
      </c>
      <c r="J14" s="153" t="str">
        <f>'Rekapitulace stavby'!AN8</f>
        <v>24. 5. 2018</v>
      </c>
      <c r="L14" s="43"/>
    </row>
    <row r="15" s="1" customFormat="1" ht="10.8" customHeight="1">
      <c r="B15" s="43"/>
      <c r="I15" s="150"/>
      <c r="L15" s="43"/>
    </row>
    <row r="16" s="1" customFormat="1" ht="12" customHeight="1">
      <c r="B16" s="43"/>
      <c r="D16" s="148" t="s">
        <v>24</v>
      </c>
      <c r="I16" s="152" t="s">
        <v>25</v>
      </c>
      <c r="J16" s="136" t="s">
        <v>1</v>
      </c>
      <c r="L16" s="43"/>
    </row>
    <row r="17" s="1" customFormat="1" ht="18" customHeight="1">
      <c r="B17" s="43"/>
      <c r="E17" s="136" t="s">
        <v>26</v>
      </c>
      <c r="I17" s="152" t="s">
        <v>27</v>
      </c>
      <c r="J17" s="136" t="s">
        <v>1</v>
      </c>
      <c r="L17" s="43"/>
    </row>
    <row r="18" s="1" customFormat="1" ht="6.96" customHeight="1">
      <c r="B18" s="43"/>
      <c r="I18" s="150"/>
      <c r="L18" s="43"/>
    </row>
    <row r="19" s="1" customFormat="1" ht="12" customHeight="1">
      <c r="B19" s="43"/>
      <c r="D19" s="148" t="s">
        <v>28</v>
      </c>
      <c r="I19" s="152" t="s">
        <v>25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36"/>
      <c r="G20" s="136"/>
      <c r="H20" s="136"/>
      <c r="I20" s="152" t="s">
        <v>27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50"/>
      <c r="L21" s="43"/>
    </row>
    <row r="22" s="1" customFormat="1" ht="12" customHeight="1">
      <c r="B22" s="43"/>
      <c r="D22" s="148" t="s">
        <v>30</v>
      </c>
      <c r="I22" s="152" t="s">
        <v>25</v>
      </c>
      <c r="J22" s="136" t="s">
        <v>1</v>
      </c>
      <c r="L22" s="43"/>
    </row>
    <row r="23" s="1" customFormat="1" ht="18" customHeight="1">
      <c r="B23" s="43"/>
      <c r="E23" s="136" t="s">
        <v>31</v>
      </c>
      <c r="I23" s="152" t="s">
        <v>27</v>
      </c>
      <c r="J23" s="136" t="s">
        <v>1</v>
      </c>
      <c r="L23" s="43"/>
    </row>
    <row r="24" s="1" customFormat="1" ht="6.96" customHeight="1">
      <c r="B24" s="43"/>
      <c r="I24" s="150"/>
      <c r="L24" s="43"/>
    </row>
    <row r="25" s="1" customFormat="1" ht="12" customHeight="1">
      <c r="B25" s="43"/>
      <c r="D25" s="148" t="s">
        <v>33</v>
      </c>
      <c r="I25" s="152" t="s">
        <v>25</v>
      </c>
      <c r="J25" s="136" t="s">
        <v>1</v>
      </c>
      <c r="L25" s="43"/>
    </row>
    <row r="26" s="1" customFormat="1" ht="18" customHeight="1">
      <c r="B26" s="43"/>
      <c r="E26" s="136" t="s">
        <v>34</v>
      </c>
      <c r="I26" s="152" t="s">
        <v>27</v>
      </c>
      <c r="J26" s="136" t="s">
        <v>1</v>
      </c>
      <c r="L26" s="43"/>
    </row>
    <row r="27" s="1" customFormat="1" ht="6.96" customHeight="1">
      <c r="B27" s="43"/>
      <c r="I27" s="150"/>
      <c r="L27" s="43"/>
    </row>
    <row r="28" s="1" customFormat="1" ht="12" customHeight="1">
      <c r="B28" s="43"/>
      <c r="D28" s="148" t="s">
        <v>35</v>
      </c>
      <c r="I28" s="150"/>
      <c r="L28" s="43"/>
    </row>
    <row r="29" s="7" customFormat="1" ht="16.5" customHeight="1">
      <c r="B29" s="154"/>
      <c r="E29" s="155" t="s">
        <v>1</v>
      </c>
      <c r="F29" s="155"/>
      <c r="G29" s="155"/>
      <c r="H29" s="155"/>
      <c r="I29" s="156"/>
      <c r="L29" s="154"/>
    </row>
    <row r="30" s="1" customFormat="1" ht="6.96" customHeight="1">
      <c r="B30" s="43"/>
      <c r="I30" s="150"/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57"/>
      <c r="J31" s="78"/>
      <c r="K31" s="78"/>
      <c r="L31" s="43"/>
    </row>
    <row r="32" s="1" customFormat="1" ht="25.44" customHeight="1">
      <c r="B32" s="43"/>
      <c r="D32" s="158" t="s">
        <v>36</v>
      </c>
      <c r="I32" s="150"/>
      <c r="J32" s="159">
        <f>ROUND(J123,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57"/>
      <c r="J33" s="78"/>
      <c r="K33" s="78"/>
      <c r="L33" s="43"/>
    </row>
    <row r="34" s="1" customFormat="1" ht="14.4" customHeight="1">
      <c r="B34" s="43"/>
      <c r="F34" s="160" t="s">
        <v>38</v>
      </c>
      <c r="I34" s="161" t="s">
        <v>37</v>
      </c>
      <c r="J34" s="160" t="s">
        <v>39</v>
      </c>
      <c r="L34" s="43"/>
    </row>
    <row r="35" s="1" customFormat="1" ht="14.4" customHeight="1">
      <c r="B35" s="43"/>
      <c r="D35" s="162" t="s">
        <v>40</v>
      </c>
      <c r="E35" s="148" t="s">
        <v>41</v>
      </c>
      <c r="F35" s="163">
        <f>ROUND((SUM(BE123:BE128)),  2)</f>
        <v>0</v>
      </c>
      <c r="I35" s="164">
        <v>0.20999999999999999</v>
      </c>
      <c r="J35" s="163">
        <f>ROUND(((SUM(BE123:BE128))*I35),  2)</f>
        <v>0</v>
      </c>
      <c r="L35" s="43"/>
    </row>
    <row r="36" s="1" customFormat="1" ht="14.4" customHeight="1">
      <c r="B36" s="43"/>
      <c r="E36" s="148" t="s">
        <v>42</v>
      </c>
      <c r="F36" s="163">
        <f>ROUND((SUM(BF123:BF128)),  2)</f>
        <v>0</v>
      </c>
      <c r="I36" s="164">
        <v>0.14999999999999999</v>
      </c>
      <c r="J36" s="163">
        <f>ROUND(((SUM(BF123:BF128))*I36),  2)</f>
        <v>0</v>
      </c>
      <c r="L36" s="43"/>
    </row>
    <row r="37" hidden="1" s="1" customFormat="1" ht="14.4" customHeight="1">
      <c r="B37" s="43"/>
      <c r="E37" s="148" t="s">
        <v>43</v>
      </c>
      <c r="F37" s="163">
        <f>ROUND((SUM(BG123:BG128)),  2)</f>
        <v>0</v>
      </c>
      <c r="I37" s="164">
        <v>0.20999999999999999</v>
      </c>
      <c r="J37" s="163">
        <f>0</f>
        <v>0</v>
      </c>
      <c r="L37" s="43"/>
    </row>
    <row r="38" hidden="1" s="1" customFormat="1" ht="14.4" customHeight="1">
      <c r="B38" s="43"/>
      <c r="E38" s="148" t="s">
        <v>44</v>
      </c>
      <c r="F38" s="163">
        <f>ROUND((SUM(BH123:BH128)),  2)</f>
        <v>0</v>
      </c>
      <c r="I38" s="164">
        <v>0.14999999999999999</v>
      </c>
      <c r="J38" s="163">
        <f>0</f>
        <v>0</v>
      </c>
      <c r="L38" s="43"/>
    </row>
    <row r="39" hidden="1" s="1" customFormat="1" ht="14.4" customHeight="1">
      <c r="B39" s="43"/>
      <c r="E39" s="148" t="s">
        <v>45</v>
      </c>
      <c r="F39" s="163">
        <f>ROUND((SUM(BI123:BI128)),  2)</f>
        <v>0</v>
      </c>
      <c r="I39" s="164">
        <v>0</v>
      </c>
      <c r="J39" s="163">
        <f>0</f>
        <v>0</v>
      </c>
      <c r="L39" s="43"/>
    </row>
    <row r="40" s="1" customFormat="1" ht="6.96" customHeight="1">
      <c r="B40" s="43"/>
      <c r="I40" s="150"/>
      <c r="L40" s="43"/>
    </row>
    <row r="41" s="1" customFormat="1" ht="25.44" customHeight="1">
      <c r="B41" s="43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70"/>
      <c r="J41" s="171">
        <f>SUM(J32:J39)</f>
        <v>0</v>
      </c>
      <c r="K41" s="172"/>
      <c r="L41" s="43"/>
    </row>
    <row r="42" s="1" customFormat="1" ht="14.4" customHeight="1">
      <c r="B42" s="43"/>
      <c r="I42" s="150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73" t="s">
        <v>49</v>
      </c>
      <c r="E50" s="174"/>
      <c r="F50" s="174"/>
      <c r="G50" s="173" t="s">
        <v>50</v>
      </c>
      <c r="H50" s="174"/>
      <c r="I50" s="175"/>
      <c r="J50" s="174"/>
      <c r="K50" s="174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76" t="s">
        <v>51</v>
      </c>
      <c r="E61" s="177"/>
      <c r="F61" s="178" t="s">
        <v>52</v>
      </c>
      <c r="G61" s="176" t="s">
        <v>51</v>
      </c>
      <c r="H61" s="177"/>
      <c r="I61" s="179"/>
      <c r="J61" s="180" t="s">
        <v>52</v>
      </c>
      <c r="K61" s="177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73" t="s">
        <v>53</v>
      </c>
      <c r="E65" s="174"/>
      <c r="F65" s="174"/>
      <c r="G65" s="173" t="s">
        <v>54</v>
      </c>
      <c r="H65" s="174"/>
      <c r="I65" s="175"/>
      <c r="J65" s="174"/>
      <c r="K65" s="174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76" t="s">
        <v>51</v>
      </c>
      <c r="E76" s="177"/>
      <c r="F76" s="178" t="s">
        <v>52</v>
      </c>
      <c r="G76" s="176" t="s">
        <v>51</v>
      </c>
      <c r="H76" s="177"/>
      <c r="I76" s="179"/>
      <c r="J76" s="180" t="s">
        <v>52</v>
      </c>
      <c r="K76" s="177"/>
      <c r="L76" s="43"/>
    </row>
    <row r="77" s="1" customFormat="1" ht="14.4" customHeight="1"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43"/>
    </row>
    <row r="81" hidden="1" s="1" customFormat="1" ht="6.96" customHeight="1"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43"/>
    </row>
    <row r="82" hidden="1" s="1" customFormat="1" ht="24.96" customHeight="1">
      <c r="B82" s="38"/>
      <c r="C82" s="23" t="s">
        <v>135</v>
      </c>
      <c r="D82" s="39"/>
      <c r="E82" s="39"/>
      <c r="F82" s="39"/>
      <c r="G82" s="39"/>
      <c r="H82" s="39"/>
      <c r="I82" s="150"/>
      <c r="J82" s="39"/>
      <c r="K82" s="39"/>
      <c r="L82" s="43"/>
    </row>
    <row r="83" hidden="1" s="1" customFormat="1" ht="6.96" customHeight="1">
      <c r="B83" s="38"/>
      <c r="C83" s="39"/>
      <c r="D83" s="39"/>
      <c r="E83" s="39"/>
      <c r="F83" s="39"/>
      <c r="G83" s="39"/>
      <c r="H83" s="39"/>
      <c r="I83" s="150"/>
      <c r="J83" s="39"/>
      <c r="K83" s="39"/>
      <c r="L83" s="43"/>
    </row>
    <row r="84" hidden="1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50"/>
      <c r="J84" s="39"/>
      <c r="K84" s="39"/>
      <c r="L84" s="43"/>
    </row>
    <row r="85" hidden="1" s="1" customFormat="1" ht="16.5" customHeight="1">
      <c r="B85" s="38"/>
      <c r="C85" s="39"/>
      <c r="D85" s="39"/>
      <c r="E85" s="187" t="str">
        <f>E7</f>
        <v>Zlepšení tepelně technických vlastností obvodových konstrukcí objektu MŠ Kraiczova</v>
      </c>
      <c r="F85" s="32"/>
      <c r="G85" s="32"/>
      <c r="H85" s="32"/>
      <c r="I85" s="150"/>
      <c r="J85" s="39"/>
      <c r="K85" s="39"/>
      <c r="L85" s="43"/>
    </row>
    <row r="86" hidden="1" ht="12" customHeight="1">
      <c r="B86" s="21"/>
      <c r="C86" s="32" t="s">
        <v>119</v>
      </c>
      <c r="D86" s="22"/>
      <c r="E86" s="22"/>
      <c r="F86" s="22"/>
      <c r="G86" s="22"/>
      <c r="H86" s="22"/>
      <c r="I86" s="141"/>
      <c r="J86" s="22"/>
      <c r="K86" s="22"/>
      <c r="L86" s="20"/>
    </row>
    <row r="87" hidden="1" s="1" customFormat="1" ht="16.5" customHeight="1">
      <c r="B87" s="38"/>
      <c r="C87" s="39"/>
      <c r="D87" s="39"/>
      <c r="E87" s="187" t="s">
        <v>122</v>
      </c>
      <c r="F87" s="39"/>
      <c r="G87" s="39"/>
      <c r="H87" s="39"/>
      <c r="I87" s="150"/>
      <c r="J87" s="39"/>
      <c r="K87" s="39"/>
      <c r="L87" s="43"/>
    </row>
    <row r="88" hidden="1" s="1" customFormat="1" ht="12" customHeight="1">
      <c r="B88" s="38"/>
      <c r="C88" s="32" t="s">
        <v>125</v>
      </c>
      <c r="D88" s="39"/>
      <c r="E88" s="39"/>
      <c r="F88" s="39"/>
      <c r="G88" s="39"/>
      <c r="H88" s="39"/>
      <c r="I88" s="150"/>
      <c r="J88" s="39"/>
      <c r="K88" s="39"/>
      <c r="L88" s="43"/>
    </row>
    <row r="89" hidden="1" s="1" customFormat="1" ht="16.5" customHeight="1">
      <c r="B89" s="38"/>
      <c r="C89" s="39"/>
      <c r="D89" s="39"/>
      <c r="E89" s="71" t="str">
        <f>E11</f>
        <v>006 - Vedlejší rozpočtové náklady</v>
      </c>
      <c r="F89" s="39"/>
      <c r="G89" s="39"/>
      <c r="H89" s="39"/>
      <c r="I89" s="150"/>
      <c r="J89" s="39"/>
      <c r="K89" s="39"/>
      <c r="L89" s="43"/>
    </row>
    <row r="90" hidden="1" s="1" customFormat="1" ht="6.96" customHeight="1">
      <c r="B90" s="38"/>
      <c r="C90" s="39"/>
      <c r="D90" s="39"/>
      <c r="E90" s="39"/>
      <c r="F90" s="39"/>
      <c r="G90" s="39"/>
      <c r="H90" s="39"/>
      <c r="I90" s="150"/>
      <c r="J90" s="39"/>
      <c r="K90" s="39"/>
      <c r="L90" s="43"/>
    </row>
    <row r="91" hidden="1" s="1" customFormat="1" ht="12" customHeight="1">
      <c r="B91" s="38"/>
      <c r="C91" s="32" t="s">
        <v>20</v>
      </c>
      <c r="D91" s="39"/>
      <c r="E91" s="39"/>
      <c r="F91" s="27" t="str">
        <f>F14</f>
        <v>Valašské Meziříčí</v>
      </c>
      <c r="G91" s="39"/>
      <c r="H91" s="39"/>
      <c r="I91" s="152" t="s">
        <v>22</v>
      </c>
      <c r="J91" s="74" t="str">
        <f>IF(J14="","",J14)</f>
        <v>24. 5. 2018</v>
      </c>
      <c r="K91" s="39"/>
      <c r="L91" s="43"/>
    </row>
    <row r="92" hidden="1" s="1" customFormat="1" ht="6.96" customHeight="1">
      <c r="B92" s="38"/>
      <c r="C92" s="39"/>
      <c r="D92" s="39"/>
      <c r="E92" s="39"/>
      <c r="F92" s="39"/>
      <c r="G92" s="39"/>
      <c r="H92" s="39"/>
      <c r="I92" s="150"/>
      <c r="J92" s="39"/>
      <c r="K92" s="39"/>
      <c r="L92" s="43"/>
    </row>
    <row r="93" hidden="1" s="1" customFormat="1" ht="15.15" customHeight="1">
      <c r="B93" s="38"/>
      <c r="C93" s="32" t="s">
        <v>24</v>
      </c>
      <c r="D93" s="39"/>
      <c r="E93" s="39"/>
      <c r="F93" s="27" t="str">
        <f>E17</f>
        <v>Město Valašské Meziříčí</v>
      </c>
      <c r="G93" s="39"/>
      <c r="H93" s="39"/>
      <c r="I93" s="152" t="s">
        <v>30</v>
      </c>
      <c r="J93" s="36" t="str">
        <f>E23</f>
        <v>Ing.arch.Petr Klier</v>
      </c>
      <c r="K93" s="39"/>
      <c r="L93" s="43"/>
    </row>
    <row r="94" hidden="1" s="1" customFormat="1" ht="15.15" customHeight="1">
      <c r="B94" s="38"/>
      <c r="C94" s="32" t="s">
        <v>28</v>
      </c>
      <c r="D94" s="39"/>
      <c r="E94" s="39"/>
      <c r="F94" s="27" t="str">
        <f>IF(E20="","",E20)</f>
        <v>Vyplň údaj</v>
      </c>
      <c r="G94" s="39"/>
      <c r="H94" s="39"/>
      <c r="I94" s="152" t="s">
        <v>33</v>
      </c>
      <c r="J94" s="36" t="str">
        <f>E26</f>
        <v>Fajfrová Irena</v>
      </c>
      <c r="K94" s="39"/>
      <c r="L94" s="43"/>
    </row>
    <row r="95" hidden="1" s="1" customFormat="1" ht="10.32" customHeight="1">
      <c r="B95" s="38"/>
      <c r="C95" s="39"/>
      <c r="D95" s="39"/>
      <c r="E95" s="39"/>
      <c r="F95" s="39"/>
      <c r="G95" s="39"/>
      <c r="H95" s="39"/>
      <c r="I95" s="150"/>
      <c r="J95" s="39"/>
      <c r="K95" s="39"/>
      <c r="L95" s="43"/>
    </row>
    <row r="96" hidden="1" s="1" customFormat="1" ht="29.28" customHeight="1">
      <c r="B96" s="38"/>
      <c r="C96" s="188" t="s">
        <v>136</v>
      </c>
      <c r="D96" s="189"/>
      <c r="E96" s="189"/>
      <c r="F96" s="189"/>
      <c r="G96" s="189"/>
      <c r="H96" s="189"/>
      <c r="I96" s="190"/>
      <c r="J96" s="191" t="s">
        <v>137</v>
      </c>
      <c r="K96" s="189"/>
      <c r="L96" s="43"/>
    </row>
    <row r="97" hidden="1" s="1" customFormat="1" ht="10.32" customHeight="1">
      <c r="B97" s="38"/>
      <c r="C97" s="39"/>
      <c r="D97" s="39"/>
      <c r="E97" s="39"/>
      <c r="F97" s="39"/>
      <c r="G97" s="39"/>
      <c r="H97" s="39"/>
      <c r="I97" s="150"/>
      <c r="J97" s="39"/>
      <c r="K97" s="39"/>
      <c r="L97" s="43"/>
    </row>
    <row r="98" hidden="1" s="1" customFormat="1" ht="22.8" customHeight="1">
      <c r="B98" s="38"/>
      <c r="C98" s="192" t="s">
        <v>138</v>
      </c>
      <c r="D98" s="39"/>
      <c r="E98" s="39"/>
      <c r="F98" s="39"/>
      <c r="G98" s="39"/>
      <c r="H98" s="39"/>
      <c r="I98" s="150"/>
      <c r="J98" s="105">
        <f>J123</f>
        <v>0</v>
      </c>
      <c r="K98" s="39"/>
      <c r="L98" s="43"/>
      <c r="AU98" s="17" t="s">
        <v>139</v>
      </c>
    </row>
    <row r="99" hidden="1" s="8" customFormat="1" ht="24.96" customHeight="1">
      <c r="B99" s="193"/>
      <c r="C99" s="194"/>
      <c r="D99" s="195" t="s">
        <v>1814</v>
      </c>
      <c r="E99" s="196"/>
      <c r="F99" s="196"/>
      <c r="G99" s="196"/>
      <c r="H99" s="196"/>
      <c r="I99" s="197"/>
      <c r="J99" s="198">
        <f>J124</f>
        <v>0</v>
      </c>
      <c r="K99" s="194"/>
      <c r="L99" s="199"/>
    </row>
    <row r="100" hidden="1" s="9" customFormat="1" ht="19.92" customHeight="1">
      <c r="B100" s="200"/>
      <c r="C100" s="128"/>
      <c r="D100" s="201" t="s">
        <v>1815</v>
      </c>
      <c r="E100" s="202"/>
      <c r="F100" s="202"/>
      <c r="G100" s="202"/>
      <c r="H100" s="202"/>
      <c r="I100" s="203"/>
      <c r="J100" s="204">
        <f>J125</f>
        <v>0</v>
      </c>
      <c r="K100" s="128"/>
      <c r="L100" s="205"/>
    </row>
    <row r="101" hidden="1" s="9" customFormat="1" ht="19.92" customHeight="1">
      <c r="B101" s="200"/>
      <c r="C101" s="128"/>
      <c r="D101" s="201" t="s">
        <v>1816</v>
      </c>
      <c r="E101" s="202"/>
      <c r="F101" s="202"/>
      <c r="G101" s="202"/>
      <c r="H101" s="202"/>
      <c r="I101" s="203"/>
      <c r="J101" s="204">
        <f>J127</f>
        <v>0</v>
      </c>
      <c r="K101" s="128"/>
      <c r="L101" s="205"/>
    </row>
    <row r="102" hidden="1" s="1" customFormat="1" ht="21.84" customHeight="1">
      <c r="B102" s="38"/>
      <c r="C102" s="39"/>
      <c r="D102" s="39"/>
      <c r="E102" s="39"/>
      <c r="F102" s="39"/>
      <c r="G102" s="39"/>
      <c r="H102" s="39"/>
      <c r="I102" s="150"/>
      <c r="J102" s="39"/>
      <c r="K102" s="39"/>
      <c r="L102" s="43"/>
    </row>
    <row r="103" hidden="1" s="1" customFormat="1" ht="6.96" customHeight="1">
      <c r="B103" s="61"/>
      <c r="C103" s="62"/>
      <c r="D103" s="62"/>
      <c r="E103" s="62"/>
      <c r="F103" s="62"/>
      <c r="G103" s="62"/>
      <c r="H103" s="62"/>
      <c r="I103" s="183"/>
      <c r="J103" s="62"/>
      <c r="K103" s="62"/>
      <c r="L103" s="43"/>
    </row>
    <row r="104" hidden="1"/>
    <row r="105" hidden="1"/>
    <row r="106" hidden="1"/>
    <row r="107" s="1" customFormat="1" ht="6.96" customHeight="1">
      <c r="B107" s="63"/>
      <c r="C107" s="64"/>
      <c r="D107" s="64"/>
      <c r="E107" s="64"/>
      <c r="F107" s="64"/>
      <c r="G107" s="64"/>
      <c r="H107" s="64"/>
      <c r="I107" s="186"/>
      <c r="J107" s="64"/>
      <c r="K107" s="64"/>
      <c r="L107" s="43"/>
    </row>
    <row r="108" s="1" customFormat="1" ht="24.96" customHeight="1">
      <c r="B108" s="38"/>
      <c r="C108" s="23" t="s">
        <v>164</v>
      </c>
      <c r="D108" s="39"/>
      <c r="E108" s="39"/>
      <c r="F108" s="39"/>
      <c r="G108" s="39"/>
      <c r="H108" s="39"/>
      <c r="I108" s="150"/>
      <c r="J108" s="39"/>
      <c r="K108" s="39"/>
      <c r="L108" s="43"/>
    </row>
    <row r="109" s="1" customFormat="1" ht="6.96" customHeight="1">
      <c r="B109" s="38"/>
      <c r="C109" s="39"/>
      <c r="D109" s="39"/>
      <c r="E109" s="39"/>
      <c r="F109" s="39"/>
      <c r="G109" s="39"/>
      <c r="H109" s="39"/>
      <c r="I109" s="150"/>
      <c r="J109" s="39"/>
      <c r="K109" s="39"/>
      <c r="L109" s="43"/>
    </row>
    <row r="110" s="1" customFormat="1" ht="12" customHeight="1">
      <c r="B110" s="38"/>
      <c r="C110" s="32" t="s">
        <v>16</v>
      </c>
      <c r="D110" s="39"/>
      <c r="E110" s="39"/>
      <c r="F110" s="39"/>
      <c r="G110" s="39"/>
      <c r="H110" s="39"/>
      <c r="I110" s="150"/>
      <c r="J110" s="39"/>
      <c r="K110" s="39"/>
      <c r="L110" s="43"/>
    </row>
    <row r="111" s="1" customFormat="1" ht="16.5" customHeight="1">
      <c r="B111" s="38"/>
      <c r="C111" s="39"/>
      <c r="D111" s="39"/>
      <c r="E111" s="187" t="str">
        <f>E7</f>
        <v>Zlepšení tepelně technických vlastností obvodových konstrukcí objektu MŠ Kraiczova</v>
      </c>
      <c r="F111" s="32"/>
      <c r="G111" s="32"/>
      <c r="H111" s="32"/>
      <c r="I111" s="150"/>
      <c r="J111" s="39"/>
      <c r="K111" s="39"/>
      <c r="L111" s="43"/>
    </row>
    <row r="112" ht="12" customHeight="1">
      <c r="B112" s="21"/>
      <c r="C112" s="32" t="s">
        <v>119</v>
      </c>
      <c r="D112" s="22"/>
      <c r="E112" s="22"/>
      <c r="F112" s="22"/>
      <c r="G112" s="22"/>
      <c r="H112" s="22"/>
      <c r="I112" s="141"/>
      <c r="J112" s="22"/>
      <c r="K112" s="22"/>
      <c r="L112" s="20"/>
    </row>
    <row r="113" s="1" customFormat="1" ht="16.5" customHeight="1">
      <c r="B113" s="38"/>
      <c r="C113" s="39"/>
      <c r="D113" s="39"/>
      <c r="E113" s="187" t="s">
        <v>122</v>
      </c>
      <c r="F113" s="39"/>
      <c r="G113" s="39"/>
      <c r="H113" s="39"/>
      <c r="I113" s="150"/>
      <c r="J113" s="39"/>
      <c r="K113" s="39"/>
      <c r="L113" s="43"/>
    </row>
    <row r="114" s="1" customFormat="1" ht="12" customHeight="1">
      <c r="B114" s="38"/>
      <c r="C114" s="32" t="s">
        <v>125</v>
      </c>
      <c r="D114" s="39"/>
      <c r="E114" s="39"/>
      <c r="F114" s="39"/>
      <c r="G114" s="39"/>
      <c r="H114" s="39"/>
      <c r="I114" s="150"/>
      <c r="J114" s="39"/>
      <c r="K114" s="39"/>
      <c r="L114" s="43"/>
    </row>
    <row r="115" s="1" customFormat="1" ht="16.5" customHeight="1">
      <c r="B115" s="38"/>
      <c r="C115" s="39"/>
      <c r="D115" s="39"/>
      <c r="E115" s="71" t="str">
        <f>E11</f>
        <v>006 - Vedlejší rozpočtové náklady</v>
      </c>
      <c r="F115" s="39"/>
      <c r="G115" s="39"/>
      <c r="H115" s="39"/>
      <c r="I115" s="150"/>
      <c r="J115" s="39"/>
      <c r="K115" s="39"/>
      <c r="L115" s="43"/>
    </row>
    <row r="116" s="1" customFormat="1" ht="6.96" customHeight="1">
      <c r="B116" s="38"/>
      <c r="C116" s="39"/>
      <c r="D116" s="39"/>
      <c r="E116" s="39"/>
      <c r="F116" s="39"/>
      <c r="G116" s="39"/>
      <c r="H116" s="39"/>
      <c r="I116" s="150"/>
      <c r="J116" s="39"/>
      <c r="K116" s="39"/>
      <c r="L116" s="43"/>
    </row>
    <row r="117" s="1" customFormat="1" ht="12" customHeight="1">
      <c r="B117" s="38"/>
      <c r="C117" s="32" t="s">
        <v>20</v>
      </c>
      <c r="D117" s="39"/>
      <c r="E117" s="39"/>
      <c r="F117" s="27" t="str">
        <f>F14</f>
        <v>Valašské Meziříčí</v>
      </c>
      <c r="G117" s="39"/>
      <c r="H117" s="39"/>
      <c r="I117" s="152" t="s">
        <v>22</v>
      </c>
      <c r="J117" s="74" t="str">
        <f>IF(J14="","",J14)</f>
        <v>24. 5. 2018</v>
      </c>
      <c r="K117" s="39"/>
      <c r="L117" s="43"/>
    </row>
    <row r="118" s="1" customFormat="1" ht="6.96" customHeight="1">
      <c r="B118" s="38"/>
      <c r="C118" s="39"/>
      <c r="D118" s="39"/>
      <c r="E118" s="39"/>
      <c r="F118" s="39"/>
      <c r="G118" s="39"/>
      <c r="H118" s="39"/>
      <c r="I118" s="150"/>
      <c r="J118" s="39"/>
      <c r="K118" s="39"/>
      <c r="L118" s="43"/>
    </row>
    <row r="119" s="1" customFormat="1" ht="15.15" customHeight="1">
      <c r="B119" s="38"/>
      <c r="C119" s="32" t="s">
        <v>24</v>
      </c>
      <c r="D119" s="39"/>
      <c r="E119" s="39"/>
      <c r="F119" s="27" t="str">
        <f>E17</f>
        <v>Město Valašské Meziříčí</v>
      </c>
      <c r="G119" s="39"/>
      <c r="H119" s="39"/>
      <c r="I119" s="152" t="s">
        <v>30</v>
      </c>
      <c r="J119" s="36" t="str">
        <f>E23</f>
        <v>Ing.arch.Petr Klier</v>
      </c>
      <c r="K119" s="39"/>
      <c r="L119" s="43"/>
    </row>
    <row r="120" s="1" customFormat="1" ht="15.15" customHeight="1">
      <c r="B120" s="38"/>
      <c r="C120" s="32" t="s">
        <v>28</v>
      </c>
      <c r="D120" s="39"/>
      <c r="E120" s="39"/>
      <c r="F120" s="27" t="str">
        <f>IF(E20="","",E20)</f>
        <v>Vyplň údaj</v>
      </c>
      <c r="G120" s="39"/>
      <c r="H120" s="39"/>
      <c r="I120" s="152" t="s">
        <v>33</v>
      </c>
      <c r="J120" s="36" t="str">
        <f>E26</f>
        <v>Fajfrová Irena</v>
      </c>
      <c r="K120" s="39"/>
      <c r="L120" s="43"/>
    </row>
    <row r="121" s="1" customFormat="1" ht="10.32" customHeight="1">
      <c r="B121" s="38"/>
      <c r="C121" s="39"/>
      <c r="D121" s="39"/>
      <c r="E121" s="39"/>
      <c r="F121" s="39"/>
      <c r="G121" s="39"/>
      <c r="H121" s="39"/>
      <c r="I121" s="150"/>
      <c r="J121" s="39"/>
      <c r="K121" s="39"/>
      <c r="L121" s="43"/>
    </row>
    <row r="122" s="10" customFormat="1" ht="29.28" customHeight="1">
      <c r="B122" s="206"/>
      <c r="C122" s="207" t="s">
        <v>165</v>
      </c>
      <c r="D122" s="208" t="s">
        <v>61</v>
      </c>
      <c r="E122" s="208" t="s">
        <v>57</v>
      </c>
      <c r="F122" s="208" t="s">
        <v>58</v>
      </c>
      <c r="G122" s="208" t="s">
        <v>166</v>
      </c>
      <c r="H122" s="208" t="s">
        <v>167</v>
      </c>
      <c r="I122" s="209" t="s">
        <v>168</v>
      </c>
      <c r="J122" s="208" t="s">
        <v>137</v>
      </c>
      <c r="K122" s="210" t="s">
        <v>169</v>
      </c>
      <c r="L122" s="211"/>
      <c r="M122" s="95" t="s">
        <v>1</v>
      </c>
      <c r="N122" s="96" t="s">
        <v>40</v>
      </c>
      <c r="O122" s="96" t="s">
        <v>170</v>
      </c>
      <c r="P122" s="96" t="s">
        <v>171</v>
      </c>
      <c r="Q122" s="96" t="s">
        <v>172</v>
      </c>
      <c r="R122" s="96" t="s">
        <v>173</v>
      </c>
      <c r="S122" s="96" t="s">
        <v>174</v>
      </c>
      <c r="T122" s="97" t="s">
        <v>175</v>
      </c>
    </row>
    <row r="123" s="1" customFormat="1" ht="22.8" customHeight="1">
      <c r="B123" s="38"/>
      <c r="C123" s="102" t="s">
        <v>176</v>
      </c>
      <c r="D123" s="39"/>
      <c r="E123" s="39"/>
      <c r="F123" s="39"/>
      <c r="G123" s="39"/>
      <c r="H123" s="39"/>
      <c r="I123" s="150"/>
      <c r="J123" s="212">
        <f>BK123</f>
        <v>0</v>
      </c>
      <c r="K123" s="39"/>
      <c r="L123" s="43"/>
      <c r="M123" s="98"/>
      <c r="N123" s="99"/>
      <c r="O123" s="99"/>
      <c r="P123" s="213">
        <f>P124</f>
        <v>0</v>
      </c>
      <c r="Q123" s="99"/>
      <c r="R123" s="213">
        <f>R124</f>
        <v>0</v>
      </c>
      <c r="S123" s="99"/>
      <c r="T123" s="214">
        <f>T124</f>
        <v>0</v>
      </c>
      <c r="AT123" s="17" t="s">
        <v>75</v>
      </c>
      <c r="AU123" s="17" t="s">
        <v>139</v>
      </c>
      <c r="BK123" s="215">
        <f>BK124</f>
        <v>0</v>
      </c>
    </row>
    <row r="124" s="11" customFormat="1" ht="25.92" customHeight="1">
      <c r="B124" s="216"/>
      <c r="C124" s="217"/>
      <c r="D124" s="218" t="s">
        <v>75</v>
      </c>
      <c r="E124" s="219" t="s">
        <v>1817</v>
      </c>
      <c r="F124" s="219" t="s">
        <v>104</v>
      </c>
      <c r="G124" s="217"/>
      <c r="H124" s="217"/>
      <c r="I124" s="220"/>
      <c r="J124" s="221">
        <f>BK124</f>
        <v>0</v>
      </c>
      <c r="K124" s="217"/>
      <c r="L124" s="222"/>
      <c r="M124" s="223"/>
      <c r="N124" s="224"/>
      <c r="O124" s="224"/>
      <c r="P124" s="225">
        <f>P125+P127</f>
        <v>0</v>
      </c>
      <c r="Q124" s="224"/>
      <c r="R124" s="225">
        <f>R125+R127</f>
        <v>0</v>
      </c>
      <c r="S124" s="224"/>
      <c r="T124" s="226">
        <f>T125+T127</f>
        <v>0</v>
      </c>
      <c r="AR124" s="227" t="s">
        <v>210</v>
      </c>
      <c r="AT124" s="228" t="s">
        <v>75</v>
      </c>
      <c r="AU124" s="228" t="s">
        <v>76</v>
      </c>
      <c r="AY124" s="227" t="s">
        <v>179</v>
      </c>
      <c r="BK124" s="229">
        <f>BK125+BK127</f>
        <v>0</v>
      </c>
    </row>
    <row r="125" s="11" customFormat="1" ht="22.8" customHeight="1">
      <c r="B125" s="216"/>
      <c r="C125" s="217"/>
      <c r="D125" s="218" t="s">
        <v>75</v>
      </c>
      <c r="E125" s="230" t="s">
        <v>1818</v>
      </c>
      <c r="F125" s="230" t="s">
        <v>1819</v>
      </c>
      <c r="G125" s="217"/>
      <c r="H125" s="217"/>
      <c r="I125" s="220"/>
      <c r="J125" s="231">
        <f>BK125</f>
        <v>0</v>
      </c>
      <c r="K125" s="217"/>
      <c r="L125" s="222"/>
      <c r="M125" s="223"/>
      <c r="N125" s="224"/>
      <c r="O125" s="224"/>
      <c r="P125" s="225">
        <f>P126</f>
        <v>0</v>
      </c>
      <c r="Q125" s="224"/>
      <c r="R125" s="225">
        <f>R126</f>
        <v>0</v>
      </c>
      <c r="S125" s="224"/>
      <c r="T125" s="226">
        <f>T126</f>
        <v>0</v>
      </c>
      <c r="AR125" s="227" t="s">
        <v>210</v>
      </c>
      <c r="AT125" s="228" t="s">
        <v>75</v>
      </c>
      <c r="AU125" s="228" t="s">
        <v>83</v>
      </c>
      <c r="AY125" s="227" t="s">
        <v>179</v>
      </c>
      <c r="BK125" s="229">
        <f>BK126</f>
        <v>0</v>
      </c>
    </row>
    <row r="126" s="1" customFormat="1" ht="16.5" customHeight="1">
      <c r="B126" s="38"/>
      <c r="C126" s="232" t="s">
        <v>83</v>
      </c>
      <c r="D126" s="232" t="s">
        <v>181</v>
      </c>
      <c r="E126" s="233" t="s">
        <v>1820</v>
      </c>
      <c r="F126" s="234" t="s">
        <v>1819</v>
      </c>
      <c r="G126" s="235" t="s">
        <v>1821</v>
      </c>
      <c r="H126" s="236">
        <v>1</v>
      </c>
      <c r="I126" s="237"/>
      <c r="J126" s="238">
        <f>ROUND(I126*H126,2)</f>
        <v>0</v>
      </c>
      <c r="K126" s="234" t="s">
        <v>185</v>
      </c>
      <c r="L126" s="43"/>
      <c r="M126" s="239" t="s">
        <v>1</v>
      </c>
      <c r="N126" s="240" t="s">
        <v>41</v>
      </c>
      <c r="O126" s="86"/>
      <c r="P126" s="241">
        <f>O126*H126</f>
        <v>0</v>
      </c>
      <c r="Q126" s="241">
        <v>0</v>
      </c>
      <c r="R126" s="241">
        <f>Q126*H126</f>
        <v>0</v>
      </c>
      <c r="S126" s="241">
        <v>0</v>
      </c>
      <c r="T126" s="242">
        <f>S126*H126</f>
        <v>0</v>
      </c>
      <c r="AR126" s="243" t="s">
        <v>1822</v>
      </c>
      <c r="AT126" s="243" t="s">
        <v>181</v>
      </c>
      <c r="AU126" s="243" t="s">
        <v>85</v>
      </c>
      <c r="AY126" s="17" t="s">
        <v>179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17" t="s">
        <v>83</v>
      </c>
      <c r="BK126" s="244">
        <f>ROUND(I126*H126,2)</f>
        <v>0</v>
      </c>
      <c r="BL126" s="17" t="s">
        <v>1822</v>
      </c>
      <c r="BM126" s="243" t="s">
        <v>1823</v>
      </c>
    </row>
    <row r="127" s="11" customFormat="1" ht="22.8" customHeight="1">
      <c r="B127" s="216"/>
      <c r="C127" s="217"/>
      <c r="D127" s="218" t="s">
        <v>75</v>
      </c>
      <c r="E127" s="230" t="s">
        <v>1824</v>
      </c>
      <c r="F127" s="230" t="s">
        <v>1825</v>
      </c>
      <c r="G127" s="217"/>
      <c r="H127" s="217"/>
      <c r="I127" s="220"/>
      <c r="J127" s="231">
        <f>BK127</f>
        <v>0</v>
      </c>
      <c r="K127" s="217"/>
      <c r="L127" s="222"/>
      <c r="M127" s="223"/>
      <c r="N127" s="224"/>
      <c r="O127" s="224"/>
      <c r="P127" s="225">
        <f>P128</f>
        <v>0</v>
      </c>
      <c r="Q127" s="224"/>
      <c r="R127" s="225">
        <f>R128</f>
        <v>0</v>
      </c>
      <c r="S127" s="224"/>
      <c r="T127" s="226">
        <f>T128</f>
        <v>0</v>
      </c>
      <c r="AR127" s="227" t="s">
        <v>210</v>
      </c>
      <c r="AT127" s="228" t="s">
        <v>75</v>
      </c>
      <c r="AU127" s="228" t="s">
        <v>83</v>
      </c>
      <c r="AY127" s="227" t="s">
        <v>179</v>
      </c>
      <c r="BK127" s="229">
        <f>BK128</f>
        <v>0</v>
      </c>
    </row>
    <row r="128" s="1" customFormat="1" ht="16.5" customHeight="1">
      <c r="B128" s="38"/>
      <c r="C128" s="232" t="s">
        <v>85</v>
      </c>
      <c r="D128" s="232" t="s">
        <v>181</v>
      </c>
      <c r="E128" s="233" t="s">
        <v>1826</v>
      </c>
      <c r="F128" s="234" t="s">
        <v>1825</v>
      </c>
      <c r="G128" s="235" t="s">
        <v>1821</v>
      </c>
      <c r="H128" s="236">
        <v>1</v>
      </c>
      <c r="I128" s="237"/>
      <c r="J128" s="238">
        <f>ROUND(I128*H128,2)</f>
        <v>0</v>
      </c>
      <c r="K128" s="234" t="s">
        <v>185</v>
      </c>
      <c r="L128" s="43"/>
      <c r="M128" s="300" t="s">
        <v>1</v>
      </c>
      <c r="N128" s="301" t="s">
        <v>41</v>
      </c>
      <c r="O128" s="302"/>
      <c r="P128" s="303">
        <f>O128*H128</f>
        <v>0</v>
      </c>
      <c r="Q128" s="303">
        <v>0</v>
      </c>
      <c r="R128" s="303">
        <f>Q128*H128</f>
        <v>0</v>
      </c>
      <c r="S128" s="303">
        <v>0</v>
      </c>
      <c r="T128" s="304">
        <f>S128*H128</f>
        <v>0</v>
      </c>
      <c r="AR128" s="243" t="s">
        <v>1822</v>
      </c>
      <c r="AT128" s="243" t="s">
        <v>181</v>
      </c>
      <c r="AU128" s="243" t="s">
        <v>85</v>
      </c>
      <c r="AY128" s="17" t="s">
        <v>179</v>
      </c>
      <c r="BE128" s="244">
        <f>IF(N128="základní",J128,0)</f>
        <v>0</v>
      </c>
      <c r="BF128" s="244">
        <f>IF(N128="snížená",J128,0)</f>
        <v>0</v>
      </c>
      <c r="BG128" s="244">
        <f>IF(N128="zákl. přenesená",J128,0)</f>
        <v>0</v>
      </c>
      <c r="BH128" s="244">
        <f>IF(N128="sníž. přenesená",J128,0)</f>
        <v>0</v>
      </c>
      <c r="BI128" s="244">
        <f>IF(N128="nulová",J128,0)</f>
        <v>0</v>
      </c>
      <c r="BJ128" s="17" t="s">
        <v>83</v>
      </c>
      <c r="BK128" s="244">
        <f>ROUND(I128*H128,2)</f>
        <v>0</v>
      </c>
      <c r="BL128" s="17" t="s">
        <v>1822</v>
      </c>
      <c r="BM128" s="243" t="s">
        <v>1827</v>
      </c>
    </row>
    <row r="129" s="1" customFormat="1" ht="6.96" customHeight="1">
      <c r="B129" s="61"/>
      <c r="C129" s="62"/>
      <c r="D129" s="62"/>
      <c r="E129" s="62"/>
      <c r="F129" s="62"/>
      <c r="G129" s="62"/>
      <c r="H129" s="62"/>
      <c r="I129" s="183"/>
      <c r="J129" s="62"/>
      <c r="K129" s="62"/>
      <c r="L129" s="43"/>
    </row>
  </sheetData>
  <sheetProtection sheet="1" autoFilter="0" formatColumns="0" formatRows="0" objects="1" scenarios="1" spinCount="100000" saltValue="a2XCTPz/6oT7biHsDX9YstC5IYvaKUc3/yXGUR0rd+aFWDCgXVL8touXKMKCwkgGJ+8X0Pzz1VX87DKAHKj3Hw==" hashValue="4i7NahMYNu6Xd8EmQ2uD4u1wzmAvF8Jd/1WleaIodl2pPMKqre5hCx4AfOUuzzIHljtUQ8HqbxAD9QP0GrnynA==" algorithmName="SHA-512" password="CC35"/>
  <autoFilter ref="C122:K1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Irena Fajfrová</dc:creator>
  <cp:lastModifiedBy>Irena Fajfrová</cp:lastModifiedBy>
  <dcterms:created xsi:type="dcterms:W3CDTF">2019-03-07T07:04:56Z</dcterms:created>
  <dcterms:modified xsi:type="dcterms:W3CDTF">2019-03-07T07:05:03Z</dcterms:modified>
</cp:coreProperties>
</file>