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D:\Dokumenty\Rozpočty\Zádrapa 2019\"/>
    </mc:Choice>
  </mc:AlternateContent>
  <xr:revisionPtr revIDLastSave="0" documentId="13_ncr:1_{A8B40449-C2F8-4018-B45E-BC23CA5E34E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D1.1.1 - Architektonicko ..." sheetId="2" r:id="rId2"/>
    <sheet name="D1.1.4.1 - Zdravotechnika" sheetId="3" r:id="rId3"/>
    <sheet name="D1.1.4.2 - Elektroinstalace" sheetId="4" r:id="rId4"/>
    <sheet name="02 - Chodník a terénní úp..." sheetId="5" r:id="rId5"/>
    <sheet name="03 - Vedlejší rozpočtové ..." sheetId="6" r:id="rId6"/>
    <sheet name="Seznam figur" sheetId="7" r:id="rId7"/>
  </sheets>
  <definedNames>
    <definedName name="_xlnm._FilterDatabase" localSheetId="4" hidden="1">'02 - Chodník a terénní úp...'!$C$124:$K$187</definedName>
    <definedName name="_xlnm._FilterDatabase" localSheetId="5" hidden="1">'03 - Vedlejší rozpočtové ...'!$C$123:$K$133</definedName>
    <definedName name="_xlnm._FilterDatabase" localSheetId="1" hidden="1">'D1.1.1 - Architektonicko ...'!$C$140:$K$693</definedName>
    <definedName name="_xlnm._FilterDatabase" localSheetId="2" hidden="1">'D1.1.4.1 - Zdravotechnika'!$C$134:$K$340</definedName>
    <definedName name="_xlnm._FilterDatabase" localSheetId="3" hidden="1">'D1.1.4.2 - Elektroinstalace'!$C$121:$K$125</definedName>
    <definedName name="_xlnm.Print_Titles" localSheetId="4">'02 - Chodník a terénní úp...'!$124:$124</definedName>
    <definedName name="_xlnm.Print_Titles" localSheetId="5">'03 - Vedlejší rozpočtové ...'!$123:$123</definedName>
    <definedName name="_xlnm.Print_Titles" localSheetId="1">'D1.1.1 - Architektonicko ...'!$140:$140</definedName>
    <definedName name="_xlnm.Print_Titles" localSheetId="2">'D1.1.4.1 - Zdravotechnika'!$134:$134</definedName>
    <definedName name="_xlnm.Print_Titles" localSheetId="3">'D1.1.4.2 - Elektroinstalace'!$121:$121</definedName>
    <definedName name="_xlnm.Print_Titles" localSheetId="0">'Rekapitulace stavby'!$92:$92</definedName>
    <definedName name="_xlnm.Print_Titles" localSheetId="6">'Seznam figur'!$9:$9</definedName>
    <definedName name="_xlnm.Print_Area" localSheetId="4">'02 - Chodník a terénní úp...'!$C$4:$J$76,'02 - Chodník a terénní úp...'!$C$82:$J$104,'02 - Chodník a terénní úp...'!$C$110:$K$187</definedName>
    <definedName name="_xlnm.Print_Area" localSheetId="5">'03 - Vedlejší rozpočtové ...'!$C$4:$J$76,'03 - Vedlejší rozpočtové ...'!$C$82:$J$103,'03 - Vedlejší rozpočtové ...'!$C$109:$K$133</definedName>
    <definedName name="_xlnm.Print_Area" localSheetId="1">'D1.1.1 - Architektonicko ...'!$C$4:$J$76,'D1.1.1 - Architektonicko ...'!$C$82:$J$120,'D1.1.1 - Architektonicko ...'!$C$126:$K$693</definedName>
    <definedName name="_xlnm.Print_Area" localSheetId="2">'D1.1.4.1 - Zdravotechnika'!$C$4:$J$76,'D1.1.4.1 - Zdravotechnika'!$C$82:$J$114,'D1.1.4.1 - Zdravotechnika'!$C$120:$K$340</definedName>
    <definedName name="_xlnm.Print_Area" localSheetId="3">'D1.1.4.2 - Elektroinstalace'!$C$4:$J$76,'D1.1.4.2 - Elektroinstalace'!$C$82:$J$101,'D1.1.4.2 - Elektroinstalace'!$C$107:$K$125</definedName>
    <definedName name="_xlnm.Print_Area" localSheetId="0">'Rekapitulace stavby'!$D$4:$AO$76,'Rekapitulace stavby'!$C$82:$AQ$101</definedName>
    <definedName name="_xlnm.Print_Area" localSheetId="6">'Seznam figur'!$C$4:$G$168</definedName>
  </definedNames>
  <calcPr calcId="191029"/>
</workbook>
</file>

<file path=xl/calcChain.xml><?xml version="1.0" encoding="utf-8"?>
<calcChain xmlns="http://schemas.openxmlformats.org/spreadsheetml/2006/main">
  <c r="D7" i="7" l="1"/>
  <c r="J39" i="6"/>
  <c r="J38" i="6"/>
  <c r="AY100" i="1" s="1"/>
  <c r="J37" i="6"/>
  <c r="AX100" i="1" s="1"/>
  <c r="BI133" i="6"/>
  <c r="BH133" i="6"/>
  <c r="BG133" i="6"/>
  <c r="BF133" i="6"/>
  <c r="T133" i="6"/>
  <c r="T132" i="6" s="1"/>
  <c r="R133" i="6"/>
  <c r="R132" i="6" s="1"/>
  <c r="P133" i="6"/>
  <c r="P132" i="6" s="1"/>
  <c r="BI131" i="6"/>
  <c r="BH131" i="6"/>
  <c r="BG131" i="6"/>
  <c r="BF131" i="6"/>
  <c r="T131" i="6"/>
  <c r="T130" i="6" s="1"/>
  <c r="R131" i="6"/>
  <c r="R130" i="6" s="1"/>
  <c r="P131" i="6"/>
  <c r="P130" i="6" s="1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J121" i="6"/>
  <c r="J120" i="6"/>
  <c r="F120" i="6"/>
  <c r="F118" i="6"/>
  <c r="E116" i="6"/>
  <c r="J94" i="6"/>
  <c r="J93" i="6"/>
  <c r="F93" i="6"/>
  <c r="F91" i="6"/>
  <c r="E89" i="6"/>
  <c r="J20" i="6"/>
  <c r="E20" i="6"/>
  <c r="F121" i="6"/>
  <c r="J19" i="6"/>
  <c r="J14" i="6"/>
  <c r="J118" i="6" s="1"/>
  <c r="E7" i="6"/>
  <c r="E85" i="6"/>
  <c r="J39" i="5"/>
  <c r="J38" i="5"/>
  <c r="AY99" i="1"/>
  <c r="J37" i="5"/>
  <c r="AX99" i="1"/>
  <c r="BI187" i="5"/>
  <c r="BH187" i="5"/>
  <c r="BG187" i="5"/>
  <c r="BF187" i="5"/>
  <c r="T187" i="5"/>
  <c r="T186" i="5"/>
  <c r="R187" i="5"/>
  <c r="R186" i="5"/>
  <c r="P187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J122" i="5"/>
  <c r="J121" i="5"/>
  <c r="F121" i="5"/>
  <c r="F119" i="5"/>
  <c r="E117" i="5"/>
  <c r="J94" i="5"/>
  <c r="J93" i="5"/>
  <c r="F93" i="5"/>
  <c r="F91" i="5"/>
  <c r="E89" i="5"/>
  <c r="J20" i="5"/>
  <c r="E20" i="5"/>
  <c r="F94" i="5"/>
  <c r="J19" i="5"/>
  <c r="J14" i="5"/>
  <c r="J119" i="5" s="1"/>
  <c r="E7" i="5"/>
  <c r="E113" i="5"/>
  <c r="J39" i="4"/>
  <c r="J38" i="4"/>
  <c r="AY98" i="1"/>
  <c r="J37" i="4"/>
  <c r="AX98" i="1"/>
  <c r="BI125" i="4"/>
  <c r="BH125" i="4"/>
  <c r="BG125" i="4"/>
  <c r="BF125" i="4"/>
  <c r="T125" i="4"/>
  <c r="T124" i="4"/>
  <c r="T123" i="4"/>
  <c r="T122" i="4"/>
  <c r="R125" i="4"/>
  <c r="R124" i="4"/>
  <c r="R123" i="4"/>
  <c r="R122" i="4"/>
  <c r="P125" i="4"/>
  <c r="P124" i="4"/>
  <c r="P123" i="4"/>
  <c r="P122" i="4"/>
  <c r="AU98" i="1" s="1"/>
  <c r="J119" i="4"/>
  <c r="J118" i="4"/>
  <c r="F118" i="4"/>
  <c r="F116" i="4"/>
  <c r="E114" i="4"/>
  <c r="J94" i="4"/>
  <c r="J93" i="4"/>
  <c r="F93" i="4"/>
  <c r="F91" i="4"/>
  <c r="E89" i="4"/>
  <c r="J20" i="4"/>
  <c r="E20" i="4"/>
  <c r="F119" i="4"/>
  <c r="J19" i="4"/>
  <c r="J14" i="4"/>
  <c r="J116" i="4" s="1"/>
  <c r="E7" i="4"/>
  <c r="E110" i="4"/>
  <c r="J39" i="3"/>
  <c r="J38" i="3"/>
  <c r="AY97" i="1"/>
  <c r="J37" i="3"/>
  <c r="AX97" i="1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T299" i="3" s="1"/>
  <c r="R300" i="3"/>
  <c r="R299" i="3"/>
  <c r="P300" i="3"/>
  <c r="P299" i="3" s="1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T254" i="3" s="1"/>
  <c r="R255" i="3"/>
  <c r="R254" i="3"/>
  <c r="P255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J132" i="3"/>
  <c r="J131" i="3"/>
  <c r="F131" i="3"/>
  <c r="F129" i="3"/>
  <c r="E127" i="3"/>
  <c r="J94" i="3"/>
  <c r="J93" i="3"/>
  <c r="F93" i="3"/>
  <c r="F91" i="3"/>
  <c r="E89" i="3"/>
  <c r="J20" i="3"/>
  <c r="E20" i="3"/>
  <c r="F94" i="3" s="1"/>
  <c r="J19" i="3"/>
  <c r="J14" i="3"/>
  <c r="J91" i="3"/>
  <c r="E7" i="3"/>
  <c r="E123" i="3" s="1"/>
  <c r="J39" i="2"/>
  <c r="J38" i="2"/>
  <c r="AY96" i="1" s="1"/>
  <c r="J37" i="2"/>
  <c r="AX96" i="1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5" i="2"/>
  <c r="BH665" i="2"/>
  <c r="BG665" i="2"/>
  <c r="BF665" i="2"/>
  <c r="T665" i="2"/>
  <c r="R665" i="2"/>
  <c r="P665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39" i="2"/>
  <c r="BH639" i="2"/>
  <c r="BG639" i="2"/>
  <c r="BF639" i="2"/>
  <c r="T639" i="2"/>
  <c r="R639" i="2"/>
  <c r="P639" i="2"/>
  <c r="BI634" i="2"/>
  <c r="BH634" i="2"/>
  <c r="BG634" i="2"/>
  <c r="BF634" i="2"/>
  <c r="T634" i="2"/>
  <c r="R634" i="2"/>
  <c r="P634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06" i="2"/>
  <c r="BH606" i="2"/>
  <c r="BG606" i="2"/>
  <c r="BF606" i="2"/>
  <c r="T606" i="2"/>
  <c r="R606" i="2"/>
  <c r="P606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T378" i="2" s="1"/>
  <c r="R379" i="2"/>
  <c r="R378" i="2" s="1"/>
  <c r="P379" i="2"/>
  <c r="P378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J138" i="2"/>
  <c r="J137" i="2"/>
  <c r="F137" i="2"/>
  <c r="F135" i="2"/>
  <c r="E133" i="2"/>
  <c r="J94" i="2"/>
  <c r="J93" i="2"/>
  <c r="F93" i="2"/>
  <c r="F91" i="2"/>
  <c r="E89" i="2"/>
  <c r="J20" i="2"/>
  <c r="E20" i="2"/>
  <c r="F138" i="2" s="1"/>
  <c r="J19" i="2"/>
  <c r="J14" i="2"/>
  <c r="J135" i="2" s="1"/>
  <c r="E7" i="2"/>
  <c r="E129" i="2" s="1"/>
  <c r="L90" i="1"/>
  <c r="AM90" i="1"/>
  <c r="AM89" i="1"/>
  <c r="L89" i="1"/>
  <c r="AM87" i="1"/>
  <c r="L87" i="1"/>
  <c r="L85" i="1"/>
  <c r="L84" i="1"/>
  <c r="BK665" i="2"/>
  <c r="BK655" i="2"/>
  <c r="BK639" i="2"/>
  <c r="J628" i="2"/>
  <c r="BK576" i="2"/>
  <c r="J569" i="2"/>
  <c r="J564" i="2"/>
  <c r="BK552" i="2"/>
  <c r="BK542" i="2"/>
  <c r="BK506" i="2"/>
  <c r="BK500" i="2"/>
  <c r="BK497" i="2"/>
  <c r="BK495" i="2"/>
  <c r="J491" i="2"/>
  <c r="J472" i="2"/>
  <c r="J468" i="2"/>
  <c r="BK456" i="2"/>
  <c r="BK435" i="2"/>
  <c r="J426" i="2"/>
  <c r="BK410" i="2"/>
  <c r="J403" i="2"/>
  <c r="J394" i="2"/>
  <c r="BK384" i="2"/>
  <c r="BK373" i="2"/>
  <c r="J367" i="2"/>
  <c r="J348" i="2"/>
  <c r="J337" i="2"/>
  <c r="J326" i="2"/>
  <c r="J293" i="2"/>
  <c r="BK256" i="2"/>
  <c r="BK251" i="2"/>
  <c r="BK248" i="2"/>
  <c r="J205" i="2"/>
  <c r="BK191" i="2"/>
  <c r="BK182" i="2"/>
  <c r="J167" i="2"/>
  <c r="J144" i="2"/>
  <c r="BK630" i="2"/>
  <c r="J606" i="2"/>
  <c r="BK561" i="2"/>
  <c r="J550" i="2"/>
  <c r="BK539" i="2"/>
  <c r="J532" i="2"/>
  <c r="J529" i="2"/>
  <c r="J525" i="2"/>
  <c r="BK518" i="2"/>
  <c r="J506" i="2"/>
  <c r="J495" i="2"/>
  <c r="BK468" i="2"/>
  <c r="J450" i="2"/>
  <c r="BK433" i="2"/>
  <c r="J422" i="2"/>
  <c r="BK400" i="2"/>
  <c r="BK379" i="2"/>
  <c r="BK364" i="2"/>
  <c r="BK334" i="2"/>
  <c r="BK326" i="2"/>
  <c r="J313" i="2"/>
  <c r="J256" i="2"/>
  <c r="J248" i="2"/>
  <c r="BK243" i="2"/>
  <c r="BK216" i="2"/>
  <c r="BK211" i="2"/>
  <c r="J198" i="2"/>
  <c r="J193" i="2"/>
  <c r="J187" i="2"/>
  <c r="BK169" i="2"/>
  <c r="BK153" i="2"/>
  <c r="AS95" i="1"/>
  <c r="J579" i="2"/>
  <c r="BK573" i="2"/>
  <c r="J561" i="2"/>
  <c r="BK554" i="2"/>
  <c r="BK548" i="2"/>
  <c r="J540" i="2"/>
  <c r="BK533" i="2"/>
  <c r="BK529" i="2"/>
  <c r="J518" i="2"/>
  <c r="BK510" i="2"/>
  <c r="BK499" i="2"/>
  <c r="J487" i="2"/>
  <c r="BK458" i="2"/>
  <c r="BK452" i="2"/>
  <c r="BK442" i="2"/>
  <c r="J419" i="2"/>
  <c r="J410" i="2"/>
  <c r="J400" i="2"/>
  <c r="J388" i="2"/>
  <c r="J379" i="2"/>
  <c r="J368" i="2"/>
  <c r="BK348" i="2"/>
  <c r="J330" i="2"/>
  <c r="BK296" i="2"/>
  <c r="J243" i="2"/>
  <c r="BK190" i="2"/>
  <c r="J176" i="2"/>
  <c r="BK162" i="2"/>
  <c r="BK670" i="2"/>
  <c r="J657" i="2"/>
  <c r="J589" i="2"/>
  <c r="BK545" i="2"/>
  <c r="BK537" i="2"/>
  <c r="J533" i="2"/>
  <c r="J514" i="2"/>
  <c r="J500" i="2"/>
  <c r="J489" i="2"/>
  <c r="BK472" i="2"/>
  <c r="J463" i="2"/>
  <c r="J448" i="2"/>
  <c r="J433" i="2"/>
  <c r="BK426" i="2"/>
  <c r="J408" i="2"/>
  <c r="BK392" i="2"/>
  <c r="BK362" i="2"/>
  <c r="BK355" i="2"/>
  <c r="J323" i="2"/>
  <c r="BK245" i="2"/>
  <c r="J188" i="2"/>
  <c r="BK167" i="2"/>
  <c r="J340" i="3"/>
  <c r="BK328" i="3"/>
  <c r="J313" i="3"/>
  <c r="BK305" i="3"/>
  <c r="BK297" i="3"/>
  <c r="BK290" i="3"/>
  <c r="BK278" i="3"/>
  <c r="BK258" i="3"/>
  <c r="J246" i="3"/>
  <c r="J237" i="3"/>
  <c r="J226" i="3"/>
  <c r="BK215" i="3"/>
  <c r="J176" i="3"/>
  <c r="J152" i="3"/>
  <c r="BK331" i="3"/>
  <c r="J319" i="3"/>
  <c r="BK315" i="3"/>
  <c r="BK295" i="3"/>
  <c r="BK287" i="3"/>
  <c r="J276" i="3"/>
  <c r="BK268" i="3"/>
  <c r="BK262" i="3"/>
  <c r="J249" i="3"/>
  <c r="BK240" i="3"/>
  <c r="BK231" i="3"/>
  <c r="BK224" i="3"/>
  <c r="BK202" i="3"/>
  <c r="BK168" i="3"/>
  <c r="J331" i="3"/>
  <c r="BK325" i="3"/>
  <c r="J314" i="3"/>
  <c r="J306" i="3"/>
  <c r="J288" i="3"/>
  <c r="J280" i="3"/>
  <c r="J263" i="3"/>
  <c r="BK243" i="3"/>
  <c r="BK229" i="3"/>
  <c r="BK219" i="3"/>
  <c r="BK196" i="3"/>
  <c r="J180" i="3"/>
  <c r="J158" i="3"/>
  <c r="J339" i="3"/>
  <c r="J333" i="3"/>
  <c r="BK320" i="3"/>
  <c r="J311" i="3"/>
  <c r="BK306" i="3"/>
  <c r="J289" i="3"/>
  <c r="BK284" i="3"/>
  <c r="J272" i="3"/>
  <c r="J255" i="3"/>
  <c r="BK250" i="3"/>
  <c r="BK239" i="3"/>
  <c r="J235" i="3"/>
  <c r="BK225" i="3"/>
  <c r="J205" i="3"/>
  <c r="J196" i="3"/>
  <c r="BK178" i="3"/>
  <c r="F39" i="4"/>
  <c r="BD98" i="1" s="1"/>
  <c r="J187" i="5"/>
  <c r="J179" i="5"/>
  <c r="BK162" i="5"/>
  <c r="BK155" i="5"/>
  <c r="J130" i="5"/>
  <c r="BK187" i="5"/>
  <c r="BK179" i="5"/>
  <c r="BK146" i="5"/>
  <c r="BK138" i="5"/>
  <c r="J165" i="5"/>
  <c r="BK140" i="5"/>
  <c r="J131" i="6"/>
  <c r="J133" i="6"/>
  <c r="BK133" i="6"/>
  <c r="BK127" i="6"/>
  <c r="BK657" i="2"/>
  <c r="J655" i="2"/>
  <c r="J630" i="2"/>
  <c r="BK626" i="2"/>
  <c r="BK571" i="2"/>
  <c r="J566" i="2"/>
  <c r="BK559" i="2"/>
  <c r="J548" i="2"/>
  <c r="BK512" i="2"/>
  <c r="BK508" i="2"/>
  <c r="BK505" i="2"/>
  <c r="J499" i="2"/>
  <c r="BK494" i="2"/>
  <c r="BK487" i="2"/>
  <c r="J470" i="2"/>
  <c r="J467" i="2"/>
  <c r="J458" i="2"/>
  <c r="BK436" i="2"/>
  <c r="BK428" i="2"/>
  <c r="J412" i="2"/>
  <c r="BK405" i="2"/>
  <c r="BK395" i="2"/>
  <c r="BK386" i="2"/>
  <c r="BK370" i="2"/>
  <c r="BK360" i="2"/>
  <c r="J357" i="2"/>
  <c r="BK340" i="2"/>
  <c r="J329" i="2"/>
  <c r="BK323" i="2"/>
  <c r="J283" i="2"/>
  <c r="J253" i="2"/>
  <c r="J233" i="2"/>
  <c r="BK200" i="2"/>
  <c r="BK188" i="2"/>
  <c r="J172" i="2"/>
  <c r="J169" i="2"/>
  <c r="J159" i="2"/>
  <c r="J670" i="2"/>
  <c r="J573" i="2"/>
  <c r="J556" i="2"/>
  <c r="BK540" i="2"/>
  <c r="J531" i="2"/>
  <c r="BK528" i="2"/>
  <c r="BK520" i="2"/>
  <c r="J512" i="2"/>
  <c r="BK502" i="2"/>
  <c r="BK477" i="2"/>
  <c r="BK467" i="2"/>
  <c r="BK463" i="2"/>
  <c r="BK444" i="2"/>
  <c r="BK431" i="2"/>
  <c r="BK412" i="2"/>
  <c r="J390" i="2"/>
  <c r="J369" i="2"/>
  <c r="J362" i="2"/>
  <c r="BK332" i="2"/>
  <c r="J325" i="2"/>
  <c r="J258" i="2"/>
  <c r="J251" i="2"/>
  <c r="J245" i="2"/>
  <c r="BK240" i="2"/>
  <c r="BK233" i="2"/>
  <c r="BK226" i="2"/>
  <c r="J221" i="2"/>
  <c r="BK215" i="2"/>
  <c r="J200" i="2"/>
  <c r="J196" i="2"/>
  <c r="J189" i="2"/>
  <c r="J185" i="2"/>
  <c r="BK156" i="2"/>
  <c r="J147" i="2"/>
  <c r="J639" i="2"/>
  <c r="J626" i="2"/>
  <c r="BK606" i="2"/>
  <c r="BK587" i="2"/>
  <c r="BK579" i="2"/>
  <c r="J577" i="2"/>
  <c r="BK569" i="2"/>
  <c r="BK564" i="2"/>
  <c r="BK556" i="2"/>
  <c r="BK550" i="2"/>
  <c r="BK543" i="2"/>
  <c r="J537" i="2"/>
  <c r="BK531" i="2"/>
  <c r="J520" i="2"/>
  <c r="BK514" i="2"/>
  <c r="BK503" i="2"/>
  <c r="BK489" i="2"/>
  <c r="J474" i="2"/>
  <c r="J456" i="2"/>
  <c r="BK448" i="2"/>
  <c r="BK424" i="2"/>
  <c r="J414" i="2"/>
  <c r="BK403" i="2"/>
  <c r="J392" i="2"/>
  <c r="J384" i="2"/>
  <c r="J370" i="2"/>
  <c r="J364" i="2"/>
  <c r="J353" i="2"/>
  <c r="J332" i="2"/>
  <c r="BK327" i="2"/>
  <c r="J250" i="2"/>
  <c r="J226" i="2"/>
  <c r="J215" i="2"/>
  <c r="BK180" i="2"/>
  <c r="BK172" i="2"/>
  <c r="J153" i="2"/>
  <c r="J665" i="2"/>
  <c r="J634" i="2"/>
  <c r="BK585" i="2"/>
  <c r="J542" i="2"/>
  <c r="J535" i="2"/>
  <c r="J530" i="2"/>
  <c r="J527" i="2"/>
  <c r="J502" i="2"/>
  <c r="J477" i="2"/>
  <c r="BK470" i="2"/>
  <c r="J452" i="2"/>
  <c r="J442" i="2"/>
  <c r="J428" i="2"/>
  <c r="BK422" i="2"/>
  <c r="BK388" i="2"/>
  <c r="J360" i="2"/>
  <c r="J327" i="2"/>
  <c r="BK293" i="2"/>
  <c r="BK196" i="2"/>
  <c r="BK187" i="2"/>
  <c r="BK176" i="2"/>
  <c r="BK144" i="2"/>
  <c r="J336" i="3"/>
  <c r="J325" i="3"/>
  <c r="J316" i="3"/>
  <c r="BK310" i="3"/>
  <c r="BK300" i="3"/>
  <c r="BK292" i="3"/>
  <c r="BK281" i="3"/>
  <c r="J271" i="3"/>
  <c r="BK255" i="3"/>
  <c r="J243" i="3"/>
  <c r="J231" i="3"/>
  <c r="BK222" i="3"/>
  <c r="BK194" i="3"/>
  <c r="J159" i="3"/>
  <c r="BK333" i="3"/>
  <c r="J318" i="3"/>
  <c r="J309" i="3"/>
  <c r="J298" i="3"/>
  <c r="J291" i="3"/>
  <c r="J284" i="3"/>
  <c r="BK272" i="3"/>
  <c r="BK260" i="3"/>
  <c r="BK248" i="3"/>
  <c r="J239" i="3"/>
  <c r="BK235" i="3"/>
  <c r="J228" i="3"/>
  <c r="J222" i="3"/>
  <c r="BK176" i="3"/>
  <c r="BK336" i="3"/>
  <c r="J328" i="3"/>
  <c r="BK321" i="3"/>
  <c r="BK312" i="3"/>
  <c r="BK303" i="3"/>
  <c r="J292" i="3"/>
  <c r="J286" i="3"/>
  <c r="J275" i="3"/>
  <c r="J270" i="3"/>
  <c r="J259" i="3"/>
  <c r="BK246" i="3"/>
  <c r="J234" i="3"/>
  <c r="BK209" i="3"/>
  <c r="J194" i="3"/>
  <c r="J168" i="3"/>
  <c r="J138" i="3"/>
  <c r="BK335" i="3"/>
  <c r="BK327" i="3"/>
  <c r="J317" i="3"/>
  <c r="J312" i="3"/>
  <c r="J300" i="3"/>
  <c r="BK288" i="3"/>
  <c r="BK280" i="3"/>
  <c r="BK264" i="3"/>
  <c r="J252" i="3"/>
  <c r="BK244" i="3"/>
  <c r="J240" i="3"/>
  <c r="BK236" i="3"/>
  <c r="BK226" i="3"/>
  <c r="J209" i="3"/>
  <c r="BK180" i="3"/>
  <c r="BK144" i="3"/>
  <c r="F38" i="4"/>
  <c r="BC98" i="1" s="1"/>
  <c r="J184" i="5"/>
  <c r="BK165" i="5"/>
  <c r="BK157" i="5"/>
  <c r="BK142" i="5"/>
  <c r="J176" i="5"/>
  <c r="J182" i="5"/>
  <c r="J168" i="5"/>
  <c r="J148" i="5"/>
  <c r="J162" i="5"/>
  <c r="BK144" i="5"/>
  <c r="J132" i="5"/>
  <c r="J127" i="6"/>
  <c r="J129" i="6"/>
  <c r="J128" i="6"/>
  <c r="J505" i="2"/>
  <c r="J485" i="2"/>
  <c r="J465" i="2"/>
  <c r="J436" i="2"/>
  <c r="J431" i="2"/>
  <c r="BK414" i="2"/>
  <c r="BK376" i="2"/>
  <c r="BK357" i="2"/>
  <c r="BK337" i="2"/>
  <c r="J296" i="2"/>
  <c r="BK205" i="2"/>
  <c r="J190" i="2"/>
  <c r="J180" i="2"/>
  <c r="BK150" i="2"/>
  <c r="BK339" i="3"/>
  <c r="BK330" i="3"/>
  <c r="BK322" i="3"/>
  <c r="J315" i="3"/>
  <c r="J303" i="3"/>
  <c r="BK294" i="3"/>
  <c r="J283" i="3"/>
  <c r="BK276" i="3"/>
  <c r="J266" i="3"/>
  <c r="J253" i="3"/>
  <c r="J245" i="3"/>
  <c r="BK234" i="3"/>
  <c r="J223" i="3"/>
  <c r="J207" i="3"/>
  <c r="J167" i="3"/>
  <c r="BK138" i="3"/>
  <c r="J322" i="3"/>
  <c r="BK317" i="3"/>
  <c r="J305" i="3"/>
  <c r="BK293" i="3"/>
  <c r="J278" i="3"/>
  <c r="BK273" i="3"/>
  <c r="J264" i="3"/>
  <c r="J250" i="3"/>
  <c r="J242" i="3"/>
  <c r="BK237" i="3"/>
  <c r="J229" i="3"/>
  <c r="J215" i="3"/>
  <c r="BK173" i="3"/>
  <c r="BK334" i="3"/>
  <c r="J327" i="3"/>
  <c r="J320" i="3"/>
  <c r="BK309" i="3"/>
  <c r="BK298" i="3"/>
  <c r="BK291" i="3"/>
  <c r="J287" i="3"/>
  <c r="BK271" i="3"/>
  <c r="J262" i="3"/>
  <c r="BK249" i="3"/>
  <c r="J236" i="3"/>
  <c r="J220" i="3"/>
  <c r="BK207" i="3"/>
  <c r="BK182" i="3"/>
  <c r="BK159" i="3"/>
  <c r="BK340" i="3"/>
  <c r="J334" i="3"/>
  <c r="BK324" i="3"/>
  <c r="BK314" i="3"/>
  <c r="J310" i="3"/>
  <c r="J297" i="3"/>
  <c r="BK286" i="3"/>
  <c r="J273" i="3"/>
  <c r="J260" i="3"/>
  <c r="J248" i="3"/>
  <c r="BK241" i="3"/>
  <c r="BK232" i="3"/>
  <c r="J224" i="3"/>
  <c r="BK189" i="3"/>
  <c r="BK167" i="3"/>
  <c r="BK125" i="4"/>
  <c r="F37" i="4"/>
  <c r="BB98" i="1" s="1"/>
  <c r="J169" i="5"/>
  <c r="BK160" i="5"/>
  <c r="BK148" i="5"/>
  <c r="BK132" i="5"/>
  <c r="BK169" i="5"/>
  <c r="J159" i="5"/>
  <c r="J140" i="5"/>
  <c r="BK128" i="5"/>
  <c r="J157" i="5"/>
  <c r="J142" i="5"/>
  <c r="J128" i="5"/>
  <c r="BK438" i="2"/>
  <c r="BK419" i="2"/>
  <c r="BK408" i="2"/>
  <c r="BK397" i="2"/>
  <c r="BK390" i="2"/>
  <c r="J376" i="2"/>
  <c r="BK369" i="2"/>
  <c r="BK359" i="2"/>
  <c r="BK343" i="2"/>
  <c r="J334" i="2"/>
  <c r="BK325" i="2"/>
  <c r="BK313" i="2"/>
  <c r="BK258" i="2"/>
  <c r="BK250" i="2"/>
  <c r="J211" i="2"/>
  <c r="BK198" i="2"/>
  <c r="BK185" i="2"/>
  <c r="J162" i="2"/>
  <c r="BK669" i="2"/>
  <c r="J624" i="2"/>
  <c r="J571" i="2"/>
  <c r="J554" i="2"/>
  <c r="BK534" i="2"/>
  <c r="BK530" i="2"/>
  <c r="BK527" i="2"/>
  <c r="J517" i="2"/>
  <c r="J510" i="2"/>
  <c r="J497" i="2"/>
  <c r="BK465" i="2"/>
  <c r="BK454" i="2"/>
  <c r="J435" i="2"/>
  <c r="BK417" i="2"/>
  <c r="J395" i="2"/>
  <c r="BK382" i="2"/>
  <c r="BK368" i="2"/>
  <c r="J343" i="2"/>
  <c r="BK330" i="2"/>
  <c r="J310" i="2"/>
  <c r="BK253" i="2"/>
  <c r="J191" i="2"/>
  <c r="BK159" i="2"/>
  <c r="J150" i="2"/>
  <c r="BK628" i="2"/>
  <c r="BK624" i="2"/>
  <c r="BK589" i="2"/>
  <c r="J585" i="2"/>
  <c r="BK577" i="2"/>
  <c r="J576" i="2"/>
  <c r="BK566" i="2"/>
  <c r="J559" i="2"/>
  <c r="J552" i="2"/>
  <c r="J545" i="2"/>
  <c r="J539" i="2"/>
  <c r="BK535" i="2"/>
  <c r="BK525" i="2"/>
  <c r="BK517" i="2"/>
  <c r="J508" i="2"/>
  <c r="J494" i="2"/>
  <c r="BK485" i="2"/>
  <c r="J459" i="2"/>
  <c r="J454" i="2"/>
  <c r="BK450" i="2"/>
  <c r="J438" i="2"/>
  <c r="J417" i="2"/>
  <c r="J405" i="2"/>
  <c r="J397" i="2"/>
  <c r="J386" i="2"/>
  <c r="J373" i="2"/>
  <c r="BK367" i="2"/>
  <c r="J355" i="2"/>
  <c r="J340" i="2"/>
  <c r="BK329" i="2"/>
  <c r="BK283" i="2"/>
  <c r="J240" i="2"/>
  <c r="J216" i="2"/>
  <c r="BK189" i="2"/>
  <c r="J174" i="2"/>
  <c r="J156" i="2"/>
  <c r="J669" i="2"/>
  <c r="BK634" i="2"/>
  <c r="J587" i="2"/>
  <c r="J543" i="2"/>
  <c r="J534" i="2"/>
  <c r="BK532" i="2"/>
  <c r="J528" i="2"/>
  <c r="J503" i="2"/>
  <c r="BK491" i="2"/>
  <c r="BK474" i="2"/>
  <c r="BK459" i="2"/>
  <c r="J444" i="2"/>
  <c r="J424" i="2"/>
  <c r="BK394" i="2"/>
  <c r="J382" i="2"/>
  <c r="J359" i="2"/>
  <c r="BK353" i="2"/>
  <c r="BK310" i="2"/>
  <c r="BK221" i="2"/>
  <c r="BK193" i="2"/>
  <c r="J182" i="2"/>
  <c r="BK174" i="2"/>
  <c r="BK147" i="2"/>
  <c r="J338" i="3"/>
  <c r="J329" i="3"/>
  <c r="BK319" i="3"/>
  <c r="BK311" i="3"/>
  <c r="BK302" i="3"/>
  <c r="J293" i="3"/>
  <c r="J282" i="3"/>
  <c r="BK275" i="3"/>
  <c r="BK263" i="3"/>
  <c r="BK252" i="3"/>
  <c r="J244" i="3"/>
  <c r="BK228" i="3"/>
  <c r="J219" i="3"/>
  <c r="J178" i="3"/>
  <c r="BK158" i="3"/>
  <c r="J335" i="3"/>
  <c r="J321" i="3"/>
  <c r="BK308" i="3"/>
  <c r="BK289" i="3"/>
  <c r="BK283" i="3"/>
  <c r="J274" i="3"/>
  <c r="BK266" i="3"/>
  <c r="BK259" i="3"/>
  <c r="BK245" i="3"/>
  <c r="J238" i="3"/>
  <c r="J232" i="3"/>
  <c r="J227" i="3"/>
  <c r="BK220" i="3"/>
  <c r="J189" i="3"/>
  <c r="J144" i="3"/>
  <c r="BK329" i="3"/>
  <c r="J324" i="3"/>
  <c r="BK316" i="3"/>
  <c r="J308" i="3"/>
  <c r="J295" i="3"/>
  <c r="J290" i="3"/>
  <c r="BK282" i="3"/>
  <c r="BK274" i="3"/>
  <c r="J268" i="3"/>
  <c r="J258" i="3"/>
  <c r="J241" i="3"/>
  <c r="J225" i="3"/>
  <c r="BK205" i="3"/>
  <c r="J173" i="3"/>
  <c r="BK152" i="3"/>
  <c r="BK338" i="3"/>
  <c r="J330" i="3"/>
  <c r="BK318" i="3"/>
  <c r="BK313" i="3"/>
  <c r="J302" i="3"/>
  <c r="J294" i="3"/>
  <c r="J281" i="3"/>
  <c r="BK270" i="3"/>
  <c r="BK253" i="3"/>
  <c r="BK242" i="3"/>
  <c r="BK238" i="3"/>
  <c r="BK227" i="3"/>
  <c r="BK223" i="3"/>
  <c r="J202" i="3"/>
  <c r="J182" i="3"/>
  <c r="J125" i="4"/>
  <c r="J36" i="4"/>
  <c r="AW98" i="1"/>
  <c r="BK168" i="5"/>
  <c r="BK159" i="5"/>
  <c r="J146" i="5"/>
  <c r="BK182" i="5"/>
  <c r="BK184" i="5"/>
  <c r="BK176" i="5"/>
  <c r="J160" i="5"/>
  <c r="J144" i="5"/>
  <c r="BK130" i="5"/>
  <c r="J155" i="5"/>
  <c r="J138" i="5"/>
  <c r="BK129" i="6"/>
  <c r="BK131" i="6"/>
  <c r="BK128" i="6"/>
  <c r="P143" i="2" l="1"/>
  <c r="T192" i="2"/>
  <c r="P204" i="2"/>
  <c r="P239" i="2"/>
  <c r="BK255" i="2"/>
  <c r="J255" i="2" s="1"/>
  <c r="J104" i="2" s="1"/>
  <c r="BK363" i="2"/>
  <c r="J363" i="2"/>
  <c r="J105" i="2" s="1"/>
  <c r="P381" i="2"/>
  <c r="P404" i="2"/>
  <c r="R434" i="2"/>
  <c r="T466" i="2"/>
  <c r="T490" i="2"/>
  <c r="T509" i="2"/>
  <c r="P516" i="2"/>
  <c r="P544" i="2"/>
  <c r="R553" i="2"/>
  <c r="T586" i="2"/>
  <c r="P656" i="2"/>
  <c r="BK668" i="2"/>
  <c r="J668" i="2"/>
  <c r="J119" i="2" s="1"/>
  <c r="BK137" i="3"/>
  <c r="BK204" i="3"/>
  <c r="J204" i="3"/>
  <c r="J101" i="3" s="1"/>
  <c r="P208" i="3"/>
  <c r="R218" i="3"/>
  <c r="R251" i="3"/>
  <c r="T257" i="3"/>
  <c r="R279" i="3"/>
  <c r="R301" i="3"/>
  <c r="R304" i="3"/>
  <c r="R332" i="3"/>
  <c r="R337" i="3"/>
  <c r="P127" i="5"/>
  <c r="P164" i="5"/>
  <c r="BK178" i="5"/>
  <c r="J178" i="5"/>
  <c r="J102" i="5" s="1"/>
  <c r="BK143" i="2"/>
  <c r="BK192" i="2"/>
  <c r="J192" i="2"/>
  <c r="J101" i="2" s="1"/>
  <c r="R204" i="2"/>
  <c r="R239" i="2"/>
  <c r="T255" i="2"/>
  <c r="T363" i="2"/>
  <c r="BK381" i="2"/>
  <c r="J381" i="2" s="1"/>
  <c r="J108" i="2" s="1"/>
  <c r="T404" i="2"/>
  <c r="T434" i="2"/>
  <c r="P466" i="2"/>
  <c r="P490" i="2"/>
  <c r="R509" i="2"/>
  <c r="T516" i="2"/>
  <c r="T544" i="2"/>
  <c r="P553" i="2"/>
  <c r="R586" i="2"/>
  <c r="BK656" i="2"/>
  <c r="J656" i="2" s="1"/>
  <c r="J118" i="2" s="1"/>
  <c r="R668" i="2"/>
  <c r="P137" i="3"/>
  <c r="P204" i="3"/>
  <c r="R208" i="3"/>
  <c r="P218" i="3"/>
  <c r="BK251" i="3"/>
  <c r="J251" i="3" s="1"/>
  <c r="J104" i="3" s="1"/>
  <c r="BK257" i="3"/>
  <c r="J257" i="3"/>
  <c r="J107" i="3" s="1"/>
  <c r="BK279" i="3"/>
  <c r="J279" i="3" s="1"/>
  <c r="J108" i="3" s="1"/>
  <c r="BK301" i="3"/>
  <c r="J301" i="3"/>
  <c r="J110" i="3" s="1"/>
  <c r="BK304" i="3"/>
  <c r="J304" i="3" s="1"/>
  <c r="J111" i="3" s="1"/>
  <c r="BK332" i="3"/>
  <c r="J332" i="3"/>
  <c r="J112" i="3" s="1"/>
  <c r="BK337" i="3"/>
  <c r="J337" i="3" s="1"/>
  <c r="J113" i="3" s="1"/>
  <c r="BK127" i="5"/>
  <c r="BK164" i="5"/>
  <c r="J164" i="5" s="1"/>
  <c r="J101" i="5" s="1"/>
  <c r="P178" i="5"/>
  <c r="T143" i="2"/>
  <c r="R192" i="2"/>
  <c r="T204" i="2"/>
  <c r="T239" i="2"/>
  <c r="R255" i="2"/>
  <c r="R363" i="2"/>
  <c r="T381" i="2"/>
  <c r="R404" i="2"/>
  <c r="P434" i="2"/>
  <c r="R466" i="2"/>
  <c r="R490" i="2"/>
  <c r="P509" i="2"/>
  <c r="R516" i="2"/>
  <c r="R544" i="2"/>
  <c r="T553" i="2"/>
  <c r="BK586" i="2"/>
  <c r="J586" i="2"/>
  <c r="J117" i="2" s="1"/>
  <c r="R656" i="2"/>
  <c r="P668" i="2"/>
  <c r="T137" i="3"/>
  <c r="T204" i="3"/>
  <c r="T208" i="3"/>
  <c r="T218" i="3"/>
  <c r="P251" i="3"/>
  <c r="R257" i="3"/>
  <c r="R256" i="3"/>
  <c r="P279" i="3"/>
  <c r="P301" i="3"/>
  <c r="P304" i="3"/>
  <c r="P332" i="3"/>
  <c r="P337" i="3"/>
  <c r="R127" i="5"/>
  <c r="R164" i="5"/>
  <c r="T178" i="5"/>
  <c r="BK126" i="6"/>
  <c r="J126" i="6"/>
  <c r="J100" i="6" s="1"/>
  <c r="R126" i="6"/>
  <c r="R125" i="6" s="1"/>
  <c r="R124" i="6" s="1"/>
  <c r="R143" i="2"/>
  <c r="R142" i="2"/>
  <c r="P192" i="2"/>
  <c r="BK204" i="2"/>
  <c r="J204" i="2" s="1"/>
  <c r="J102" i="2" s="1"/>
  <c r="BK239" i="2"/>
  <c r="J239" i="2"/>
  <c r="J103" i="2" s="1"/>
  <c r="P255" i="2"/>
  <c r="P363" i="2"/>
  <c r="R381" i="2"/>
  <c r="R380" i="2" s="1"/>
  <c r="BK404" i="2"/>
  <c r="J404" i="2" s="1"/>
  <c r="J109" i="2" s="1"/>
  <c r="BK434" i="2"/>
  <c r="J434" i="2"/>
  <c r="J110" i="2" s="1"/>
  <c r="BK466" i="2"/>
  <c r="J466" i="2" s="1"/>
  <c r="J111" i="2" s="1"/>
  <c r="BK490" i="2"/>
  <c r="J490" i="2"/>
  <c r="J112" i="2" s="1"/>
  <c r="BK509" i="2"/>
  <c r="J509" i="2" s="1"/>
  <c r="J113" i="2" s="1"/>
  <c r="BK516" i="2"/>
  <c r="J516" i="2"/>
  <c r="J114" i="2" s="1"/>
  <c r="BK544" i="2"/>
  <c r="J544" i="2" s="1"/>
  <c r="J115" i="2" s="1"/>
  <c r="BK553" i="2"/>
  <c r="J553" i="2"/>
  <c r="J116" i="2" s="1"/>
  <c r="P586" i="2"/>
  <c r="T656" i="2"/>
  <c r="T668" i="2"/>
  <c r="R137" i="3"/>
  <c r="R204" i="3"/>
  <c r="R136" i="3" s="1"/>
  <c r="R135" i="3" s="1"/>
  <c r="BK208" i="3"/>
  <c r="J208" i="3"/>
  <c r="J102" i="3" s="1"/>
  <c r="BK218" i="3"/>
  <c r="J218" i="3" s="1"/>
  <c r="J103" i="3" s="1"/>
  <c r="T251" i="3"/>
  <c r="P257" i="3"/>
  <c r="P256" i="3" s="1"/>
  <c r="T279" i="3"/>
  <c r="T301" i="3"/>
  <c r="T304" i="3"/>
  <c r="T332" i="3"/>
  <c r="T337" i="3"/>
  <c r="T127" i="5"/>
  <c r="T126" i="5"/>
  <c r="T125" i="5" s="1"/>
  <c r="T164" i="5"/>
  <c r="R178" i="5"/>
  <c r="P126" i="6"/>
  <c r="P125" i="6" s="1"/>
  <c r="P124" i="6" s="1"/>
  <c r="AU100" i="1" s="1"/>
  <c r="T126" i="6"/>
  <c r="T125" i="6" s="1"/>
  <c r="T124" i="6" s="1"/>
  <c r="BK186" i="5"/>
  <c r="J186" i="5"/>
  <c r="J103" i="5" s="1"/>
  <c r="BK254" i="3"/>
  <c r="J254" i="3" s="1"/>
  <c r="J105" i="3" s="1"/>
  <c r="BK299" i="3"/>
  <c r="J299" i="3"/>
  <c r="J109" i="3" s="1"/>
  <c r="BK378" i="2"/>
  <c r="J378" i="2" s="1"/>
  <c r="J106" i="2" s="1"/>
  <c r="BK124" i="4"/>
  <c r="J124" i="4"/>
  <c r="J100" i="4" s="1"/>
  <c r="BK130" i="6"/>
  <c r="J130" i="6" s="1"/>
  <c r="J101" i="6" s="1"/>
  <c r="BK132" i="6"/>
  <c r="J132" i="6"/>
  <c r="J102" i="6" s="1"/>
  <c r="J127" i="5"/>
  <c r="J100" i="5" s="1"/>
  <c r="BE127" i="6"/>
  <c r="BE129" i="6"/>
  <c r="F94" i="6"/>
  <c r="BE131" i="6"/>
  <c r="E112" i="6"/>
  <c r="BE128" i="6"/>
  <c r="J91" i="6"/>
  <c r="BE133" i="6"/>
  <c r="BE142" i="5"/>
  <c r="BE148" i="5"/>
  <c r="BE160" i="5"/>
  <c r="BE162" i="5"/>
  <c r="J91" i="5"/>
  <c r="F122" i="5"/>
  <c r="BE132" i="5"/>
  <c r="BE144" i="5"/>
  <c r="BE155" i="5"/>
  <c r="BE157" i="5"/>
  <c r="BE168" i="5"/>
  <c r="BE169" i="5"/>
  <c r="BE179" i="5"/>
  <c r="E85" i="5"/>
  <c r="BE128" i="5"/>
  <c r="BE130" i="5"/>
  <c r="BE138" i="5"/>
  <c r="BE140" i="5"/>
  <c r="BE146" i="5"/>
  <c r="BE159" i="5"/>
  <c r="BE165" i="5"/>
  <c r="BE176" i="5"/>
  <c r="BE182" i="5"/>
  <c r="BE184" i="5"/>
  <c r="BE187" i="5"/>
  <c r="J137" i="3"/>
  <c r="J100" i="3"/>
  <c r="E85" i="4"/>
  <c r="J91" i="4"/>
  <c r="F94" i="4"/>
  <c r="BE125" i="4"/>
  <c r="F132" i="3"/>
  <c r="BE152" i="3"/>
  <c r="BE168" i="3"/>
  <c r="BE173" i="3"/>
  <c r="BE189" i="3"/>
  <c r="BE205" i="3"/>
  <c r="BE215" i="3"/>
  <c r="BE220" i="3"/>
  <c r="BE228" i="3"/>
  <c r="BE229" i="3"/>
  <c r="BE234" i="3"/>
  <c r="BE236" i="3"/>
  <c r="BE243" i="3"/>
  <c r="BE246" i="3"/>
  <c r="BE258" i="3"/>
  <c r="BE262" i="3"/>
  <c r="BE271" i="3"/>
  <c r="BE274" i="3"/>
  <c r="BE275" i="3"/>
  <c r="BE278" i="3"/>
  <c r="BE282" i="3"/>
  <c r="BE287" i="3"/>
  <c r="BE291" i="3"/>
  <c r="BE292" i="3"/>
  <c r="BE298" i="3"/>
  <c r="BE316" i="3"/>
  <c r="BE319" i="3"/>
  <c r="BE322" i="3"/>
  <c r="BE336" i="3"/>
  <c r="BE339" i="3"/>
  <c r="BE340" i="3"/>
  <c r="E85" i="3"/>
  <c r="J129" i="3"/>
  <c r="BE202" i="3"/>
  <c r="BE222" i="3"/>
  <c r="BE223" i="3"/>
  <c r="BE224" i="3"/>
  <c r="BE226" i="3"/>
  <c r="BE227" i="3"/>
  <c r="BE231" i="3"/>
  <c r="BE235" i="3"/>
  <c r="BE237" i="3"/>
  <c r="BE239" i="3"/>
  <c r="BE244" i="3"/>
  <c r="BE252" i="3"/>
  <c r="BE253" i="3"/>
  <c r="BE259" i="3"/>
  <c r="BE264" i="3"/>
  <c r="BE266" i="3"/>
  <c r="BE272" i="3"/>
  <c r="BE276" i="3"/>
  <c r="BE281" i="3"/>
  <c r="BE283" i="3"/>
  <c r="BE284" i="3"/>
  <c r="BE289" i="3"/>
  <c r="BE293" i="3"/>
  <c r="BE294" i="3"/>
  <c r="BE297" i="3"/>
  <c r="BE302" i="3"/>
  <c r="BE310" i="3"/>
  <c r="BE311" i="3"/>
  <c r="BE315" i="3"/>
  <c r="BE318" i="3"/>
  <c r="BE330" i="3"/>
  <c r="BE335" i="3"/>
  <c r="J143" i="2"/>
  <c r="J100" i="2" s="1"/>
  <c r="BE138" i="3"/>
  <c r="BE158" i="3"/>
  <c r="BE194" i="3"/>
  <c r="BE207" i="3"/>
  <c r="BE225" i="3"/>
  <c r="BE232" i="3"/>
  <c r="BE242" i="3"/>
  <c r="BE245" i="3"/>
  <c r="BE250" i="3"/>
  <c r="BE255" i="3"/>
  <c r="BE263" i="3"/>
  <c r="BE270" i="3"/>
  <c r="BE280" i="3"/>
  <c r="BE295" i="3"/>
  <c r="BE300" i="3"/>
  <c r="BE303" i="3"/>
  <c r="BE309" i="3"/>
  <c r="BE312" i="3"/>
  <c r="BE313" i="3"/>
  <c r="BE314" i="3"/>
  <c r="BE324" i="3"/>
  <c r="BE325" i="3"/>
  <c r="BE327" i="3"/>
  <c r="BE328" i="3"/>
  <c r="BE329" i="3"/>
  <c r="BE338" i="3"/>
  <c r="BE144" i="3"/>
  <c r="BE159" i="3"/>
  <c r="BE167" i="3"/>
  <c r="BE176" i="3"/>
  <c r="BE178" i="3"/>
  <c r="BE180" i="3"/>
  <c r="BE182" i="3"/>
  <c r="BE196" i="3"/>
  <c r="BE209" i="3"/>
  <c r="BE219" i="3"/>
  <c r="BE238" i="3"/>
  <c r="BE240" i="3"/>
  <c r="BE241" i="3"/>
  <c r="BE248" i="3"/>
  <c r="BE249" i="3"/>
  <c r="BE260" i="3"/>
  <c r="BE268" i="3"/>
  <c r="BE273" i="3"/>
  <c r="BE286" i="3"/>
  <c r="BE288" i="3"/>
  <c r="BE290" i="3"/>
  <c r="BE305" i="3"/>
  <c r="BE306" i="3"/>
  <c r="BE308" i="3"/>
  <c r="BE317" i="3"/>
  <c r="BE320" i="3"/>
  <c r="BE321" i="3"/>
  <c r="BE331" i="3"/>
  <c r="BE333" i="3"/>
  <c r="BE334" i="3"/>
  <c r="E85" i="2"/>
  <c r="F94" i="2"/>
  <c r="BE153" i="2"/>
  <c r="BE159" i="2"/>
  <c r="BE169" i="2"/>
  <c r="BE182" i="2"/>
  <c r="BE190" i="2"/>
  <c r="BE191" i="2"/>
  <c r="BE198" i="2"/>
  <c r="BE211" i="2"/>
  <c r="BE215" i="2"/>
  <c r="BE226" i="2"/>
  <c r="BE240" i="2"/>
  <c r="BE248" i="2"/>
  <c r="BE251" i="2"/>
  <c r="BE256" i="2"/>
  <c r="BE313" i="2"/>
  <c r="BE330" i="2"/>
  <c r="BE332" i="2"/>
  <c r="BE343" i="2"/>
  <c r="BE364" i="2"/>
  <c r="BE368" i="2"/>
  <c r="BE369" i="2"/>
  <c r="BE370" i="2"/>
  <c r="BE382" i="2"/>
  <c r="BE384" i="2"/>
  <c r="BE386" i="2"/>
  <c r="BE390" i="2"/>
  <c r="BE395" i="2"/>
  <c r="BE397" i="2"/>
  <c r="BE400" i="2"/>
  <c r="BE403" i="2"/>
  <c r="BE408" i="2"/>
  <c r="BE412" i="2"/>
  <c r="BE417" i="2"/>
  <c r="BE433" i="2"/>
  <c r="BE436" i="2"/>
  <c r="BE454" i="2"/>
  <c r="BE458" i="2"/>
  <c r="BE467" i="2"/>
  <c r="BE487" i="2"/>
  <c r="BE494" i="2"/>
  <c r="BE495" i="2"/>
  <c r="BE497" i="2"/>
  <c r="BE499" i="2"/>
  <c r="BE506" i="2"/>
  <c r="BE510" i="2"/>
  <c r="BE517" i="2"/>
  <c r="BE525" i="2"/>
  <c r="BE529" i="2"/>
  <c r="BE531" i="2"/>
  <c r="BE535" i="2"/>
  <c r="BE539" i="2"/>
  <c r="BE550" i="2"/>
  <c r="BE552" i="2"/>
  <c r="BE554" i="2"/>
  <c r="BE556" i="2"/>
  <c r="BE559" i="2"/>
  <c r="BE564" i="2"/>
  <c r="BE585" i="2"/>
  <c r="BE606" i="2"/>
  <c r="BE655" i="2"/>
  <c r="BE665" i="2"/>
  <c r="BE670" i="2"/>
  <c r="BE150" i="2"/>
  <c r="BE167" i="2"/>
  <c r="BE185" i="2"/>
  <c r="BE187" i="2"/>
  <c r="BE196" i="2"/>
  <c r="BE205" i="2"/>
  <c r="BE233" i="2"/>
  <c r="BE245" i="2"/>
  <c r="BE250" i="2"/>
  <c r="BE253" i="2"/>
  <c r="BE258" i="2"/>
  <c r="BE293" i="2"/>
  <c r="BE310" i="2"/>
  <c r="BE325" i="2"/>
  <c r="BE334" i="2"/>
  <c r="BE357" i="2"/>
  <c r="BE360" i="2"/>
  <c r="BE373" i="2"/>
  <c r="BE405" i="2"/>
  <c r="BE419" i="2"/>
  <c r="BE431" i="2"/>
  <c r="BE435" i="2"/>
  <c r="BE463" i="2"/>
  <c r="BE465" i="2"/>
  <c r="BE470" i="2"/>
  <c r="BE500" i="2"/>
  <c r="BE505" i="2"/>
  <c r="BE520" i="2"/>
  <c r="BE527" i="2"/>
  <c r="BE528" i="2"/>
  <c r="BE530" i="2"/>
  <c r="BE532" i="2"/>
  <c r="BE534" i="2"/>
  <c r="BE566" i="2"/>
  <c r="BE571" i="2"/>
  <c r="BE576" i="2"/>
  <c r="BE577" i="2"/>
  <c r="BE579" i="2"/>
  <c r="BE587" i="2"/>
  <c r="BE624" i="2"/>
  <c r="BE626" i="2"/>
  <c r="BE634" i="2"/>
  <c r="J91" i="2"/>
  <c r="BE162" i="2"/>
  <c r="BE172" i="2"/>
  <c r="BE180" i="2"/>
  <c r="BE188" i="2"/>
  <c r="BE189" i="2"/>
  <c r="BE200" i="2"/>
  <c r="BE283" i="2"/>
  <c r="BE296" i="2"/>
  <c r="BE323" i="2"/>
  <c r="BE327" i="2"/>
  <c r="BE329" i="2"/>
  <c r="BE337" i="2"/>
  <c r="BE340" i="2"/>
  <c r="BE348" i="2"/>
  <c r="BE355" i="2"/>
  <c r="BE359" i="2"/>
  <c r="BE388" i="2"/>
  <c r="BE394" i="2"/>
  <c r="BE410" i="2"/>
  <c r="BE414" i="2"/>
  <c r="BE424" i="2"/>
  <c r="BE426" i="2"/>
  <c r="BE438" i="2"/>
  <c r="BE456" i="2"/>
  <c r="BE459" i="2"/>
  <c r="BE468" i="2"/>
  <c r="BE472" i="2"/>
  <c r="BE485" i="2"/>
  <c r="BE491" i="2"/>
  <c r="BE503" i="2"/>
  <c r="BE508" i="2"/>
  <c r="BE512" i="2"/>
  <c r="BE533" i="2"/>
  <c r="BE537" i="2"/>
  <c r="BE540" i="2"/>
  <c r="BE542" i="2"/>
  <c r="BE545" i="2"/>
  <c r="BE569" i="2"/>
  <c r="BE589" i="2"/>
  <c r="BE630" i="2"/>
  <c r="BE144" i="2"/>
  <c r="BE147" i="2"/>
  <c r="BE156" i="2"/>
  <c r="BE174" i="2"/>
  <c r="BE176" i="2"/>
  <c r="BE193" i="2"/>
  <c r="BE216" i="2"/>
  <c r="BE221" i="2"/>
  <c r="BE243" i="2"/>
  <c r="BE326" i="2"/>
  <c r="BE353" i="2"/>
  <c r="BE362" i="2"/>
  <c r="BE367" i="2"/>
  <c r="BE376" i="2"/>
  <c r="BE379" i="2"/>
  <c r="BE392" i="2"/>
  <c r="BE422" i="2"/>
  <c r="BE428" i="2"/>
  <c r="BE442" i="2"/>
  <c r="BE444" i="2"/>
  <c r="BE448" i="2"/>
  <c r="BE450" i="2"/>
  <c r="BE452" i="2"/>
  <c r="BE474" i="2"/>
  <c r="BE477" i="2"/>
  <c r="BE489" i="2"/>
  <c r="BE502" i="2"/>
  <c r="BE514" i="2"/>
  <c r="BE518" i="2"/>
  <c r="BE543" i="2"/>
  <c r="BE548" i="2"/>
  <c r="BE561" i="2"/>
  <c r="BE573" i="2"/>
  <c r="BE628" i="2"/>
  <c r="BE639" i="2"/>
  <c r="BE657" i="2"/>
  <c r="BE669" i="2"/>
  <c r="F39" i="2"/>
  <c r="BD96" i="1" s="1"/>
  <c r="J36" i="3"/>
  <c r="AW97" i="1" s="1"/>
  <c r="F38" i="3"/>
  <c r="BC97" i="1" s="1"/>
  <c r="F36" i="6"/>
  <c r="BA100" i="1" s="1"/>
  <c r="F38" i="6"/>
  <c r="BC100" i="1" s="1"/>
  <c r="J36" i="2"/>
  <c r="AW96" i="1" s="1"/>
  <c r="AS94" i="1"/>
  <c r="F39" i="3"/>
  <c r="BD97" i="1"/>
  <c r="F36" i="3"/>
  <c r="BA97" i="1"/>
  <c r="J35" i="4"/>
  <c r="AV98" i="1"/>
  <c r="AT98" i="1" s="1"/>
  <c r="J36" i="5"/>
  <c r="AW99" i="1" s="1"/>
  <c r="F36" i="5"/>
  <c r="BA99" i="1" s="1"/>
  <c r="J36" i="6"/>
  <c r="AW100" i="1" s="1"/>
  <c r="F37" i="6"/>
  <c r="BB100" i="1" s="1"/>
  <c r="F38" i="2"/>
  <c r="BC96" i="1" s="1"/>
  <c r="F37" i="3"/>
  <c r="BB97" i="1" s="1"/>
  <c r="F36" i="4"/>
  <c r="BA98" i="1" s="1"/>
  <c r="F39" i="5"/>
  <c r="BD99" i="1" s="1"/>
  <c r="F38" i="5"/>
  <c r="BC99" i="1" s="1"/>
  <c r="F39" i="6"/>
  <c r="BD100" i="1" s="1"/>
  <c r="F36" i="2"/>
  <c r="BA96" i="1" s="1"/>
  <c r="F37" i="2"/>
  <c r="BB96" i="1" s="1"/>
  <c r="F37" i="5"/>
  <c r="BB99" i="1" s="1"/>
  <c r="BK126" i="5" l="1"/>
  <c r="J126" i="5"/>
  <c r="J99" i="5"/>
  <c r="P136" i="3"/>
  <c r="P135" i="3" s="1"/>
  <c r="AU97" i="1" s="1"/>
  <c r="BK142" i="2"/>
  <c r="R141" i="2"/>
  <c r="BK136" i="3"/>
  <c r="J136" i="3"/>
  <c r="J99" i="3"/>
  <c r="P380" i="2"/>
  <c r="P141" i="2" s="1"/>
  <c r="AU96" i="1" s="1"/>
  <c r="R126" i="5"/>
  <c r="R125" i="5" s="1"/>
  <c r="T136" i="3"/>
  <c r="T380" i="2"/>
  <c r="T142" i="2"/>
  <c r="P126" i="5"/>
  <c r="P125" i="5"/>
  <c r="AU99" i="1"/>
  <c r="T256" i="3"/>
  <c r="P142" i="2"/>
  <c r="BK125" i="6"/>
  <c r="J125" i="6" s="1"/>
  <c r="J99" i="6" s="1"/>
  <c r="BK380" i="2"/>
  <c r="J380" i="2" s="1"/>
  <c r="J107" i="2" s="1"/>
  <c r="BK123" i="4"/>
  <c r="J123" i="4"/>
  <c r="J99" i="4" s="1"/>
  <c r="BK256" i="3"/>
  <c r="J256" i="3"/>
  <c r="J106" i="3"/>
  <c r="J35" i="3"/>
  <c r="AV97" i="1" s="1"/>
  <c r="AT97" i="1" s="1"/>
  <c r="F35" i="4"/>
  <c r="AZ98" i="1" s="1"/>
  <c r="J35" i="5"/>
  <c r="AV99" i="1" s="1"/>
  <c r="AT99" i="1" s="1"/>
  <c r="BD95" i="1"/>
  <c r="BD94" i="1" s="1"/>
  <c r="W33" i="1" s="1"/>
  <c r="BC95" i="1"/>
  <c r="AY95" i="1" s="1"/>
  <c r="J35" i="2"/>
  <c r="AV96" i="1" s="1"/>
  <c r="AT96" i="1" s="1"/>
  <c r="F35" i="6"/>
  <c r="AZ100" i="1"/>
  <c r="F35" i="2"/>
  <c r="AZ96" i="1" s="1"/>
  <c r="BA95" i="1"/>
  <c r="AW95" i="1"/>
  <c r="F35" i="3"/>
  <c r="AZ97" i="1" s="1"/>
  <c r="F35" i="5"/>
  <c r="AZ99" i="1"/>
  <c r="J35" i="6"/>
  <c r="AV100" i="1" s="1"/>
  <c r="AT100" i="1" s="1"/>
  <c r="BB95" i="1"/>
  <c r="BB94" i="1"/>
  <c r="W31" i="1" s="1"/>
  <c r="T135" i="3" l="1"/>
  <c r="T141" i="2"/>
  <c r="BK141" i="2"/>
  <c r="J141" i="2"/>
  <c r="J98" i="2" s="1"/>
  <c r="BK122" i="4"/>
  <c r="J122" i="4"/>
  <c r="J98" i="4"/>
  <c r="BK125" i="5"/>
  <c r="J125" i="5" s="1"/>
  <c r="J98" i="5" s="1"/>
  <c r="BK135" i="3"/>
  <c r="J135" i="3" s="1"/>
  <c r="J98" i="3" s="1"/>
  <c r="J142" i="2"/>
  <c r="J99" i="2"/>
  <c r="BK124" i="6"/>
  <c r="J124" i="6"/>
  <c r="AU95" i="1"/>
  <c r="AU94" i="1" s="1"/>
  <c r="AX95" i="1"/>
  <c r="AZ95" i="1"/>
  <c r="AV95" i="1"/>
  <c r="AT95" i="1" s="1"/>
  <c r="J32" i="6"/>
  <c r="AG100" i="1"/>
  <c r="BC94" i="1"/>
  <c r="W32" i="1"/>
  <c r="BA94" i="1"/>
  <c r="W30" i="1"/>
  <c r="AX94" i="1"/>
  <c r="J41" i="6" l="1"/>
  <c r="J98" i="6"/>
  <c r="AN100" i="1"/>
  <c r="J32" i="4"/>
  <c r="J41" i="4" s="1"/>
  <c r="J32" i="2"/>
  <c r="AG96" i="1"/>
  <c r="AW94" i="1"/>
  <c r="AK30" i="1" s="1"/>
  <c r="AZ94" i="1"/>
  <c r="W29" i="1"/>
  <c r="J32" i="5"/>
  <c r="AG99" i="1" s="1"/>
  <c r="AY94" i="1"/>
  <c r="J32" i="3"/>
  <c r="AG97" i="1"/>
  <c r="AN97" i="1" s="1"/>
  <c r="J41" i="5" l="1"/>
  <c r="AN99" i="1"/>
  <c r="J41" i="2"/>
  <c r="J41" i="3"/>
  <c r="AG98" i="1"/>
  <c r="AN98" i="1"/>
  <c r="AN96" i="1"/>
  <c r="AG95" i="1"/>
  <c r="AG94" i="1" s="1"/>
  <c r="AK26" i="1" s="1"/>
  <c r="AV94" i="1"/>
  <c r="AK29" i="1" s="1"/>
  <c r="AK35" i="1" l="1"/>
  <c r="AN95" i="1"/>
  <c r="AT94" i="1"/>
  <c r="AN94" i="1" l="1"/>
</calcChain>
</file>

<file path=xl/sharedStrings.xml><?xml version="1.0" encoding="utf-8"?>
<sst xmlns="http://schemas.openxmlformats.org/spreadsheetml/2006/main" count="10752" uniqueCount="1691">
  <si>
    <t>Export Komplet</t>
  </si>
  <si>
    <t/>
  </si>
  <si>
    <t>2.0</t>
  </si>
  <si>
    <t>False</t>
  </si>
  <si>
    <t>{2aa19e40-d246-46b4-b6af-9710322c356b}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</si>
  <si>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</si>
  <si>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</si>
  <si>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</si>
  <si>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</si>
  <si>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</si>
  <si>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</si>
  <si>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</si>
  <si>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</si>
  <si>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</si>
  <si>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Zadrapa1030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</si>
  <si>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</si>
  <si>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</si>
  <si>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Sociální zařízení na dopravním hřišti,Valašské Meziříčí</t>
  </si>
  <si>
    <t>KSO:</t>
  </si>
  <si>
    <t>CC-CZ:</t>
  </si>
  <si>
    <t>Místo:</t>
  </si>
  <si>
    <t>Valašské Meziříčí</t>
  </si>
  <si>
    <t>Datum:</t>
  </si>
  <si>
    <t>6. 9. 2021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</si>
  <si>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</si>
  <si>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</si>
  <si>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</si>
  <si>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</si>
  <si>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</si>
  <si>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</si>
  <si>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</si>
  <si>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>LZ-PROJEKT plus s.r.o.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</si>
  <si>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</si>
  <si>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</si>
  <si>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</si>
  <si>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</si>
  <si>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</si>
  <si>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</si>
  <si>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</si>
  <si>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</si>
  <si>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</si>
  <si>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</si>
  <si>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</si>
  <si>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</si>
  <si>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</si>
  <si>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</si>
  <si>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</si>
  <si>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</si>
  <si>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</si>
  <si>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</si>
  <si>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</si>
  <si>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</si>
  <si>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</si>
  <si>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</si>
  <si>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</si>
  <si>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</si>
  <si>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</si>
  <si>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</si>
  <si>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</si>
  <si>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</si>
  <si>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</si>
  <si>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</si>
  <si>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</si>
  <si>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</si>
  <si>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</si>
  <si>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</si>
  <si>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</si>
  <si>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</si>
  <si>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</si>
  <si>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</si>
  <si>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</si>
  <si>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</si>
  <si>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</si>
  <si>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</si>
  <si>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</si>
  <si>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</si>
  <si>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</si>
  <si>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</si>
  <si>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</si>
  <si>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</si>
  <si>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D1.1</t>
  </si>
  <si>
    <t>SO 01 Sociální zařízení</t>
  </si>
  <si>
    <t>STA</t>
  </si>
  <si>
    <t>1</t>
  </si>
  <si>
    <t>{ceaa1f7d-b41f-494b-ba30-a82355736e0f}</t>
  </si>
  <si>
    <t>2</t>
  </si>
  <si>
    <t>/</t>
  </si>
  <si>
    <t>D1.1.1</t>
  </si>
  <si>
    <t>Architektonicko stavební řešení</t>
  </si>
  <si>
    <t>Soupis</t>
  </si>
  <si>
    <t>{83af4a56-3f40-4bbe-a4a2-6bc77d90e2f1}</t>
  </si>
  <si>
    <t>D1.1.4.1</t>
  </si>
  <si>
    <t>Zdravotechnika</t>
  </si>
  <si>
    <t>{425b4f92-5d3e-484a-84db-3f4f18b07ca7}</t>
  </si>
  <si>
    <t>D1.1.4.2</t>
  </si>
  <si>
    <t>Elektroinstalace</t>
  </si>
  <si>
    <t>{7d20fdc3-3751-4a75-bc32-715e96ba2aa8}</t>
  </si>
  <si>
    <t>02</t>
  </si>
  <si>
    <t>Chodník a terénní úpravy</t>
  </si>
  <si>
    <t>{62aa8758-0f0a-405e-bc78-f32644c87396}</t>
  </si>
  <si>
    <t>03</t>
  </si>
  <si>
    <t>Vedlejší rozpočtové náklady</t>
  </si>
  <si>
    <t>{63a365f7-b6e8-44a3-9610-950f95e2420c}</t>
  </si>
  <si>
    <t>j</t>
  </si>
  <si>
    <t>35,953</t>
  </si>
  <si>
    <t>o</t>
  </si>
  <si>
    <t>70,948</t>
  </si>
  <si>
    <t>KRYCÍ LIST SOUPISU PRACÍ</t>
  </si>
  <si>
    <t>ob1</t>
  </si>
  <si>
    <t>167</t>
  </si>
  <si>
    <t>or1</t>
  </si>
  <si>
    <t>112</t>
  </si>
  <si>
    <t>r1</t>
  </si>
  <si>
    <t>27,225</t>
  </si>
  <si>
    <t>r2</t>
  </si>
  <si>
    <t>24,806</t>
  </si>
  <si>
    <t>Objekt:</t>
  </si>
  <si>
    <t>z</t>
  </si>
  <si>
    <t>17,036</t>
  </si>
  <si>
    <t>D1.1 - SO 01 Sociální zařízení</t>
  </si>
  <si>
    <t>Soupis:</t>
  </si>
  <si>
    <t>D1.1.1 - Architektonicko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</si>
  <si>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</si>
  <si>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</si>
  <si>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</si>
  <si>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</si>
  <si>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</si>
  <si>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</si>
  <si>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</si>
  <si>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</si>
  <si>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</si>
  <si>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</si>
  <si>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</si>
  <si>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</si>
  <si>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</si>
  <si>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</si>
  <si>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</si>
  <si>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</si>
  <si>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</si>
  <si>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</si>
  <si>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</si>
  <si>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</si>
  <si>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</si>
  <si>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</si>
  <si>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</si>
  <si>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</si>
  <si>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</si>
  <si>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</si>
  <si>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</si>
  <si>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</si>
  <si>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</si>
  <si>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</si>
  <si>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</si>
  <si>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</si>
  <si>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</si>
  <si>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</si>
  <si>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</si>
  <si>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</si>
  <si>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</si>
  <si>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</si>
  <si>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</si>
  <si>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</si>
  <si>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</si>
  <si>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</si>
  <si>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</si>
  <si>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</si>
  <si>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</si>
  <si>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</si>
  <si>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</si>
  <si>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CS ÚRS 2021 02</t>
  </si>
  <si>
    <t>4</t>
  </si>
  <si>
    <t>-327304587</t>
  </si>
  <si>
    <t>VV</t>
  </si>
  <si>
    <t>(15+0,5*2)*(6,0+0,5*2)</t>
  </si>
  <si>
    <t>Součet</t>
  </si>
  <si>
    <t>131251102</t>
  </si>
  <si>
    <t>Hloubení jam nezapažených v hornině třídy těžitelnosti I, skupiny 3 objem do 50 m3 strojně</t>
  </si>
  <si>
    <t>m3</t>
  </si>
  <si>
    <t>-1194782560</t>
  </si>
  <si>
    <t>odkop na -0,4</t>
  </si>
  <si>
    <t>(14,75+1,5)*(5,875+1,5)*(0,4-0,1)</t>
  </si>
  <si>
    <t>3</t>
  </si>
  <si>
    <t>132251102</t>
  </si>
  <si>
    <t>Hloubení rýh nezapažených  š do 800 mm v hornině třídy těžitelnosti I, skupiny 3 objem do 50 m3 strojně</t>
  </si>
  <si>
    <t>1369997874</t>
  </si>
  <si>
    <t>výkop pro základ pasy</t>
  </si>
  <si>
    <t>(14,75+5,875)*2*0,6*(0,5+0,6)</t>
  </si>
  <si>
    <t>132251252</t>
  </si>
  <si>
    <t>Hloubení rýh nezapažených š do 2000 mm v hornině třídy těžitelnosti I, skupiny 3 objem do 50 m3 strojně</t>
  </si>
  <si>
    <t>1116866929</t>
  </si>
  <si>
    <t>(14,75+5,875+1,5*2)*2*(0,6+1,5)*0,5*0,5</t>
  </si>
  <si>
    <t>5</t>
  </si>
  <si>
    <t>162251101</t>
  </si>
  <si>
    <t>Vodorovné přemístění do 20 m výkopku/sypaniny z horniny třídy těžitelnosti I, skupiny 1 až 3</t>
  </si>
  <si>
    <t>47576947</t>
  </si>
  <si>
    <t>odvoz+dovoz zeminy pro zásyp</t>
  </si>
  <si>
    <t>z*2</t>
  </si>
  <si>
    <t>6</t>
  </si>
  <si>
    <t>162651112</t>
  </si>
  <si>
    <t>Vodorovné přemístění do 5000 m výkopku/sypaniny z horniny třídy těžitelnosti I, skupiny 1 až 3</t>
  </si>
  <si>
    <t>671495077</t>
  </si>
  <si>
    <t>odvoz ornice na mezideponii</t>
  </si>
  <si>
    <t>or1*0,1</t>
  </si>
  <si>
    <t>7</t>
  </si>
  <si>
    <t>162751117</t>
  </si>
  <si>
    <t>Vodorovné přemístění do 10000 m výkopku/sypaniny z horniny třídy těžitelnosti I, skupiny 1 až 3</t>
  </si>
  <si>
    <t>-1374371488</t>
  </si>
  <si>
    <t>odvoz přebytečné zeminy</t>
  </si>
  <si>
    <t>j+r1+r2</t>
  </si>
  <si>
    <t>-z</t>
  </si>
  <si>
    <t>8</t>
  </si>
  <si>
    <t>162751119</t>
  </si>
  <si>
    <t>Příplatek k vodorovnému přemístění výkopku/sypaniny z horniny třídy těžitelnosti I, skupiny 1 až 3 ZKD 1000 m přes 10000 m</t>
  </si>
  <si>
    <t>-1944644838</t>
  </si>
  <si>
    <t>o*5</t>
  </si>
  <si>
    <t>9</t>
  </si>
  <si>
    <t>167151101</t>
  </si>
  <si>
    <t>Nakládání výkopku z hornin třídy těžitelnosti I, skupiny 1 až 3 do 100 m3</t>
  </si>
  <si>
    <t>-1888233979</t>
  </si>
  <si>
    <t>naložení zeminy pro zásyp</t>
  </si>
  <si>
    <t>10</t>
  </si>
  <si>
    <t>171201231</t>
  </si>
  <si>
    <t>Poplatek za uložení zeminy a kamení na recyklační skládce (skládkovné) kód odpadu 17 05 04</t>
  </si>
  <si>
    <t>t</t>
  </si>
  <si>
    <t>451830695</t>
  </si>
  <si>
    <t>o*2,0</t>
  </si>
  <si>
    <t>11</t>
  </si>
  <si>
    <t>171251201</t>
  </si>
  <si>
    <t>Uložení sypaniny na skládky nebo meziskládky</t>
  </si>
  <si>
    <t>116499007</t>
  </si>
  <si>
    <t>12</t>
  </si>
  <si>
    <t>174151101</t>
  </si>
  <si>
    <t>Zásyp jam, šachet rýh nebo kolem objektů sypaninou se zhutněním</t>
  </si>
  <si>
    <t>-640754679</t>
  </si>
  <si>
    <t>-(14,75-0,2+2,0+0,1+2,775)*2*0,4*0,5</t>
  </si>
  <si>
    <t>13</t>
  </si>
  <si>
    <t>181951112</t>
  </si>
  <si>
    <t>Úprava pláně v hornině třídy těžitelnosti I, skupiny 1 až 3 se zhutněním strojně</t>
  </si>
  <si>
    <t>-2141639049</t>
  </si>
  <si>
    <t>15*6</t>
  </si>
  <si>
    <t>14</t>
  </si>
  <si>
    <t>183101313</t>
  </si>
  <si>
    <t>Jamky pro výsadbu s výměnou 100 % půdy zeminy tř 1 až 4 objem do 0,05 m3 v rovině a svahu do 1:5</t>
  </si>
  <si>
    <t>kus</t>
  </si>
  <si>
    <t>-1645262245</t>
  </si>
  <si>
    <t>přesazení stromku</t>
  </si>
  <si>
    <t>M</t>
  </si>
  <si>
    <t>10321100</t>
  </si>
  <si>
    <t>zahradní substrát pro výsadbu VL</t>
  </si>
  <si>
    <t>-341046295</t>
  </si>
  <si>
    <t>1*0,05 'Přepočtené koeficientem množství</t>
  </si>
  <si>
    <t>16</t>
  </si>
  <si>
    <t>184201111</t>
  </si>
  <si>
    <t>Výsadba stromu bez balu do jamky výška kmene do 1,8 m v rovině a svahu do 1:5</t>
  </si>
  <si>
    <t>-1022295201</t>
  </si>
  <si>
    <t>17</t>
  </si>
  <si>
    <t>184215132</t>
  </si>
  <si>
    <t>Ukotvení kmene dřevin třemi kůly D do 0,1 m délky do 2 m</t>
  </si>
  <si>
    <t>1742566378</t>
  </si>
  <si>
    <t>18</t>
  </si>
  <si>
    <t>60591253</t>
  </si>
  <si>
    <t>kůl vyvazovací dřevěný impregnovaný D 8cm dl 2m</t>
  </si>
  <si>
    <t>135983692</t>
  </si>
  <si>
    <t>19</t>
  </si>
  <si>
    <t>052172101</t>
  </si>
  <si>
    <t>příčka z půlené frézované kulatiny pr. 9cm, délka 60cm, 3ks/1strom</t>
  </si>
  <si>
    <t>-1542133947</t>
  </si>
  <si>
    <t>20</t>
  </si>
  <si>
    <t>184512113</t>
  </si>
  <si>
    <t>Vyzvednutí stromů k přesazení průměru kmene do 0,1 m bez balu v rovině a svahu do 1:5</t>
  </si>
  <si>
    <t>-1007241512</t>
  </si>
  <si>
    <t>Zakládání</t>
  </si>
  <si>
    <t>271572211</t>
  </si>
  <si>
    <t>Podsyp pod základové konstrukce se zhutněním z netříděného štěrkopísku</t>
  </si>
  <si>
    <t>-1255421791</t>
  </si>
  <si>
    <t>pod základové pasy</t>
  </si>
  <si>
    <t>(14,75+4,675)*2*0,6*0,1</t>
  </si>
  <si>
    <t>22</t>
  </si>
  <si>
    <t>274313711</t>
  </si>
  <si>
    <t>Základové pásy z betonu tř. C 20/25</t>
  </si>
  <si>
    <t>-1511922224</t>
  </si>
  <si>
    <t>(14,75+4,675)*2*0,6*0,5*1,035</t>
  </si>
  <si>
    <t>23</t>
  </si>
  <si>
    <t>279113144</t>
  </si>
  <si>
    <t>Základová zeď tl do 300 mm z tvárnic ztraceného bednění včetně výplně z betonu tř. C 20/25</t>
  </si>
  <si>
    <t>-1856978426</t>
  </si>
  <si>
    <t>3,9*0,5</t>
  </si>
  <si>
    <t>24</t>
  </si>
  <si>
    <t>279113145</t>
  </si>
  <si>
    <t>Základová zeď tl do 400 mm z tvárnic ztraceného bednění včetně výplně z betonu tř. C 20/25</t>
  </si>
  <si>
    <t>-182634017</t>
  </si>
  <si>
    <t>(14,75-0,1*2+4,875)*2*0,5</t>
  </si>
  <si>
    <t>-3,9*0,5</t>
  </si>
  <si>
    <t>Svislé a kompletní konstrukce</t>
  </si>
  <si>
    <t>25</t>
  </si>
  <si>
    <t>311237141.HLZ</t>
  </si>
  <si>
    <t>Zdivo jednovrstvé tepelně izolační z cihel broušených HELUZ FAMILY 44 na tenkovrstvou maltutl zdiva 440 mm</t>
  </si>
  <si>
    <t>1536560598</t>
  </si>
  <si>
    <t>(14,65+4,875)*2*(0,15+2,35+0,35)</t>
  </si>
  <si>
    <t>5,775*(5,56-2,7)*0,5*2</t>
  </si>
  <si>
    <t>-0,9*0,6*12</t>
  </si>
  <si>
    <t>-1,5*2,35</t>
  </si>
  <si>
    <t>26</t>
  </si>
  <si>
    <t>317168052.HLZ</t>
  </si>
  <si>
    <t>Překlad vysoký HELUZ 23,8 dl 1250 mm</t>
  </si>
  <si>
    <t>-575072156</t>
  </si>
  <si>
    <t>4*12</t>
  </si>
  <si>
    <t>27</t>
  </si>
  <si>
    <t>317168054.HLZ</t>
  </si>
  <si>
    <t>Překlad vysoký HELUZ 23,8 dl 1750 mm</t>
  </si>
  <si>
    <t>386399495</t>
  </si>
  <si>
    <t>28</t>
  </si>
  <si>
    <t>317998111</t>
  </si>
  <si>
    <t>Tepelná izolace mezi překlady v 24 cm z EPS tl do 50 mm</t>
  </si>
  <si>
    <t>m</t>
  </si>
  <si>
    <t>-1817504853</t>
  </si>
  <si>
    <t>tl.120=70+50</t>
  </si>
  <si>
    <t>1,25*12</t>
  </si>
  <si>
    <t>1,75</t>
  </si>
  <si>
    <t>29</t>
  </si>
  <si>
    <t>317998112</t>
  </si>
  <si>
    <t>Tepelná izolace mezi překlady v 24 cm z EPS tl do 70 mm</t>
  </si>
  <si>
    <t>1083380522</t>
  </si>
  <si>
    <t>30</t>
  </si>
  <si>
    <t>342244201.HLZ</t>
  </si>
  <si>
    <t>Příčka z cihel broušených HELUZ 8 P10 na tenkovrstvou maltu tloušťky 80 mm</t>
  </si>
  <si>
    <t>769776863</t>
  </si>
  <si>
    <t>(4,875*2+13,75-1,9)*(2,85+0,15)</t>
  </si>
  <si>
    <t>(2,775*2+0,9+2,0)*(2,85+0,15)</t>
  </si>
  <si>
    <t>-0,8*1,97*5</t>
  </si>
  <si>
    <t>-0,9*1,97*2</t>
  </si>
  <si>
    <t>-0,8*1,97</t>
  </si>
  <si>
    <t>31</t>
  </si>
  <si>
    <t>342244221.HLZ</t>
  </si>
  <si>
    <t>Příčka z cihel broušených HELUZ 14 P10 na tenkovrstvou maltu tloušťky 140 mm</t>
  </si>
  <si>
    <t>1180727031</t>
  </si>
  <si>
    <t>2,775*(2,85+0,15)</t>
  </si>
  <si>
    <t>WC přizdívka</t>
  </si>
  <si>
    <t>2,775*1,5*2</t>
  </si>
  <si>
    <t>0,8*1,5</t>
  </si>
  <si>
    <t>Vodorovné konstrukce</t>
  </si>
  <si>
    <t>32</t>
  </si>
  <si>
    <t>413941123</t>
  </si>
  <si>
    <t>Osazování ocelových válcovaných nosníků stropů I, IE, U, UE nebo L do č. 22</t>
  </si>
  <si>
    <t>1301623793</t>
  </si>
  <si>
    <t>výztuha  dodávka+ montáž -zámečnické konstrukce</t>
  </si>
  <si>
    <t>296,2*0,001</t>
  </si>
  <si>
    <t>33</t>
  </si>
  <si>
    <t>417238233</t>
  </si>
  <si>
    <t>Obezdívka věnce jednostranná věncovkou keramickou v přes 210 do 250 mm bez tepelné izolace</t>
  </si>
  <si>
    <t>1665351509</t>
  </si>
  <si>
    <t>(14,65+5,775)*2*2</t>
  </si>
  <si>
    <t>34</t>
  </si>
  <si>
    <t>417321414</t>
  </si>
  <si>
    <t>Ztužující pásy a věnce ze ŽB tř. C 20/25</t>
  </si>
  <si>
    <t>-1965376186</t>
  </si>
  <si>
    <t>V-01</t>
  </si>
  <si>
    <t>(14,65+4,875)*2*0,25*0,275</t>
  </si>
  <si>
    <t>35</t>
  </si>
  <si>
    <t>417351115</t>
  </si>
  <si>
    <t>Zřízení bednění ztužujících věnců</t>
  </si>
  <si>
    <t>-1609111880</t>
  </si>
  <si>
    <t>(14,65+5,775)*2</t>
  </si>
  <si>
    <t>36</t>
  </si>
  <si>
    <t>417351116</t>
  </si>
  <si>
    <t>Odstranění bednění ztužujících věnců</t>
  </si>
  <si>
    <t>-967795215</t>
  </si>
  <si>
    <t>37</t>
  </si>
  <si>
    <t>417351211</t>
  </si>
  <si>
    <t>Ztracené bednění věnců ze štěpkocementových desek jednostranné š 300 až 440 mm bez izolace</t>
  </si>
  <si>
    <t>-459725053</t>
  </si>
  <si>
    <t>(13,75+0,035*2+4,875+0,035*2)*2</t>
  </si>
  <si>
    <t>38</t>
  </si>
  <si>
    <t>417361821</t>
  </si>
  <si>
    <t>Výztuž ztužujících pásů a věnců betonářskou ocelí 10 505</t>
  </si>
  <si>
    <t>17066273</t>
  </si>
  <si>
    <t>209,0*0,001</t>
  </si>
  <si>
    <t>Úpravy povrchů, podlahy a osazování výplní</t>
  </si>
  <si>
    <t>39</t>
  </si>
  <si>
    <t>612321111</t>
  </si>
  <si>
    <t>Vápenocementová omítka hrubá jednovrstvá zatřená vnitřních stěn nanášená ručně</t>
  </si>
  <si>
    <t>-389706423</t>
  </si>
  <si>
    <t>40</t>
  </si>
  <si>
    <t>612321141</t>
  </si>
  <si>
    <t>Vápenocementová omítka štuková dvouvrstvá vnitřních stěn nanášená ručně</t>
  </si>
  <si>
    <t>567249371</t>
  </si>
  <si>
    <t>m.č.1.01</t>
  </si>
  <si>
    <t>(5,65+2,0)*2*2,85</t>
  </si>
  <si>
    <t>-0,9*1,35*2</t>
  </si>
  <si>
    <t>(0,9+1,35)*2*0,3*2</t>
  </si>
  <si>
    <t>(1,5+2,35*2)*0,2</t>
  </si>
  <si>
    <t>m.č.1.02</t>
  </si>
  <si>
    <t>(2,8+2,0)*2*(2,85-2,0)</t>
  </si>
  <si>
    <t>(1,9+4,875)*2*(2,85-2,0)</t>
  </si>
  <si>
    <t>m.č.1.03</t>
  </si>
  <si>
    <t>(3,1+2,0)*2*(2,85-2,0)</t>
  </si>
  <si>
    <t>(3,1+2,775)*2*(2,85-2,0)</t>
  </si>
  <si>
    <t>m.č.1.04</t>
  </si>
  <si>
    <t>(1,8+2,775)*2*(2,85-2,0)</t>
  </si>
  <si>
    <t>m.č.1.05</t>
  </si>
  <si>
    <t>(3,1+2,775+0,9)*2*(2,85-2,0)</t>
  </si>
  <si>
    <t>m.č.1.06</t>
  </si>
  <si>
    <t>(2,2+2,775)*2*(2,85-2,0)</t>
  </si>
  <si>
    <t>m.č.1.07</t>
  </si>
  <si>
    <t>(1,1+2,775)*2*(2,85-2,0)</t>
  </si>
  <si>
    <t>ostění</t>
  </si>
  <si>
    <t>(0,9+0,35*2)*10</t>
  </si>
  <si>
    <t>41</t>
  </si>
  <si>
    <t>622151011</t>
  </si>
  <si>
    <t>Penetrační silikátový nátěr vnějších pastovitých tenkovrstvých omítek stěn</t>
  </si>
  <si>
    <t>-50233543</t>
  </si>
  <si>
    <t>fasáda</t>
  </si>
  <si>
    <t>(14,65+5,775)*2*2,85</t>
  </si>
  <si>
    <t>-0,9*0,6*10</t>
  </si>
  <si>
    <t>(0,9+1,35)*2*0,15*2</t>
  </si>
  <si>
    <t>(0,9+0,6)*2*0,15*10</t>
  </si>
  <si>
    <t>(1,5+2,35)*2*0,25</t>
  </si>
  <si>
    <t>42</t>
  </si>
  <si>
    <t>622151021</t>
  </si>
  <si>
    <t>Penetrační akrylátový nátěr vnějších mozaikových tenkovrstvých omítek stěn</t>
  </si>
  <si>
    <t>-1853457169</t>
  </si>
  <si>
    <t>sokl</t>
  </si>
  <si>
    <t>(14,65+5,775)*2*0,4</t>
  </si>
  <si>
    <t>43</t>
  </si>
  <si>
    <t>622321111</t>
  </si>
  <si>
    <t>Vápenocementová omítka hrubá jednovrstvá zatřená vnějších stěn nanášená ručně</t>
  </si>
  <si>
    <t>2005240219</t>
  </si>
  <si>
    <t>-0,9*1,35</t>
  </si>
  <si>
    <t>pod dřevěný obklad</t>
  </si>
  <si>
    <t>5,775*(5,56-2,85)*0,5*2</t>
  </si>
  <si>
    <t>44</t>
  </si>
  <si>
    <t>622511122</t>
  </si>
  <si>
    <t>Omítka tenkovrstvá akrylátová vnějších ploch  probarvená bez penetrace mozaiková hrubozrnná stěn</t>
  </si>
  <si>
    <t>-1127816947</t>
  </si>
  <si>
    <t>45</t>
  </si>
  <si>
    <t>622531022</t>
  </si>
  <si>
    <t>Omítka tenkovrstvá silikonová vnějších ploch  probarvená bez penetrace zatíraná (škrábaná), zrnitost 2,0 mm stěn</t>
  </si>
  <si>
    <t>45803387</t>
  </si>
  <si>
    <t>46</t>
  </si>
  <si>
    <t>631311135</t>
  </si>
  <si>
    <t>Mazanina tl do 240 mm z betonu prostého bez zvýšených nároků na prostředí tř. C 20/25</t>
  </si>
  <si>
    <t>1877579390</t>
  </si>
  <si>
    <t>14,65*5,775*0,15</t>
  </si>
  <si>
    <t>47</t>
  </si>
  <si>
    <t>631319013</t>
  </si>
  <si>
    <t>Příplatek k mazanině tl do 240 mm za přehlazení povrchu</t>
  </si>
  <si>
    <t>-869490797</t>
  </si>
  <si>
    <t>48</t>
  </si>
  <si>
    <t>631319175</t>
  </si>
  <si>
    <t>Příplatek k mazanině tl do 240 mm za stržení povrchu spodní vrstvy před vložením výztuže</t>
  </si>
  <si>
    <t>490263476</t>
  </si>
  <si>
    <t>49</t>
  </si>
  <si>
    <t>631351101</t>
  </si>
  <si>
    <t>Zřízení bednění rýh a hran v podlahách</t>
  </si>
  <si>
    <t>-147912239</t>
  </si>
  <si>
    <t>(14,65+5,775)*2*0,15</t>
  </si>
  <si>
    <t>50</t>
  </si>
  <si>
    <t>631351102</t>
  </si>
  <si>
    <t>Odstranění bednění rýh a hran v podlahách</t>
  </si>
  <si>
    <t>1919207884</t>
  </si>
  <si>
    <t>51</t>
  </si>
  <si>
    <t>631362021</t>
  </si>
  <si>
    <t>Výztuž mazanin svařovanými sítěmi Kari</t>
  </si>
  <si>
    <t>-246762324</t>
  </si>
  <si>
    <t>14,65*5,775*3,033*1,15*0,001</t>
  </si>
  <si>
    <t>52</t>
  </si>
  <si>
    <t>632441225</t>
  </si>
  <si>
    <t>Potěr anhydritový samonivelační litý C30 tl do 50 mm</t>
  </si>
  <si>
    <t>-107723907</t>
  </si>
  <si>
    <t>11,3+14,9*2+5,0+8,6+6,1+3,0</t>
  </si>
  <si>
    <t>53</t>
  </si>
  <si>
    <t>632441293</t>
  </si>
  <si>
    <t>Příplatek k anhydritovému samonivelačnímu litému potěru C30 ZKD 5 mm tloušťky přes 50 mm</t>
  </si>
  <si>
    <t>166085032</t>
  </si>
  <si>
    <t>tl.65mm-50=15mm</t>
  </si>
  <si>
    <t>63,8*3</t>
  </si>
  <si>
    <t>54</t>
  </si>
  <si>
    <t>632451021</t>
  </si>
  <si>
    <t>Vyrovnávací potěr tl do 20 mm z MC 15 provedený v pásu</t>
  </si>
  <si>
    <t>-1077715699</t>
  </si>
  <si>
    <t>venkovní a vnitřní parapety</t>
  </si>
  <si>
    <t>0,9*0,45*12</t>
  </si>
  <si>
    <t>55</t>
  </si>
  <si>
    <t>635111215</t>
  </si>
  <si>
    <t>Násyp pod podlahy ze štěrkopísku se zhutněním</t>
  </si>
  <si>
    <t>1818597741</t>
  </si>
  <si>
    <t>skladba 2</t>
  </si>
  <si>
    <t>(13,55+0,1*2)*4,875*0,1</t>
  </si>
  <si>
    <t>56</t>
  </si>
  <si>
    <t>-885096384</t>
  </si>
  <si>
    <t>15,85*0,5*0,1</t>
  </si>
  <si>
    <t>6,375*0,5*0,1</t>
  </si>
  <si>
    <t>6,675*0,5*0,1</t>
  </si>
  <si>
    <t>57</t>
  </si>
  <si>
    <t>637121111</t>
  </si>
  <si>
    <t>Okapový chodník z kačírku tl 100 mm s udusáním</t>
  </si>
  <si>
    <t>127618772</t>
  </si>
  <si>
    <t>15,85*0,5</t>
  </si>
  <si>
    <t>6,375*0,5</t>
  </si>
  <si>
    <t>6,675*0,5</t>
  </si>
  <si>
    <t>58</t>
  </si>
  <si>
    <t>637311122</t>
  </si>
  <si>
    <t>Okapový chodník z betonových chodníkových obrubníků stojatých lože beton</t>
  </si>
  <si>
    <t>-1961842117</t>
  </si>
  <si>
    <t>16+7+7</t>
  </si>
  <si>
    <t>59</t>
  </si>
  <si>
    <t>642942111</t>
  </si>
  <si>
    <t>Osazování zárubní nebo rámů dveřních kovových do 2,5 m2 na MC</t>
  </si>
  <si>
    <t>2002554306</t>
  </si>
  <si>
    <t>2+1+1+4</t>
  </si>
  <si>
    <t>60</t>
  </si>
  <si>
    <t>55331482</t>
  </si>
  <si>
    <t>zárubeň jednokřídlá ocelová pro zdění tl stěny 75-100mm rozměru 800/1970, 2100mm</t>
  </si>
  <si>
    <t>-1518033385</t>
  </si>
  <si>
    <t>2+4</t>
  </si>
  <si>
    <t>61</t>
  </si>
  <si>
    <t>55331483</t>
  </si>
  <si>
    <t>zárubeň jednokřídlá ocelová pro zdění tl stěny 75-100mm rozměru 900/1970, 2100mm</t>
  </si>
  <si>
    <t>720980310</t>
  </si>
  <si>
    <t>62</t>
  </si>
  <si>
    <t>644941112</t>
  </si>
  <si>
    <t>Osazování ventilačních mřížek velikosti do 300 x 300 mm</t>
  </si>
  <si>
    <t>1504569767</t>
  </si>
  <si>
    <t>"V1"   1</t>
  </si>
  <si>
    <t>63</t>
  </si>
  <si>
    <t>55341413.1</t>
  </si>
  <si>
    <t>hliníková mřížka se sítí proti hmyzu 200x200mm podrobný popis odk.V1</t>
  </si>
  <si>
    <t>-1423035112</t>
  </si>
  <si>
    <t>Ostatní konstrukce a práce, bourání</t>
  </si>
  <si>
    <t>64</t>
  </si>
  <si>
    <t>919726122</t>
  </si>
  <si>
    <t>Geotextilie pro ochranu, separaci a filtraci netkaná měrná hmotnost do 300 g/m2</t>
  </si>
  <si>
    <t>-500110555</t>
  </si>
  <si>
    <t>okapový chodník</t>
  </si>
  <si>
    <t>14,451</t>
  </si>
  <si>
    <t>65</t>
  </si>
  <si>
    <t>9360041R1</t>
  </si>
  <si>
    <t>Přemístění mobiliáře-  dětské pískoviště  vč.zemních prací a všech doplňků</t>
  </si>
  <si>
    <t>-1215021983</t>
  </si>
  <si>
    <t>66</t>
  </si>
  <si>
    <t>9360041R2</t>
  </si>
  <si>
    <t>Přemístění mobiliáře-  houpačky vč.zemních prací,patky a všech doplňků</t>
  </si>
  <si>
    <t>-817860744</t>
  </si>
  <si>
    <t>67</t>
  </si>
  <si>
    <t>9360041R3</t>
  </si>
  <si>
    <t>Osazení + dodávka přebalovací pult zavěšený na stěnu 90x80x100cm odk.4</t>
  </si>
  <si>
    <t>-1723920671</t>
  </si>
  <si>
    <t>68</t>
  </si>
  <si>
    <t>949101111</t>
  </si>
  <si>
    <t>Lešení pomocné pro objekty pozemních staveb s lešeňovou podlahou v do 1,9 m zatížení do 150 kg/m2</t>
  </si>
  <si>
    <t>1860570142</t>
  </si>
  <si>
    <t>vnitřní</t>
  </si>
  <si>
    <t>63,8</t>
  </si>
  <si>
    <t>69</t>
  </si>
  <si>
    <t>949101112</t>
  </si>
  <si>
    <t>Lešení pomocné pro objekty pozemních staveb s lešeňovou podlahou v do 3,5 m zatížení do 150 kg/m2</t>
  </si>
  <si>
    <t>462571168</t>
  </si>
  <si>
    <t>venkovní</t>
  </si>
  <si>
    <t>(14,65+1,5*2+5,775+1,5*2)*2*1,5</t>
  </si>
  <si>
    <t>70</t>
  </si>
  <si>
    <t>952901111</t>
  </si>
  <si>
    <t>Vyčištění budov bytové a občanské výstavby při výšce podlaží do 4 m</t>
  </si>
  <si>
    <t>157442224</t>
  </si>
  <si>
    <t>14,65*5,775</t>
  </si>
  <si>
    <t>998</t>
  </si>
  <si>
    <t>Přesun hmot</t>
  </si>
  <si>
    <t>71</t>
  </si>
  <si>
    <t>998011001</t>
  </si>
  <si>
    <t>Přesun hmot pro budovy zděné v do 6 m</t>
  </si>
  <si>
    <t>428239446</t>
  </si>
  <si>
    <t>PSV</t>
  </si>
  <si>
    <t>Práce a dodávky PSV</t>
  </si>
  <si>
    <t>711</t>
  </si>
  <si>
    <t>Izolace proti vodě, vlhkosti a plynům</t>
  </si>
  <si>
    <t>72</t>
  </si>
  <si>
    <t>711111001</t>
  </si>
  <si>
    <t>Provedení izolace proti zemní vlhkosti vodorovné za studena nátěrem penetračním</t>
  </si>
  <si>
    <t>-307536525</t>
  </si>
  <si>
    <t>73</t>
  </si>
  <si>
    <t>11163150</t>
  </si>
  <si>
    <t>lak penetrační asfaltový</t>
  </si>
  <si>
    <t>1895051003</t>
  </si>
  <si>
    <t>84,604*0,00033 'Přepočtené koeficientem množství</t>
  </si>
  <si>
    <t>74</t>
  </si>
  <si>
    <t>711112001</t>
  </si>
  <si>
    <t>Provedení izolace proti zemní vlhkosti svislé za studena nátěrem penetračním</t>
  </si>
  <si>
    <t>1425419144</t>
  </si>
  <si>
    <t>(14,65+5,775)*2*1,0</t>
  </si>
  <si>
    <t>75</t>
  </si>
  <si>
    <t>-588458398</t>
  </si>
  <si>
    <t>40,85*0,00034 'Přepočtené koeficientem množství</t>
  </si>
  <si>
    <t>76</t>
  </si>
  <si>
    <t>711141559</t>
  </si>
  <si>
    <t>Provedení izolace proti zemní vlhkosti pásy přitavením vodorovné NAIP</t>
  </si>
  <si>
    <t>-1495827618</t>
  </si>
  <si>
    <t>77</t>
  </si>
  <si>
    <t>62853004</t>
  </si>
  <si>
    <t>pás asfaltový natavitelný modifikovaný SBS tl 4,0mm s vložkou ze skleněné tkaniny a spalitelnou PE fólií nebo jemnozrnným minerálním posypem na horním povrchu</t>
  </si>
  <si>
    <t>1013435130</t>
  </si>
  <si>
    <t>84,604*1,1655 'Přepočtené koeficientem množství</t>
  </si>
  <si>
    <t>78</t>
  </si>
  <si>
    <t>711142559</t>
  </si>
  <si>
    <t>Provedení izolace proti zemní vlhkosti pásy přitavením svislé NAIP</t>
  </si>
  <si>
    <t>309741940</t>
  </si>
  <si>
    <t>79</t>
  </si>
  <si>
    <t>-1658260898</t>
  </si>
  <si>
    <t>40,85*1,221 'Přepočtené koeficientem množství</t>
  </si>
  <si>
    <t>80</t>
  </si>
  <si>
    <t>711161212</t>
  </si>
  <si>
    <t>Izolace proti zemní vlhkosti nopovou fólií svislá, nopek v 8,0 mm, tl do 0,6 mm</t>
  </si>
  <si>
    <t>1928497778</t>
  </si>
  <si>
    <t>základy</t>
  </si>
  <si>
    <t>(14,75+5,875)*2*1,0</t>
  </si>
  <si>
    <t>81</t>
  </si>
  <si>
    <t>711161383</t>
  </si>
  <si>
    <t>Izolace proti zemní vlhkosti nopovou fólií ukončení horní lištou</t>
  </si>
  <si>
    <t>1573521182</t>
  </si>
  <si>
    <t>(14,75+5,875)*2</t>
  </si>
  <si>
    <t>82</t>
  </si>
  <si>
    <t>998711201</t>
  </si>
  <si>
    <t>Přesun hmot procentní pro izolace proti vodě, vlhkosti a plynům v objektech v do 6 m</t>
  </si>
  <si>
    <t>%</t>
  </si>
  <si>
    <t>-1415019119</t>
  </si>
  <si>
    <t>713</t>
  </si>
  <si>
    <t>Izolace tepelné</t>
  </si>
  <si>
    <t>83</t>
  </si>
  <si>
    <t>713111124</t>
  </si>
  <si>
    <t>Montáž izolace tepelné spodem stropů nastřelením rohoží, pásů, dílců, desek</t>
  </si>
  <si>
    <t>5912423</t>
  </si>
  <si>
    <t>skladba 3</t>
  </si>
  <si>
    <t>14,65*5,775*2</t>
  </si>
  <si>
    <t>84</t>
  </si>
  <si>
    <t>63148104</t>
  </si>
  <si>
    <t>deska tepelně izolační minerální univerzální λ=0,038-0,039 tl 100mm</t>
  </si>
  <si>
    <t>185188996</t>
  </si>
  <si>
    <t>169,208*1,05 'Přepočtené koeficientem množství</t>
  </si>
  <si>
    <t>85</t>
  </si>
  <si>
    <t>713121111</t>
  </si>
  <si>
    <t>Montáž izolace tepelné podlah volně kladenými rohožemi, pásy, dílci, deskami 1 vrstva</t>
  </si>
  <si>
    <t>242134835</t>
  </si>
  <si>
    <t>86</t>
  </si>
  <si>
    <t>28376381</t>
  </si>
  <si>
    <t>deska z polystyrénu XPS, hrana polodrážková a hladký povrch s vyšší odolností tl 80mm</t>
  </si>
  <si>
    <t>875533188</t>
  </si>
  <si>
    <t>63,8*1,05 'Přepočtené koeficientem množství</t>
  </si>
  <si>
    <t>87</t>
  </si>
  <si>
    <t>713131135</t>
  </si>
  <si>
    <t>Montáž izolace tepelné stěn nastřelením rohoží, pásů, dílců, desek vně objektu</t>
  </si>
  <si>
    <t>1451035593</t>
  </si>
  <si>
    <t>zateplení věnce</t>
  </si>
  <si>
    <t>(14,65+5,775)*2*0,25*2</t>
  </si>
  <si>
    <t>88</t>
  </si>
  <si>
    <t>28375946</t>
  </si>
  <si>
    <t>deska EPS 100 fasádní λ=0,037 tl 60mm</t>
  </si>
  <si>
    <t>-5326910</t>
  </si>
  <si>
    <t>20,425*1,05 'Přepočtené koeficientem množství</t>
  </si>
  <si>
    <t>89</t>
  </si>
  <si>
    <t>713131141</t>
  </si>
  <si>
    <t>Montáž izolace tepelné stěn a základů lepením celoplošně rohoží, pásů, dílců, desek</t>
  </si>
  <si>
    <t>-1640742495</t>
  </si>
  <si>
    <t>90</t>
  </si>
  <si>
    <t>28376441</t>
  </si>
  <si>
    <t>deska z polystyrénu XPS, hrana rovná a strukturovaný povrch 300kPa tl 60mm</t>
  </si>
  <si>
    <t>175705046</t>
  </si>
  <si>
    <t>(14,75+5,875)*2*1,0*1,1</t>
  </si>
  <si>
    <t>91</t>
  </si>
  <si>
    <t>713191132</t>
  </si>
  <si>
    <t>Montáž izolace tepelné podlah, stropů vrchem nebo střech překrytí separační fólií z PE</t>
  </si>
  <si>
    <t>-1726300399</t>
  </si>
  <si>
    <t>92</t>
  </si>
  <si>
    <t>28323056</t>
  </si>
  <si>
    <t>fólie PE (500 kg/m3) separační podlahová oddělující tepelnou izolaci tl 1mm</t>
  </si>
  <si>
    <t>-1245393512</t>
  </si>
  <si>
    <t>63,8*1,1655 'Přepočtené koeficientem množství</t>
  </si>
  <si>
    <t>93</t>
  </si>
  <si>
    <t>713191134</t>
  </si>
  <si>
    <t>Montáž izolace tepelné podlah, stropů vrchem nebo střech překrytí fólií se svařovaným spojem</t>
  </si>
  <si>
    <t>-343363932</t>
  </si>
  <si>
    <t>difúzní fólie</t>
  </si>
  <si>
    <t>94</t>
  </si>
  <si>
    <t>28329223</t>
  </si>
  <si>
    <t>fólie difuzně propustné s nakašírovanou strukturovanou rohoží pod hladkou plechovou krytinu</t>
  </si>
  <si>
    <t>-982205542</t>
  </si>
  <si>
    <t>95</t>
  </si>
  <si>
    <t>998713201</t>
  </si>
  <si>
    <t>Přesun hmot procentní pro izolace tepelné v objektech v do 6 m</t>
  </si>
  <si>
    <t>-47650218</t>
  </si>
  <si>
    <t>762</t>
  </si>
  <si>
    <t>Konstrukce tesařské</t>
  </si>
  <si>
    <t>96</t>
  </si>
  <si>
    <t>762085103</t>
  </si>
  <si>
    <t>Montáž kotevních želez, příložek, patek nebo táhel</t>
  </si>
  <si>
    <t>-1789648632</t>
  </si>
  <si>
    <t>97</t>
  </si>
  <si>
    <t>31197004</t>
  </si>
  <si>
    <t>tyč závitová Pz 4.6 M12</t>
  </si>
  <si>
    <t>953338225</t>
  </si>
  <si>
    <t>0,4*18</t>
  </si>
  <si>
    <t>98</t>
  </si>
  <si>
    <t>762332131</t>
  </si>
  <si>
    <t>Montáž vázaných kcí krovů pravidelných z hraněného řeziva průřezové plochy do 120 cm2</t>
  </si>
  <si>
    <t>841876330</t>
  </si>
  <si>
    <t>5,9*32</t>
  </si>
  <si>
    <t>1,93*32</t>
  </si>
  <si>
    <t>99</t>
  </si>
  <si>
    <t>60512125</t>
  </si>
  <si>
    <t>hranol stavební řezivo průřezu do 120cm2 do dl 6m</t>
  </si>
  <si>
    <t>-226326204</t>
  </si>
  <si>
    <t>(2,53+2,039+0,371)*1,1</t>
  </si>
  <si>
    <t>100</t>
  </si>
  <si>
    <t>762332132</t>
  </si>
  <si>
    <t>Montáž vázaných kcí krovů pravidelných z hraněného řeziva průřezové plochy do 224 cm2</t>
  </si>
  <si>
    <t>-74995767</t>
  </si>
  <si>
    <t>4,8*4+4,1*2</t>
  </si>
  <si>
    <t>4,65*34</t>
  </si>
  <si>
    <t>101</t>
  </si>
  <si>
    <t>60512130</t>
  </si>
  <si>
    <t>hranol stavební řezivo průřezu do 224cm2 do dl 6m</t>
  </si>
  <si>
    <t>-1679259955</t>
  </si>
  <si>
    <t>(0,376+0,161+2,53)*1,1</t>
  </si>
  <si>
    <t>102</t>
  </si>
  <si>
    <t>762342214.1</t>
  </si>
  <si>
    <t>Montáž bednění na střechách jednoduchých sklonu do 60° osové vzdálenosti do 250 mm</t>
  </si>
  <si>
    <t>133780739</t>
  </si>
  <si>
    <t>15,25*4,65*2</t>
  </si>
  <si>
    <t>103</t>
  </si>
  <si>
    <t>60511081</t>
  </si>
  <si>
    <t>řezivo jehličnaté středové smrk tl 18-32mm dl 4-5m</t>
  </si>
  <si>
    <t>1175598102</t>
  </si>
  <si>
    <t>1,879*1,1</t>
  </si>
  <si>
    <t>104</t>
  </si>
  <si>
    <t>762342441</t>
  </si>
  <si>
    <t>Montáž lišt trojúhelníkových nebo kontralatí na střechách sklonu do 60°</t>
  </si>
  <si>
    <t>821652834</t>
  </si>
  <si>
    <t>105</t>
  </si>
  <si>
    <t>60514106</t>
  </si>
  <si>
    <t>řezivo jehličnaté lať pevnostní třída S10-13 průřez 40x60mm</t>
  </si>
  <si>
    <t>-1665471956</t>
  </si>
  <si>
    <t>0,569*1,1</t>
  </si>
  <si>
    <t>106</t>
  </si>
  <si>
    <t>762395000</t>
  </si>
  <si>
    <t>Spojovací prostředky krovů, bednění, laťování, nadstřešních konstrukcí</t>
  </si>
  <si>
    <t>1685168164</t>
  </si>
  <si>
    <t>107</t>
  </si>
  <si>
    <t>762842122.1</t>
  </si>
  <si>
    <t>Montáž+dodávka podbíjení střech šikmých vnějšího přesahu š do 0,8 m z hoblovaných prken na pero a drážku vč.pomocné konstr.spoj.prvků,povrch.úpravy a vč.všech doplňků</t>
  </si>
  <si>
    <t>-1029761764</t>
  </si>
  <si>
    <t>15,25*0,65*2</t>
  </si>
  <si>
    <t>4,65*0,3*2*2</t>
  </si>
  <si>
    <t>108</t>
  </si>
  <si>
    <t>762842122.2</t>
  </si>
  <si>
    <t>Montáž+dodávka lávka z desek OSB tl.22mm vč.pomocné konstr.spoj.prvků,povrch.úpravy a vč.všech doplňků</t>
  </si>
  <si>
    <t>1936440928</t>
  </si>
  <si>
    <t>1,3*(15,25-0,3*2)</t>
  </si>
  <si>
    <t>109</t>
  </si>
  <si>
    <t>998762201</t>
  </si>
  <si>
    <t>Přesun hmot procentní pro kce tesařské v objektech v do 6 m</t>
  </si>
  <si>
    <t>-1192177204</t>
  </si>
  <si>
    <t>763</t>
  </si>
  <si>
    <t>Konstrukce suché výstavby</t>
  </si>
  <si>
    <t>110</t>
  </si>
  <si>
    <t>763131511</t>
  </si>
  <si>
    <t>SDK podhled deska 1xA 12,5 bez izolace jednovrstvá spodní kce profil CD+UD</t>
  </si>
  <si>
    <t>329303678</t>
  </si>
  <si>
    <t>111</t>
  </si>
  <si>
    <t>763131551</t>
  </si>
  <si>
    <t>SDK podhled deska 1xH2 12,5 bez izolace jednovrstvá spodní kce profil CD+UD</t>
  </si>
  <si>
    <t>1525907272</t>
  </si>
  <si>
    <t>14,9*2+5,0+8,6+6,1+3,0</t>
  </si>
  <si>
    <t>763131751</t>
  </si>
  <si>
    <t>Montáž parotěsné zábrany do SDK podhledu</t>
  </si>
  <si>
    <t>1562334156</t>
  </si>
  <si>
    <t>113</t>
  </si>
  <si>
    <t>28329282</t>
  </si>
  <si>
    <t>fólie PE vyztužená Al vrstvou pro parotěsnou vrstvu 170g/m2</t>
  </si>
  <si>
    <t>1307906821</t>
  </si>
  <si>
    <t>84,604*1,1235 'Přepočtené koeficientem množství</t>
  </si>
  <si>
    <t>114</t>
  </si>
  <si>
    <t>763164541</t>
  </si>
  <si>
    <t>SDK obklad kcí tvaru L š do 0,8 m desky 1xH2 12,5</t>
  </si>
  <si>
    <t>-624181773</t>
  </si>
  <si>
    <t>zakrytí stupačky</t>
  </si>
  <si>
    <t>2,85*5</t>
  </si>
  <si>
    <t>115</t>
  </si>
  <si>
    <t>763411111</t>
  </si>
  <si>
    <t>Sanitární příčky do mokrého prostředí, desky s HPL - laminátem tl 19,6 mm</t>
  </si>
  <si>
    <t>-1248260884</t>
  </si>
  <si>
    <t>odk.S1</t>
  </si>
  <si>
    <t>(1,9+1,25+0,15)*2,0</t>
  </si>
  <si>
    <t>-0,7*1,97*2</t>
  </si>
  <si>
    <t>odk.S2</t>
  </si>
  <si>
    <t>(2,775+1,25*2+0,15*2)*2,0</t>
  </si>
  <si>
    <t>-0,7*1,97*3</t>
  </si>
  <si>
    <t>116</t>
  </si>
  <si>
    <t>763411121</t>
  </si>
  <si>
    <t>Dveře sanitárních příček, desky s HPL - laminátem tl 19,6 mm, š do 800 mm, v do 2000 mm</t>
  </si>
  <si>
    <t>949049072</t>
  </si>
  <si>
    <t>2+3</t>
  </si>
  <si>
    <t>117</t>
  </si>
  <si>
    <t>763411211</t>
  </si>
  <si>
    <t>Dělící přepážky k pisoárům, desky s HPL - laminátem tl 19,6 mm</t>
  </si>
  <si>
    <t>711250624</t>
  </si>
  <si>
    <t>"S3"   0,7*1,2</t>
  </si>
  <si>
    <t>118</t>
  </si>
  <si>
    <t>998763401</t>
  </si>
  <si>
    <t>Přesun hmot procentní pro sádrokartonové konstrukce v objektech v do 6 m</t>
  </si>
  <si>
    <t>213563067</t>
  </si>
  <si>
    <t>764</t>
  </si>
  <si>
    <t>Konstrukce klempířské</t>
  </si>
  <si>
    <t>119</t>
  </si>
  <si>
    <t>764111643</t>
  </si>
  <si>
    <t>Krytina střechy rovné drážkováním ze svitků z Pz plechu s povrchovou úpravou do rš 670 mm sklonu do 60°</t>
  </si>
  <si>
    <t>-1952222927</t>
  </si>
  <si>
    <t>142</t>
  </si>
  <si>
    <t>120</t>
  </si>
  <si>
    <t>764211625.1</t>
  </si>
  <si>
    <t>Oplechování větraného hřebene z Pz s povrchovou úpravou vč.všech doplňků</t>
  </si>
  <si>
    <t>1578957754</t>
  </si>
  <si>
    <t>121</t>
  </si>
  <si>
    <t>764212637.1</t>
  </si>
  <si>
    <t>Oplechování štítu závětrnou lištou z Pz s povrchovou úpravou vč.všech doplňků</t>
  </si>
  <si>
    <t>-635003396</t>
  </si>
  <si>
    <t>4,65*2*2</t>
  </si>
  <si>
    <t>122</t>
  </si>
  <si>
    <t>764212664</t>
  </si>
  <si>
    <t>Oplechování rovné okapové hrany z Pz s povrchovou úpravou vč.všech doplňků</t>
  </si>
  <si>
    <t>-1280104441</t>
  </si>
  <si>
    <t>15,25*2</t>
  </si>
  <si>
    <t>123</t>
  </si>
  <si>
    <t>764213455</t>
  </si>
  <si>
    <t>Sněhový zachytávač krytiny z Pz plechu průběžný jednotrubkový</t>
  </si>
  <si>
    <t>672041088</t>
  </si>
  <si>
    <t>124</t>
  </si>
  <si>
    <t>764216604</t>
  </si>
  <si>
    <t>Oplechování rovných parapetů mechanicky kotvené z Pz s povrchovou úpravou rš 275 mm  vč.všech doplňků</t>
  </si>
  <si>
    <t>-634419982</t>
  </si>
  <si>
    <t>1,0*12</t>
  </si>
  <si>
    <t>125</t>
  </si>
  <si>
    <t>764315632</t>
  </si>
  <si>
    <t>Lemování trub prostupovou manžetou z Pz s povrch úpravou střech s krytinou skládanou D do 100 mm</t>
  </si>
  <si>
    <t>2129392456</t>
  </si>
  <si>
    <t>126</t>
  </si>
  <si>
    <t>764511603</t>
  </si>
  <si>
    <t>Žlab podokapní půlkruhový z Pz s povrchovou úpravou š 150 mm vč.všech doplňků</t>
  </si>
  <si>
    <t>453682192</t>
  </si>
  <si>
    <t>"K2"   30,5</t>
  </si>
  <si>
    <t>127</t>
  </si>
  <si>
    <t>764511644</t>
  </si>
  <si>
    <t>Kotlík oválný (trychtýřový) pro podokapní žlaby z Pz s povrchovou úpravou 400/100 mm vč.všech doplňků</t>
  </si>
  <si>
    <t>1541082482</t>
  </si>
  <si>
    <t>128</t>
  </si>
  <si>
    <t>764518622</t>
  </si>
  <si>
    <t>Svody kruhové včetně objímek, kolen, odskoků z Pz s povrchovou úpravou průměru 100 mm  vč.všech doplňků</t>
  </si>
  <si>
    <t>1505828009</t>
  </si>
  <si>
    <t>"K3"     12,6</t>
  </si>
  <si>
    <t>129</t>
  </si>
  <si>
    <t>998764201</t>
  </si>
  <si>
    <t>Přesun hmot procentní pro konstrukce klempířské v objektech v do 6 m</t>
  </si>
  <si>
    <t>-391388391</t>
  </si>
  <si>
    <t>765</t>
  </si>
  <si>
    <t>Krytina skládaná</t>
  </si>
  <si>
    <t>130</t>
  </si>
  <si>
    <t>765191013</t>
  </si>
  <si>
    <t>Montáž pojistné hydroizolační nebo parotěsné fólie kladené přes 20° volně na bednění nebo tepelnou izolaci</t>
  </si>
  <si>
    <t>-2065366353</t>
  </si>
  <si>
    <t>142*2</t>
  </si>
  <si>
    <t>131</t>
  </si>
  <si>
    <t>28329322</t>
  </si>
  <si>
    <t>fólie kontaktní difuzně propustná pro doplňkovou hydroizolační vrstvu, čtyřvrstvá mikroporézní PP 160g/m2</t>
  </si>
  <si>
    <t>-1316420575</t>
  </si>
  <si>
    <t>142*1,1 'Přepočtené koeficientem množství</t>
  </si>
  <si>
    <t>132</t>
  </si>
  <si>
    <t>28329043</t>
  </si>
  <si>
    <t>fólie difuzně propustné s nakašírovanou strukturovanou rohoží pod hladkou plechovou krytinu se samolepící páskou v podélném přesahu</t>
  </si>
  <si>
    <t>299440075</t>
  </si>
  <si>
    <t>142*1,1</t>
  </si>
  <si>
    <t>766</t>
  </si>
  <si>
    <t>Konstrukce truhlářské</t>
  </si>
  <si>
    <t>133</t>
  </si>
  <si>
    <t>766231113.1</t>
  </si>
  <si>
    <t>Montáž výlez na půdu</t>
  </si>
  <si>
    <t>758419512</t>
  </si>
  <si>
    <t>134</t>
  </si>
  <si>
    <t>61233174</t>
  </si>
  <si>
    <t>uzávěr prostupový protipožární s plechovým víkem s protipožární,protihlukovou a zateplovací vložkou,EW 15 DP3  vč.všech doplňků  podrobný popis odk.3</t>
  </si>
  <si>
    <t>1604580778</t>
  </si>
  <si>
    <t>"odk.3"   1</t>
  </si>
  <si>
    <t>135</t>
  </si>
  <si>
    <t>766412213.1</t>
  </si>
  <si>
    <t>Mont+dod venkovní obklad stěn vč.roštu,spoj.prostředků,povrch.úpravy a vč.všech doplňků</t>
  </si>
  <si>
    <t>-121263150</t>
  </si>
  <si>
    <t>5,775*0,3*2</t>
  </si>
  <si>
    <t>136</t>
  </si>
  <si>
    <t>766622131</t>
  </si>
  <si>
    <t>Montáž plastových oken plochy přes 1 m2 otevíravých výšky do 1,5 m s rámem do zdiva</t>
  </si>
  <si>
    <t>-73769899</t>
  </si>
  <si>
    <t>0,9*1,35*2</t>
  </si>
  <si>
    <t>137</t>
  </si>
  <si>
    <t>766622216</t>
  </si>
  <si>
    <t>Montáž plastových oken plochy do 1 m2 otevíravých s rámem do zdiva</t>
  </si>
  <si>
    <t>-1926882377</t>
  </si>
  <si>
    <t>138</t>
  </si>
  <si>
    <t>61140049.1</t>
  </si>
  <si>
    <t>okno plastové sklopné dvojsklo 900x600mm vč.rámu,pákového uzávěru a všech doplňků  podrobný popis odk.2</t>
  </si>
  <si>
    <t>-597526482</t>
  </si>
  <si>
    <t>139</t>
  </si>
  <si>
    <t>61140049.2</t>
  </si>
  <si>
    <t>okno plastové sklopné dvojsklo 900x1350mm vč.rámu,pákového uzávěru a všech doplňků  podrobný popis odk.1</t>
  </si>
  <si>
    <t>-1899897162</t>
  </si>
  <si>
    <t>140</t>
  </si>
  <si>
    <t>766660001</t>
  </si>
  <si>
    <t>Montáž dveřních křídel otvíravých jednokřídlových š do 0,8 m do ocelové zárubně</t>
  </si>
  <si>
    <t>-330628085</t>
  </si>
  <si>
    <t>141</t>
  </si>
  <si>
    <t>61162086</t>
  </si>
  <si>
    <t>dveře jednokřídlé  plné 800x1970  vč.kování,podrobný popis odk.1/L,3/P</t>
  </si>
  <si>
    <t>-2046623205</t>
  </si>
  <si>
    <t>766660002</t>
  </si>
  <si>
    <t>Montáž dveřních křídel otvíravých jednokřídlových š přes 0,8 m do ocelové zárubně</t>
  </si>
  <si>
    <t>-1732003309</t>
  </si>
  <si>
    <t>143</t>
  </si>
  <si>
    <t>61162087.1</t>
  </si>
  <si>
    <t>dveře jednokřídlé  plné 900x1970  vč.kování,podrobný popis odk.2/L</t>
  </si>
  <si>
    <t>1658484559</t>
  </si>
  <si>
    <t>144</t>
  </si>
  <si>
    <t>61162087.2</t>
  </si>
  <si>
    <t>dveře jednokřídlé  plné 900x1970  vč.kování,madla,podrobný popis odk.2/P</t>
  </si>
  <si>
    <t>780017198</t>
  </si>
  <si>
    <t>145</t>
  </si>
  <si>
    <t>766660461</t>
  </si>
  <si>
    <t>Montáž vchodových dveří dvoukřídlových s nadsvětlíkem do zdiva  vč.rámu</t>
  </si>
  <si>
    <t>1231772758</t>
  </si>
  <si>
    <t>"odk.1/P "   1</t>
  </si>
  <si>
    <t>146</t>
  </si>
  <si>
    <t>61140511.1</t>
  </si>
  <si>
    <t xml:space="preserve">dveře dvoukřídlé plastové asymetrické s plnou a  proskl.výplní 1500/2350mm vč.rámu,madla ,hliník.práh,kování a všech doplňků, podrobný popis odk.P/1 </t>
  </si>
  <si>
    <t>88254463</t>
  </si>
  <si>
    <t>0,299850074962519*3,335 'Přepočtené koeficientem množství</t>
  </si>
  <si>
    <t>147</t>
  </si>
  <si>
    <t>766694111</t>
  </si>
  <si>
    <t>Montáž parapetních desek dřevěných nebo plastových šířky do 30 cm délky do 1,0 m</t>
  </si>
  <si>
    <t>-878195598</t>
  </si>
  <si>
    <t>148</t>
  </si>
  <si>
    <t>61140079</t>
  </si>
  <si>
    <t>parapet plastový vnitřní – š 250mm, barva bílá</t>
  </si>
  <si>
    <t>1766672941</t>
  </si>
  <si>
    <t>0,9*12*1,05</t>
  </si>
  <si>
    <t>149</t>
  </si>
  <si>
    <t>61140076</t>
  </si>
  <si>
    <t>koncovka k parapetu oboustranná š 600mm, barva bílá</t>
  </si>
  <si>
    <t>-946325054</t>
  </si>
  <si>
    <t>150</t>
  </si>
  <si>
    <t>998766201</t>
  </si>
  <si>
    <t>Přesun hmot procentní pro konstrukce truhlářské v objektech v do 6 m</t>
  </si>
  <si>
    <t>-1893557274</t>
  </si>
  <si>
    <t>767</t>
  </si>
  <si>
    <t>Konstrukce zámečnické</t>
  </si>
  <si>
    <t>151</t>
  </si>
  <si>
    <t>767995116</t>
  </si>
  <si>
    <t>Montáž atypických zámečnických konstrukcí hmotnosti do 250 kg</t>
  </si>
  <si>
    <t>kg</t>
  </si>
  <si>
    <t>-664128064</t>
  </si>
  <si>
    <t>výztuha</t>
  </si>
  <si>
    <t>296,2</t>
  </si>
  <si>
    <t>152</t>
  </si>
  <si>
    <t>13010720</t>
  </si>
  <si>
    <t>ocel profilová I 180 jakost 11 375</t>
  </si>
  <si>
    <t>777750424</t>
  </si>
  <si>
    <t>239*1,15*1,08*0,001</t>
  </si>
  <si>
    <t>153</t>
  </si>
  <si>
    <t>5531R001</t>
  </si>
  <si>
    <t>Zámečnické konstrukce</t>
  </si>
  <si>
    <t>289099177</t>
  </si>
  <si>
    <t>19*1,15</t>
  </si>
  <si>
    <t>154</t>
  </si>
  <si>
    <t>998767201</t>
  </si>
  <si>
    <t>Přesun hmot procentní pro zámečnické konstrukce v objektech v do 6 m</t>
  </si>
  <si>
    <t>-502789522</t>
  </si>
  <si>
    <t>771</t>
  </si>
  <si>
    <t>Podlahy z dlaždic</t>
  </si>
  <si>
    <t>155</t>
  </si>
  <si>
    <t>771121011</t>
  </si>
  <si>
    <t>Nátěr penetrační na podlahu</t>
  </si>
  <si>
    <t>-704755525</t>
  </si>
  <si>
    <t>156</t>
  </si>
  <si>
    <t>771474113</t>
  </si>
  <si>
    <t>Montáž soklů z dlaždic keramických rovných flexibilní lepidlo v do 120 mm</t>
  </si>
  <si>
    <t>-1908540662</t>
  </si>
  <si>
    <t>(5,65+2,0)*2</t>
  </si>
  <si>
    <t>157</t>
  </si>
  <si>
    <t>59761433</t>
  </si>
  <si>
    <t>dlažba keramická slinutá hladká do interiéru i exteriéru pro vysoké mechanické namáhání přes 9 do 12ks/m2 tl 15mm</t>
  </si>
  <si>
    <t>615437871</t>
  </si>
  <si>
    <t>15,300*0,1*1,15</t>
  </si>
  <si>
    <t>158</t>
  </si>
  <si>
    <t>771574112</t>
  </si>
  <si>
    <t>Montáž podlah keramických hladkých lepených flexibilním lepidlem do 12 ks/ m2</t>
  </si>
  <si>
    <t>508998948</t>
  </si>
  <si>
    <t>11,3+14,9*2+5,0+8,6+6,1+3,0-0,9*0,9</t>
  </si>
  <si>
    <t>159</t>
  </si>
  <si>
    <t>805109866</t>
  </si>
  <si>
    <t>62,99*1,15 'Přepočtené koeficientem množství</t>
  </si>
  <si>
    <t>160</t>
  </si>
  <si>
    <t>771574263</t>
  </si>
  <si>
    <t>Montáž podlah keramických pro mechanické zatížení protiskluzných lepených flexibilním lepidlem do 12 ks/m2</t>
  </si>
  <si>
    <t>457338071</t>
  </si>
  <si>
    <t>sprcha</t>
  </si>
  <si>
    <t>0,9*0,9</t>
  </si>
  <si>
    <t>161</t>
  </si>
  <si>
    <t>59761409</t>
  </si>
  <si>
    <t>dlažba keramická slinutá protiskluzná do interiéru i exteriéru pro vysoké mechanické namáhání přes 9 do 12ks/m2</t>
  </si>
  <si>
    <t>1483610703</t>
  </si>
  <si>
    <t>0,81*1,15 'Přepočtené koeficientem množství</t>
  </si>
  <si>
    <t>162</t>
  </si>
  <si>
    <t>771577111</t>
  </si>
  <si>
    <t>Příplatek k montáži podlah keramických lepených flexibilním lepidlem za plochu do 5 m2</t>
  </si>
  <si>
    <t>-1164768004</t>
  </si>
  <si>
    <t>5,0+3,0</t>
  </si>
  <si>
    <t>163</t>
  </si>
  <si>
    <t>771577114</t>
  </si>
  <si>
    <t>Příplatek k montáži podlah keramických lepených flexibilním lepidlem za spárování tmelem dvousložkovým</t>
  </si>
  <si>
    <t>-432370903</t>
  </si>
  <si>
    <t>164</t>
  </si>
  <si>
    <t>771577115</t>
  </si>
  <si>
    <t>Příplatek k montáži podlah keramických lepených flexibilním lepidlem za lepení dvousložkovým lepidlem</t>
  </si>
  <si>
    <t>-431604248</t>
  </si>
  <si>
    <t>165</t>
  </si>
  <si>
    <t>771591112</t>
  </si>
  <si>
    <t>Izolace pod dlažbu nátěrem nebo stěrkou ve dvou vrstvách</t>
  </si>
  <si>
    <t>-1461239580</t>
  </si>
  <si>
    <t>166</t>
  </si>
  <si>
    <t>771591264</t>
  </si>
  <si>
    <t>Izolace těsnícími pásy mezi podlahou a stěnou</t>
  </si>
  <si>
    <t>1583517225</t>
  </si>
  <si>
    <t>(2,8+2,0)*2</t>
  </si>
  <si>
    <t>(1,9+4,875)*2</t>
  </si>
  <si>
    <t>(1,8+3,1+2,2+1,1+3,1+2,775*5)*2</t>
  </si>
  <si>
    <t>(3,1+2,0)*2</t>
  </si>
  <si>
    <t>998771201</t>
  </si>
  <si>
    <t>Přesun hmot procentní pro podlahy z dlaždic v objektech v do 6 m</t>
  </si>
  <si>
    <t>1720960768</t>
  </si>
  <si>
    <t>781</t>
  </si>
  <si>
    <t>Dokončovací práce - obklady</t>
  </si>
  <si>
    <t>168</t>
  </si>
  <si>
    <t>781121011</t>
  </si>
  <si>
    <t>Nátěr penetrační na stěnu</t>
  </si>
  <si>
    <t>-771548264</t>
  </si>
  <si>
    <t>169</t>
  </si>
  <si>
    <t>781131112</t>
  </si>
  <si>
    <t>Izolace pod obklad nátěrem nebo stěrkou ve dvou vrstvách</t>
  </si>
  <si>
    <t>-989936228</t>
  </si>
  <si>
    <t>(2,8+2,0)*2*0,5</t>
  </si>
  <si>
    <t>(1,9+4,875)*2*0,5</t>
  </si>
  <si>
    <t>(3,1+2,0)*2*0,5</t>
  </si>
  <si>
    <t>(3,1+2,775)*2*0,5</t>
  </si>
  <si>
    <t>(1,8+2,775)*2*0,5</t>
  </si>
  <si>
    <t>(3,1+2,775+0,9)*2*0,5</t>
  </si>
  <si>
    <t>0,93*2,0</t>
  </si>
  <si>
    <t>(2,2+2,775)*2*0,5</t>
  </si>
  <si>
    <t>(1,1+2,775)*2*0,5</t>
  </si>
  <si>
    <t>170</t>
  </si>
  <si>
    <t>781474111</t>
  </si>
  <si>
    <t>Montáž obkladů vnitřních keramických hladkých do 9 ks/m2 lepených flexibilním lepidlem</t>
  </si>
  <si>
    <t>1536555229</t>
  </si>
  <si>
    <t>(2,8+2,0)*2*2,0-0,8*2,0*2</t>
  </si>
  <si>
    <t>(1,9+4,875)*2*2,0-0,8*2,0</t>
  </si>
  <si>
    <t>(3,1+2,0)*2*2,0-0,8*2,0*2</t>
  </si>
  <si>
    <t>(3,1+2,775)*2*2,0-0,8*2,0</t>
  </si>
  <si>
    <t>(1,8+2,775)*2*2,0-0,8*2,0</t>
  </si>
  <si>
    <t>(3,1+2,775+0,9)*2*2,0-0,8*2,0-0,9*2,0</t>
  </si>
  <si>
    <t>(2,2+2,775)*2*2,0-0,9*2,0</t>
  </si>
  <si>
    <t>(1,1+2,775)*2*2,0-0,8*2,0</t>
  </si>
  <si>
    <t>parapety+ostění</t>
  </si>
  <si>
    <t>(0,9+0,25*2)*10</t>
  </si>
  <si>
    <t>171</t>
  </si>
  <si>
    <t>59761071</t>
  </si>
  <si>
    <t>obklad keramický hladký přes 12 do 19ks/m2</t>
  </si>
  <si>
    <t>-449194814</t>
  </si>
  <si>
    <t>167*1,15 'Přepočtené koeficientem množství</t>
  </si>
  <si>
    <t>172</t>
  </si>
  <si>
    <t>781477114</t>
  </si>
  <si>
    <t>Příplatek k montáži obkladů vnitřních keramických hladkých za spárování tmelem dvousložkovým</t>
  </si>
  <si>
    <t>776814138</t>
  </si>
  <si>
    <t>173</t>
  </si>
  <si>
    <t>781477115</t>
  </si>
  <si>
    <t>Příplatek k montáži obkladů vnitřních keramických hladkých za lepením lepidlem dvousložkovým</t>
  </si>
  <si>
    <t>15862312</t>
  </si>
  <si>
    <t>174</t>
  </si>
  <si>
    <t>781494111</t>
  </si>
  <si>
    <t>Plastové profily rohové lepené flexibilním lepidlem</t>
  </si>
  <si>
    <t>716625394</t>
  </si>
  <si>
    <t>2,0*(4+6+6+8+6*2+6+4)</t>
  </si>
  <si>
    <t>0,25*2*10</t>
  </si>
  <si>
    <t>175</t>
  </si>
  <si>
    <t>781494411</t>
  </si>
  <si>
    <t>Plastové profily stupňové lepené flexibilním lepidlem</t>
  </si>
  <si>
    <t>-1922607844</t>
  </si>
  <si>
    <t>parapet,přizdívky WC</t>
  </si>
  <si>
    <t>0,9*10</t>
  </si>
  <si>
    <t>1,9+1,0+2,775*2</t>
  </si>
  <si>
    <t>176</t>
  </si>
  <si>
    <t>781494511</t>
  </si>
  <si>
    <t>Plastové profily ukončovací lepené flexibilním lepidlem</t>
  </si>
  <si>
    <t>1034304314</t>
  </si>
  <si>
    <t>(3,1+2,775)*2</t>
  </si>
  <si>
    <t>(1,8+2,775)*2</t>
  </si>
  <si>
    <t>(3,1+2,775+0,9)*2</t>
  </si>
  <si>
    <t>(2,2+2,775)*2</t>
  </si>
  <si>
    <t>(1,1+2,775)*2</t>
  </si>
  <si>
    <t>177</t>
  </si>
  <si>
    <t>998781201</t>
  </si>
  <si>
    <t>Přesun hmot procentní pro obklady keramické v objektech v do 6 m</t>
  </si>
  <si>
    <t>-874566219</t>
  </si>
  <si>
    <t>783</t>
  </si>
  <si>
    <t>Dokončovací práce - nátěry</t>
  </si>
  <si>
    <t>178</t>
  </si>
  <si>
    <t>783213021</t>
  </si>
  <si>
    <t>Napouštěcí dvojnásobný syntetický biodní nátěr tesařských prvků nezabudovaných do konstrukce</t>
  </si>
  <si>
    <t>-676412764</t>
  </si>
  <si>
    <t>0,14*4*(4,8*4+4,1*2)</t>
  </si>
  <si>
    <t>(0,1+0,16)*4,65*34</t>
  </si>
  <si>
    <t>(0,18+0,06)*2*5,9*32</t>
  </si>
  <si>
    <t>(0,12+0,05)*2*1,93*32</t>
  </si>
  <si>
    <t>0,06*4*4,65*34</t>
  </si>
  <si>
    <t>15,25*(0,1+0,028)*2*44</t>
  </si>
  <si>
    <t>179</t>
  </si>
  <si>
    <t>783314101</t>
  </si>
  <si>
    <t>Základní jednonásobný syntetický nátěr zámečnických konstrukcí</t>
  </si>
  <si>
    <t>954771058</t>
  </si>
  <si>
    <t>296,2*54*0,001*2</t>
  </si>
  <si>
    <t>784</t>
  </si>
  <si>
    <t>Dokončovací práce - malby a tapety</t>
  </si>
  <si>
    <t>180</t>
  </si>
  <si>
    <t>784181101</t>
  </si>
  <si>
    <t>Základní akrylátová jednonásobná bezbarvá penetrace podkladu v místnostech výšky do 3,80 m</t>
  </si>
  <si>
    <t>702758505</t>
  </si>
  <si>
    <t>181</t>
  </si>
  <si>
    <t>784211121</t>
  </si>
  <si>
    <t>Dvojnásobné bílé malby ze směsí za mokra středně otěruvzdorných v místnostech výšky do 3,80 m</t>
  </si>
  <si>
    <t>-1223596140</t>
  </si>
  <si>
    <t>stropy</t>
  </si>
  <si>
    <t>(0,9+0,6)*2*0,3*2</t>
  </si>
  <si>
    <t>(2,8+2,0)*2*(2,7-2,0)+4</t>
  </si>
  <si>
    <t>(1,9+4,875)*2*(2,7-2,0)+4</t>
  </si>
  <si>
    <t>(3,1+2,0)*2*(2,7-2,0)+4</t>
  </si>
  <si>
    <t>(3,1+2,775)*2*(2,7-2,0)+4</t>
  </si>
  <si>
    <t>(1,8+2,775)*2*(2,7-2,0)+4</t>
  </si>
  <si>
    <t>(3,1+2,775+0,9)*2*(2,7-2,0)+4</t>
  </si>
  <si>
    <t>(2,2+2,775)*2*(2,7-2,0)+4</t>
  </si>
  <si>
    <t>(1,1+2,775)*2*(2,7-2,0)+4</t>
  </si>
  <si>
    <t>45,937</t>
  </si>
  <si>
    <t>p1</t>
  </si>
  <si>
    <t>27,548</t>
  </si>
  <si>
    <t>p2</t>
  </si>
  <si>
    <t>7,96</t>
  </si>
  <si>
    <t>r</t>
  </si>
  <si>
    <t>103,48</t>
  </si>
  <si>
    <t>s</t>
  </si>
  <si>
    <t>12,703</t>
  </si>
  <si>
    <t>70,246</t>
  </si>
  <si>
    <t>D1.1.4.1 - Zdravotechnika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</si>
  <si>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</si>
  <si>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</si>
  <si>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</si>
  <si>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</si>
  <si>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</si>
  <si>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</si>
  <si>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</si>
  <si>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</si>
  <si>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>132254104</t>
  </si>
  <si>
    <t>Hloubení rýh zapažených š do 800 mm v hornině třídy těžitelnosti I, skupiny 3 objem přes 100 m3 strojně</t>
  </si>
  <si>
    <t>-1646374185</t>
  </si>
  <si>
    <t xml:space="preserve">kanalizace </t>
  </si>
  <si>
    <t>0,8*1,30*(48,00+8,0+24,0)</t>
  </si>
  <si>
    <t>vodovodní přípojka</t>
  </si>
  <si>
    <t>0,6*1,30*26,00</t>
  </si>
  <si>
    <t>133254101</t>
  </si>
  <si>
    <t>Hloubení šachet zapažených v hornině třídy těžitelnosti I, skupiny 3 objem do 20 m3</t>
  </si>
  <si>
    <t>699808813</t>
  </si>
  <si>
    <t>šachty</t>
  </si>
  <si>
    <t>0,8*0,8*1,5*2</t>
  </si>
  <si>
    <t>filtrační šachta</t>
  </si>
  <si>
    <t>0,8*0,8*2,2</t>
  </si>
  <si>
    <t>vsakovací šachta</t>
  </si>
  <si>
    <t>2,5*2,5*1,5</t>
  </si>
  <si>
    <t>151101101</t>
  </si>
  <si>
    <t>Zřízení příložného pažení a rozepření stěn rýh hl do 2 m</t>
  </si>
  <si>
    <t>-1061927648</t>
  </si>
  <si>
    <t>kanalizace</t>
  </si>
  <si>
    <t>1,30*(48,00+8,0+24,0)*2</t>
  </si>
  <si>
    <t>1,30*26,00*2</t>
  </si>
  <si>
    <t>151101111</t>
  </si>
  <si>
    <t>Odstranění příložného pažení a rozepření stěn rýh hl do 2 m</t>
  </si>
  <si>
    <t>1311272155</t>
  </si>
  <si>
    <t>151101201</t>
  </si>
  <si>
    <t>Zřízení příložného pažení stěn výkopu hl do 4 m</t>
  </si>
  <si>
    <t>-1987084775</t>
  </si>
  <si>
    <t>0,8*4*1,5*2</t>
  </si>
  <si>
    <t>0,8*4*2,2</t>
  </si>
  <si>
    <t>2,5*4*1,5</t>
  </si>
  <si>
    <t>151101211</t>
  </si>
  <si>
    <t>Odstranění příložného pažení stěn hl do 4 m</t>
  </si>
  <si>
    <t>1770346683</t>
  </si>
  <si>
    <t>-1132899918</t>
  </si>
  <si>
    <t>přebytečná zemina</t>
  </si>
  <si>
    <t>r+s</t>
  </si>
  <si>
    <t>-884952160</t>
  </si>
  <si>
    <t>229,685*5 'Přepočtené koeficientem množství</t>
  </si>
  <si>
    <t>1533560327</t>
  </si>
  <si>
    <t>774734627</t>
  </si>
  <si>
    <t>-1835459767</t>
  </si>
  <si>
    <t>-1997398395</t>
  </si>
  <si>
    <t>-p1-p2</t>
  </si>
  <si>
    <t>-0,45*0,45*2,2</t>
  </si>
  <si>
    <t>-0,45*0,45*1,5*2</t>
  </si>
  <si>
    <t>-2,5*2,5*1,5</t>
  </si>
  <si>
    <t>175151201</t>
  </si>
  <si>
    <t>Obsypání objektu nad přilehlým původním terénem sypaninou bez prohození, uloženou do 3 m strojně</t>
  </si>
  <si>
    <t>1543170584</t>
  </si>
  <si>
    <t>-1,5*1,5*1,5</t>
  </si>
  <si>
    <t>p3</t>
  </si>
  <si>
    <t>58337331</t>
  </si>
  <si>
    <t>štěrkopísek frakce 0/22</t>
  </si>
  <si>
    <t>1174026856</t>
  </si>
  <si>
    <t>6*2 'Přepočtené koeficientem množství</t>
  </si>
  <si>
    <t>175151101</t>
  </si>
  <si>
    <t>Obsypání potrubí strojně sypaninou bez prohození, uloženou do 3 m</t>
  </si>
  <si>
    <t>-705083611</t>
  </si>
  <si>
    <t>kanalizace mimo základy</t>
  </si>
  <si>
    <t>0,8*0,35*(48,00+8,0+24,0)</t>
  </si>
  <si>
    <t>0,60*0,33*26,00</t>
  </si>
  <si>
    <t>58337303</t>
  </si>
  <si>
    <t>štěrkopísek frakce 0/8</t>
  </si>
  <si>
    <t>-1962368777</t>
  </si>
  <si>
    <t>37,8624552917684*2 'Přepočtené koeficientem množství</t>
  </si>
  <si>
    <t>242111115.1</t>
  </si>
  <si>
    <t>Osazení vsakovací šachty</t>
  </si>
  <si>
    <t>-359541307</t>
  </si>
  <si>
    <t>2*1,0</t>
  </si>
  <si>
    <t>PFB.1122166J</t>
  </si>
  <si>
    <t>Skruž TBS-Q.1 150/100 PS</t>
  </si>
  <si>
    <t>123832371</t>
  </si>
  <si>
    <t>451572111</t>
  </si>
  <si>
    <t>Lože pod potrubí otevřený výkop z kameniva drobného těženého</t>
  </si>
  <si>
    <t>242391400</t>
  </si>
  <si>
    <t>0,8*0,10*(48,00+8,0+24,0)</t>
  </si>
  <si>
    <t>0,60*0,10*26,00</t>
  </si>
  <si>
    <t>451573111</t>
  </si>
  <si>
    <t>Lože pod potrubí otevřený výkop ze štěrkopísku</t>
  </si>
  <si>
    <t>-1932286210</t>
  </si>
  <si>
    <t>"VŠ"</t>
  </si>
  <si>
    <t>1,8*1,8*0,3</t>
  </si>
  <si>
    <t>Trubní vedení</t>
  </si>
  <si>
    <t>871161211</t>
  </si>
  <si>
    <t>Montáž potrubí z PE100 SDR 11 otevřený výkop svařovaných elektrotvarovkou D 32 x 3,0 mm</t>
  </si>
  <si>
    <t>1585017965</t>
  </si>
  <si>
    <t>28613170</t>
  </si>
  <si>
    <t>trubka vodovodní PE100 SDR11 se signalizační vrstvou 32x3,0mm</t>
  </si>
  <si>
    <t>-1109863141</t>
  </si>
  <si>
    <t>26*1,015 'Přepočtené koeficientem množství</t>
  </si>
  <si>
    <t>871265211</t>
  </si>
  <si>
    <t>Kanalizační potrubí z tvrdého PVC jednovrstvé tuhost třídy SN4 DN 110</t>
  </si>
  <si>
    <t>-1262589058</t>
  </si>
  <si>
    <t>871275211</t>
  </si>
  <si>
    <t>Kanalizační potrubí z tvrdého PVC jednovrstvé tuhost třídy SN4 DN 125</t>
  </si>
  <si>
    <t>-1083764792</t>
  </si>
  <si>
    <t>871315211</t>
  </si>
  <si>
    <t>Kanalizační potrubí z tvrdého PVC jednovrstvé tuhost třídy SN4 DN 160</t>
  </si>
  <si>
    <t>1748865371</t>
  </si>
  <si>
    <t>877310321R</t>
  </si>
  <si>
    <t>Napojení na stávající kanalizaci, vč.přechodové tvarovky</t>
  </si>
  <si>
    <t>-432859984</t>
  </si>
  <si>
    <t>879161111R</t>
  </si>
  <si>
    <t>Napojení vodovodní přípojky na stávající potrubí ve stávající vodoměrné šachtě, vč.materiálu</t>
  </si>
  <si>
    <t>1414240460</t>
  </si>
  <si>
    <t>892233122</t>
  </si>
  <si>
    <t>Proplach a dezinfekce vodovodního potrubí DN od 40 do 70</t>
  </si>
  <si>
    <t>-573811599</t>
  </si>
  <si>
    <t>892241111</t>
  </si>
  <si>
    <t>Tlaková zkouška vodou potrubí do 80</t>
  </si>
  <si>
    <t>1934045866</t>
  </si>
  <si>
    <t>892271111</t>
  </si>
  <si>
    <t>Tlaková zkouška vodou potrubí DN 100 nebo 125</t>
  </si>
  <si>
    <t>1121084568</t>
  </si>
  <si>
    <t>48+8</t>
  </si>
  <si>
    <t>892351111</t>
  </si>
  <si>
    <t>Tlaková zkouška vodou potrubí DN 150 nebo 200</t>
  </si>
  <si>
    <t>-1086539995</t>
  </si>
  <si>
    <t>894414211</t>
  </si>
  <si>
    <t>Osazení betonových nebo železobetonových dílců pro šachty desek zákrytových</t>
  </si>
  <si>
    <t>-929610505</t>
  </si>
  <si>
    <t>"VŠ"  1</t>
  </si>
  <si>
    <t>PFB.1121811</t>
  </si>
  <si>
    <t>Deska zákrytováTZK-Q 150-63/17</t>
  </si>
  <si>
    <t>-189020986</t>
  </si>
  <si>
    <t>894811235.R</t>
  </si>
  <si>
    <t>Osazení filtrační šachty</t>
  </si>
  <si>
    <t>1113187878</t>
  </si>
  <si>
    <t>28661035</t>
  </si>
  <si>
    <t>roura šachtová PP korugovaná bez hrdla dno DN 425 dl 2m</t>
  </si>
  <si>
    <t>138072518</t>
  </si>
  <si>
    <t>WVN.IF261500W</t>
  </si>
  <si>
    <t>SPOJKA "IN SITU" 160</t>
  </si>
  <si>
    <t>2101875031</t>
  </si>
  <si>
    <t>28661789</t>
  </si>
  <si>
    <t>koš kalový ocelový pro silniční vpusť 425mm vč. madla</t>
  </si>
  <si>
    <t>-2064410492</t>
  </si>
  <si>
    <t>WVN.RF000190W</t>
  </si>
  <si>
    <t>DNO SILNIČNÍ VPUSTĚ 425</t>
  </si>
  <si>
    <t>1590356986</t>
  </si>
  <si>
    <t>894812003</t>
  </si>
  <si>
    <t>Revizní a čistící šachta z PP šachtové dno DN 400/150 pravý a levý přítok</t>
  </si>
  <si>
    <t>598534398</t>
  </si>
  <si>
    <t>894812031</t>
  </si>
  <si>
    <t>Revizní a čistící šachta z PP DN 400 šachtová roura korugovaná bez hrdla světlé hloubky 1000 mm</t>
  </si>
  <si>
    <t>204635796</t>
  </si>
  <si>
    <t>894812041</t>
  </si>
  <si>
    <t>Příplatek k rourám revizní a čistící šachty z PP DN 400 za uříznutí šachtové roury</t>
  </si>
  <si>
    <t>-886996404</t>
  </si>
  <si>
    <t>894812062</t>
  </si>
  <si>
    <t>Revizní a čistící šachta z PP DN 400 poklop litinový s betonovým rámem pro třídu zatížení B125</t>
  </si>
  <si>
    <t>1318089240</t>
  </si>
  <si>
    <t>899103112</t>
  </si>
  <si>
    <t>Osazení poklopů litinových nebo ocelových včetně rámů pro třídu zatížení B125, C250</t>
  </si>
  <si>
    <t>457042290</t>
  </si>
  <si>
    <t>28661728</t>
  </si>
  <si>
    <t>poklop šachtový betonový  DN 425 pro třídu zatížení B125</t>
  </si>
  <si>
    <t>-1108816103</t>
  </si>
  <si>
    <t>-1382055576</t>
  </si>
  <si>
    <t>59224661</t>
  </si>
  <si>
    <t>poklop šachtový betonová výplň+litina 785(610)x160mm, s odvětráním</t>
  </si>
  <si>
    <t>-680015570</t>
  </si>
  <si>
    <t>899721111</t>
  </si>
  <si>
    <t>Signalizační vodič DN do 150 mm na potrubí</t>
  </si>
  <si>
    <t>391081657</t>
  </si>
  <si>
    <t>899722113</t>
  </si>
  <si>
    <t>Krytí potrubí z plastů výstražnou fólií z PVC 34cm</t>
  </si>
  <si>
    <t>-161780967</t>
  </si>
  <si>
    <t>977151124</t>
  </si>
  <si>
    <t>Jádrové vrty diamantovými korunkami do D 180 mm do stavebních materiálů</t>
  </si>
  <si>
    <t>-852961158</t>
  </si>
  <si>
    <t>HLE.HL800P160</t>
  </si>
  <si>
    <t>Těsnicí manžeta pro prostup potrubí DN160 s PVC manžetou</t>
  </si>
  <si>
    <t>859317849</t>
  </si>
  <si>
    <t>998276101</t>
  </si>
  <si>
    <t>Přesun hmot pro trubní vedení z trub z plastických hmot otevřený výkop</t>
  </si>
  <si>
    <t>-1989987938</t>
  </si>
  <si>
    <t>721</t>
  </si>
  <si>
    <t>Zdravotechnika - vnitřní kanalizace</t>
  </si>
  <si>
    <t>721174025</t>
  </si>
  <si>
    <t>Potrubí kanalizační z PP odpadní DN 110</t>
  </si>
  <si>
    <t>-99387205</t>
  </si>
  <si>
    <t>OSM.115600</t>
  </si>
  <si>
    <t>HTRE čistící tvarovka DN110</t>
  </si>
  <si>
    <t>1545354668</t>
  </si>
  <si>
    <t>721174042</t>
  </si>
  <si>
    <t>Potrubí kanalizační z PP připojovací DN 32-40</t>
  </si>
  <si>
    <t>-1156334788</t>
  </si>
  <si>
    <t>2,00+7,00</t>
  </si>
  <si>
    <t>721174043</t>
  </si>
  <si>
    <t>Potrubí kanalizační z PP připojovací DN 50</t>
  </si>
  <si>
    <t>-107900895</t>
  </si>
  <si>
    <t>721174044</t>
  </si>
  <si>
    <t>Potrubí kanalizační z PP připojovací DN 75</t>
  </si>
  <si>
    <t>-921854869</t>
  </si>
  <si>
    <t>721194104</t>
  </si>
  <si>
    <t>Vyvedení a upevnění odpadních výpustek DN 40</t>
  </si>
  <si>
    <t>1039461480</t>
  </si>
  <si>
    <t>3+3+1</t>
  </si>
  <si>
    <t>721194105</t>
  </si>
  <si>
    <t>Vyvedení a upevnění odpadních výpustek DN 50</t>
  </si>
  <si>
    <t>-896629773</t>
  </si>
  <si>
    <t>1+1</t>
  </si>
  <si>
    <t>721194109</t>
  </si>
  <si>
    <t>Vyvedení a upevnění odpadních výpustek DN 110</t>
  </si>
  <si>
    <t>-544724751</t>
  </si>
  <si>
    <t>4+3+1+1</t>
  </si>
  <si>
    <t>721211913</t>
  </si>
  <si>
    <t>Montáž vpustí podlahových DN 110 ostatní typ</t>
  </si>
  <si>
    <t>-2062306801</t>
  </si>
  <si>
    <t>HLE.HL310NPR3124</t>
  </si>
  <si>
    <t>Podlahová vpust DN50/75/110 se svislým odtokem a zápachovým uzávěrem PRIMUS, 121x 121mm KLICK-KLACK /115 x 115mm "NIL"</t>
  </si>
  <si>
    <t>868327068</t>
  </si>
  <si>
    <t>721249115</t>
  </si>
  <si>
    <t>Montáž lapače střešních splavenin z PP DN 110 ostatní typ</t>
  </si>
  <si>
    <t>1012822183</t>
  </si>
  <si>
    <t>HLE.HL6602</t>
  </si>
  <si>
    <t>Lapač střešních splavenin DN110/125 s košem pro zachytávání nečistot, se suchou klapkou proti zápachu, čistícím víčkem a těsnícími kroužky d 75-110mm</t>
  </si>
  <si>
    <t>-73549848</t>
  </si>
  <si>
    <t>721273153</t>
  </si>
  <si>
    <t>Hlavice ventilační polypropylen PP DN 110</t>
  </si>
  <si>
    <t>1503524692</t>
  </si>
  <si>
    <t>721274103</t>
  </si>
  <si>
    <t>Přivzdušňovací ventil venkovní odpadních potrubí DN 110</t>
  </si>
  <si>
    <t>-2019089498</t>
  </si>
  <si>
    <t>721290111</t>
  </si>
  <si>
    <t>Zkouška těsnosti potrubí kanalizace vodou do DN 125</t>
  </si>
  <si>
    <t>1788542606</t>
  </si>
  <si>
    <t>2+7+4+1+35</t>
  </si>
  <si>
    <t>998721201</t>
  </si>
  <si>
    <t>Přesun hmot procentní pro vnitřní kanalizace v objektech v do 6 m</t>
  </si>
  <si>
    <t>-445411111</t>
  </si>
  <si>
    <t>722</t>
  </si>
  <si>
    <t>Zdravotechnika - vnitřní vodovod</t>
  </si>
  <si>
    <t>722174002</t>
  </si>
  <si>
    <t>Potrubí vodovodní plastové PPR svar polyfúze PN 16 D 20x2,8 mm</t>
  </si>
  <si>
    <t>1184292137</t>
  </si>
  <si>
    <t>722174003</t>
  </si>
  <si>
    <t>Potrubí vodovodní plastové PPR svar polyfúze PN 16 D 25x3,5 mm</t>
  </si>
  <si>
    <t>398908341</t>
  </si>
  <si>
    <t>722174004</t>
  </si>
  <si>
    <t>Potrubí vodovodní plastové PPR svar polyfúze PN 16 D 32x4,4 mm</t>
  </si>
  <si>
    <t>-648517578</t>
  </si>
  <si>
    <t>722181211</t>
  </si>
  <si>
    <t>Ochrana vodovodního potrubí přilepenými termoizolačními trubicemi z PE tl do 6 mm DN do 22 mm</t>
  </si>
  <si>
    <t>-385274213</t>
  </si>
  <si>
    <t>722181212</t>
  </si>
  <si>
    <t>Ochrana vodovodního potrubí přilepenými termoizolačními trubicemi z PE tl do 6 mm DN do 32 mm</t>
  </si>
  <si>
    <t>-1829109591</t>
  </si>
  <si>
    <t>25+13</t>
  </si>
  <si>
    <t>722181231</t>
  </si>
  <si>
    <t>Ochrana vodovodního potrubí přilepenými termoizolačními trubicemi z PE tl do 13 mm DN do 22 mm</t>
  </si>
  <si>
    <t>-1187456233</t>
  </si>
  <si>
    <t>722181232</t>
  </si>
  <si>
    <t>Ochrana vodovodního potrubí přilepenými termoizolačními trubicemi z PE tl do 13 mm DN do 45 mm</t>
  </si>
  <si>
    <t>1341869170</t>
  </si>
  <si>
    <t>722220161</t>
  </si>
  <si>
    <t>Nástěnný komplet plastový PPR PN 20 DN 20 x G 1/2"</t>
  </si>
  <si>
    <t>soubor</t>
  </si>
  <si>
    <t>-759344802</t>
  </si>
  <si>
    <t>722224115</t>
  </si>
  <si>
    <t>Kohout plnicí nebo vypouštěcí G 1/2" PN 10 s jedním závitem</t>
  </si>
  <si>
    <t>-1412369486</t>
  </si>
  <si>
    <t>722232045</t>
  </si>
  <si>
    <t>Kohout kulový přímý G 1" PN 42 do 185°C vnitřní závit</t>
  </si>
  <si>
    <t>1881644243</t>
  </si>
  <si>
    <t>722232062</t>
  </si>
  <si>
    <t>Kohout kulový přímý G 3/4" PN 42 do 185°C vnitřní závit s vypouštěním</t>
  </si>
  <si>
    <t>2013268505</t>
  </si>
  <si>
    <t>722234265</t>
  </si>
  <si>
    <t>Filtr mosazný G 1" PN 20 do 80°C s 2x vnitřním závitem</t>
  </si>
  <si>
    <t>1180178818</t>
  </si>
  <si>
    <t>722239102</t>
  </si>
  <si>
    <t>Montáž armatur vodovodních se dvěma závity G 3/4"</t>
  </si>
  <si>
    <t>2065925398</t>
  </si>
  <si>
    <t>RGL.14904</t>
  </si>
  <si>
    <t>Ventil termostatický směšovací G 3/4" M, ZV</t>
  </si>
  <si>
    <t>-210136469</t>
  </si>
  <si>
    <t>722290226</t>
  </si>
  <si>
    <t>Zkouška těsnosti vodovodního potrubí závitového do DN 50</t>
  </si>
  <si>
    <t>268792506</t>
  </si>
  <si>
    <t>31+47+13</t>
  </si>
  <si>
    <t>722290234</t>
  </si>
  <si>
    <t>Proplach a dezinfekce vodovodního potrubí do DN 80</t>
  </si>
  <si>
    <t>-1190605205</t>
  </si>
  <si>
    <t>998722201</t>
  </si>
  <si>
    <t>Přesun hmot procentní pro vnitřní vodovod v objektech v do 6 m</t>
  </si>
  <si>
    <t>-1738975139</t>
  </si>
  <si>
    <t>723</t>
  </si>
  <si>
    <t>Zdravotechnika - vnitřní plynovod</t>
  </si>
  <si>
    <t>723170116</t>
  </si>
  <si>
    <t>Potrubí plynové plastové Pe 100, PN 0,4 MPa, D 50 x 4,6 mm - chránička</t>
  </si>
  <si>
    <t>831811658</t>
  </si>
  <si>
    <t>724</t>
  </si>
  <si>
    <t>Zdravotechnika - strojní vybavení</t>
  </si>
  <si>
    <t>724234106</t>
  </si>
  <si>
    <t>tlaková nádoba objemu 12 l s pryžovým vakem vertikálním</t>
  </si>
  <si>
    <t>-429076308</t>
  </si>
  <si>
    <t>998724201</t>
  </si>
  <si>
    <t>Přesun hmot procentní pro strojní vybavení v objektech v do 6 m</t>
  </si>
  <si>
    <t>1528769739</t>
  </si>
  <si>
    <t>725</t>
  </si>
  <si>
    <t>Zdravotechnika - zařizovací předměty</t>
  </si>
  <si>
    <t>725111132</t>
  </si>
  <si>
    <t>Splachovač nádržkový plastový nízkopoložený nebo vysokopoložený</t>
  </si>
  <si>
    <t>-389894711</t>
  </si>
  <si>
    <t>725112022</t>
  </si>
  <si>
    <t>Klozet keramický závěsný na nosné stěny s hlubokým splachováním odpad vodorovný, vč.sedátka</t>
  </si>
  <si>
    <t>-1116698835</t>
  </si>
  <si>
    <t>4+1</t>
  </si>
  <si>
    <t>725119125</t>
  </si>
  <si>
    <t>Montáž klozetových mís závěsných na nosné stěny</t>
  </si>
  <si>
    <t>-1993845111</t>
  </si>
  <si>
    <t>64236093</t>
  </si>
  <si>
    <t>mísa keramická klozetová závěsná bílá dětská, vč.sedátka</t>
  </si>
  <si>
    <t>-446234118</t>
  </si>
  <si>
    <t>725121527</t>
  </si>
  <si>
    <t>Pisoárový záchodek automatický s integrovaným napájecím zdrojem</t>
  </si>
  <si>
    <t>1879974112</t>
  </si>
  <si>
    <t>725121527a</t>
  </si>
  <si>
    <t>Pisoárový záchodek automatický s integrovaným napájecím zdrojem - dětský</t>
  </si>
  <si>
    <t>-1476470674</t>
  </si>
  <si>
    <t>725211603</t>
  </si>
  <si>
    <t>Umyvadlo keramické bílé šířky 600 mm bez krytu na sifon připevněné na stěnu šrouby</t>
  </si>
  <si>
    <t>-558235069</t>
  </si>
  <si>
    <t>725211603a</t>
  </si>
  <si>
    <t>Umyvadlo keramické bílé šířky 600 mm bez krytu na sifon připevněné na stěnu šrouby - dětské, osazeno ve výšce 50 cm</t>
  </si>
  <si>
    <t>-1364969008</t>
  </si>
  <si>
    <t>725211681</t>
  </si>
  <si>
    <t>Umyvadlo keramické bílé zdravotní šířky 640 mm připevněné na stěnu šrouby</t>
  </si>
  <si>
    <t>1505726659</t>
  </si>
  <si>
    <t>725244143</t>
  </si>
  <si>
    <t>Dveře sprchové polorámové skleněné tl. 6 mm otvíravé jednokřídlové do niky šířky 900 mm, tvrzené sklo</t>
  </si>
  <si>
    <t>1292281664</t>
  </si>
  <si>
    <t>725291712</t>
  </si>
  <si>
    <t>Doplňky zařízení koupelen a záchodů smaltované madlo krakorcové dl 834 mm</t>
  </si>
  <si>
    <t>-1576445590</t>
  </si>
  <si>
    <t>725291722</t>
  </si>
  <si>
    <t>Doplňky zařízení koupelen a záchodů smaltované madlo krakorcové sklopné dl 834 mm</t>
  </si>
  <si>
    <t>592538991</t>
  </si>
  <si>
    <t>725331111</t>
  </si>
  <si>
    <t>Výlevka bez výtokových armatur keramická se sklopnou plastovou mřížkou 500 mm</t>
  </si>
  <si>
    <t>1732897183</t>
  </si>
  <si>
    <t>725532124</t>
  </si>
  <si>
    <t>Elektrický ohřívač zásobníkový akumulační závěsný svislý 160 l / 2,2 kW</t>
  </si>
  <si>
    <t>-1670074744</t>
  </si>
  <si>
    <t>725535212</t>
  </si>
  <si>
    <t>Ventil pojistný G 3/4"</t>
  </si>
  <si>
    <t>1021557434</t>
  </si>
  <si>
    <t>725800967</t>
  </si>
  <si>
    <t>Prodloužení baterie G 1/2</t>
  </si>
  <si>
    <t>287862750</t>
  </si>
  <si>
    <t>725813111</t>
  </si>
  <si>
    <t>Ventil rohový bez připojovací trubičky nebo flexi hadičky G 1/2"</t>
  </si>
  <si>
    <t>1056726663</t>
  </si>
  <si>
    <t>2+3+2*3+2+4+3+1+1+1+1</t>
  </si>
  <si>
    <t>725821312</t>
  </si>
  <si>
    <t>Baterie dřezová nástěnná páková s otáčivým kulatým ústím a délkou ramínka 210 mm</t>
  </si>
  <si>
    <t>-1472867649</t>
  </si>
  <si>
    <t>725822611</t>
  </si>
  <si>
    <t>Baterie umyvadlová stojánková páková bez výpusti</t>
  </si>
  <si>
    <t>-4109234</t>
  </si>
  <si>
    <t>725841313</t>
  </si>
  <si>
    <t>Baterie sprchová nástěnná páková, vč.sprchové soupravy</t>
  </si>
  <si>
    <t>1626802528</t>
  </si>
  <si>
    <t>725869101</t>
  </si>
  <si>
    <t>Montáž zápachových uzávěrek umyvadlových do DN 40</t>
  </si>
  <si>
    <t>-438119086</t>
  </si>
  <si>
    <t>HLE.HL21.2</t>
  </si>
  <si>
    <t>Vtok (nálevka) DN32 se zápachovou uzávěrkou a kuličkou pro suchý stav</t>
  </si>
  <si>
    <t>-485451139</t>
  </si>
  <si>
    <t>725980123</t>
  </si>
  <si>
    <t>Dvířka 15/30</t>
  </si>
  <si>
    <t>858365524</t>
  </si>
  <si>
    <t>998725201</t>
  </si>
  <si>
    <t>Přesun hmot procentní pro zařizovací předměty v objektech v do 6 m</t>
  </si>
  <si>
    <t>-429730926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</si>
  <si>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</si>
  <si>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</si>
  <si>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</si>
  <si>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</si>
  <si>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-799448610</t>
  </si>
  <si>
    <t>726111031a</t>
  </si>
  <si>
    <t>Instalační předstěna - klozet s ovládáním zepředu dětský závěsný do masivní zděné kce</t>
  </si>
  <si>
    <t>-1014867714</t>
  </si>
  <si>
    <t>726131043</t>
  </si>
  <si>
    <t>Instalační předstěna - klozet závěsný v 1120 mm s ovládáním zepředu pro postižené</t>
  </si>
  <si>
    <t>-1091634387</t>
  </si>
  <si>
    <t>998726211</t>
  </si>
  <si>
    <t>Přesun hmot procentní pro instalační prefabrikáty v objektech v do 6 m</t>
  </si>
  <si>
    <t>1168807404</t>
  </si>
  <si>
    <t>751</t>
  </si>
  <si>
    <t>Vzduchotechnika</t>
  </si>
  <si>
    <t>751398021</t>
  </si>
  <si>
    <t>Mtž větrací mřížky stěnové do 0,040 m2</t>
  </si>
  <si>
    <t>-2081941792</t>
  </si>
  <si>
    <t>56245613</t>
  </si>
  <si>
    <t>mřížka větrací hranatá plast se žaluzií 150x150mm</t>
  </si>
  <si>
    <t>-1762758875</t>
  </si>
  <si>
    <t>998751201</t>
  </si>
  <si>
    <t>Přesun hmot procentní pro vzduchotechniku v objektech v do 12 m</t>
  </si>
  <si>
    <t>639483881</t>
  </si>
  <si>
    <t>D1.1.4.2 -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</si>
  <si>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</si>
  <si>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</si>
  <si>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</si>
  <si>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</si>
  <si>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</si>
  <si>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2100</t>
  </si>
  <si>
    <t>Elektroinstalace viz.příloha</t>
  </si>
  <si>
    <t>kpl</t>
  </si>
  <si>
    <t>-1306478724</t>
  </si>
  <si>
    <t>10,5</t>
  </si>
  <si>
    <t>or</t>
  </si>
  <si>
    <t>02 - Chodník a terénní úpravy</t>
  </si>
  <si>
    <t xml:space="preserve">    5 - Komunikace pozemní</t>
  </si>
  <si>
    <t>-1922278216</t>
  </si>
  <si>
    <t>70,0</t>
  </si>
  <si>
    <t>122251101</t>
  </si>
  <si>
    <t>Odkopávky a prokopávky nezapažené v hornině třídy těžitelnosti I, skupiny 3 objem do 20 m3 strojně</t>
  </si>
  <si>
    <t>2028718331</t>
  </si>
  <si>
    <t>70,0*(0,25-0,1)</t>
  </si>
  <si>
    <t>1310952064</t>
  </si>
  <si>
    <t>or*0,1</t>
  </si>
  <si>
    <t>dovoz ornice pro rozprostření</t>
  </si>
  <si>
    <t>-1113728956</t>
  </si>
  <si>
    <t>549100526</t>
  </si>
  <si>
    <t>j*5</t>
  </si>
  <si>
    <t>-2128390469</t>
  </si>
  <si>
    <t>-270768231</t>
  </si>
  <si>
    <t>j*2</t>
  </si>
  <si>
    <t>-831899460</t>
  </si>
  <si>
    <t>181311103</t>
  </si>
  <si>
    <t>Rozprostření ornice tl vrstvy do 200 mm v rovině nebo ve svahu do 1:5 ručně</t>
  </si>
  <si>
    <t>1798146831</t>
  </si>
  <si>
    <t>kolem objektu</t>
  </si>
  <si>
    <t>(15,85+0,5*2+6,375+0,5+6,675+0,5)*0,5</t>
  </si>
  <si>
    <t>kolem obrubníků</t>
  </si>
  <si>
    <t>58,0*0,5</t>
  </si>
  <si>
    <t>181411131</t>
  </si>
  <si>
    <t>Založení parkového trávníku výsevem plochy do 1000 m2 v rovině a ve svahu do 1:5</t>
  </si>
  <si>
    <t>-169080155</t>
  </si>
  <si>
    <t>00572410</t>
  </si>
  <si>
    <t>osivo směs travní parková</t>
  </si>
  <si>
    <t>-1796052619</t>
  </si>
  <si>
    <t>45,000*0,03*1,05</t>
  </si>
  <si>
    <t>-1111157923</t>
  </si>
  <si>
    <t>183403153</t>
  </si>
  <si>
    <t>Obdělání půdy hrabáním v rovině a svahu do 1:5</t>
  </si>
  <si>
    <t>1817128219</t>
  </si>
  <si>
    <t>183403161</t>
  </si>
  <si>
    <t>Obdělání půdy válením v rovině a svahu do 1:5</t>
  </si>
  <si>
    <t>-1826259485</t>
  </si>
  <si>
    <t>Komunikace pozemní</t>
  </si>
  <si>
    <t>564831111</t>
  </si>
  <si>
    <t>Podklad ze štěrkodrtě ŠD tl 100 mm</t>
  </si>
  <si>
    <t>1094927550</t>
  </si>
  <si>
    <t>pod obrubník</t>
  </si>
  <si>
    <t>58,0*0,25</t>
  </si>
  <si>
    <t>564851111</t>
  </si>
  <si>
    <t>Podklad ze štěrkodrtě ŠD tl 150 mm</t>
  </si>
  <si>
    <t>800412668</t>
  </si>
  <si>
    <t>596211111</t>
  </si>
  <si>
    <t>Kladení zámkové dlažby komunikací pro pěší tl 60 mm skupiny A pl do 100 m2</t>
  </si>
  <si>
    <t>-1183012844</t>
  </si>
  <si>
    <t>8,255*1,5</t>
  </si>
  <si>
    <t>8,2*1,8</t>
  </si>
  <si>
    <t>(1,8+10,22+2,0)*1,8</t>
  </si>
  <si>
    <t>6,63*1,5</t>
  </si>
  <si>
    <t>Mezisoučet</t>
  </si>
  <si>
    <t>59245015</t>
  </si>
  <si>
    <t>dlažba zámková tvaru I 200x165x60mm přírodní</t>
  </si>
  <si>
    <t>-2124581620</t>
  </si>
  <si>
    <t>63*1,03 'Přepočtené koeficientem množství</t>
  </si>
  <si>
    <t>916231213</t>
  </si>
  <si>
    <t>Osazení chodníkového obrubníku betonového stojatého s boční opěrou do lože z betonu prostého</t>
  </si>
  <si>
    <t>-446698010</t>
  </si>
  <si>
    <t>6,68+8,255+8,2*2+10,22+6,63*2+1,34+0,5*2</t>
  </si>
  <si>
    <t>59217017</t>
  </si>
  <si>
    <t>obrubník betonový chodníkový 1000x100x250mm</t>
  </si>
  <si>
    <t>1585950656</t>
  </si>
  <si>
    <t>58*1,02 'Přepočtené koeficientem množství</t>
  </si>
  <si>
    <t>916991121</t>
  </si>
  <si>
    <t>Lože pod obrubníky, krajníky nebo obruby z dlažebních kostek z betonu prostého</t>
  </si>
  <si>
    <t>2074170222</t>
  </si>
  <si>
    <t>58,000*0,25*0,1</t>
  </si>
  <si>
    <t>998223011</t>
  </si>
  <si>
    <t>Přesun hmot pro pozemní komunikace s krytem dlážděným</t>
  </si>
  <si>
    <t>-1568541508</t>
  </si>
  <si>
    <t>03 -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</si>
  <si>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</si>
  <si>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</si>
  <si>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</si>
  <si>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</si>
  <si>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</si>
  <si>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VRN1</t>
  </si>
  <si>
    <t>Průzkumné, geodetické a projektové práce</t>
  </si>
  <si>
    <t>012103000</t>
  </si>
  <si>
    <t>Geodetické práce před výstavbou</t>
  </si>
  <si>
    <t>1024</t>
  </si>
  <si>
    <t>-1204879229</t>
  </si>
  <si>
    <t>012203000</t>
  </si>
  <si>
    <t>Geodetické práce při provádění stavby</t>
  </si>
  <si>
    <t>162093235</t>
  </si>
  <si>
    <t>012303000</t>
  </si>
  <si>
    <t>Geodetické práce po výstavbě</t>
  </si>
  <si>
    <t>1620456338</t>
  </si>
  <si>
    <t>VRN3</t>
  </si>
  <si>
    <t>Zařízení staveniště</t>
  </si>
  <si>
    <t>030001000</t>
  </si>
  <si>
    <t>1031154864</t>
  </si>
  <si>
    <t>VRN7</t>
  </si>
  <si>
    <t>Provozní vlivy</t>
  </si>
  <si>
    <t>070001000</t>
  </si>
  <si>
    <t>701468039</t>
  </si>
  <si>
    <t>SEZNAM FIGUR</t>
  </si>
  <si>
    <t>Výměra</t>
  </si>
  <si>
    <t xml:space="preserve"> D1.1/ D1.1.1</t>
  </si>
  <si>
    <t>Použití figury:</t>
  </si>
  <si>
    <t xml:space="preserve"> D1.1/ D1.1.4.1</t>
  </si>
  <si>
    <t xml:space="preserve"> D1.1/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</si>
</sst>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AK44" sqref="AK4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65" t="s">
        <v>5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9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21"/>
      <c r="BE5" s="246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21"/>
      <c r="BE6" s="247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47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47"/>
      <c r="BS8" s="18" t="s">
        <v>6</v>
      </c>
    </row>
    <row r="9" spans="1:74" s="1" customFormat="1" ht="14.45" customHeight="1">
      <c r="B9" s="21"/>
      <c r="AR9" s="21"/>
      <c r="BE9" s="247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47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47"/>
      <c r="BS11" s="18" t="s">
        <v>6</v>
      </c>
    </row>
    <row r="12" spans="1:74" s="1" customFormat="1" ht="6.95" customHeight="1">
      <c r="B12" s="21"/>
      <c r="AR12" s="21"/>
      <c r="BE12" s="247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47"/>
      <c r="BS13" s="18" t="s">
        <v>6</v>
      </c>
    </row>
    <row r="14" spans="1:74" ht="12.75">
      <c r="B14" s="21"/>
      <c r="E14" s="252" t="s">
        <v>29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8" t="s">
        <v>27</v>
      </c>
      <c r="AN14" s="30" t="s">
        <v>29</v>
      </c>
      <c r="AR14" s="21"/>
      <c r="BE14" s="247"/>
      <c r="BS14" s="18" t="s">
        <v>6</v>
      </c>
    </row>
    <row r="15" spans="1:74" s="1" customFormat="1" ht="6.95" customHeight="1">
      <c r="B15" s="21"/>
      <c r="AR15" s="21"/>
      <c r="BE15" s="247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47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47"/>
      <c r="BS17" s="18" t="s">
        <v>32</v>
      </c>
    </row>
    <row r="18" spans="1:71" s="1" customFormat="1" ht="6.95" customHeight="1">
      <c r="B18" s="21"/>
      <c r="AR18" s="21"/>
      <c r="BE18" s="247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47"/>
      <c r="BS19" s="18" t="s">
        <v>6</v>
      </c>
    </row>
    <row r="20" spans="1:71" s="1" customFormat="1" ht="18.399999999999999" customHeight="1">
      <c r="B20" s="21"/>
      <c r="E20" s="26" t="s">
        <v>34</v>
      </c>
      <c r="AK20" s="28" t="s">
        <v>27</v>
      </c>
      <c r="AN20" s="26" t="s">
        <v>1</v>
      </c>
      <c r="AR20" s="21"/>
      <c r="BE20" s="247"/>
      <c r="BS20" s="18" t="s">
        <v>32</v>
      </c>
    </row>
    <row r="21" spans="1:71" s="1" customFormat="1" ht="6.95" customHeight="1">
      <c r="B21" s="21"/>
      <c r="AR21" s="21"/>
      <c r="BE21" s="247"/>
    </row>
    <row r="22" spans="1:71" s="1" customFormat="1" ht="12" customHeight="1">
      <c r="B22" s="21"/>
      <c r="D22" s="28" t="s">
        <v>35</v>
      </c>
      <c r="AR22" s="21"/>
      <c r="BE22" s="247"/>
    </row>
    <row r="23" spans="1:71" s="1" customFormat="1" ht="16.5" customHeight="1">
      <c r="B23" s="21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R23" s="21"/>
      <c r="BE23" s="247"/>
    </row>
    <row r="24" spans="1:71" s="1" customFormat="1" ht="6.95" customHeight="1">
      <c r="B24" s="21"/>
      <c r="AR24" s="21"/>
      <c r="BE24" s="247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7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5">
        <f>ROUND(AG94,2)</f>
        <v>0</v>
      </c>
      <c r="AL26" s="256"/>
      <c r="AM26" s="256"/>
      <c r="AN26" s="256"/>
      <c r="AO26" s="256"/>
      <c r="AP26" s="33"/>
      <c r="AQ26" s="33"/>
      <c r="AR26" s="34"/>
      <c r="BE26" s="247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7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37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38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39</v>
      </c>
      <c r="AL28" s="257"/>
      <c r="AM28" s="257"/>
      <c r="AN28" s="257"/>
      <c r="AO28" s="257"/>
      <c r="AP28" s="33"/>
      <c r="AQ28" s="33"/>
      <c r="AR28" s="34"/>
      <c r="BE28" s="247"/>
    </row>
    <row r="29" spans="1:71" s="3" customFormat="1" ht="14.45" customHeight="1">
      <c r="B29" s="38"/>
      <c r="D29" s="28" t="s">
        <v>40</v>
      </c>
      <c r="F29" s="28" t="s">
        <v>41</v>
      </c>
      <c r="L29" s="260">
        <v>0.21</v>
      </c>
      <c r="M29" s="259"/>
      <c r="N29" s="259"/>
      <c r="O29" s="259"/>
      <c r="P29" s="259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K29" s="258">
        <f>ROUND(AV94, 2)</f>
        <v>0</v>
      </c>
      <c r="AL29" s="259"/>
      <c r="AM29" s="259"/>
      <c r="AN29" s="259"/>
      <c r="AO29" s="259"/>
      <c r="AR29" s="38"/>
      <c r="BE29" s="248"/>
    </row>
    <row r="30" spans="1:71" s="3" customFormat="1" ht="14.45" customHeight="1">
      <c r="B30" s="38"/>
      <c r="F30" s="28" t="s">
        <v>42</v>
      </c>
      <c r="L30" s="260">
        <v>0.15</v>
      </c>
      <c r="M30" s="259"/>
      <c r="N30" s="259"/>
      <c r="O30" s="259"/>
      <c r="P30" s="259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K30" s="258">
        <f>ROUND(AW94, 2)</f>
        <v>0</v>
      </c>
      <c r="AL30" s="259"/>
      <c r="AM30" s="259"/>
      <c r="AN30" s="259"/>
      <c r="AO30" s="259"/>
      <c r="AR30" s="38"/>
      <c r="BE30" s="248"/>
    </row>
    <row r="31" spans="1:71" s="3" customFormat="1" ht="14.45" hidden="1" customHeight="1">
      <c r="B31" s="38"/>
      <c r="F31" s="28" t="s">
        <v>43</v>
      </c>
      <c r="L31" s="260">
        <v>0.21</v>
      </c>
      <c r="M31" s="259"/>
      <c r="N31" s="259"/>
      <c r="O31" s="259"/>
      <c r="P31" s="259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K31" s="258">
        <v>0</v>
      </c>
      <c r="AL31" s="259"/>
      <c r="AM31" s="259"/>
      <c r="AN31" s="259"/>
      <c r="AO31" s="259"/>
      <c r="AR31" s="38"/>
      <c r="BE31" s="248"/>
    </row>
    <row r="32" spans="1:71" s="3" customFormat="1" ht="14.45" hidden="1" customHeight="1">
      <c r="B32" s="38"/>
      <c r="F32" s="28" t="s">
        <v>44</v>
      </c>
      <c r="L32" s="260">
        <v>0.15</v>
      </c>
      <c r="M32" s="259"/>
      <c r="N32" s="259"/>
      <c r="O32" s="259"/>
      <c r="P32" s="259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K32" s="258">
        <v>0</v>
      </c>
      <c r="AL32" s="259"/>
      <c r="AM32" s="259"/>
      <c r="AN32" s="259"/>
      <c r="AO32" s="259"/>
      <c r="AR32" s="38"/>
      <c r="BE32" s="248"/>
    </row>
    <row r="33" spans="1:57" s="3" customFormat="1" ht="14.45" hidden="1" customHeight="1">
      <c r="B33" s="38"/>
      <c r="F33" s="28" t="s">
        <v>45</v>
      </c>
      <c r="L33" s="260">
        <v>0</v>
      </c>
      <c r="M33" s="259"/>
      <c r="N33" s="259"/>
      <c r="O33" s="259"/>
      <c r="P33" s="259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K33" s="258">
        <v>0</v>
      </c>
      <c r="AL33" s="259"/>
      <c r="AM33" s="259"/>
      <c r="AN33" s="259"/>
      <c r="AO33" s="259"/>
      <c r="AR33" s="38"/>
      <c r="BE33" s="24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7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64" t="s">
        <v>48</v>
      </c>
      <c r="Y35" s="262"/>
      <c r="Z35" s="262"/>
      <c r="AA35" s="262"/>
      <c r="AB35" s="262"/>
      <c r="AC35" s="41"/>
      <c r="AD35" s="41"/>
      <c r="AE35" s="41"/>
      <c r="AF35" s="41"/>
      <c r="AG35" s="41"/>
      <c r="AH35" s="41"/>
      <c r="AI35" s="41"/>
      <c r="AJ35" s="41"/>
      <c r="AK35" s="261">
        <f>SUM(AK26:AK33)</f>
        <v>0</v>
      </c>
      <c r="AL35" s="262"/>
      <c r="AM35" s="262"/>
      <c r="AN35" s="262"/>
      <c r="AO35" s="263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>
        <f>K5</f>
        <v>0</v>
      </c>
      <c r="AR84" s="52"/>
    </row>
    <row r="85" spans="1:91" s="5" customFormat="1" ht="36.950000000000003" customHeight="1">
      <c r="B85" s="53"/>
      <c r="C85" s="54" t="s">
        <v>16</v>
      </c>
      <c r="L85" s="223" t="str">
        <f>K6</f>
        <v>Sociální zařízení na dopravním hřišti,Valašské Meziříčí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Valašské Meziříčí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25" t="str">
        <f>IF(AN8= "","",AN8)</f>
        <v>6. 9. 2021</v>
      </c>
      <c r="AN87" s="225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Valašské Meziříčí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30" t="str">
        <f>IF(E17="","",E17)</f>
        <v>LZ-PROJEKT plus s.r.o.</v>
      </c>
      <c r="AN89" s="231"/>
      <c r="AO89" s="231"/>
      <c r="AP89" s="231"/>
      <c r="AQ89" s="33"/>
      <c r="AR89" s="34"/>
      <c r="AS89" s="226" t="s">
        <v>56</v>
      </c>
      <c r="AT89" s="227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30" t="str">
        <f>IF(E20="","",E20)</f>
        <v>Fajfrová Irena</v>
      </c>
      <c r="AN90" s="231"/>
      <c r="AO90" s="231"/>
      <c r="AP90" s="231"/>
      <c r="AQ90" s="33"/>
      <c r="AR90" s="34"/>
      <c r="AS90" s="228"/>
      <c r="AT90" s="229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8"/>
      <c r="AT91" s="229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2" t="s">
        <v>57</v>
      </c>
      <c r="D92" s="233"/>
      <c r="E92" s="233"/>
      <c r="F92" s="233"/>
      <c r="G92" s="233"/>
      <c r="H92" s="61"/>
      <c r="I92" s="235" t="s">
        <v>58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4" t="s">
        <v>59</v>
      </c>
      <c r="AH92" s="233"/>
      <c r="AI92" s="233"/>
      <c r="AJ92" s="233"/>
      <c r="AK92" s="233"/>
      <c r="AL92" s="233"/>
      <c r="AM92" s="233"/>
      <c r="AN92" s="235" t="s">
        <v>60</v>
      </c>
      <c r="AO92" s="233"/>
      <c r="AP92" s="236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4">
        <f>ROUND(AG95,2)</f>
        <v>0</v>
      </c>
      <c r="AH94" s="244"/>
      <c r="AI94" s="244"/>
      <c r="AJ94" s="244"/>
      <c r="AK94" s="244"/>
      <c r="AL94" s="244"/>
      <c r="AM94" s="244"/>
      <c r="AN94" s="245">
        <f t="shared" ref="AN94:AN100" si="0">SUM(AG94,AT94)</f>
        <v>0</v>
      </c>
      <c r="AO94" s="245"/>
      <c r="AP94" s="245"/>
      <c r="AQ94" s="73" t="s">
        <v>1</v>
      </c>
      <c r="AR94" s="69"/>
      <c r="AS94" s="74">
        <f>ROUND(AS95,2)</f>
        <v>0</v>
      </c>
      <c r="AT94" s="75">
        <f t="shared" ref="AT94:AT100" si="1"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</v>
      </c>
    </row>
    <row r="95" spans="1:91" s="7" customFormat="1" ht="16.5" customHeight="1">
      <c r="B95" s="80"/>
      <c r="C95" s="81"/>
      <c r="D95" s="240" t="s">
        <v>80</v>
      </c>
      <c r="E95" s="240"/>
      <c r="F95" s="240"/>
      <c r="G95" s="240"/>
      <c r="H95" s="240"/>
      <c r="I95" s="82"/>
      <c r="J95" s="240" t="s">
        <v>81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37">
        <f>ROUND(SUM(AG96:AG100),2)</f>
        <v>0</v>
      </c>
      <c r="AH95" s="238"/>
      <c r="AI95" s="238"/>
      <c r="AJ95" s="238"/>
      <c r="AK95" s="238"/>
      <c r="AL95" s="238"/>
      <c r="AM95" s="238"/>
      <c r="AN95" s="239">
        <f t="shared" si="0"/>
        <v>0</v>
      </c>
      <c r="AO95" s="238"/>
      <c r="AP95" s="238"/>
      <c r="AQ95" s="83" t="s">
        <v>82</v>
      </c>
      <c r="AR95" s="80"/>
      <c r="AS95" s="84">
        <f>ROUND(SUM(AS96:AS100),2)</f>
        <v>0</v>
      </c>
      <c r="AT95" s="85">
        <f t="shared" si="1"/>
        <v>0</v>
      </c>
      <c r="AU95" s="86">
        <f>ROUND(SUM(AU96:AU100),5)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ROUND(SUM(AZ96:AZ100),2)</f>
        <v>0</v>
      </c>
      <c r="BA95" s="85">
        <f>ROUND(SUM(BA96:BA100),2)</f>
        <v>0</v>
      </c>
      <c r="BB95" s="85">
        <f>ROUND(SUM(BB96:BB100),2)</f>
        <v>0</v>
      </c>
      <c r="BC95" s="85">
        <f>ROUND(SUM(BC96:BC100),2)</f>
        <v>0</v>
      </c>
      <c r="BD95" s="87">
        <f>ROUND(SUM(BD96:BD100),2)</f>
        <v>0</v>
      </c>
      <c r="BS95" s="88" t="s">
        <v>75</v>
      </c>
      <c r="BT95" s="88" t="s">
        <v>83</v>
      </c>
      <c r="BU95" s="88" t="s">
        <v>77</v>
      </c>
      <c r="BV95" s="88" t="s">
        <v>78</v>
      </c>
      <c r="BW95" s="88" t="s">
        <v>84</v>
      </c>
      <c r="BX95" s="88" t="s">
        <v>4</v>
      </c>
      <c r="CL95" s="88" t="s">
        <v>1</v>
      </c>
      <c r="CM95" s="88" t="s">
        <v>85</v>
      </c>
    </row>
    <row r="96" spans="1:91" s="4" customFormat="1" ht="16.5" customHeight="1">
      <c r="A96" s="89" t="s">
        <v>86</v>
      </c>
      <c r="B96" s="52"/>
      <c r="C96" s="10"/>
      <c r="D96" s="10"/>
      <c r="E96" s="243" t="s">
        <v>87</v>
      </c>
      <c r="F96" s="243"/>
      <c r="G96" s="243"/>
      <c r="H96" s="243"/>
      <c r="I96" s="243"/>
      <c r="J96" s="10"/>
      <c r="K96" s="243" t="s">
        <v>88</v>
      </c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41">
        <f>'D1.1.1 - Architektonicko ...'!J32</f>
        <v>0</v>
      </c>
      <c r="AH96" s="242"/>
      <c r="AI96" s="242"/>
      <c r="AJ96" s="242"/>
      <c r="AK96" s="242"/>
      <c r="AL96" s="242"/>
      <c r="AM96" s="242"/>
      <c r="AN96" s="241">
        <f t="shared" si="0"/>
        <v>0</v>
      </c>
      <c r="AO96" s="242"/>
      <c r="AP96" s="242"/>
      <c r="AQ96" s="90" t="s">
        <v>89</v>
      </c>
      <c r="AR96" s="52"/>
      <c r="AS96" s="91">
        <v>0</v>
      </c>
      <c r="AT96" s="92">
        <f t="shared" si="1"/>
        <v>0</v>
      </c>
      <c r="AU96" s="93">
        <f>'D1.1.1 - Architektonicko ...'!P141</f>
        <v>0</v>
      </c>
      <c r="AV96" s="92">
        <f>'D1.1.1 - Architektonicko ...'!J35</f>
        <v>0</v>
      </c>
      <c r="AW96" s="92">
        <f>'D1.1.1 - Architektonicko ...'!J36</f>
        <v>0</v>
      </c>
      <c r="AX96" s="92">
        <f>'D1.1.1 - Architektonicko ...'!J37</f>
        <v>0</v>
      </c>
      <c r="AY96" s="92">
        <f>'D1.1.1 - Architektonicko ...'!J38</f>
        <v>0</v>
      </c>
      <c r="AZ96" s="92">
        <f>'D1.1.1 - Architektonicko ...'!F35</f>
        <v>0</v>
      </c>
      <c r="BA96" s="92">
        <f>'D1.1.1 - Architektonicko ...'!F36</f>
        <v>0</v>
      </c>
      <c r="BB96" s="92">
        <f>'D1.1.1 - Architektonicko ...'!F37</f>
        <v>0</v>
      </c>
      <c r="BC96" s="92">
        <f>'D1.1.1 - Architektonicko ...'!F38</f>
        <v>0</v>
      </c>
      <c r="BD96" s="94">
        <f>'D1.1.1 - Architektonicko ...'!F39</f>
        <v>0</v>
      </c>
      <c r="BT96" s="26" t="s">
        <v>85</v>
      </c>
      <c r="BV96" s="26" t="s">
        <v>78</v>
      </c>
      <c r="BW96" s="26" t="s">
        <v>90</v>
      </c>
      <c r="BX96" s="26" t="s">
        <v>84</v>
      </c>
      <c r="CL96" s="26" t="s">
        <v>1</v>
      </c>
    </row>
    <row r="97" spans="1:90" s="4" customFormat="1" ht="16.5" customHeight="1">
      <c r="A97" s="89" t="s">
        <v>86</v>
      </c>
      <c r="B97" s="52"/>
      <c r="C97" s="10"/>
      <c r="D97" s="10"/>
      <c r="E97" s="243" t="s">
        <v>91</v>
      </c>
      <c r="F97" s="243"/>
      <c r="G97" s="243"/>
      <c r="H97" s="243"/>
      <c r="I97" s="243"/>
      <c r="J97" s="10"/>
      <c r="K97" s="243" t="s">
        <v>92</v>
      </c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1">
        <f>'D1.1.4.1 - Zdravotechnika'!J32</f>
        <v>0</v>
      </c>
      <c r="AH97" s="242"/>
      <c r="AI97" s="242"/>
      <c r="AJ97" s="242"/>
      <c r="AK97" s="242"/>
      <c r="AL97" s="242"/>
      <c r="AM97" s="242"/>
      <c r="AN97" s="241">
        <f t="shared" si="0"/>
        <v>0</v>
      </c>
      <c r="AO97" s="242"/>
      <c r="AP97" s="242"/>
      <c r="AQ97" s="90" t="s">
        <v>89</v>
      </c>
      <c r="AR97" s="52"/>
      <c r="AS97" s="91">
        <v>0</v>
      </c>
      <c r="AT97" s="92">
        <f t="shared" si="1"/>
        <v>0</v>
      </c>
      <c r="AU97" s="93">
        <f>'D1.1.4.1 - Zdravotechnika'!P135</f>
        <v>0</v>
      </c>
      <c r="AV97" s="92">
        <f>'D1.1.4.1 - Zdravotechnika'!J35</f>
        <v>0</v>
      </c>
      <c r="AW97" s="92">
        <f>'D1.1.4.1 - Zdravotechnika'!J36</f>
        <v>0</v>
      </c>
      <c r="AX97" s="92">
        <f>'D1.1.4.1 - Zdravotechnika'!J37</f>
        <v>0</v>
      </c>
      <c r="AY97" s="92">
        <f>'D1.1.4.1 - Zdravotechnika'!J38</f>
        <v>0</v>
      </c>
      <c r="AZ97" s="92">
        <f>'D1.1.4.1 - Zdravotechnika'!F35</f>
        <v>0</v>
      </c>
      <c r="BA97" s="92">
        <f>'D1.1.4.1 - Zdravotechnika'!F36</f>
        <v>0</v>
      </c>
      <c r="BB97" s="92">
        <f>'D1.1.4.1 - Zdravotechnika'!F37</f>
        <v>0</v>
      </c>
      <c r="BC97" s="92">
        <f>'D1.1.4.1 - Zdravotechnika'!F38</f>
        <v>0</v>
      </c>
      <c r="BD97" s="94">
        <f>'D1.1.4.1 - Zdravotechnika'!F39</f>
        <v>0</v>
      </c>
      <c r="BT97" s="26" t="s">
        <v>85</v>
      </c>
      <c r="BV97" s="26" t="s">
        <v>78</v>
      </c>
      <c r="BW97" s="26" t="s">
        <v>93</v>
      </c>
      <c r="BX97" s="26" t="s">
        <v>84</v>
      </c>
      <c r="CL97" s="26" t="s">
        <v>1</v>
      </c>
    </row>
    <row r="98" spans="1:90" s="4" customFormat="1" ht="16.5" customHeight="1">
      <c r="A98" s="89" t="s">
        <v>86</v>
      </c>
      <c r="B98" s="52"/>
      <c r="C98" s="10"/>
      <c r="D98" s="10"/>
      <c r="E98" s="243" t="s">
        <v>94</v>
      </c>
      <c r="F98" s="243"/>
      <c r="G98" s="243"/>
      <c r="H98" s="243"/>
      <c r="I98" s="243"/>
      <c r="J98" s="10"/>
      <c r="K98" s="243" t="s">
        <v>95</v>
      </c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243"/>
      <c r="AD98" s="243"/>
      <c r="AE98" s="243"/>
      <c r="AF98" s="243"/>
      <c r="AG98" s="241">
        <f>'D1.1.4.2 - Elektroinstalace'!J32</f>
        <v>0</v>
      </c>
      <c r="AH98" s="242"/>
      <c r="AI98" s="242"/>
      <c r="AJ98" s="242"/>
      <c r="AK98" s="242"/>
      <c r="AL98" s="242"/>
      <c r="AM98" s="242"/>
      <c r="AN98" s="241">
        <f t="shared" si="0"/>
        <v>0</v>
      </c>
      <c r="AO98" s="242"/>
      <c r="AP98" s="242"/>
      <c r="AQ98" s="90" t="s">
        <v>89</v>
      </c>
      <c r="AR98" s="52"/>
      <c r="AS98" s="91">
        <v>0</v>
      </c>
      <c r="AT98" s="92">
        <f t="shared" si="1"/>
        <v>0</v>
      </c>
      <c r="AU98" s="93">
        <f>'D1.1.4.2 - Elektroinstalace'!P122</f>
        <v>0</v>
      </c>
      <c r="AV98" s="92">
        <f>'D1.1.4.2 - Elektroinstalace'!J35</f>
        <v>0</v>
      </c>
      <c r="AW98" s="92">
        <f>'D1.1.4.2 - Elektroinstalace'!J36</f>
        <v>0</v>
      </c>
      <c r="AX98" s="92">
        <f>'D1.1.4.2 - Elektroinstalace'!J37</f>
        <v>0</v>
      </c>
      <c r="AY98" s="92">
        <f>'D1.1.4.2 - Elektroinstalace'!J38</f>
        <v>0</v>
      </c>
      <c r="AZ98" s="92">
        <f>'D1.1.4.2 - Elektroinstalace'!F35</f>
        <v>0</v>
      </c>
      <c r="BA98" s="92">
        <f>'D1.1.4.2 - Elektroinstalace'!F36</f>
        <v>0</v>
      </c>
      <c r="BB98" s="92">
        <f>'D1.1.4.2 - Elektroinstalace'!F37</f>
        <v>0</v>
      </c>
      <c r="BC98" s="92">
        <f>'D1.1.4.2 - Elektroinstalace'!F38</f>
        <v>0</v>
      </c>
      <c r="BD98" s="94">
        <f>'D1.1.4.2 - Elektroinstalace'!F39</f>
        <v>0</v>
      </c>
      <c r="BT98" s="26" t="s">
        <v>85</v>
      </c>
      <c r="BV98" s="26" t="s">
        <v>78</v>
      </c>
      <c r="BW98" s="26" t="s">
        <v>96</v>
      </c>
      <c r="BX98" s="26" t="s">
        <v>84</v>
      </c>
      <c r="CL98" s="26" t="s">
        <v>1</v>
      </c>
    </row>
    <row r="99" spans="1:90" s="4" customFormat="1" ht="16.5" customHeight="1">
      <c r="A99" s="89" t="s">
        <v>86</v>
      </c>
      <c r="B99" s="52"/>
      <c r="C99" s="10"/>
      <c r="D99" s="10"/>
      <c r="E99" s="243" t="s">
        <v>97</v>
      </c>
      <c r="F99" s="243"/>
      <c r="G99" s="243"/>
      <c r="H99" s="243"/>
      <c r="I99" s="243"/>
      <c r="J99" s="10"/>
      <c r="K99" s="243" t="s">
        <v>98</v>
      </c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3"/>
      <c r="AG99" s="241">
        <f>'02 - Chodník a terénní úp...'!J32</f>
        <v>0</v>
      </c>
      <c r="AH99" s="242"/>
      <c r="AI99" s="242"/>
      <c r="AJ99" s="242"/>
      <c r="AK99" s="242"/>
      <c r="AL99" s="242"/>
      <c r="AM99" s="242"/>
      <c r="AN99" s="241">
        <f t="shared" si="0"/>
        <v>0</v>
      </c>
      <c r="AO99" s="242"/>
      <c r="AP99" s="242"/>
      <c r="AQ99" s="90" t="s">
        <v>89</v>
      </c>
      <c r="AR99" s="52"/>
      <c r="AS99" s="91">
        <v>0</v>
      </c>
      <c r="AT99" s="92">
        <f t="shared" si="1"/>
        <v>0</v>
      </c>
      <c r="AU99" s="93">
        <f>'02 - Chodník a terénní úp...'!P125</f>
        <v>0</v>
      </c>
      <c r="AV99" s="92">
        <f>'02 - Chodník a terénní úp...'!J35</f>
        <v>0</v>
      </c>
      <c r="AW99" s="92">
        <f>'02 - Chodník a terénní úp...'!J36</f>
        <v>0</v>
      </c>
      <c r="AX99" s="92">
        <f>'02 - Chodník a terénní úp...'!J37</f>
        <v>0</v>
      </c>
      <c r="AY99" s="92">
        <f>'02 - Chodník a terénní úp...'!J38</f>
        <v>0</v>
      </c>
      <c r="AZ99" s="92">
        <f>'02 - Chodník a terénní úp...'!F35</f>
        <v>0</v>
      </c>
      <c r="BA99" s="92">
        <f>'02 - Chodník a terénní úp...'!F36</f>
        <v>0</v>
      </c>
      <c r="BB99" s="92">
        <f>'02 - Chodník a terénní úp...'!F37</f>
        <v>0</v>
      </c>
      <c r="BC99" s="92">
        <f>'02 - Chodník a terénní úp...'!F38</f>
        <v>0</v>
      </c>
      <c r="BD99" s="94">
        <f>'02 - Chodník a terénní úp...'!F39</f>
        <v>0</v>
      </c>
      <c r="BT99" s="26" t="s">
        <v>85</v>
      </c>
      <c r="BV99" s="26" t="s">
        <v>78</v>
      </c>
      <c r="BW99" s="26" t="s">
        <v>99</v>
      </c>
      <c r="BX99" s="26" t="s">
        <v>84</v>
      </c>
      <c r="CL99" s="26" t="s">
        <v>1</v>
      </c>
    </row>
    <row r="100" spans="1:90" s="4" customFormat="1" ht="16.5" customHeight="1">
      <c r="A100" s="89" t="s">
        <v>86</v>
      </c>
      <c r="B100" s="52"/>
      <c r="C100" s="10"/>
      <c r="D100" s="10"/>
      <c r="E100" s="243" t="s">
        <v>100</v>
      </c>
      <c r="F100" s="243"/>
      <c r="G100" s="243"/>
      <c r="H100" s="243"/>
      <c r="I100" s="243"/>
      <c r="J100" s="10"/>
      <c r="K100" s="243" t="s">
        <v>101</v>
      </c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243"/>
      <c r="AD100" s="243"/>
      <c r="AE100" s="243"/>
      <c r="AF100" s="243"/>
      <c r="AG100" s="241">
        <f>'03 - Vedlejší rozpočtové ...'!J32</f>
        <v>0</v>
      </c>
      <c r="AH100" s="242"/>
      <c r="AI100" s="242"/>
      <c r="AJ100" s="242"/>
      <c r="AK100" s="242"/>
      <c r="AL100" s="242"/>
      <c r="AM100" s="242"/>
      <c r="AN100" s="241">
        <f t="shared" si="0"/>
        <v>0</v>
      </c>
      <c r="AO100" s="242"/>
      <c r="AP100" s="242"/>
      <c r="AQ100" s="90" t="s">
        <v>89</v>
      </c>
      <c r="AR100" s="52"/>
      <c r="AS100" s="95">
        <v>0</v>
      </c>
      <c r="AT100" s="96">
        <f t="shared" si="1"/>
        <v>0</v>
      </c>
      <c r="AU100" s="97">
        <f>'03 - Vedlejší rozpočtové ...'!P124</f>
        <v>0</v>
      </c>
      <c r="AV100" s="96">
        <f>'03 - Vedlejší rozpočtové ...'!J35</f>
        <v>0</v>
      </c>
      <c r="AW100" s="96">
        <f>'03 - Vedlejší rozpočtové ...'!J36</f>
        <v>0</v>
      </c>
      <c r="AX100" s="96">
        <f>'03 - Vedlejší rozpočtové ...'!J37</f>
        <v>0</v>
      </c>
      <c r="AY100" s="96">
        <f>'03 - Vedlejší rozpočtové ...'!J38</f>
        <v>0</v>
      </c>
      <c r="AZ100" s="96">
        <f>'03 - Vedlejší rozpočtové ...'!F35</f>
        <v>0</v>
      </c>
      <c r="BA100" s="96">
        <f>'03 - Vedlejší rozpočtové ...'!F36</f>
        <v>0</v>
      </c>
      <c r="BB100" s="96">
        <f>'03 - Vedlejší rozpočtové ...'!F37</f>
        <v>0</v>
      </c>
      <c r="BC100" s="96">
        <f>'03 - Vedlejší rozpočtové ...'!F38</f>
        <v>0</v>
      </c>
      <c r="BD100" s="98">
        <f>'03 - Vedlejší rozpočtové ...'!F39</f>
        <v>0</v>
      </c>
      <c r="BT100" s="26" t="s">
        <v>85</v>
      </c>
      <c r="BV100" s="26" t="s">
        <v>78</v>
      </c>
      <c r="BW100" s="26" t="s">
        <v>102</v>
      </c>
      <c r="BX100" s="26" t="s">
        <v>84</v>
      </c>
      <c r="CL100" s="26" t="s">
        <v>1</v>
      </c>
    </row>
    <row r="101" spans="1:90" s="2" customFormat="1" ht="30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0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34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0:AP100"/>
    <mergeCell ref="AG100:AM100"/>
    <mergeCell ref="E100:I100"/>
    <mergeCell ref="K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D1.1.1 - Architektonicko ...'!C2" display="/" xr:uid="{00000000-0004-0000-0000-000000000000}"/>
    <hyperlink ref="A97" location="'D1.1.4.1 - Zdravotechnika'!C2" display="/" xr:uid="{00000000-0004-0000-0000-000001000000}"/>
    <hyperlink ref="A98" location="'D1.1.4.2 - Elektroinstalace'!C2" display="/" xr:uid="{00000000-0004-0000-0000-000002000000}"/>
    <hyperlink ref="A99" location="'02 - Chodník a terénní úp...'!C2" display="/" xr:uid="{00000000-0004-0000-0000-000003000000}"/>
    <hyperlink ref="A100" location="'03 - Vedlejší rozpočtové 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65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90</v>
      </c>
      <c r="AZ2" s="99" t="s">
        <v>103</v>
      </c>
      <c r="BA2" s="99" t="s">
        <v>1</v>
      </c>
      <c r="BB2" s="99" t="s">
        <v>1</v>
      </c>
      <c r="BC2" s="99" t="s">
        <v>104</v>
      </c>
      <c r="BD2" s="99" t="s">
        <v>85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9" t="s">
        <v>105</v>
      </c>
      <c r="BA3" s="99" t="s">
        <v>1</v>
      </c>
      <c r="BB3" s="99" t="s">
        <v>1</v>
      </c>
      <c r="BC3" s="99" t="s">
        <v>106</v>
      </c>
      <c r="BD3" s="99" t="s">
        <v>85</v>
      </c>
    </row>
    <row r="4" spans="1:56" s="1" customFormat="1" ht="24.95" customHeight="1">
      <c r="B4" s="21"/>
      <c r="D4" s="22" t="s">
        <v>107</v>
      </c>
      <c r="L4" s="21"/>
      <c r="M4" s="100" t="s">
        <v>10</v>
      </c>
      <c r="AT4" s="18" t="s">
        <v>3</v>
      </c>
      <c r="AZ4" s="99" t="s">
        <v>108</v>
      </c>
      <c r="BA4" s="99" t="s">
        <v>1</v>
      </c>
      <c r="BB4" s="99" t="s">
        <v>1</v>
      </c>
      <c r="BC4" s="99" t="s">
        <v>109</v>
      </c>
      <c r="BD4" s="99" t="s">
        <v>85</v>
      </c>
    </row>
    <row r="5" spans="1:56" s="1" customFormat="1" ht="6.95" customHeight="1">
      <c r="B5" s="21"/>
      <c r="L5" s="21"/>
      <c r="AZ5" s="99" t="s">
        <v>110</v>
      </c>
      <c r="BA5" s="99" t="s">
        <v>1</v>
      </c>
      <c r="BB5" s="99" t="s">
        <v>1</v>
      </c>
      <c r="BC5" s="99" t="s">
        <v>111</v>
      </c>
      <c r="BD5" s="99" t="s">
        <v>85</v>
      </c>
    </row>
    <row r="6" spans="1:56" s="1" customFormat="1" ht="12" customHeight="1">
      <c r="B6" s="21"/>
      <c r="D6" s="28" t="s">
        <v>16</v>
      </c>
      <c r="L6" s="21"/>
      <c r="AZ6" s="99" t="s">
        <v>112</v>
      </c>
      <c r="BA6" s="99" t="s">
        <v>1</v>
      </c>
      <c r="BB6" s="99" t="s">
        <v>1</v>
      </c>
      <c r="BC6" s="99" t="s">
        <v>113</v>
      </c>
      <c r="BD6" s="99" t="s">
        <v>85</v>
      </c>
    </row>
    <row r="7" spans="1:56" s="1" customFormat="1" ht="16.5" customHeight="1">
      <c r="B7" s="21"/>
      <c r="E7" s="266" t="str">
        <f>'Rekapitulace stavby'!K6</f>
        <v>Sociální zařízení na dopravním hřišti,Valašské Meziříčí</v>
      </c>
      <c r="F7" s="267"/>
      <c r="G7" s="267"/>
      <c r="H7" s="267"/>
      <c r="L7" s="21"/>
      <c r="AZ7" s="99" t="s">
        <v>114</v>
      </c>
      <c r="BA7" s="99" t="s">
        <v>1</v>
      </c>
      <c r="BB7" s="99" t="s">
        <v>1</v>
      </c>
      <c r="BC7" s="99" t="s">
        <v>115</v>
      </c>
      <c r="BD7" s="99" t="s">
        <v>85</v>
      </c>
    </row>
    <row r="8" spans="1:56" s="1" customFormat="1" ht="12" customHeight="1">
      <c r="B8" s="21"/>
      <c r="D8" s="28" t="s">
        <v>116</v>
      </c>
      <c r="L8" s="21"/>
      <c r="AZ8" s="99" t="s">
        <v>117</v>
      </c>
      <c r="BA8" s="99" t="s">
        <v>1</v>
      </c>
      <c r="BB8" s="99" t="s">
        <v>1</v>
      </c>
      <c r="BC8" s="99" t="s">
        <v>118</v>
      </c>
      <c r="BD8" s="99" t="s">
        <v>85</v>
      </c>
    </row>
    <row r="9" spans="1:56" s="2" customFormat="1" ht="16.5" customHeight="1">
      <c r="A9" s="33"/>
      <c r="B9" s="34"/>
      <c r="C9" s="33"/>
      <c r="D9" s="33"/>
      <c r="E9" s="266" t="s">
        <v>119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120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23" t="s">
        <v>121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6. 9. 2021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9" t="str">
        <f>'Rekapitulace stavby'!E14</f>
        <v>Vyplň údaj</v>
      </c>
      <c r="F20" s="249"/>
      <c r="G20" s="249"/>
      <c r="H20" s="249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54" t="s">
        <v>1</v>
      </c>
      <c r="F29" s="254"/>
      <c r="G29" s="254"/>
      <c r="H29" s="254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4" t="s">
        <v>36</v>
      </c>
      <c r="E32" s="33"/>
      <c r="F32" s="33"/>
      <c r="G32" s="33"/>
      <c r="H32" s="33"/>
      <c r="I32" s="33"/>
      <c r="J32" s="72">
        <f>ROUND(J141,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5" t="s">
        <v>40</v>
      </c>
      <c r="E35" s="28" t="s">
        <v>41</v>
      </c>
      <c r="F35" s="106">
        <f>ROUND((SUM(BE141:BE693)),  2)</f>
        <v>0</v>
      </c>
      <c r="G35" s="33"/>
      <c r="H35" s="33"/>
      <c r="I35" s="107">
        <v>0.21</v>
      </c>
      <c r="J35" s="106">
        <f>ROUND(((SUM(BE141:BE693))*I35),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42</v>
      </c>
      <c r="F36" s="106">
        <f>ROUND((SUM(BF141:BF693)),  2)</f>
        <v>0</v>
      </c>
      <c r="G36" s="33"/>
      <c r="H36" s="33"/>
      <c r="I36" s="107">
        <v>0.15</v>
      </c>
      <c r="J36" s="106">
        <f>ROUND(((SUM(BF141:BF693))*I36),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06">
        <f>ROUND((SUM(BG141:BG693)),  2)</f>
        <v>0</v>
      </c>
      <c r="G37" s="33"/>
      <c r="H37" s="33"/>
      <c r="I37" s="107">
        <v>0.21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44</v>
      </c>
      <c r="F38" s="106">
        <f>ROUND((SUM(BH141:BH693)),  2)</f>
        <v>0</v>
      </c>
      <c r="G38" s="33"/>
      <c r="H38" s="33"/>
      <c r="I38" s="107">
        <v>0.15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45</v>
      </c>
      <c r="F39" s="106">
        <f>ROUND((SUM(BI141:BI693)),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8"/>
      <c r="D41" s="109" t="s">
        <v>46</v>
      </c>
      <c r="E41" s="61"/>
      <c r="F41" s="61"/>
      <c r="G41" s="110" t="s">
        <v>47</v>
      </c>
      <c r="H41" s="111" t="s">
        <v>48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14" t="s">
        <v>52</v>
      </c>
      <c r="G61" s="46" t="s">
        <v>51</v>
      </c>
      <c r="H61" s="36"/>
      <c r="I61" s="36"/>
      <c r="J61" s="115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14" t="s">
        <v>52</v>
      </c>
      <c r="G76" s="46" t="s">
        <v>51</v>
      </c>
      <c r="H76" s="36"/>
      <c r="I76" s="36"/>
      <c r="J76" s="115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122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66" t="str">
        <f>E7</f>
        <v>Sociální zařízení na dopravním hřišti,Valašské Meziříčí</v>
      </c>
      <c r="F85" s="267"/>
      <c r="G85" s="267"/>
      <c r="H85" s="26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116</v>
      </c>
      <c r="L86" s="21"/>
    </row>
    <row r="87" spans="1:31" s="2" customFormat="1" ht="16.5" customHeight="1">
      <c r="A87" s="33"/>
      <c r="B87" s="34"/>
      <c r="C87" s="33"/>
      <c r="D87" s="33"/>
      <c r="E87" s="266" t="s">
        <v>119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3" t="str">
        <f>E11</f>
        <v>D1.1.1 - Architektonicko stavební řešení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Valašské Meziříčí</v>
      </c>
      <c r="G91" s="33"/>
      <c r="H91" s="33"/>
      <c r="I91" s="28" t="s">
        <v>22</v>
      </c>
      <c r="J91" s="56" t="str">
        <f>IF(J14="","",J14)</f>
        <v>6. 9. 2021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Valašské Meziříčí</v>
      </c>
      <c r="G93" s="33"/>
      <c r="H93" s="33"/>
      <c r="I93" s="28" t="s">
        <v>30</v>
      </c>
      <c r="J93" s="31" t="str">
        <f>E23</f>
        <v>LZ-PROJEKT plus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>Fajfrová Irena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123</v>
      </c>
      <c r="D96" s="108"/>
      <c r="E96" s="108"/>
      <c r="F96" s="108"/>
      <c r="G96" s="108"/>
      <c r="H96" s="108"/>
      <c r="I96" s="108"/>
      <c r="J96" s="117" t="s">
        <v>124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8" t="s">
        <v>125</v>
      </c>
      <c r="D98" s="33"/>
      <c r="E98" s="33"/>
      <c r="F98" s="33"/>
      <c r="G98" s="33"/>
      <c r="H98" s="33"/>
      <c r="I98" s="33"/>
      <c r="J98" s="72">
        <f>J141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126</v>
      </c>
    </row>
    <row r="99" spans="1:47" s="9" customFormat="1" ht="24.95" customHeight="1">
      <c r="B99" s="119"/>
      <c r="D99" s="120" t="s">
        <v>127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47" s="10" customFormat="1" ht="19.899999999999999" customHeight="1">
      <c r="B100" s="123"/>
      <c r="D100" s="124" t="s">
        <v>128</v>
      </c>
      <c r="E100" s="125"/>
      <c r="F100" s="125"/>
      <c r="G100" s="125"/>
      <c r="H100" s="125"/>
      <c r="I100" s="125"/>
      <c r="J100" s="126">
        <f>J143</f>
        <v>0</v>
      </c>
      <c r="L100" s="123"/>
    </row>
    <row r="101" spans="1:47" s="10" customFormat="1" ht="19.899999999999999" customHeight="1">
      <c r="B101" s="123"/>
      <c r="D101" s="124" t="s">
        <v>129</v>
      </c>
      <c r="E101" s="125"/>
      <c r="F101" s="125"/>
      <c r="G101" s="125"/>
      <c r="H101" s="125"/>
      <c r="I101" s="125"/>
      <c r="J101" s="126">
        <f>J192</f>
        <v>0</v>
      </c>
      <c r="L101" s="123"/>
    </row>
    <row r="102" spans="1:47" s="10" customFormat="1" ht="19.899999999999999" customHeight="1">
      <c r="B102" s="123"/>
      <c r="D102" s="124" t="s">
        <v>130</v>
      </c>
      <c r="E102" s="125"/>
      <c r="F102" s="125"/>
      <c r="G102" s="125"/>
      <c r="H102" s="125"/>
      <c r="I102" s="125"/>
      <c r="J102" s="126">
        <f>J204</f>
        <v>0</v>
      </c>
      <c r="L102" s="123"/>
    </row>
    <row r="103" spans="1:47" s="10" customFormat="1" ht="19.899999999999999" customHeight="1">
      <c r="B103" s="123"/>
      <c r="D103" s="124" t="s">
        <v>131</v>
      </c>
      <c r="E103" s="125"/>
      <c r="F103" s="125"/>
      <c r="G103" s="125"/>
      <c r="H103" s="125"/>
      <c r="I103" s="125"/>
      <c r="J103" s="126">
        <f>J239</f>
        <v>0</v>
      </c>
      <c r="L103" s="123"/>
    </row>
    <row r="104" spans="1:47" s="10" customFormat="1" ht="19.899999999999999" customHeight="1">
      <c r="B104" s="123"/>
      <c r="D104" s="124" t="s">
        <v>132</v>
      </c>
      <c r="E104" s="125"/>
      <c r="F104" s="125"/>
      <c r="G104" s="125"/>
      <c r="H104" s="125"/>
      <c r="I104" s="125"/>
      <c r="J104" s="126">
        <f>J255</f>
        <v>0</v>
      </c>
      <c r="L104" s="123"/>
    </row>
    <row r="105" spans="1:47" s="10" customFormat="1" ht="19.899999999999999" customHeight="1">
      <c r="B105" s="123"/>
      <c r="D105" s="124" t="s">
        <v>133</v>
      </c>
      <c r="E105" s="125"/>
      <c r="F105" s="125"/>
      <c r="G105" s="125"/>
      <c r="H105" s="125"/>
      <c r="I105" s="125"/>
      <c r="J105" s="126">
        <f>J363</f>
        <v>0</v>
      </c>
      <c r="L105" s="123"/>
    </row>
    <row r="106" spans="1:47" s="10" customFormat="1" ht="19.899999999999999" customHeight="1">
      <c r="B106" s="123"/>
      <c r="D106" s="124" t="s">
        <v>134</v>
      </c>
      <c r="E106" s="125"/>
      <c r="F106" s="125"/>
      <c r="G106" s="125"/>
      <c r="H106" s="125"/>
      <c r="I106" s="125"/>
      <c r="J106" s="126">
        <f>J378</f>
        <v>0</v>
      </c>
      <c r="L106" s="123"/>
    </row>
    <row r="107" spans="1:47" s="9" customFormat="1" ht="24.95" customHeight="1">
      <c r="B107" s="119"/>
      <c r="D107" s="120" t="s">
        <v>135</v>
      </c>
      <c r="E107" s="121"/>
      <c r="F107" s="121"/>
      <c r="G107" s="121"/>
      <c r="H107" s="121"/>
      <c r="I107" s="121"/>
      <c r="J107" s="122">
        <f>J380</f>
        <v>0</v>
      </c>
      <c r="L107" s="119"/>
    </row>
    <row r="108" spans="1:47" s="10" customFormat="1" ht="19.899999999999999" customHeight="1">
      <c r="B108" s="123"/>
      <c r="D108" s="124" t="s">
        <v>136</v>
      </c>
      <c r="E108" s="125"/>
      <c r="F108" s="125"/>
      <c r="G108" s="125"/>
      <c r="H108" s="125"/>
      <c r="I108" s="125"/>
      <c r="J108" s="126">
        <f>J381</f>
        <v>0</v>
      </c>
      <c r="L108" s="123"/>
    </row>
    <row r="109" spans="1:47" s="10" customFormat="1" ht="19.899999999999999" customHeight="1">
      <c r="B109" s="123"/>
      <c r="D109" s="124" t="s">
        <v>137</v>
      </c>
      <c r="E109" s="125"/>
      <c r="F109" s="125"/>
      <c r="G109" s="125"/>
      <c r="H109" s="125"/>
      <c r="I109" s="125"/>
      <c r="J109" s="126">
        <f>J404</f>
        <v>0</v>
      </c>
      <c r="L109" s="123"/>
    </row>
    <row r="110" spans="1:47" s="10" customFormat="1" ht="19.899999999999999" customHeight="1">
      <c r="B110" s="123"/>
      <c r="D110" s="124" t="s">
        <v>138</v>
      </c>
      <c r="E110" s="125"/>
      <c r="F110" s="125"/>
      <c r="G110" s="125"/>
      <c r="H110" s="125"/>
      <c r="I110" s="125"/>
      <c r="J110" s="126">
        <f>J434</f>
        <v>0</v>
      </c>
      <c r="L110" s="123"/>
    </row>
    <row r="111" spans="1:47" s="10" customFormat="1" ht="19.899999999999999" customHeight="1">
      <c r="B111" s="123"/>
      <c r="D111" s="124" t="s">
        <v>139</v>
      </c>
      <c r="E111" s="125"/>
      <c r="F111" s="125"/>
      <c r="G111" s="125"/>
      <c r="H111" s="125"/>
      <c r="I111" s="125"/>
      <c r="J111" s="126">
        <f>J466</f>
        <v>0</v>
      </c>
      <c r="L111" s="123"/>
    </row>
    <row r="112" spans="1:47" s="10" customFormat="1" ht="19.899999999999999" customHeight="1">
      <c r="B112" s="123"/>
      <c r="D112" s="124" t="s">
        <v>140</v>
      </c>
      <c r="E112" s="125"/>
      <c r="F112" s="125"/>
      <c r="G112" s="125"/>
      <c r="H112" s="125"/>
      <c r="I112" s="125"/>
      <c r="J112" s="126">
        <f>J490</f>
        <v>0</v>
      </c>
      <c r="L112" s="123"/>
    </row>
    <row r="113" spans="1:31" s="10" customFormat="1" ht="19.899999999999999" customHeight="1">
      <c r="B113" s="123"/>
      <c r="D113" s="124" t="s">
        <v>141</v>
      </c>
      <c r="E113" s="125"/>
      <c r="F113" s="125"/>
      <c r="G113" s="125"/>
      <c r="H113" s="125"/>
      <c r="I113" s="125"/>
      <c r="J113" s="126">
        <f>J509</f>
        <v>0</v>
      </c>
      <c r="L113" s="123"/>
    </row>
    <row r="114" spans="1:31" s="10" customFormat="1" ht="19.899999999999999" customHeight="1">
      <c r="B114" s="123"/>
      <c r="D114" s="124" t="s">
        <v>142</v>
      </c>
      <c r="E114" s="125"/>
      <c r="F114" s="125"/>
      <c r="G114" s="125"/>
      <c r="H114" s="125"/>
      <c r="I114" s="125"/>
      <c r="J114" s="126">
        <f>J516</f>
        <v>0</v>
      </c>
      <c r="L114" s="123"/>
    </row>
    <row r="115" spans="1:31" s="10" customFormat="1" ht="19.899999999999999" customHeight="1">
      <c r="B115" s="123"/>
      <c r="D115" s="124" t="s">
        <v>143</v>
      </c>
      <c r="E115" s="125"/>
      <c r="F115" s="125"/>
      <c r="G115" s="125"/>
      <c r="H115" s="125"/>
      <c r="I115" s="125"/>
      <c r="J115" s="126">
        <f>J544</f>
        <v>0</v>
      </c>
      <c r="L115" s="123"/>
    </row>
    <row r="116" spans="1:31" s="10" customFormat="1" ht="19.899999999999999" customHeight="1">
      <c r="B116" s="123"/>
      <c r="D116" s="124" t="s">
        <v>144</v>
      </c>
      <c r="E116" s="125"/>
      <c r="F116" s="125"/>
      <c r="G116" s="125"/>
      <c r="H116" s="125"/>
      <c r="I116" s="125"/>
      <c r="J116" s="126">
        <f>J553</f>
        <v>0</v>
      </c>
      <c r="L116" s="123"/>
    </row>
    <row r="117" spans="1:31" s="10" customFormat="1" ht="19.899999999999999" customHeight="1">
      <c r="B117" s="123"/>
      <c r="D117" s="124" t="s">
        <v>145</v>
      </c>
      <c r="E117" s="125"/>
      <c r="F117" s="125"/>
      <c r="G117" s="125"/>
      <c r="H117" s="125"/>
      <c r="I117" s="125"/>
      <c r="J117" s="126">
        <f>J586</f>
        <v>0</v>
      </c>
      <c r="L117" s="123"/>
    </row>
    <row r="118" spans="1:31" s="10" customFormat="1" ht="19.899999999999999" customHeight="1">
      <c r="B118" s="123"/>
      <c r="D118" s="124" t="s">
        <v>146</v>
      </c>
      <c r="E118" s="125"/>
      <c r="F118" s="125"/>
      <c r="G118" s="125"/>
      <c r="H118" s="125"/>
      <c r="I118" s="125"/>
      <c r="J118" s="126">
        <f>J656</f>
        <v>0</v>
      </c>
      <c r="L118" s="123"/>
    </row>
    <row r="119" spans="1:31" s="10" customFormat="1" ht="19.899999999999999" customHeight="1">
      <c r="B119" s="123"/>
      <c r="D119" s="124" t="s">
        <v>147</v>
      </c>
      <c r="E119" s="125"/>
      <c r="F119" s="125"/>
      <c r="G119" s="125"/>
      <c r="H119" s="125"/>
      <c r="I119" s="125"/>
      <c r="J119" s="126">
        <f>J668</f>
        <v>0</v>
      </c>
      <c r="L119" s="123"/>
    </row>
    <row r="120" spans="1:31" s="2" customFormat="1" ht="21.7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5" spans="1:31" s="2" customFormat="1" ht="6.95" customHeight="1">
      <c r="A125" s="33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4.95" customHeight="1">
      <c r="A126" s="33"/>
      <c r="B126" s="34"/>
      <c r="C126" s="22" t="s">
        <v>148</v>
      </c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16</v>
      </c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6.5" customHeight="1">
      <c r="A129" s="33"/>
      <c r="B129" s="34"/>
      <c r="C129" s="33"/>
      <c r="D129" s="33"/>
      <c r="E129" s="266" t="str">
        <f>E7</f>
        <v>Sociální zařízení na dopravním hřišti,Valašské Meziříčí</v>
      </c>
      <c r="F129" s="267"/>
      <c r="G129" s="267"/>
      <c r="H129" s="267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" customFormat="1" ht="12" customHeight="1">
      <c r="B130" s="21"/>
      <c r="C130" s="28" t="s">
        <v>116</v>
      </c>
      <c r="L130" s="21"/>
    </row>
    <row r="131" spans="1:65" s="2" customFormat="1" ht="16.5" customHeight="1">
      <c r="A131" s="33"/>
      <c r="B131" s="34"/>
      <c r="C131" s="33"/>
      <c r="D131" s="33"/>
      <c r="E131" s="266" t="s">
        <v>119</v>
      </c>
      <c r="F131" s="268"/>
      <c r="G131" s="268"/>
      <c r="H131" s="268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120</v>
      </c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6.5" customHeight="1">
      <c r="A133" s="33"/>
      <c r="B133" s="34"/>
      <c r="C133" s="33"/>
      <c r="D133" s="33"/>
      <c r="E133" s="223" t="str">
        <f>E11</f>
        <v>D1.1.1 - Architektonicko stavební řešení</v>
      </c>
      <c r="F133" s="268"/>
      <c r="G133" s="268"/>
      <c r="H133" s="268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6.9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2" customHeight="1">
      <c r="A135" s="33"/>
      <c r="B135" s="34"/>
      <c r="C135" s="28" t="s">
        <v>20</v>
      </c>
      <c r="D135" s="33"/>
      <c r="E135" s="33"/>
      <c r="F135" s="26" t="str">
        <f>F14</f>
        <v>Valašské Meziříčí</v>
      </c>
      <c r="G135" s="33"/>
      <c r="H135" s="33"/>
      <c r="I135" s="28" t="s">
        <v>22</v>
      </c>
      <c r="J135" s="56" t="str">
        <f>IF(J14="","",J14)</f>
        <v>6. 9. 2021</v>
      </c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6.95" customHeight="1">
      <c r="A136" s="33"/>
      <c r="B136" s="34"/>
      <c r="C136" s="33"/>
      <c r="D136" s="33"/>
      <c r="E136" s="33"/>
      <c r="F136" s="33"/>
      <c r="G136" s="33"/>
      <c r="H136" s="33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25.7" customHeight="1">
      <c r="A137" s="33"/>
      <c r="B137" s="34"/>
      <c r="C137" s="28" t="s">
        <v>24</v>
      </c>
      <c r="D137" s="33"/>
      <c r="E137" s="33"/>
      <c r="F137" s="26" t="str">
        <f>E17</f>
        <v>Město Valašské Meziříčí</v>
      </c>
      <c r="G137" s="33"/>
      <c r="H137" s="33"/>
      <c r="I137" s="28" t="s">
        <v>30</v>
      </c>
      <c r="J137" s="31" t="str">
        <f>E23</f>
        <v>LZ-PROJEKT plus s.r.o.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5.2" customHeight="1">
      <c r="A138" s="33"/>
      <c r="B138" s="34"/>
      <c r="C138" s="28" t="s">
        <v>28</v>
      </c>
      <c r="D138" s="33"/>
      <c r="E138" s="33"/>
      <c r="F138" s="26" t="str">
        <f>IF(E20="","",E20)</f>
        <v>Vyplň údaj</v>
      </c>
      <c r="G138" s="33"/>
      <c r="H138" s="33"/>
      <c r="I138" s="28" t="s">
        <v>33</v>
      </c>
      <c r="J138" s="31" t="str">
        <f>E26</f>
        <v>Fajfrová Irena</v>
      </c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2" customFormat="1" ht="10.35" customHeight="1">
      <c r="A139" s="33"/>
      <c r="B139" s="34"/>
      <c r="C139" s="33"/>
      <c r="D139" s="33"/>
      <c r="E139" s="33"/>
      <c r="F139" s="33"/>
      <c r="G139" s="33"/>
      <c r="H139" s="33"/>
      <c r="I139" s="33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5" s="11" customFormat="1" ht="29.25" customHeight="1">
      <c r="A140" s="127"/>
      <c r="B140" s="128"/>
      <c r="C140" s="129" t="s">
        <v>149</v>
      </c>
      <c r="D140" s="130" t="s">
        <v>61</v>
      </c>
      <c r="E140" s="130" t="s">
        <v>57</v>
      </c>
      <c r="F140" s="130" t="s">
        <v>58</v>
      </c>
      <c r="G140" s="130" t="s">
        <v>150</v>
      </c>
      <c r="H140" s="130" t="s">
        <v>151</v>
      </c>
      <c r="I140" s="130" t="s">
        <v>152</v>
      </c>
      <c r="J140" s="130" t="s">
        <v>124</v>
      </c>
      <c r="K140" s="131" t="s">
        <v>153</v>
      </c>
      <c r="L140" s="132"/>
      <c r="M140" s="63" t="s">
        <v>1</v>
      </c>
      <c r="N140" s="64" t="s">
        <v>40</v>
      </c>
      <c r="O140" s="64" t="s">
        <v>154</v>
      </c>
      <c r="P140" s="64" t="s">
        <v>155</v>
      </c>
      <c r="Q140" s="64" t="s">
        <v>156</v>
      </c>
      <c r="R140" s="64" t="s">
        <v>157</v>
      </c>
      <c r="S140" s="64" t="s">
        <v>158</v>
      </c>
      <c r="T140" s="65" t="s">
        <v>159</v>
      </c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</row>
    <row r="141" spans="1:65" s="2" customFormat="1" ht="22.9" customHeight="1">
      <c r="A141" s="33"/>
      <c r="B141" s="34"/>
      <c r="C141" s="70" t="s">
        <v>160</v>
      </c>
      <c r="D141" s="33"/>
      <c r="E141" s="33"/>
      <c r="F141" s="33"/>
      <c r="G141" s="33"/>
      <c r="H141" s="33"/>
      <c r="I141" s="33"/>
      <c r="J141" s="133">
        <f>BK141</f>
        <v>0</v>
      </c>
      <c r="K141" s="33"/>
      <c r="L141" s="34"/>
      <c r="M141" s="66"/>
      <c r="N141" s="57"/>
      <c r="O141" s="67"/>
      <c r="P141" s="134">
        <f>P142+P380</f>
        <v>0</v>
      </c>
      <c r="Q141" s="67"/>
      <c r="R141" s="134">
        <f>R142+R380</f>
        <v>201.60888116999999</v>
      </c>
      <c r="S141" s="67"/>
      <c r="T141" s="135">
        <f>T142+T380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75</v>
      </c>
      <c r="AU141" s="18" t="s">
        <v>126</v>
      </c>
      <c r="BK141" s="136">
        <f>BK142+BK380</f>
        <v>0</v>
      </c>
    </row>
    <row r="142" spans="1:65" s="12" customFormat="1" ht="25.9" customHeight="1">
      <c r="B142" s="137"/>
      <c r="D142" s="138" t="s">
        <v>75</v>
      </c>
      <c r="E142" s="139" t="s">
        <v>161</v>
      </c>
      <c r="F142" s="139" t="s">
        <v>162</v>
      </c>
      <c r="I142" s="140"/>
      <c r="J142" s="141">
        <f>BK142</f>
        <v>0</v>
      </c>
      <c r="L142" s="137"/>
      <c r="M142" s="142"/>
      <c r="N142" s="143"/>
      <c r="O142" s="143"/>
      <c r="P142" s="144">
        <f>P143+P192+P204+P239+P255+P363+P378</f>
        <v>0</v>
      </c>
      <c r="Q142" s="143"/>
      <c r="R142" s="144">
        <f>R143+R192+R204+R239+R255+R363+R378</f>
        <v>182.11324445</v>
      </c>
      <c r="S142" s="143"/>
      <c r="T142" s="145">
        <f>T143+T192+T204+T239+T255+T363+T378</f>
        <v>0</v>
      </c>
      <c r="AR142" s="138" t="s">
        <v>83</v>
      </c>
      <c r="AT142" s="146" t="s">
        <v>75</v>
      </c>
      <c r="AU142" s="146" t="s">
        <v>76</v>
      </c>
      <c r="AY142" s="138" t="s">
        <v>163</v>
      </c>
      <c r="BK142" s="147">
        <f>BK143+BK192+BK204+BK239+BK255+BK363+BK378</f>
        <v>0</v>
      </c>
    </row>
    <row r="143" spans="1:65" s="12" customFormat="1" ht="22.9" customHeight="1">
      <c r="B143" s="137"/>
      <c r="D143" s="138" t="s">
        <v>75</v>
      </c>
      <c r="E143" s="148" t="s">
        <v>83</v>
      </c>
      <c r="F143" s="148" t="s">
        <v>164</v>
      </c>
      <c r="I143" s="140"/>
      <c r="J143" s="149">
        <f>BK143</f>
        <v>0</v>
      </c>
      <c r="L143" s="137"/>
      <c r="M143" s="142"/>
      <c r="N143" s="143"/>
      <c r="O143" s="143"/>
      <c r="P143" s="144">
        <f>SUM(P144:P191)</f>
        <v>0</v>
      </c>
      <c r="Q143" s="143"/>
      <c r="R143" s="144">
        <f>SUM(R144:R191)</f>
        <v>3.4360000000000002E-2</v>
      </c>
      <c r="S143" s="143"/>
      <c r="T143" s="145">
        <f>SUM(T144:T191)</f>
        <v>0</v>
      </c>
      <c r="AR143" s="138" t="s">
        <v>83</v>
      </c>
      <c r="AT143" s="146" t="s">
        <v>75</v>
      </c>
      <c r="AU143" s="146" t="s">
        <v>83</v>
      </c>
      <c r="AY143" s="138" t="s">
        <v>163</v>
      </c>
      <c r="BK143" s="147">
        <f>SUM(BK144:BK191)</f>
        <v>0</v>
      </c>
    </row>
    <row r="144" spans="1:65" s="2" customFormat="1" ht="24.2" customHeight="1">
      <c r="A144" s="33"/>
      <c r="B144" s="150"/>
      <c r="C144" s="151" t="s">
        <v>83</v>
      </c>
      <c r="D144" s="151" t="s">
        <v>165</v>
      </c>
      <c r="E144" s="152" t="s">
        <v>166</v>
      </c>
      <c r="F144" s="153" t="s">
        <v>167</v>
      </c>
      <c r="G144" s="154" t="s">
        <v>168</v>
      </c>
      <c r="H144" s="155">
        <v>112</v>
      </c>
      <c r="I144" s="156"/>
      <c r="J144" s="157">
        <f>ROUND(I144*H144,2)</f>
        <v>0</v>
      </c>
      <c r="K144" s="153" t="s">
        <v>169</v>
      </c>
      <c r="L144" s="34"/>
      <c r="M144" s="158" t="s">
        <v>1</v>
      </c>
      <c r="N144" s="159" t="s">
        <v>41</v>
      </c>
      <c r="O144" s="59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170</v>
      </c>
      <c r="AT144" s="162" t="s">
        <v>165</v>
      </c>
      <c r="AU144" s="162" t="s">
        <v>85</v>
      </c>
      <c r="AY144" s="18" t="s">
        <v>163</v>
      </c>
      <c r="BE144" s="163">
        <f>IF(N144="základní",J144,0)</f>
        <v>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8" t="s">
        <v>83</v>
      </c>
      <c r="BK144" s="163">
        <f>ROUND(I144*H144,2)</f>
        <v>0</v>
      </c>
      <c r="BL144" s="18" t="s">
        <v>170</v>
      </c>
      <c r="BM144" s="162" t="s">
        <v>171</v>
      </c>
    </row>
    <row r="145" spans="1:65" s="13" customFormat="1" ht="11.25">
      <c r="B145" s="164"/>
      <c r="D145" s="165" t="s">
        <v>172</v>
      </c>
      <c r="E145" s="166" t="s">
        <v>1</v>
      </c>
      <c r="F145" s="167" t="s">
        <v>173</v>
      </c>
      <c r="H145" s="168">
        <v>112</v>
      </c>
      <c r="I145" s="169"/>
      <c r="L145" s="164"/>
      <c r="M145" s="170"/>
      <c r="N145" s="171"/>
      <c r="O145" s="171"/>
      <c r="P145" s="171"/>
      <c r="Q145" s="171"/>
      <c r="R145" s="171"/>
      <c r="S145" s="171"/>
      <c r="T145" s="172"/>
      <c r="AT145" s="166" t="s">
        <v>172</v>
      </c>
      <c r="AU145" s="166" t="s">
        <v>85</v>
      </c>
      <c r="AV145" s="13" t="s">
        <v>85</v>
      </c>
      <c r="AW145" s="13" t="s">
        <v>32</v>
      </c>
      <c r="AX145" s="13" t="s">
        <v>76</v>
      </c>
      <c r="AY145" s="166" t="s">
        <v>163</v>
      </c>
    </row>
    <row r="146" spans="1:65" s="14" customFormat="1" ht="11.25">
      <c r="B146" s="173"/>
      <c r="D146" s="165" t="s">
        <v>172</v>
      </c>
      <c r="E146" s="174" t="s">
        <v>110</v>
      </c>
      <c r="F146" s="175" t="s">
        <v>174</v>
      </c>
      <c r="H146" s="176">
        <v>112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172</v>
      </c>
      <c r="AU146" s="174" t="s">
        <v>85</v>
      </c>
      <c r="AV146" s="14" t="s">
        <v>170</v>
      </c>
      <c r="AW146" s="14" t="s">
        <v>32</v>
      </c>
      <c r="AX146" s="14" t="s">
        <v>83</v>
      </c>
      <c r="AY146" s="174" t="s">
        <v>163</v>
      </c>
    </row>
    <row r="147" spans="1:65" s="2" customFormat="1" ht="33" customHeight="1">
      <c r="A147" s="33"/>
      <c r="B147" s="150"/>
      <c r="C147" s="151" t="s">
        <v>85</v>
      </c>
      <c r="D147" s="151" t="s">
        <v>165</v>
      </c>
      <c r="E147" s="152" t="s">
        <v>175</v>
      </c>
      <c r="F147" s="153" t="s">
        <v>176</v>
      </c>
      <c r="G147" s="154" t="s">
        <v>177</v>
      </c>
      <c r="H147" s="155">
        <v>35.953000000000003</v>
      </c>
      <c r="I147" s="156"/>
      <c r="J147" s="157">
        <f>ROUND(I147*H147,2)</f>
        <v>0</v>
      </c>
      <c r="K147" s="153" t="s">
        <v>169</v>
      </c>
      <c r="L147" s="34"/>
      <c r="M147" s="158" t="s">
        <v>1</v>
      </c>
      <c r="N147" s="159" t="s">
        <v>41</v>
      </c>
      <c r="O147" s="59"/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2" t="s">
        <v>170</v>
      </c>
      <c r="AT147" s="162" t="s">
        <v>165</v>
      </c>
      <c r="AU147" s="162" t="s">
        <v>85</v>
      </c>
      <c r="AY147" s="18" t="s">
        <v>163</v>
      </c>
      <c r="BE147" s="163">
        <f>IF(N147="základní",J147,0)</f>
        <v>0</v>
      </c>
      <c r="BF147" s="163">
        <f>IF(N147="snížená",J147,0)</f>
        <v>0</v>
      </c>
      <c r="BG147" s="163">
        <f>IF(N147="zákl. přenesená",J147,0)</f>
        <v>0</v>
      </c>
      <c r="BH147" s="163">
        <f>IF(N147="sníž. přenesená",J147,0)</f>
        <v>0</v>
      </c>
      <c r="BI147" s="163">
        <f>IF(N147="nulová",J147,0)</f>
        <v>0</v>
      </c>
      <c r="BJ147" s="18" t="s">
        <v>83</v>
      </c>
      <c r="BK147" s="163">
        <f>ROUND(I147*H147,2)</f>
        <v>0</v>
      </c>
      <c r="BL147" s="18" t="s">
        <v>170</v>
      </c>
      <c r="BM147" s="162" t="s">
        <v>178</v>
      </c>
    </row>
    <row r="148" spans="1:65" s="15" customFormat="1" ht="11.25">
      <c r="B148" s="181"/>
      <c r="D148" s="165" t="s">
        <v>172</v>
      </c>
      <c r="E148" s="182" t="s">
        <v>1</v>
      </c>
      <c r="F148" s="183" t="s">
        <v>179</v>
      </c>
      <c r="H148" s="182" t="s">
        <v>1</v>
      </c>
      <c r="I148" s="184"/>
      <c r="L148" s="181"/>
      <c r="M148" s="185"/>
      <c r="N148" s="186"/>
      <c r="O148" s="186"/>
      <c r="P148" s="186"/>
      <c r="Q148" s="186"/>
      <c r="R148" s="186"/>
      <c r="S148" s="186"/>
      <c r="T148" s="187"/>
      <c r="AT148" s="182" t="s">
        <v>172</v>
      </c>
      <c r="AU148" s="182" t="s">
        <v>85</v>
      </c>
      <c r="AV148" s="15" t="s">
        <v>83</v>
      </c>
      <c r="AW148" s="15" t="s">
        <v>32</v>
      </c>
      <c r="AX148" s="15" t="s">
        <v>76</v>
      </c>
      <c r="AY148" s="182" t="s">
        <v>163</v>
      </c>
    </row>
    <row r="149" spans="1:65" s="13" customFormat="1" ht="11.25">
      <c r="B149" s="164"/>
      <c r="D149" s="165" t="s">
        <v>172</v>
      </c>
      <c r="E149" s="166" t="s">
        <v>103</v>
      </c>
      <c r="F149" s="167" t="s">
        <v>180</v>
      </c>
      <c r="H149" s="168">
        <v>35.953000000000003</v>
      </c>
      <c r="I149" s="169"/>
      <c r="L149" s="164"/>
      <c r="M149" s="170"/>
      <c r="N149" s="171"/>
      <c r="O149" s="171"/>
      <c r="P149" s="171"/>
      <c r="Q149" s="171"/>
      <c r="R149" s="171"/>
      <c r="S149" s="171"/>
      <c r="T149" s="172"/>
      <c r="AT149" s="166" t="s">
        <v>172</v>
      </c>
      <c r="AU149" s="166" t="s">
        <v>85</v>
      </c>
      <c r="AV149" s="13" t="s">
        <v>85</v>
      </c>
      <c r="AW149" s="13" t="s">
        <v>32</v>
      </c>
      <c r="AX149" s="13" t="s">
        <v>83</v>
      </c>
      <c r="AY149" s="166" t="s">
        <v>163</v>
      </c>
    </row>
    <row r="150" spans="1:65" s="2" customFormat="1" ht="33" customHeight="1">
      <c r="A150" s="33"/>
      <c r="B150" s="150"/>
      <c r="C150" s="151" t="s">
        <v>181</v>
      </c>
      <c r="D150" s="151" t="s">
        <v>165</v>
      </c>
      <c r="E150" s="152" t="s">
        <v>182</v>
      </c>
      <c r="F150" s="153" t="s">
        <v>183</v>
      </c>
      <c r="G150" s="154" t="s">
        <v>177</v>
      </c>
      <c r="H150" s="155">
        <v>27.225000000000001</v>
      </c>
      <c r="I150" s="156"/>
      <c r="J150" s="157">
        <f>ROUND(I150*H150,2)</f>
        <v>0</v>
      </c>
      <c r="K150" s="153" t="s">
        <v>169</v>
      </c>
      <c r="L150" s="34"/>
      <c r="M150" s="158" t="s">
        <v>1</v>
      </c>
      <c r="N150" s="159" t="s">
        <v>41</v>
      </c>
      <c r="O150" s="59"/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170</v>
      </c>
      <c r="AT150" s="162" t="s">
        <v>165</v>
      </c>
      <c r="AU150" s="162" t="s">
        <v>85</v>
      </c>
      <c r="AY150" s="18" t="s">
        <v>163</v>
      </c>
      <c r="BE150" s="163">
        <f>IF(N150="základní",J150,0)</f>
        <v>0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18" t="s">
        <v>83</v>
      </c>
      <c r="BK150" s="163">
        <f>ROUND(I150*H150,2)</f>
        <v>0</v>
      </c>
      <c r="BL150" s="18" t="s">
        <v>170</v>
      </c>
      <c r="BM150" s="162" t="s">
        <v>184</v>
      </c>
    </row>
    <row r="151" spans="1:65" s="15" customFormat="1" ht="11.25">
      <c r="B151" s="181"/>
      <c r="D151" s="165" t="s">
        <v>172</v>
      </c>
      <c r="E151" s="182" t="s">
        <v>1</v>
      </c>
      <c r="F151" s="183" t="s">
        <v>185</v>
      </c>
      <c r="H151" s="182" t="s">
        <v>1</v>
      </c>
      <c r="I151" s="184"/>
      <c r="L151" s="181"/>
      <c r="M151" s="185"/>
      <c r="N151" s="186"/>
      <c r="O151" s="186"/>
      <c r="P151" s="186"/>
      <c r="Q151" s="186"/>
      <c r="R151" s="186"/>
      <c r="S151" s="186"/>
      <c r="T151" s="187"/>
      <c r="AT151" s="182" t="s">
        <v>172</v>
      </c>
      <c r="AU151" s="182" t="s">
        <v>85</v>
      </c>
      <c r="AV151" s="15" t="s">
        <v>83</v>
      </c>
      <c r="AW151" s="15" t="s">
        <v>32</v>
      </c>
      <c r="AX151" s="15" t="s">
        <v>76</v>
      </c>
      <c r="AY151" s="182" t="s">
        <v>163</v>
      </c>
    </row>
    <row r="152" spans="1:65" s="13" customFormat="1" ht="11.25">
      <c r="B152" s="164"/>
      <c r="D152" s="165" t="s">
        <v>172</v>
      </c>
      <c r="E152" s="166" t="s">
        <v>112</v>
      </c>
      <c r="F152" s="167" t="s">
        <v>186</v>
      </c>
      <c r="H152" s="168">
        <v>27.225000000000001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172</v>
      </c>
      <c r="AU152" s="166" t="s">
        <v>85</v>
      </c>
      <c r="AV152" s="13" t="s">
        <v>85</v>
      </c>
      <c r="AW152" s="13" t="s">
        <v>32</v>
      </c>
      <c r="AX152" s="13" t="s">
        <v>83</v>
      </c>
      <c r="AY152" s="166" t="s">
        <v>163</v>
      </c>
    </row>
    <row r="153" spans="1:65" s="2" customFormat="1" ht="33" customHeight="1">
      <c r="A153" s="33"/>
      <c r="B153" s="150"/>
      <c r="C153" s="151" t="s">
        <v>170</v>
      </c>
      <c r="D153" s="151" t="s">
        <v>165</v>
      </c>
      <c r="E153" s="152" t="s">
        <v>187</v>
      </c>
      <c r="F153" s="153" t="s">
        <v>188</v>
      </c>
      <c r="G153" s="154" t="s">
        <v>177</v>
      </c>
      <c r="H153" s="155">
        <v>24.806000000000001</v>
      </c>
      <c r="I153" s="156"/>
      <c r="J153" s="157">
        <f>ROUND(I153*H153,2)</f>
        <v>0</v>
      </c>
      <c r="K153" s="153" t="s">
        <v>169</v>
      </c>
      <c r="L153" s="34"/>
      <c r="M153" s="158" t="s">
        <v>1</v>
      </c>
      <c r="N153" s="159" t="s">
        <v>41</v>
      </c>
      <c r="O153" s="59"/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170</v>
      </c>
      <c r="AT153" s="162" t="s">
        <v>165</v>
      </c>
      <c r="AU153" s="162" t="s">
        <v>85</v>
      </c>
      <c r="AY153" s="18" t="s">
        <v>163</v>
      </c>
      <c r="BE153" s="163">
        <f>IF(N153="základní",J153,0)</f>
        <v>0</v>
      </c>
      <c r="BF153" s="163">
        <f>IF(N153="snížená",J153,0)</f>
        <v>0</v>
      </c>
      <c r="BG153" s="163">
        <f>IF(N153="zákl. přenesená",J153,0)</f>
        <v>0</v>
      </c>
      <c r="BH153" s="163">
        <f>IF(N153="sníž. přenesená",J153,0)</f>
        <v>0</v>
      </c>
      <c r="BI153" s="163">
        <f>IF(N153="nulová",J153,0)</f>
        <v>0</v>
      </c>
      <c r="BJ153" s="18" t="s">
        <v>83</v>
      </c>
      <c r="BK153" s="163">
        <f>ROUND(I153*H153,2)</f>
        <v>0</v>
      </c>
      <c r="BL153" s="18" t="s">
        <v>170</v>
      </c>
      <c r="BM153" s="162" t="s">
        <v>189</v>
      </c>
    </row>
    <row r="154" spans="1:65" s="15" customFormat="1" ht="11.25">
      <c r="B154" s="181"/>
      <c r="D154" s="165" t="s">
        <v>172</v>
      </c>
      <c r="E154" s="182" t="s">
        <v>1</v>
      </c>
      <c r="F154" s="183" t="s">
        <v>185</v>
      </c>
      <c r="H154" s="182" t="s">
        <v>1</v>
      </c>
      <c r="I154" s="184"/>
      <c r="L154" s="181"/>
      <c r="M154" s="185"/>
      <c r="N154" s="186"/>
      <c r="O154" s="186"/>
      <c r="P154" s="186"/>
      <c r="Q154" s="186"/>
      <c r="R154" s="186"/>
      <c r="S154" s="186"/>
      <c r="T154" s="187"/>
      <c r="AT154" s="182" t="s">
        <v>172</v>
      </c>
      <c r="AU154" s="182" t="s">
        <v>85</v>
      </c>
      <c r="AV154" s="15" t="s">
        <v>83</v>
      </c>
      <c r="AW154" s="15" t="s">
        <v>32</v>
      </c>
      <c r="AX154" s="15" t="s">
        <v>76</v>
      </c>
      <c r="AY154" s="182" t="s">
        <v>163</v>
      </c>
    </row>
    <row r="155" spans="1:65" s="13" customFormat="1" ht="11.25">
      <c r="B155" s="164"/>
      <c r="D155" s="165" t="s">
        <v>172</v>
      </c>
      <c r="E155" s="166" t="s">
        <v>114</v>
      </c>
      <c r="F155" s="167" t="s">
        <v>190</v>
      </c>
      <c r="H155" s="168">
        <v>24.806000000000001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172</v>
      </c>
      <c r="AU155" s="166" t="s">
        <v>85</v>
      </c>
      <c r="AV155" s="13" t="s">
        <v>85</v>
      </c>
      <c r="AW155" s="13" t="s">
        <v>32</v>
      </c>
      <c r="AX155" s="13" t="s">
        <v>83</v>
      </c>
      <c r="AY155" s="166" t="s">
        <v>163</v>
      </c>
    </row>
    <row r="156" spans="1:65" s="2" customFormat="1" ht="24.2" customHeight="1">
      <c r="A156" s="33"/>
      <c r="B156" s="150"/>
      <c r="C156" s="151" t="s">
        <v>191</v>
      </c>
      <c r="D156" s="151" t="s">
        <v>165</v>
      </c>
      <c r="E156" s="152" t="s">
        <v>192</v>
      </c>
      <c r="F156" s="153" t="s">
        <v>193</v>
      </c>
      <c r="G156" s="154" t="s">
        <v>177</v>
      </c>
      <c r="H156" s="155">
        <v>34.072000000000003</v>
      </c>
      <c r="I156" s="156"/>
      <c r="J156" s="157">
        <f>ROUND(I156*H156,2)</f>
        <v>0</v>
      </c>
      <c r="K156" s="153" t="s">
        <v>169</v>
      </c>
      <c r="L156" s="34"/>
      <c r="M156" s="158" t="s">
        <v>1</v>
      </c>
      <c r="N156" s="159" t="s">
        <v>41</v>
      </c>
      <c r="O156" s="59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2" t="s">
        <v>170</v>
      </c>
      <c r="AT156" s="162" t="s">
        <v>165</v>
      </c>
      <c r="AU156" s="162" t="s">
        <v>85</v>
      </c>
      <c r="AY156" s="18" t="s">
        <v>163</v>
      </c>
      <c r="BE156" s="163">
        <f>IF(N156="základní",J156,0)</f>
        <v>0</v>
      </c>
      <c r="BF156" s="163">
        <f>IF(N156="snížená",J156,0)</f>
        <v>0</v>
      </c>
      <c r="BG156" s="163">
        <f>IF(N156="zákl. přenesená",J156,0)</f>
        <v>0</v>
      </c>
      <c r="BH156" s="163">
        <f>IF(N156="sníž. přenesená",J156,0)</f>
        <v>0</v>
      </c>
      <c r="BI156" s="163">
        <f>IF(N156="nulová",J156,0)</f>
        <v>0</v>
      </c>
      <c r="BJ156" s="18" t="s">
        <v>83</v>
      </c>
      <c r="BK156" s="163">
        <f>ROUND(I156*H156,2)</f>
        <v>0</v>
      </c>
      <c r="BL156" s="18" t="s">
        <v>170</v>
      </c>
      <c r="BM156" s="162" t="s">
        <v>194</v>
      </c>
    </row>
    <row r="157" spans="1:65" s="15" customFormat="1" ht="11.25">
      <c r="B157" s="181"/>
      <c r="D157" s="165" t="s">
        <v>172</v>
      </c>
      <c r="E157" s="182" t="s">
        <v>1</v>
      </c>
      <c r="F157" s="183" t="s">
        <v>195</v>
      </c>
      <c r="H157" s="182" t="s">
        <v>1</v>
      </c>
      <c r="I157" s="184"/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172</v>
      </c>
      <c r="AU157" s="182" t="s">
        <v>85</v>
      </c>
      <c r="AV157" s="15" t="s">
        <v>83</v>
      </c>
      <c r="AW157" s="15" t="s">
        <v>32</v>
      </c>
      <c r="AX157" s="15" t="s">
        <v>76</v>
      </c>
      <c r="AY157" s="182" t="s">
        <v>163</v>
      </c>
    </row>
    <row r="158" spans="1:65" s="13" customFormat="1" ht="11.25">
      <c r="B158" s="164"/>
      <c r="D158" s="165" t="s">
        <v>172</v>
      </c>
      <c r="E158" s="166" t="s">
        <v>1</v>
      </c>
      <c r="F158" s="167" t="s">
        <v>196</v>
      </c>
      <c r="H158" s="168">
        <v>34.072000000000003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172</v>
      </c>
      <c r="AU158" s="166" t="s">
        <v>85</v>
      </c>
      <c r="AV158" s="13" t="s">
        <v>85</v>
      </c>
      <c r="AW158" s="13" t="s">
        <v>32</v>
      </c>
      <c r="AX158" s="13" t="s">
        <v>83</v>
      </c>
      <c r="AY158" s="166" t="s">
        <v>163</v>
      </c>
    </row>
    <row r="159" spans="1:65" s="2" customFormat="1" ht="33" customHeight="1">
      <c r="A159" s="33"/>
      <c r="B159" s="150"/>
      <c r="C159" s="151" t="s">
        <v>197</v>
      </c>
      <c r="D159" s="151" t="s">
        <v>165</v>
      </c>
      <c r="E159" s="152" t="s">
        <v>198</v>
      </c>
      <c r="F159" s="153" t="s">
        <v>199</v>
      </c>
      <c r="G159" s="154" t="s">
        <v>177</v>
      </c>
      <c r="H159" s="155">
        <v>11.2</v>
      </c>
      <c r="I159" s="156"/>
      <c r="J159" s="157">
        <f>ROUND(I159*H159,2)</f>
        <v>0</v>
      </c>
      <c r="K159" s="153" t="s">
        <v>169</v>
      </c>
      <c r="L159" s="34"/>
      <c r="M159" s="158" t="s">
        <v>1</v>
      </c>
      <c r="N159" s="159" t="s">
        <v>41</v>
      </c>
      <c r="O159" s="59"/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170</v>
      </c>
      <c r="AT159" s="162" t="s">
        <v>165</v>
      </c>
      <c r="AU159" s="162" t="s">
        <v>85</v>
      </c>
      <c r="AY159" s="18" t="s">
        <v>163</v>
      </c>
      <c r="BE159" s="163">
        <f>IF(N159="základní",J159,0)</f>
        <v>0</v>
      </c>
      <c r="BF159" s="163">
        <f>IF(N159="snížená",J159,0)</f>
        <v>0</v>
      </c>
      <c r="BG159" s="163">
        <f>IF(N159="zákl. přenesená",J159,0)</f>
        <v>0</v>
      </c>
      <c r="BH159" s="163">
        <f>IF(N159="sníž. přenesená",J159,0)</f>
        <v>0</v>
      </c>
      <c r="BI159" s="163">
        <f>IF(N159="nulová",J159,0)</f>
        <v>0</v>
      </c>
      <c r="BJ159" s="18" t="s">
        <v>83</v>
      </c>
      <c r="BK159" s="163">
        <f>ROUND(I159*H159,2)</f>
        <v>0</v>
      </c>
      <c r="BL159" s="18" t="s">
        <v>170</v>
      </c>
      <c r="BM159" s="162" t="s">
        <v>200</v>
      </c>
    </row>
    <row r="160" spans="1:65" s="15" customFormat="1" ht="11.25">
      <c r="B160" s="181"/>
      <c r="D160" s="165" t="s">
        <v>172</v>
      </c>
      <c r="E160" s="182" t="s">
        <v>1</v>
      </c>
      <c r="F160" s="183" t="s">
        <v>201</v>
      </c>
      <c r="H160" s="182" t="s">
        <v>1</v>
      </c>
      <c r="I160" s="184"/>
      <c r="L160" s="181"/>
      <c r="M160" s="185"/>
      <c r="N160" s="186"/>
      <c r="O160" s="186"/>
      <c r="P160" s="186"/>
      <c r="Q160" s="186"/>
      <c r="R160" s="186"/>
      <c r="S160" s="186"/>
      <c r="T160" s="187"/>
      <c r="AT160" s="182" t="s">
        <v>172</v>
      </c>
      <c r="AU160" s="182" t="s">
        <v>85</v>
      </c>
      <c r="AV160" s="15" t="s">
        <v>83</v>
      </c>
      <c r="AW160" s="15" t="s">
        <v>32</v>
      </c>
      <c r="AX160" s="15" t="s">
        <v>76</v>
      </c>
      <c r="AY160" s="182" t="s">
        <v>163</v>
      </c>
    </row>
    <row r="161" spans="1:65" s="13" customFormat="1" ht="11.25">
      <c r="B161" s="164"/>
      <c r="D161" s="165" t="s">
        <v>172</v>
      </c>
      <c r="E161" s="166" t="s">
        <v>1</v>
      </c>
      <c r="F161" s="167" t="s">
        <v>202</v>
      </c>
      <c r="H161" s="168">
        <v>11.2</v>
      </c>
      <c r="I161" s="169"/>
      <c r="L161" s="164"/>
      <c r="M161" s="170"/>
      <c r="N161" s="171"/>
      <c r="O161" s="171"/>
      <c r="P161" s="171"/>
      <c r="Q161" s="171"/>
      <c r="R161" s="171"/>
      <c r="S161" s="171"/>
      <c r="T161" s="172"/>
      <c r="AT161" s="166" t="s">
        <v>172</v>
      </c>
      <c r="AU161" s="166" t="s">
        <v>85</v>
      </c>
      <c r="AV161" s="13" t="s">
        <v>85</v>
      </c>
      <c r="AW161" s="13" t="s">
        <v>32</v>
      </c>
      <c r="AX161" s="13" t="s">
        <v>83</v>
      </c>
      <c r="AY161" s="166" t="s">
        <v>163</v>
      </c>
    </row>
    <row r="162" spans="1:65" s="2" customFormat="1" ht="33" customHeight="1">
      <c r="A162" s="33"/>
      <c r="B162" s="150"/>
      <c r="C162" s="151" t="s">
        <v>203</v>
      </c>
      <c r="D162" s="151" t="s">
        <v>165</v>
      </c>
      <c r="E162" s="152" t="s">
        <v>204</v>
      </c>
      <c r="F162" s="153" t="s">
        <v>205</v>
      </c>
      <c r="G162" s="154" t="s">
        <v>177</v>
      </c>
      <c r="H162" s="155">
        <v>70.947999999999993</v>
      </c>
      <c r="I162" s="156"/>
      <c r="J162" s="157">
        <f>ROUND(I162*H162,2)</f>
        <v>0</v>
      </c>
      <c r="K162" s="153" t="s">
        <v>169</v>
      </c>
      <c r="L162" s="34"/>
      <c r="M162" s="158" t="s">
        <v>1</v>
      </c>
      <c r="N162" s="159" t="s">
        <v>41</v>
      </c>
      <c r="O162" s="59"/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2" t="s">
        <v>170</v>
      </c>
      <c r="AT162" s="162" t="s">
        <v>165</v>
      </c>
      <c r="AU162" s="162" t="s">
        <v>85</v>
      </c>
      <c r="AY162" s="18" t="s">
        <v>163</v>
      </c>
      <c r="BE162" s="163">
        <f>IF(N162="základní",J162,0)</f>
        <v>0</v>
      </c>
      <c r="BF162" s="163">
        <f>IF(N162="snížená",J162,0)</f>
        <v>0</v>
      </c>
      <c r="BG162" s="163">
        <f>IF(N162="zákl. přenesená",J162,0)</f>
        <v>0</v>
      </c>
      <c r="BH162" s="163">
        <f>IF(N162="sníž. přenesená",J162,0)</f>
        <v>0</v>
      </c>
      <c r="BI162" s="163">
        <f>IF(N162="nulová",J162,0)</f>
        <v>0</v>
      </c>
      <c r="BJ162" s="18" t="s">
        <v>83</v>
      </c>
      <c r="BK162" s="163">
        <f>ROUND(I162*H162,2)</f>
        <v>0</v>
      </c>
      <c r="BL162" s="18" t="s">
        <v>170</v>
      </c>
      <c r="BM162" s="162" t="s">
        <v>206</v>
      </c>
    </row>
    <row r="163" spans="1:65" s="15" customFormat="1" ht="11.25">
      <c r="B163" s="181"/>
      <c r="D163" s="165" t="s">
        <v>172</v>
      </c>
      <c r="E163" s="182" t="s">
        <v>1</v>
      </c>
      <c r="F163" s="183" t="s">
        <v>207</v>
      </c>
      <c r="H163" s="182" t="s">
        <v>1</v>
      </c>
      <c r="I163" s="184"/>
      <c r="L163" s="181"/>
      <c r="M163" s="185"/>
      <c r="N163" s="186"/>
      <c r="O163" s="186"/>
      <c r="P163" s="186"/>
      <c r="Q163" s="186"/>
      <c r="R163" s="186"/>
      <c r="S163" s="186"/>
      <c r="T163" s="187"/>
      <c r="AT163" s="182" t="s">
        <v>172</v>
      </c>
      <c r="AU163" s="182" t="s">
        <v>85</v>
      </c>
      <c r="AV163" s="15" t="s">
        <v>83</v>
      </c>
      <c r="AW163" s="15" t="s">
        <v>32</v>
      </c>
      <c r="AX163" s="15" t="s">
        <v>76</v>
      </c>
      <c r="AY163" s="182" t="s">
        <v>163</v>
      </c>
    </row>
    <row r="164" spans="1:65" s="13" customFormat="1" ht="11.25">
      <c r="B164" s="164"/>
      <c r="D164" s="165" t="s">
        <v>172</v>
      </c>
      <c r="E164" s="166" t="s">
        <v>1</v>
      </c>
      <c r="F164" s="167" t="s">
        <v>208</v>
      </c>
      <c r="H164" s="168">
        <v>87.983999999999995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172</v>
      </c>
      <c r="AU164" s="166" t="s">
        <v>85</v>
      </c>
      <c r="AV164" s="13" t="s">
        <v>85</v>
      </c>
      <c r="AW164" s="13" t="s">
        <v>32</v>
      </c>
      <c r="AX164" s="13" t="s">
        <v>76</v>
      </c>
      <c r="AY164" s="166" t="s">
        <v>163</v>
      </c>
    </row>
    <row r="165" spans="1:65" s="13" customFormat="1" ht="11.25">
      <c r="B165" s="164"/>
      <c r="D165" s="165" t="s">
        <v>172</v>
      </c>
      <c r="E165" s="166" t="s">
        <v>1</v>
      </c>
      <c r="F165" s="167" t="s">
        <v>209</v>
      </c>
      <c r="H165" s="168">
        <v>-17.036000000000001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172</v>
      </c>
      <c r="AU165" s="166" t="s">
        <v>85</v>
      </c>
      <c r="AV165" s="13" t="s">
        <v>85</v>
      </c>
      <c r="AW165" s="13" t="s">
        <v>32</v>
      </c>
      <c r="AX165" s="13" t="s">
        <v>76</v>
      </c>
      <c r="AY165" s="166" t="s">
        <v>163</v>
      </c>
    </row>
    <row r="166" spans="1:65" s="14" customFormat="1" ht="11.25">
      <c r="B166" s="173"/>
      <c r="D166" s="165" t="s">
        <v>172</v>
      </c>
      <c r="E166" s="174" t="s">
        <v>105</v>
      </c>
      <c r="F166" s="175" t="s">
        <v>174</v>
      </c>
      <c r="H166" s="176">
        <v>70.947999999999993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172</v>
      </c>
      <c r="AU166" s="174" t="s">
        <v>85</v>
      </c>
      <c r="AV166" s="14" t="s">
        <v>170</v>
      </c>
      <c r="AW166" s="14" t="s">
        <v>32</v>
      </c>
      <c r="AX166" s="14" t="s">
        <v>83</v>
      </c>
      <c r="AY166" s="174" t="s">
        <v>163</v>
      </c>
    </row>
    <row r="167" spans="1:65" s="2" customFormat="1" ht="37.9" customHeight="1">
      <c r="A167" s="33"/>
      <c r="B167" s="150"/>
      <c r="C167" s="151" t="s">
        <v>210</v>
      </c>
      <c r="D167" s="151" t="s">
        <v>165</v>
      </c>
      <c r="E167" s="152" t="s">
        <v>211</v>
      </c>
      <c r="F167" s="153" t="s">
        <v>212</v>
      </c>
      <c r="G167" s="154" t="s">
        <v>177</v>
      </c>
      <c r="H167" s="155">
        <v>354.74</v>
      </c>
      <c r="I167" s="156"/>
      <c r="J167" s="157">
        <f>ROUND(I167*H167,2)</f>
        <v>0</v>
      </c>
      <c r="K167" s="153" t="s">
        <v>169</v>
      </c>
      <c r="L167" s="34"/>
      <c r="M167" s="158" t="s">
        <v>1</v>
      </c>
      <c r="N167" s="159" t="s">
        <v>41</v>
      </c>
      <c r="O167" s="59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170</v>
      </c>
      <c r="AT167" s="162" t="s">
        <v>165</v>
      </c>
      <c r="AU167" s="162" t="s">
        <v>85</v>
      </c>
      <c r="AY167" s="18" t="s">
        <v>163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8" t="s">
        <v>83</v>
      </c>
      <c r="BK167" s="163">
        <f>ROUND(I167*H167,2)</f>
        <v>0</v>
      </c>
      <c r="BL167" s="18" t="s">
        <v>170</v>
      </c>
      <c r="BM167" s="162" t="s">
        <v>213</v>
      </c>
    </row>
    <row r="168" spans="1:65" s="13" customFormat="1" ht="11.25">
      <c r="B168" s="164"/>
      <c r="D168" s="165" t="s">
        <v>172</v>
      </c>
      <c r="E168" s="166" t="s">
        <v>1</v>
      </c>
      <c r="F168" s="167" t="s">
        <v>214</v>
      </c>
      <c r="H168" s="168">
        <v>354.74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172</v>
      </c>
      <c r="AU168" s="166" t="s">
        <v>85</v>
      </c>
      <c r="AV168" s="13" t="s">
        <v>85</v>
      </c>
      <c r="AW168" s="13" t="s">
        <v>32</v>
      </c>
      <c r="AX168" s="13" t="s">
        <v>83</v>
      </c>
      <c r="AY168" s="166" t="s">
        <v>163</v>
      </c>
    </row>
    <row r="169" spans="1:65" s="2" customFormat="1" ht="24.2" customHeight="1">
      <c r="A169" s="33"/>
      <c r="B169" s="150"/>
      <c r="C169" s="151" t="s">
        <v>215</v>
      </c>
      <c r="D169" s="151" t="s">
        <v>165</v>
      </c>
      <c r="E169" s="152" t="s">
        <v>216</v>
      </c>
      <c r="F169" s="153" t="s">
        <v>217</v>
      </c>
      <c r="G169" s="154" t="s">
        <v>177</v>
      </c>
      <c r="H169" s="155">
        <v>17.036000000000001</v>
      </c>
      <c r="I169" s="156"/>
      <c r="J169" s="157">
        <f>ROUND(I169*H169,2)</f>
        <v>0</v>
      </c>
      <c r="K169" s="153" t="s">
        <v>169</v>
      </c>
      <c r="L169" s="34"/>
      <c r="M169" s="158" t="s">
        <v>1</v>
      </c>
      <c r="N169" s="159" t="s">
        <v>41</v>
      </c>
      <c r="O169" s="59"/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170</v>
      </c>
      <c r="AT169" s="162" t="s">
        <v>165</v>
      </c>
      <c r="AU169" s="162" t="s">
        <v>85</v>
      </c>
      <c r="AY169" s="18" t="s">
        <v>163</v>
      </c>
      <c r="BE169" s="163">
        <f>IF(N169="základní",J169,0)</f>
        <v>0</v>
      </c>
      <c r="BF169" s="163">
        <f>IF(N169="snížená",J169,0)</f>
        <v>0</v>
      </c>
      <c r="BG169" s="163">
        <f>IF(N169="zákl. přenesená",J169,0)</f>
        <v>0</v>
      </c>
      <c r="BH169" s="163">
        <f>IF(N169="sníž. přenesená",J169,0)</f>
        <v>0</v>
      </c>
      <c r="BI169" s="163">
        <f>IF(N169="nulová",J169,0)</f>
        <v>0</v>
      </c>
      <c r="BJ169" s="18" t="s">
        <v>83</v>
      </c>
      <c r="BK169" s="163">
        <f>ROUND(I169*H169,2)</f>
        <v>0</v>
      </c>
      <c r="BL169" s="18" t="s">
        <v>170</v>
      </c>
      <c r="BM169" s="162" t="s">
        <v>218</v>
      </c>
    </row>
    <row r="170" spans="1:65" s="15" customFormat="1" ht="11.25">
      <c r="B170" s="181"/>
      <c r="D170" s="165" t="s">
        <v>172</v>
      </c>
      <c r="E170" s="182" t="s">
        <v>1</v>
      </c>
      <c r="F170" s="183" t="s">
        <v>219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172</v>
      </c>
      <c r="AU170" s="182" t="s">
        <v>85</v>
      </c>
      <c r="AV170" s="15" t="s">
        <v>83</v>
      </c>
      <c r="AW170" s="15" t="s">
        <v>32</v>
      </c>
      <c r="AX170" s="15" t="s">
        <v>76</v>
      </c>
      <c r="AY170" s="182" t="s">
        <v>163</v>
      </c>
    </row>
    <row r="171" spans="1:65" s="13" customFormat="1" ht="11.25">
      <c r="B171" s="164"/>
      <c r="D171" s="165" t="s">
        <v>172</v>
      </c>
      <c r="E171" s="166" t="s">
        <v>1</v>
      </c>
      <c r="F171" s="167" t="s">
        <v>117</v>
      </c>
      <c r="H171" s="168">
        <v>17.036000000000001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172</v>
      </c>
      <c r="AU171" s="166" t="s">
        <v>85</v>
      </c>
      <c r="AV171" s="13" t="s">
        <v>85</v>
      </c>
      <c r="AW171" s="13" t="s">
        <v>32</v>
      </c>
      <c r="AX171" s="13" t="s">
        <v>83</v>
      </c>
      <c r="AY171" s="166" t="s">
        <v>163</v>
      </c>
    </row>
    <row r="172" spans="1:65" s="2" customFormat="1" ht="33" customHeight="1">
      <c r="A172" s="33"/>
      <c r="B172" s="150"/>
      <c r="C172" s="151" t="s">
        <v>220</v>
      </c>
      <c r="D172" s="151" t="s">
        <v>165</v>
      </c>
      <c r="E172" s="152" t="s">
        <v>221</v>
      </c>
      <c r="F172" s="153" t="s">
        <v>222</v>
      </c>
      <c r="G172" s="154" t="s">
        <v>223</v>
      </c>
      <c r="H172" s="155">
        <v>141.89599999999999</v>
      </c>
      <c r="I172" s="156"/>
      <c r="J172" s="157">
        <f>ROUND(I172*H172,2)</f>
        <v>0</v>
      </c>
      <c r="K172" s="153" t="s">
        <v>169</v>
      </c>
      <c r="L172" s="34"/>
      <c r="M172" s="158" t="s">
        <v>1</v>
      </c>
      <c r="N172" s="159" t="s">
        <v>41</v>
      </c>
      <c r="O172" s="59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170</v>
      </c>
      <c r="AT172" s="162" t="s">
        <v>165</v>
      </c>
      <c r="AU172" s="162" t="s">
        <v>85</v>
      </c>
      <c r="AY172" s="18" t="s">
        <v>163</v>
      </c>
      <c r="BE172" s="163">
        <f>IF(N172="základní",J172,0)</f>
        <v>0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8" t="s">
        <v>83</v>
      </c>
      <c r="BK172" s="163">
        <f>ROUND(I172*H172,2)</f>
        <v>0</v>
      </c>
      <c r="BL172" s="18" t="s">
        <v>170</v>
      </c>
      <c r="BM172" s="162" t="s">
        <v>224</v>
      </c>
    </row>
    <row r="173" spans="1:65" s="13" customFormat="1" ht="11.25">
      <c r="B173" s="164"/>
      <c r="D173" s="165" t="s">
        <v>172</v>
      </c>
      <c r="E173" s="166" t="s">
        <v>1</v>
      </c>
      <c r="F173" s="167" t="s">
        <v>225</v>
      </c>
      <c r="H173" s="168">
        <v>141.89599999999999</v>
      </c>
      <c r="I173" s="169"/>
      <c r="L173" s="164"/>
      <c r="M173" s="170"/>
      <c r="N173" s="171"/>
      <c r="O173" s="171"/>
      <c r="P173" s="171"/>
      <c r="Q173" s="171"/>
      <c r="R173" s="171"/>
      <c r="S173" s="171"/>
      <c r="T173" s="172"/>
      <c r="AT173" s="166" t="s">
        <v>172</v>
      </c>
      <c r="AU173" s="166" t="s">
        <v>85</v>
      </c>
      <c r="AV173" s="13" t="s">
        <v>85</v>
      </c>
      <c r="AW173" s="13" t="s">
        <v>32</v>
      </c>
      <c r="AX173" s="13" t="s">
        <v>83</v>
      </c>
      <c r="AY173" s="166" t="s">
        <v>163</v>
      </c>
    </row>
    <row r="174" spans="1:65" s="2" customFormat="1" ht="16.5" customHeight="1">
      <c r="A174" s="33"/>
      <c r="B174" s="150"/>
      <c r="C174" s="151" t="s">
        <v>226</v>
      </c>
      <c r="D174" s="151" t="s">
        <v>165</v>
      </c>
      <c r="E174" s="152" t="s">
        <v>227</v>
      </c>
      <c r="F174" s="153" t="s">
        <v>228</v>
      </c>
      <c r="G174" s="154" t="s">
        <v>177</v>
      </c>
      <c r="H174" s="155">
        <v>70.947999999999993</v>
      </c>
      <c r="I174" s="156"/>
      <c r="J174" s="157">
        <f>ROUND(I174*H174,2)</f>
        <v>0</v>
      </c>
      <c r="K174" s="153" t="s">
        <v>169</v>
      </c>
      <c r="L174" s="34"/>
      <c r="M174" s="158" t="s">
        <v>1</v>
      </c>
      <c r="N174" s="159" t="s">
        <v>41</v>
      </c>
      <c r="O174" s="59"/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170</v>
      </c>
      <c r="AT174" s="162" t="s">
        <v>165</v>
      </c>
      <c r="AU174" s="162" t="s">
        <v>85</v>
      </c>
      <c r="AY174" s="18" t="s">
        <v>163</v>
      </c>
      <c r="BE174" s="163">
        <f>IF(N174="základní",J174,0)</f>
        <v>0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8" t="s">
        <v>83</v>
      </c>
      <c r="BK174" s="163">
        <f>ROUND(I174*H174,2)</f>
        <v>0</v>
      </c>
      <c r="BL174" s="18" t="s">
        <v>170</v>
      </c>
      <c r="BM174" s="162" t="s">
        <v>229</v>
      </c>
    </row>
    <row r="175" spans="1:65" s="13" customFormat="1" ht="11.25">
      <c r="B175" s="164"/>
      <c r="D175" s="165" t="s">
        <v>172</v>
      </c>
      <c r="E175" s="166" t="s">
        <v>1</v>
      </c>
      <c r="F175" s="167" t="s">
        <v>105</v>
      </c>
      <c r="H175" s="168">
        <v>70.947999999999993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172</v>
      </c>
      <c r="AU175" s="166" t="s">
        <v>85</v>
      </c>
      <c r="AV175" s="13" t="s">
        <v>85</v>
      </c>
      <c r="AW175" s="13" t="s">
        <v>32</v>
      </c>
      <c r="AX175" s="13" t="s">
        <v>83</v>
      </c>
      <c r="AY175" s="166" t="s">
        <v>163</v>
      </c>
    </row>
    <row r="176" spans="1:65" s="2" customFormat="1" ht="24.2" customHeight="1">
      <c r="A176" s="33"/>
      <c r="B176" s="150"/>
      <c r="C176" s="151" t="s">
        <v>230</v>
      </c>
      <c r="D176" s="151" t="s">
        <v>165</v>
      </c>
      <c r="E176" s="152" t="s">
        <v>231</v>
      </c>
      <c r="F176" s="153" t="s">
        <v>232</v>
      </c>
      <c r="G176" s="154" t="s">
        <v>177</v>
      </c>
      <c r="H176" s="155">
        <v>17.036000000000001</v>
      </c>
      <c r="I176" s="156"/>
      <c r="J176" s="157">
        <f>ROUND(I176*H176,2)</f>
        <v>0</v>
      </c>
      <c r="K176" s="153" t="s">
        <v>169</v>
      </c>
      <c r="L176" s="34"/>
      <c r="M176" s="158" t="s">
        <v>1</v>
      </c>
      <c r="N176" s="159" t="s">
        <v>41</v>
      </c>
      <c r="O176" s="59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170</v>
      </c>
      <c r="AT176" s="162" t="s">
        <v>165</v>
      </c>
      <c r="AU176" s="162" t="s">
        <v>85</v>
      </c>
      <c r="AY176" s="18" t="s">
        <v>163</v>
      </c>
      <c r="BE176" s="163">
        <f>IF(N176="základní",J176,0)</f>
        <v>0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8" t="s">
        <v>83</v>
      </c>
      <c r="BK176" s="163">
        <f>ROUND(I176*H176,2)</f>
        <v>0</v>
      </c>
      <c r="BL176" s="18" t="s">
        <v>170</v>
      </c>
      <c r="BM176" s="162" t="s">
        <v>233</v>
      </c>
    </row>
    <row r="177" spans="1:65" s="13" customFormat="1" ht="11.25">
      <c r="B177" s="164"/>
      <c r="D177" s="165" t="s">
        <v>172</v>
      </c>
      <c r="E177" s="166" t="s">
        <v>1</v>
      </c>
      <c r="F177" s="167" t="s">
        <v>114</v>
      </c>
      <c r="H177" s="168">
        <v>24.806000000000001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172</v>
      </c>
      <c r="AU177" s="166" t="s">
        <v>85</v>
      </c>
      <c r="AV177" s="13" t="s">
        <v>85</v>
      </c>
      <c r="AW177" s="13" t="s">
        <v>32</v>
      </c>
      <c r="AX177" s="13" t="s">
        <v>76</v>
      </c>
      <c r="AY177" s="166" t="s">
        <v>163</v>
      </c>
    </row>
    <row r="178" spans="1:65" s="13" customFormat="1" ht="11.25">
      <c r="B178" s="164"/>
      <c r="D178" s="165" t="s">
        <v>172</v>
      </c>
      <c r="E178" s="166" t="s">
        <v>1</v>
      </c>
      <c r="F178" s="167" t="s">
        <v>234</v>
      </c>
      <c r="H178" s="168">
        <v>-7.77</v>
      </c>
      <c r="I178" s="169"/>
      <c r="L178" s="164"/>
      <c r="M178" s="170"/>
      <c r="N178" s="171"/>
      <c r="O178" s="171"/>
      <c r="P178" s="171"/>
      <c r="Q178" s="171"/>
      <c r="R178" s="171"/>
      <c r="S178" s="171"/>
      <c r="T178" s="172"/>
      <c r="AT178" s="166" t="s">
        <v>172</v>
      </c>
      <c r="AU178" s="166" t="s">
        <v>85</v>
      </c>
      <c r="AV178" s="13" t="s">
        <v>85</v>
      </c>
      <c r="AW178" s="13" t="s">
        <v>32</v>
      </c>
      <c r="AX178" s="13" t="s">
        <v>76</v>
      </c>
      <c r="AY178" s="166" t="s">
        <v>163</v>
      </c>
    </row>
    <row r="179" spans="1:65" s="14" customFormat="1" ht="11.25">
      <c r="B179" s="173"/>
      <c r="D179" s="165" t="s">
        <v>172</v>
      </c>
      <c r="E179" s="174" t="s">
        <v>117</v>
      </c>
      <c r="F179" s="175" t="s">
        <v>174</v>
      </c>
      <c r="H179" s="176">
        <v>17.036000000000001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172</v>
      </c>
      <c r="AU179" s="174" t="s">
        <v>85</v>
      </c>
      <c r="AV179" s="14" t="s">
        <v>170</v>
      </c>
      <c r="AW179" s="14" t="s">
        <v>32</v>
      </c>
      <c r="AX179" s="14" t="s">
        <v>83</v>
      </c>
      <c r="AY179" s="174" t="s">
        <v>163</v>
      </c>
    </row>
    <row r="180" spans="1:65" s="2" customFormat="1" ht="24.2" customHeight="1">
      <c r="A180" s="33"/>
      <c r="B180" s="150"/>
      <c r="C180" s="151" t="s">
        <v>235</v>
      </c>
      <c r="D180" s="151" t="s">
        <v>165</v>
      </c>
      <c r="E180" s="152" t="s">
        <v>236</v>
      </c>
      <c r="F180" s="153" t="s">
        <v>237</v>
      </c>
      <c r="G180" s="154" t="s">
        <v>168</v>
      </c>
      <c r="H180" s="155">
        <v>90</v>
      </c>
      <c r="I180" s="156"/>
      <c r="J180" s="157">
        <f>ROUND(I180*H180,2)</f>
        <v>0</v>
      </c>
      <c r="K180" s="153" t="s">
        <v>169</v>
      </c>
      <c r="L180" s="34"/>
      <c r="M180" s="158" t="s">
        <v>1</v>
      </c>
      <c r="N180" s="159" t="s">
        <v>41</v>
      </c>
      <c r="O180" s="59"/>
      <c r="P180" s="160">
        <f>O180*H180</f>
        <v>0</v>
      </c>
      <c r="Q180" s="160">
        <v>0</v>
      </c>
      <c r="R180" s="160">
        <f>Q180*H180</f>
        <v>0</v>
      </c>
      <c r="S180" s="160">
        <v>0</v>
      </c>
      <c r="T180" s="16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170</v>
      </c>
      <c r="AT180" s="162" t="s">
        <v>165</v>
      </c>
      <c r="AU180" s="162" t="s">
        <v>85</v>
      </c>
      <c r="AY180" s="18" t="s">
        <v>163</v>
      </c>
      <c r="BE180" s="163">
        <f>IF(N180="základní",J180,0)</f>
        <v>0</v>
      </c>
      <c r="BF180" s="163">
        <f>IF(N180="snížená",J180,0)</f>
        <v>0</v>
      </c>
      <c r="BG180" s="163">
        <f>IF(N180="zákl. přenesená",J180,0)</f>
        <v>0</v>
      </c>
      <c r="BH180" s="163">
        <f>IF(N180="sníž. přenesená",J180,0)</f>
        <v>0</v>
      </c>
      <c r="BI180" s="163">
        <f>IF(N180="nulová",J180,0)</f>
        <v>0</v>
      </c>
      <c r="BJ180" s="18" t="s">
        <v>83</v>
      </c>
      <c r="BK180" s="163">
        <f>ROUND(I180*H180,2)</f>
        <v>0</v>
      </c>
      <c r="BL180" s="18" t="s">
        <v>170</v>
      </c>
      <c r="BM180" s="162" t="s">
        <v>238</v>
      </c>
    </row>
    <row r="181" spans="1:65" s="13" customFormat="1" ht="11.25">
      <c r="B181" s="164"/>
      <c r="D181" s="165" t="s">
        <v>172</v>
      </c>
      <c r="E181" s="166" t="s">
        <v>1</v>
      </c>
      <c r="F181" s="167" t="s">
        <v>239</v>
      </c>
      <c r="H181" s="168">
        <v>90</v>
      </c>
      <c r="I181" s="169"/>
      <c r="L181" s="164"/>
      <c r="M181" s="170"/>
      <c r="N181" s="171"/>
      <c r="O181" s="171"/>
      <c r="P181" s="171"/>
      <c r="Q181" s="171"/>
      <c r="R181" s="171"/>
      <c r="S181" s="171"/>
      <c r="T181" s="172"/>
      <c r="AT181" s="166" t="s">
        <v>172</v>
      </c>
      <c r="AU181" s="166" t="s">
        <v>85</v>
      </c>
      <c r="AV181" s="13" t="s">
        <v>85</v>
      </c>
      <c r="AW181" s="13" t="s">
        <v>32</v>
      </c>
      <c r="AX181" s="13" t="s">
        <v>83</v>
      </c>
      <c r="AY181" s="166" t="s">
        <v>163</v>
      </c>
    </row>
    <row r="182" spans="1:65" s="2" customFormat="1" ht="33" customHeight="1">
      <c r="A182" s="33"/>
      <c r="B182" s="150"/>
      <c r="C182" s="151" t="s">
        <v>240</v>
      </c>
      <c r="D182" s="151" t="s">
        <v>165</v>
      </c>
      <c r="E182" s="152" t="s">
        <v>241</v>
      </c>
      <c r="F182" s="153" t="s">
        <v>242</v>
      </c>
      <c r="G182" s="154" t="s">
        <v>243</v>
      </c>
      <c r="H182" s="155">
        <v>1</v>
      </c>
      <c r="I182" s="156"/>
      <c r="J182" s="157">
        <f>ROUND(I182*H182,2)</f>
        <v>0</v>
      </c>
      <c r="K182" s="153" t="s">
        <v>169</v>
      </c>
      <c r="L182" s="34"/>
      <c r="M182" s="158" t="s">
        <v>1</v>
      </c>
      <c r="N182" s="159" t="s">
        <v>41</v>
      </c>
      <c r="O182" s="59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170</v>
      </c>
      <c r="AT182" s="162" t="s">
        <v>165</v>
      </c>
      <c r="AU182" s="162" t="s">
        <v>85</v>
      </c>
      <c r="AY182" s="18" t="s">
        <v>163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8" t="s">
        <v>83</v>
      </c>
      <c r="BK182" s="163">
        <f>ROUND(I182*H182,2)</f>
        <v>0</v>
      </c>
      <c r="BL182" s="18" t="s">
        <v>170</v>
      </c>
      <c r="BM182" s="162" t="s">
        <v>244</v>
      </c>
    </row>
    <row r="183" spans="1:65" s="15" customFormat="1" ht="11.25">
      <c r="B183" s="181"/>
      <c r="D183" s="165" t="s">
        <v>172</v>
      </c>
      <c r="E183" s="182" t="s">
        <v>1</v>
      </c>
      <c r="F183" s="183" t="s">
        <v>245</v>
      </c>
      <c r="H183" s="182" t="s">
        <v>1</v>
      </c>
      <c r="I183" s="184"/>
      <c r="L183" s="181"/>
      <c r="M183" s="185"/>
      <c r="N183" s="186"/>
      <c r="O183" s="186"/>
      <c r="P183" s="186"/>
      <c r="Q183" s="186"/>
      <c r="R183" s="186"/>
      <c r="S183" s="186"/>
      <c r="T183" s="187"/>
      <c r="AT183" s="182" t="s">
        <v>172</v>
      </c>
      <c r="AU183" s="182" t="s">
        <v>85</v>
      </c>
      <c r="AV183" s="15" t="s">
        <v>83</v>
      </c>
      <c r="AW183" s="15" t="s">
        <v>32</v>
      </c>
      <c r="AX183" s="15" t="s">
        <v>76</v>
      </c>
      <c r="AY183" s="182" t="s">
        <v>163</v>
      </c>
    </row>
    <row r="184" spans="1:65" s="13" customFormat="1" ht="11.25">
      <c r="B184" s="164"/>
      <c r="D184" s="165" t="s">
        <v>172</v>
      </c>
      <c r="E184" s="166" t="s">
        <v>1</v>
      </c>
      <c r="F184" s="167" t="s">
        <v>83</v>
      </c>
      <c r="H184" s="168">
        <v>1</v>
      </c>
      <c r="I184" s="169"/>
      <c r="L184" s="164"/>
      <c r="M184" s="170"/>
      <c r="N184" s="171"/>
      <c r="O184" s="171"/>
      <c r="P184" s="171"/>
      <c r="Q184" s="171"/>
      <c r="R184" s="171"/>
      <c r="S184" s="171"/>
      <c r="T184" s="172"/>
      <c r="AT184" s="166" t="s">
        <v>172</v>
      </c>
      <c r="AU184" s="166" t="s">
        <v>85</v>
      </c>
      <c r="AV184" s="13" t="s">
        <v>85</v>
      </c>
      <c r="AW184" s="13" t="s">
        <v>32</v>
      </c>
      <c r="AX184" s="13" t="s">
        <v>83</v>
      </c>
      <c r="AY184" s="166" t="s">
        <v>163</v>
      </c>
    </row>
    <row r="185" spans="1:65" s="2" customFormat="1" ht="16.5" customHeight="1">
      <c r="A185" s="33"/>
      <c r="B185" s="150"/>
      <c r="C185" s="188" t="s">
        <v>8</v>
      </c>
      <c r="D185" s="188" t="s">
        <v>246</v>
      </c>
      <c r="E185" s="189" t="s">
        <v>247</v>
      </c>
      <c r="F185" s="190" t="s">
        <v>248</v>
      </c>
      <c r="G185" s="191" t="s">
        <v>177</v>
      </c>
      <c r="H185" s="192">
        <v>0.05</v>
      </c>
      <c r="I185" s="193"/>
      <c r="J185" s="194">
        <f>ROUND(I185*H185,2)</f>
        <v>0</v>
      </c>
      <c r="K185" s="190" t="s">
        <v>169</v>
      </c>
      <c r="L185" s="195"/>
      <c r="M185" s="196" t="s">
        <v>1</v>
      </c>
      <c r="N185" s="197" t="s">
        <v>41</v>
      </c>
      <c r="O185" s="59"/>
      <c r="P185" s="160">
        <f>O185*H185</f>
        <v>0</v>
      </c>
      <c r="Q185" s="160">
        <v>0.22</v>
      </c>
      <c r="R185" s="160">
        <f>Q185*H185</f>
        <v>1.1000000000000001E-2</v>
      </c>
      <c r="S185" s="160">
        <v>0</v>
      </c>
      <c r="T185" s="16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210</v>
      </c>
      <c r="AT185" s="162" t="s">
        <v>246</v>
      </c>
      <c r="AU185" s="162" t="s">
        <v>85</v>
      </c>
      <c r="AY185" s="18" t="s">
        <v>163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8" t="s">
        <v>83</v>
      </c>
      <c r="BK185" s="163">
        <f>ROUND(I185*H185,2)</f>
        <v>0</v>
      </c>
      <c r="BL185" s="18" t="s">
        <v>170</v>
      </c>
      <c r="BM185" s="162" t="s">
        <v>249</v>
      </c>
    </row>
    <row r="186" spans="1:65" s="13" customFormat="1" ht="11.25">
      <c r="B186" s="164"/>
      <c r="D186" s="165" t="s">
        <v>172</v>
      </c>
      <c r="F186" s="167" t="s">
        <v>250</v>
      </c>
      <c r="H186" s="168">
        <v>0.05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172</v>
      </c>
      <c r="AU186" s="166" t="s">
        <v>85</v>
      </c>
      <c r="AV186" s="13" t="s">
        <v>85</v>
      </c>
      <c r="AW186" s="13" t="s">
        <v>3</v>
      </c>
      <c r="AX186" s="13" t="s">
        <v>83</v>
      </c>
      <c r="AY186" s="166" t="s">
        <v>163</v>
      </c>
    </row>
    <row r="187" spans="1:65" s="2" customFormat="1" ht="24.2" customHeight="1">
      <c r="A187" s="33"/>
      <c r="B187" s="150"/>
      <c r="C187" s="151" t="s">
        <v>251</v>
      </c>
      <c r="D187" s="151" t="s">
        <v>165</v>
      </c>
      <c r="E187" s="152" t="s">
        <v>252</v>
      </c>
      <c r="F187" s="153" t="s">
        <v>253</v>
      </c>
      <c r="G187" s="154" t="s">
        <v>243</v>
      </c>
      <c r="H187" s="155">
        <v>1</v>
      </c>
      <c r="I187" s="156"/>
      <c r="J187" s="157">
        <f>ROUND(I187*H187,2)</f>
        <v>0</v>
      </c>
      <c r="K187" s="153" t="s">
        <v>169</v>
      </c>
      <c r="L187" s="34"/>
      <c r="M187" s="158" t="s">
        <v>1</v>
      </c>
      <c r="N187" s="159" t="s">
        <v>41</v>
      </c>
      <c r="O187" s="59"/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170</v>
      </c>
      <c r="AT187" s="162" t="s">
        <v>165</v>
      </c>
      <c r="AU187" s="162" t="s">
        <v>85</v>
      </c>
      <c r="AY187" s="18" t="s">
        <v>163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8" t="s">
        <v>83</v>
      </c>
      <c r="BK187" s="163">
        <f>ROUND(I187*H187,2)</f>
        <v>0</v>
      </c>
      <c r="BL187" s="18" t="s">
        <v>170</v>
      </c>
      <c r="BM187" s="162" t="s">
        <v>254</v>
      </c>
    </row>
    <row r="188" spans="1:65" s="2" customFormat="1" ht="24.2" customHeight="1">
      <c r="A188" s="33"/>
      <c r="B188" s="150"/>
      <c r="C188" s="151" t="s">
        <v>255</v>
      </c>
      <c r="D188" s="151" t="s">
        <v>165</v>
      </c>
      <c r="E188" s="152" t="s">
        <v>256</v>
      </c>
      <c r="F188" s="153" t="s">
        <v>257</v>
      </c>
      <c r="G188" s="154" t="s">
        <v>243</v>
      </c>
      <c r="H188" s="155">
        <v>1</v>
      </c>
      <c r="I188" s="156"/>
      <c r="J188" s="157">
        <f>ROUND(I188*H188,2)</f>
        <v>0</v>
      </c>
      <c r="K188" s="153" t="s">
        <v>169</v>
      </c>
      <c r="L188" s="34"/>
      <c r="M188" s="158" t="s">
        <v>1</v>
      </c>
      <c r="N188" s="159" t="s">
        <v>41</v>
      </c>
      <c r="O188" s="59"/>
      <c r="P188" s="160">
        <f>O188*H188</f>
        <v>0</v>
      </c>
      <c r="Q188" s="160">
        <v>5.0000000000000002E-5</v>
      </c>
      <c r="R188" s="160">
        <f>Q188*H188</f>
        <v>5.0000000000000002E-5</v>
      </c>
      <c r="S188" s="160">
        <v>0</v>
      </c>
      <c r="T188" s="16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2" t="s">
        <v>170</v>
      </c>
      <c r="AT188" s="162" t="s">
        <v>165</v>
      </c>
      <c r="AU188" s="162" t="s">
        <v>85</v>
      </c>
      <c r="AY188" s="18" t="s">
        <v>163</v>
      </c>
      <c r="BE188" s="163">
        <f>IF(N188="základní",J188,0)</f>
        <v>0</v>
      </c>
      <c r="BF188" s="163">
        <f>IF(N188="snížená",J188,0)</f>
        <v>0</v>
      </c>
      <c r="BG188" s="163">
        <f>IF(N188="zákl. přenesená",J188,0)</f>
        <v>0</v>
      </c>
      <c r="BH188" s="163">
        <f>IF(N188="sníž. přenesená",J188,0)</f>
        <v>0</v>
      </c>
      <c r="BI188" s="163">
        <f>IF(N188="nulová",J188,0)</f>
        <v>0</v>
      </c>
      <c r="BJ188" s="18" t="s">
        <v>83</v>
      </c>
      <c r="BK188" s="163">
        <f>ROUND(I188*H188,2)</f>
        <v>0</v>
      </c>
      <c r="BL188" s="18" t="s">
        <v>170</v>
      </c>
      <c r="BM188" s="162" t="s">
        <v>258</v>
      </c>
    </row>
    <row r="189" spans="1:65" s="2" customFormat="1" ht="21.75" customHeight="1">
      <c r="A189" s="33"/>
      <c r="B189" s="150"/>
      <c r="C189" s="188" t="s">
        <v>259</v>
      </c>
      <c r="D189" s="188" t="s">
        <v>246</v>
      </c>
      <c r="E189" s="189" t="s">
        <v>260</v>
      </c>
      <c r="F189" s="190" t="s">
        <v>261</v>
      </c>
      <c r="G189" s="191" t="s">
        <v>243</v>
      </c>
      <c r="H189" s="192">
        <v>3</v>
      </c>
      <c r="I189" s="193"/>
      <c r="J189" s="194">
        <f>ROUND(I189*H189,2)</f>
        <v>0</v>
      </c>
      <c r="K189" s="190" t="s">
        <v>169</v>
      </c>
      <c r="L189" s="195"/>
      <c r="M189" s="196" t="s">
        <v>1</v>
      </c>
      <c r="N189" s="197" t="s">
        <v>41</v>
      </c>
      <c r="O189" s="59"/>
      <c r="P189" s="160">
        <f>O189*H189</f>
        <v>0</v>
      </c>
      <c r="Q189" s="160">
        <v>4.7200000000000002E-3</v>
      </c>
      <c r="R189" s="160">
        <f>Q189*H189</f>
        <v>1.4160000000000001E-2</v>
      </c>
      <c r="S189" s="160">
        <v>0</v>
      </c>
      <c r="T189" s="16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210</v>
      </c>
      <c r="AT189" s="162" t="s">
        <v>246</v>
      </c>
      <c r="AU189" s="162" t="s">
        <v>85</v>
      </c>
      <c r="AY189" s="18" t="s">
        <v>163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8" t="s">
        <v>83</v>
      </c>
      <c r="BK189" s="163">
        <f>ROUND(I189*H189,2)</f>
        <v>0</v>
      </c>
      <c r="BL189" s="18" t="s">
        <v>170</v>
      </c>
      <c r="BM189" s="162" t="s">
        <v>262</v>
      </c>
    </row>
    <row r="190" spans="1:65" s="2" customFormat="1" ht="24.2" customHeight="1">
      <c r="A190" s="33"/>
      <c r="B190" s="150"/>
      <c r="C190" s="188" t="s">
        <v>263</v>
      </c>
      <c r="D190" s="188" t="s">
        <v>246</v>
      </c>
      <c r="E190" s="189" t="s">
        <v>264</v>
      </c>
      <c r="F190" s="190" t="s">
        <v>265</v>
      </c>
      <c r="G190" s="191" t="s">
        <v>243</v>
      </c>
      <c r="H190" s="192">
        <v>3</v>
      </c>
      <c r="I190" s="193"/>
      <c r="J190" s="194">
        <f>ROUND(I190*H190,2)</f>
        <v>0</v>
      </c>
      <c r="K190" s="190" t="s">
        <v>1</v>
      </c>
      <c r="L190" s="195"/>
      <c r="M190" s="196" t="s">
        <v>1</v>
      </c>
      <c r="N190" s="197" t="s">
        <v>41</v>
      </c>
      <c r="O190" s="59"/>
      <c r="P190" s="160">
        <f>O190*H190</f>
        <v>0</v>
      </c>
      <c r="Q190" s="160">
        <v>3.0000000000000001E-3</v>
      </c>
      <c r="R190" s="160">
        <f>Q190*H190</f>
        <v>9.0000000000000011E-3</v>
      </c>
      <c r="S190" s="160">
        <v>0</v>
      </c>
      <c r="T190" s="16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210</v>
      </c>
      <c r="AT190" s="162" t="s">
        <v>246</v>
      </c>
      <c r="AU190" s="162" t="s">
        <v>85</v>
      </c>
      <c r="AY190" s="18" t="s">
        <v>163</v>
      </c>
      <c r="BE190" s="163">
        <f>IF(N190="základní",J190,0)</f>
        <v>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8" t="s">
        <v>83</v>
      </c>
      <c r="BK190" s="163">
        <f>ROUND(I190*H190,2)</f>
        <v>0</v>
      </c>
      <c r="BL190" s="18" t="s">
        <v>170</v>
      </c>
      <c r="BM190" s="162" t="s">
        <v>266</v>
      </c>
    </row>
    <row r="191" spans="1:65" s="2" customFormat="1" ht="24.2" customHeight="1">
      <c r="A191" s="33"/>
      <c r="B191" s="150"/>
      <c r="C191" s="151" t="s">
        <v>267</v>
      </c>
      <c r="D191" s="151" t="s">
        <v>165</v>
      </c>
      <c r="E191" s="152" t="s">
        <v>268</v>
      </c>
      <c r="F191" s="153" t="s">
        <v>269</v>
      </c>
      <c r="G191" s="154" t="s">
        <v>243</v>
      </c>
      <c r="H191" s="155">
        <v>1</v>
      </c>
      <c r="I191" s="156"/>
      <c r="J191" s="157">
        <f>ROUND(I191*H191,2)</f>
        <v>0</v>
      </c>
      <c r="K191" s="153" t="s">
        <v>169</v>
      </c>
      <c r="L191" s="34"/>
      <c r="M191" s="158" t="s">
        <v>1</v>
      </c>
      <c r="N191" s="159" t="s">
        <v>41</v>
      </c>
      <c r="O191" s="59"/>
      <c r="P191" s="160">
        <f>O191*H191</f>
        <v>0</v>
      </c>
      <c r="Q191" s="160">
        <v>1.4999999999999999E-4</v>
      </c>
      <c r="R191" s="160">
        <f>Q191*H191</f>
        <v>1.4999999999999999E-4</v>
      </c>
      <c r="S191" s="160">
        <v>0</v>
      </c>
      <c r="T191" s="16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170</v>
      </c>
      <c r="AT191" s="162" t="s">
        <v>165</v>
      </c>
      <c r="AU191" s="162" t="s">
        <v>85</v>
      </c>
      <c r="AY191" s="18" t="s">
        <v>163</v>
      </c>
      <c r="BE191" s="163">
        <f>IF(N191="základní",J191,0)</f>
        <v>0</v>
      </c>
      <c r="BF191" s="163">
        <f>IF(N191="snížená",J191,0)</f>
        <v>0</v>
      </c>
      <c r="BG191" s="163">
        <f>IF(N191="zákl. přenesená",J191,0)</f>
        <v>0</v>
      </c>
      <c r="BH191" s="163">
        <f>IF(N191="sníž. přenesená",J191,0)</f>
        <v>0</v>
      </c>
      <c r="BI191" s="163">
        <f>IF(N191="nulová",J191,0)</f>
        <v>0</v>
      </c>
      <c r="BJ191" s="18" t="s">
        <v>83</v>
      </c>
      <c r="BK191" s="163">
        <f>ROUND(I191*H191,2)</f>
        <v>0</v>
      </c>
      <c r="BL191" s="18" t="s">
        <v>170</v>
      </c>
      <c r="BM191" s="162" t="s">
        <v>270</v>
      </c>
    </row>
    <row r="192" spans="1:65" s="12" customFormat="1" ht="22.9" customHeight="1">
      <c r="B192" s="137"/>
      <c r="D192" s="138" t="s">
        <v>75</v>
      </c>
      <c r="E192" s="148" t="s">
        <v>85</v>
      </c>
      <c r="F192" s="148" t="s">
        <v>271</v>
      </c>
      <c r="I192" s="140"/>
      <c r="J192" s="149">
        <f>BK192</f>
        <v>0</v>
      </c>
      <c r="L192" s="137"/>
      <c r="M192" s="142"/>
      <c r="N192" s="143"/>
      <c r="O192" s="143"/>
      <c r="P192" s="144">
        <f>SUM(P193:P203)</f>
        <v>0</v>
      </c>
      <c r="Q192" s="143"/>
      <c r="R192" s="144">
        <f>SUM(R193:R203)</f>
        <v>53.334699270000002</v>
      </c>
      <c r="S192" s="143"/>
      <c r="T192" s="145">
        <f>SUM(T193:T203)</f>
        <v>0</v>
      </c>
      <c r="AR192" s="138" t="s">
        <v>83</v>
      </c>
      <c r="AT192" s="146" t="s">
        <v>75</v>
      </c>
      <c r="AU192" s="146" t="s">
        <v>83</v>
      </c>
      <c r="AY192" s="138" t="s">
        <v>163</v>
      </c>
      <c r="BK192" s="147">
        <f>SUM(BK193:BK203)</f>
        <v>0</v>
      </c>
    </row>
    <row r="193" spans="1:65" s="2" customFormat="1" ht="24.2" customHeight="1">
      <c r="A193" s="33"/>
      <c r="B193" s="150"/>
      <c r="C193" s="151" t="s">
        <v>7</v>
      </c>
      <c r="D193" s="151" t="s">
        <v>165</v>
      </c>
      <c r="E193" s="152" t="s">
        <v>272</v>
      </c>
      <c r="F193" s="153" t="s">
        <v>273</v>
      </c>
      <c r="G193" s="154" t="s">
        <v>177</v>
      </c>
      <c r="H193" s="155">
        <v>2.331</v>
      </c>
      <c r="I193" s="156"/>
      <c r="J193" s="157">
        <f>ROUND(I193*H193,2)</f>
        <v>0</v>
      </c>
      <c r="K193" s="153" t="s">
        <v>169</v>
      </c>
      <c r="L193" s="34"/>
      <c r="M193" s="158" t="s">
        <v>1</v>
      </c>
      <c r="N193" s="159" t="s">
        <v>41</v>
      </c>
      <c r="O193" s="59"/>
      <c r="P193" s="160">
        <f>O193*H193</f>
        <v>0</v>
      </c>
      <c r="Q193" s="160">
        <v>1.98</v>
      </c>
      <c r="R193" s="160">
        <f>Q193*H193</f>
        <v>4.61538</v>
      </c>
      <c r="S193" s="160">
        <v>0</v>
      </c>
      <c r="T193" s="16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170</v>
      </c>
      <c r="AT193" s="162" t="s">
        <v>165</v>
      </c>
      <c r="AU193" s="162" t="s">
        <v>85</v>
      </c>
      <c r="AY193" s="18" t="s">
        <v>163</v>
      </c>
      <c r="BE193" s="163">
        <f>IF(N193="základní",J193,0)</f>
        <v>0</v>
      </c>
      <c r="BF193" s="163">
        <f>IF(N193="snížená",J193,0)</f>
        <v>0</v>
      </c>
      <c r="BG193" s="163">
        <f>IF(N193="zákl. přenesená",J193,0)</f>
        <v>0</v>
      </c>
      <c r="BH193" s="163">
        <f>IF(N193="sníž. přenesená",J193,0)</f>
        <v>0</v>
      </c>
      <c r="BI193" s="163">
        <f>IF(N193="nulová",J193,0)</f>
        <v>0</v>
      </c>
      <c r="BJ193" s="18" t="s">
        <v>83</v>
      </c>
      <c r="BK193" s="163">
        <f>ROUND(I193*H193,2)</f>
        <v>0</v>
      </c>
      <c r="BL193" s="18" t="s">
        <v>170</v>
      </c>
      <c r="BM193" s="162" t="s">
        <v>274</v>
      </c>
    </row>
    <row r="194" spans="1:65" s="15" customFormat="1" ht="11.25">
      <c r="B194" s="181"/>
      <c r="D194" s="165" t="s">
        <v>172</v>
      </c>
      <c r="E194" s="182" t="s">
        <v>1</v>
      </c>
      <c r="F194" s="183" t="s">
        <v>275</v>
      </c>
      <c r="H194" s="182" t="s">
        <v>1</v>
      </c>
      <c r="I194" s="184"/>
      <c r="L194" s="181"/>
      <c r="M194" s="185"/>
      <c r="N194" s="186"/>
      <c r="O194" s="186"/>
      <c r="P194" s="186"/>
      <c r="Q194" s="186"/>
      <c r="R194" s="186"/>
      <c r="S194" s="186"/>
      <c r="T194" s="187"/>
      <c r="AT194" s="182" t="s">
        <v>172</v>
      </c>
      <c r="AU194" s="182" t="s">
        <v>85</v>
      </c>
      <c r="AV194" s="15" t="s">
        <v>83</v>
      </c>
      <c r="AW194" s="15" t="s">
        <v>32</v>
      </c>
      <c r="AX194" s="15" t="s">
        <v>76</v>
      </c>
      <c r="AY194" s="182" t="s">
        <v>163</v>
      </c>
    </row>
    <row r="195" spans="1:65" s="13" customFormat="1" ht="11.25">
      <c r="B195" s="164"/>
      <c r="D195" s="165" t="s">
        <v>172</v>
      </c>
      <c r="E195" s="166" t="s">
        <v>1</v>
      </c>
      <c r="F195" s="167" t="s">
        <v>276</v>
      </c>
      <c r="H195" s="168">
        <v>2.331</v>
      </c>
      <c r="I195" s="169"/>
      <c r="L195" s="164"/>
      <c r="M195" s="170"/>
      <c r="N195" s="171"/>
      <c r="O195" s="171"/>
      <c r="P195" s="171"/>
      <c r="Q195" s="171"/>
      <c r="R195" s="171"/>
      <c r="S195" s="171"/>
      <c r="T195" s="172"/>
      <c r="AT195" s="166" t="s">
        <v>172</v>
      </c>
      <c r="AU195" s="166" t="s">
        <v>85</v>
      </c>
      <c r="AV195" s="13" t="s">
        <v>85</v>
      </c>
      <c r="AW195" s="13" t="s">
        <v>32</v>
      </c>
      <c r="AX195" s="13" t="s">
        <v>83</v>
      </c>
      <c r="AY195" s="166" t="s">
        <v>163</v>
      </c>
    </row>
    <row r="196" spans="1:65" s="2" customFormat="1" ht="16.5" customHeight="1">
      <c r="A196" s="33"/>
      <c r="B196" s="150"/>
      <c r="C196" s="151" t="s">
        <v>277</v>
      </c>
      <c r="D196" s="151" t="s">
        <v>165</v>
      </c>
      <c r="E196" s="152" t="s">
        <v>278</v>
      </c>
      <c r="F196" s="153" t="s">
        <v>279</v>
      </c>
      <c r="G196" s="154" t="s">
        <v>177</v>
      </c>
      <c r="H196" s="155">
        <v>12.063000000000001</v>
      </c>
      <c r="I196" s="156"/>
      <c r="J196" s="157">
        <f>ROUND(I196*H196,2)</f>
        <v>0</v>
      </c>
      <c r="K196" s="153" t="s">
        <v>169</v>
      </c>
      <c r="L196" s="34"/>
      <c r="M196" s="158" t="s">
        <v>1</v>
      </c>
      <c r="N196" s="159" t="s">
        <v>41</v>
      </c>
      <c r="O196" s="59"/>
      <c r="P196" s="160">
        <f>O196*H196</f>
        <v>0</v>
      </c>
      <c r="Q196" s="160">
        <v>2.45329</v>
      </c>
      <c r="R196" s="160">
        <f>Q196*H196</f>
        <v>29.594037270000001</v>
      </c>
      <c r="S196" s="160">
        <v>0</v>
      </c>
      <c r="T196" s="161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2" t="s">
        <v>170</v>
      </c>
      <c r="AT196" s="162" t="s">
        <v>165</v>
      </c>
      <c r="AU196" s="162" t="s">
        <v>85</v>
      </c>
      <c r="AY196" s="18" t="s">
        <v>163</v>
      </c>
      <c r="BE196" s="163">
        <f>IF(N196="základní",J196,0)</f>
        <v>0</v>
      </c>
      <c r="BF196" s="163">
        <f>IF(N196="snížená",J196,0)</f>
        <v>0</v>
      </c>
      <c r="BG196" s="163">
        <f>IF(N196="zákl. přenesená",J196,0)</f>
        <v>0</v>
      </c>
      <c r="BH196" s="163">
        <f>IF(N196="sníž. přenesená",J196,0)</f>
        <v>0</v>
      </c>
      <c r="BI196" s="163">
        <f>IF(N196="nulová",J196,0)</f>
        <v>0</v>
      </c>
      <c r="BJ196" s="18" t="s">
        <v>83</v>
      </c>
      <c r="BK196" s="163">
        <f>ROUND(I196*H196,2)</f>
        <v>0</v>
      </c>
      <c r="BL196" s="18" t="s">
        <v>170</v>
      </c>
      <c r="BM196" s="162" t="s">
        <v>280</v>
      </c>
    </row>
    <row r="197" spans="1:65" s="13" customFormat="1" ht="11.25">
      <c r="B197" s="164"/>
      <c r="D197" s="165" t="s">
        <v>172</v>
      </c>
      <c r="E197" s="166" t="s">
        <v>1</v>
      </c>
      <c r="F197" s="167" t="s">
        <v>281</v>
      </c>
      <c r="H197" s="168">
        <v>12.063000000000001</v>
      </c>
      <c r="I197" s="169"/>
      <c r="L197" s="164"/>
      <c r="M197" s="170"/>
      <c r="N197" s="171"/>
      <c r="O197" s="171"/>
      <c r="P197" s="171"/>
      <c r="Q197" s="171"/>
      <c r="R197" s="171"/>
      <c r="S197" s="171"/>
      <c r="T197" s="172"/>
      <c r="AT197" s="166" t="s">
        <v>172</v>
      </c>
      <c r="AU197" s="166" t="s">
        <v>85</v>
      </c>
      <c r="AV197" s="13" t="s">
        <v>85</v>
      </c>
      <c r="AW197" s="13" t="s">
        <v>32</v>
      </c>
      <c r="AX197" s="13" t="s">
        <v>83</v>
      </c>
      <c r="AY197" s="166" t="s">
        <v>163</v>
      </c>
    </row>
    <row r="198" spans="1:65" s="2" customFormat="1" ht="33" customHeight="1">
      <c r="A198" s="33"/>
      <c r="B198" s="150"/>
      <c r="C198" s="151" t="s">
        <v>282</v>
      </c>
      <c r="D198" s="151" t="s">
        <v>165</v>
      </c>
      <c r="E198" s="152" t="s">
        <v>283</v>
      </c>
      <c r="F198" s="153" t="s">
        <v>284</v>
      </c>
      <c r="G198" s="154" t="s">
        <v>168</v>
      </c>
      <c r="H198" s="155">
        <v>1.95</v>
      </c>
      <c r="I198" s="156"/>
      <c r="J198" s="157">
        <f>ROUND(I198*H198,2)</f>
        <v>0</v>
      </c>
      <c r="K198" s="153" t="s">
        <v>169</v>
      </c>
      <c r="L198" s="34"/>
      <c r="M198" s="158" t="s">
        <v>1</v>
      </c>
      <c r="N198" s="159" t="s">
        <v>41</v>
      </c>
      <c r="O198" s="59"/>
      <c r="P198" s="160">
        <f>O198*H198</f>
        <v>0</v>
      </c>
      <c r="Q198" s="160">
        <v>0.71545999999999998</v>
      </c>
      <c r="R198" s="160">
        <f>Q198*H198</f>
        <v>1.3951469999999999</v>
      </c>
      <c r="S198" s="160">
        <v>0</v>
      </c>
      <c r="T198" s="16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2" t="s">
        <v>170</v>
      </c>
      <c r="AT198" s="162" t="s">
        <v>165</v>
      </c>
      <c r="AU198" s="162" t="s">
        <v>85</v>
      </c>
      <c r="AY198" s="18" t="s">
        <v>163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8" t="s">
        <v>83</v>
      </c>
      <c r="BK198" s="163">
        <f>ROUND(I198*H198,2)</f>
        <v>0</v>
      </c>
      <c r="BL198" s="18" t="s">
        <v>170</v>
      </c>
      <c r="BM198" s="162" t="s">
        <v>285</v>
      </c>
    </row>
    <row r="199" spans="1:65" s="13" customFormat="1" ht="11.25">
      <c r="B199" s="164"/>
      <c r="D199" s="165" t="s">
        <v>172</v>
      </c>
      <c r="E199" s="166" t="s">
        <v>1</v>
      </c>
      <c r="F199" s="167" t="s">
        <v>286</v>
      </c>
      <c r="H199" s="168">
        <v>1.95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172</v>
      </c>
      <c r="AU199" s="166" t="s">
        <v>85</v>
      </c>
      <c r="AV199" s="13" t="s">
        <v>85</v>
      </c>
      <c r="AW199" s="13" t="s">
        <v>32</v>
      </c>
      <c r="AX199" s="13" t="s">
        <v>83</v>
      </c>
      <c r="AY199" s="166" t="s">
        <v>163</v>
      </c>
    </row>
    <row r="200" spans="1:65" s="2" customFormat="1" ht="33" customHeight="1">
      <c r="A200" s="33"/>
      <c r="B200" s="150"/>
      <c r="C200" s="151" t="s">
        <v>287</v>
      </c>
      <c r="D200" s="151" t="s">
        <v>165</v>
      </c>
      <c r="E200" s="152" t="s">
        <v>288</v>
      </c>
      <c r="F200" s="153" t="s">
        <v>289</v>
      </c>
      <c r="G200" s="154" t="s">
        <v>168</v>
      </c>
      <c r="H200" s="155">
        <v>17.475000000000001</v>
      </c>
      <c r="I200" s="156"/>
      <c r="J200" s="157">
        <f>ROUND(I200*H200,2)</f>
        <v>0</v>
      </c>
      <c r="K200" s="153" t="s">
        <v>169</v>
      </c>
      <c r="L200" s="34"/>
      <c r="M200" s="158" t="s">
        <v>1</v>
      </c>
      <c r="N200" s="159" t="s">
        <v>41</v>
      </c>
      <c r="O200" s="59"/>
      <c r="P200" s="160">
        <f>O200*H200</f>
        <v>0</v>
      </c>
      <c r="Q200" s="160">
        <v>1.0145999999999999</v>
      </c>
      <c r="R200" s="160">
        <f>Q200*H200</f>
        <v>17.730135000000001</v>
      </c>
      <c r="S200" s="160">
        <v>0</v>
      </c>
      <c r="T200" s="16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2" t="s">
        <v>170</v>
      </c>
      <c r="AT200" s="162" t="s">
        <v>165</v>
      </c>
      <c r="AU200" s="162" t="s">
        <v>85</v>
      </c>
      <c r="AY200" s="18" t="s">
        <v>163</v>
      </c>
      <c r="BE200" s="163">
        <f>IF(N200="základní",J200,0)</f>
        <v>0</v>
      </c>
      <c r="BF200" s="163">
        <f>IF(N200="snížená",J200,0)</f>
        <v>0</v>
      </c>
      <c r="BG200" s="163">
        <f>IF(N200="zákl. přenesená",J200,0)</f>
        <v>0</v>
      </c>
      <c r="BH200" s="163">
        <f>IF(N200="sníž. přenesená",J200,0)</f>
        <v>0</v>
      </c>
      <c r="BI200" s="163">
        <f>IF(N200="nulová",J200,0)</f>
        <v>0</v>
      </c>
      <c r="BJ200" s="18" t="s">
        <v>83</v>
      </c>
      <c r="BK200" s="163">
        <f>ROUND(I200*H200,2)</f>
        <v>0</v>
      </c>
      <c r="BL200" s="18" t="s">
        <v>170</v>
      </c>
      <c r="BM200" s="162" t="s">
        <v>290</v>
      </c>
    </row>
    <row r="201" spans="1:65" s="13" customFormat="1" ht="11.25">
      <c r="B201" s="164"/>
      <c r="D201" s="165" t="s">
        <v>172</v>
      </c>
      <c r="E201" s="166" t="s">
        <v>1</v>
      </c>
      <c r="F201" s="167" t="s">
        <v>291</v>
      </c>
      <c r="H201" s="168">
        <v>19.425000000000001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172</v>
      </c>
      <c r="AU201" s="166" t="s">
        <v>85</v>
      </c>
      <c r="AV201" s="13" t="s">
        <v>85</v>
      </c>
      <c r="AW201" s="13" t="s">
        <v>32</v>
      </c>
      <c r="AX201" s="13" t="s">
        <v>76</v>
      </c>
      <c r="AY201" s="166" t="s">
        <v>163</v>
      </c>
    </row>
    <row r="202" spans="1:65" s="13" customFormat="1" ht="11.25">
      <c r="B202" s="164"/>
      <c r="D202" s="165" t="s">
        <v>172</v>
      </c>
      <c r="E202" s="166" t="s">
        <v>1</v>
      </c>
      <c r="F202" s="167" t="s">
        <v>292</v>
      </c>
      <c r="H202" s="168">
        <v>-1.95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172</v>
      </c>
      <c r="AU202" s="166" t="s">
        <v>85</v>
      </c>
      <c r="AV202" s="13" t="s">
        <v>85</v>
      </c>
      <c r="AW202" s="13" t="s">
        <v>32</v>
      </c>
      <c r="AX202" s="13" t="s">
        <v>76</v>
      </c>
      <c r="AY202" s="166" t="s">
        <v>163</v>
      </c>
    </row>
    <row r="203" spans="1:65" s="14" customFormat="1" ht="11.25">
      <c r="B203" s="173"/>
      <c r="D203" s="165" t="s">
        <v>172</v>
      </c>
      <c r="E203" s="174" t="s">
        <v>1</v>
      </c>
      <c r="F203" s="175" t="s">
        <v>174</v>
      </c>
      <c r="H203" s="176">
        <v>17.475000000000001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172</v>
      </c>
      <c r="AU203" s="174" t="s">
        <v>85</v>
      </c>
      <c r="AV203" s="14" t="s">
        <v>170</v>
      </c>
      <c r="AW203" s="14" t="s">
        <v>32</v>
      </c>
      <c r="AX203" s="14" t="s">
        <v>83</v>
      </c>
      <c r="AY203" s="174" t="s">
        <v>163</v>
      </c>
    </row>
    <row r="204" spans="1:65" s="12" customFormat="1" ht="22.9" customHeight="1">
      <c r="B204" s="137"/>
      <c r="D204" s="138" t="s">
        <v>75</v>
      </c>
      <c r="E204" s="148" t="s">
        <v>181</v>
      </c>
      <c r="F204" s="148" t="s">
        <v>293</v>
      </c>
      <c r="I204" s="140"/>
      <c r="J204" s="149">
        <f>BK204</f>
        <v>0</v>
      </c>
      <c r="L204" s="137"/>
      <c r="M204" s="142"/>
      <c r="N204" s="143"/>
      <c r="O204" s="143"/>
      <c r="P204" s="144">
        <f>SUM(P205:P238)</f>
        <v>0</v>
      </c>
      <c r="Q204" s="143"/>
      <c r="R204" s="144">
        <f>SUM(R205:R238)</f>
        <v>44.619150839999996</v>
      </c>
      <c r="S204" s="143"/>
      <c r="T204" s="145">
        <f>SUM(T205:T238)</f>
        <v>0</v>
      </c>
      <c r="AR204" s="138" t="s">
        <v>83</v>
      </c>
      <c r="AT204" s="146" t="s">
        <v>75</v>
      </c>
      <c r="AU204" s="146" t="s">
        <v>83</v>
      </c>
      <c r="AY204" s="138" t="s">
        <v>163</v>
      </c>
      <c r="BK204" s="147">
        <f>SUM(BK205:BK238)</f>
        <v>0</v>
      </c>
    </row>
    <row r="205" spans="1:65" s="2" customFormat="1" ht="37.9" customHeight="1">
      <c r="A205" s="33"/>
      <c r="B205" s="150"/>
      <c r="C205" s="151" t="s">
        <v>294</v>
      </c>
      <c r="D205" s="151" t="s">
        <v>165</v>
      </c>
      <c r="E205" s="152" t="s">
        <v>295</v>
      </c>
      <c r="F205" s="153" t="s">
        <v>296</v>
      </c>
      <c r="G205" s="154" t="s">
        <v>168</v>
      </c>
      <c r="H205" s="155">
        <v>117.80500000000001</v>
      </c>
      <c r="I205" s="156"/>
      <c r="J205" s="157">
        <f>ROUND(I205*H205,2)</f>
        <v>0</v>
      </c>
      <c r="K205" s="153" t="s">
        <v>1</v>
      </c>
      <c r="L205" s="34"/>
      <c r="M205" s="158" t="s">
        <v>1</v>
      </c>
      <c r="N205" s="159" t="s">
        <v>41</v>
      </c>
      <c r="O205" s="59"/>
      <c r="P205" s="160">
        <f>O205*H205</f>
        <v>0</v>
      </c>
      <c r="Q205" s="160">
        <v>0.29424</v>
      </c>
      <c r="R205" s="160">
        <f>Q205*H205</f>
        <v>34.662943200000001</v>
      </c>
      <c r="S205" s="160">
        <v>0</v>
      </c>
      <c r="T205" s="16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2" t="s">
        <v>170</v>
      </c>
      <c r="AT205" s="162" t="s">
        <v>165</v>
      </c>
      <c r="AU205" s="162" t="s">
        <v>85</v>
      </c>
      <c r="AY205" s="18" t="s">
        <v>163</v>
      </c>
      <c r="BE205" s="163">
        <f>IF(N205="základní",J205,0)</f>
        <v>0</v>
      </c>
      <c r="BF205" s="163">
        <f>IF(N205="snížená",J205,0)</f>
        <v>0</v>
      </c>
      <c r="BG205" s="163">
        <f>IF(N205="zákl. přenesená",J205,0)</f>
        <v>0</v>
      </c>
      <c r="BH205" s="163">
        <f>IF(N205="sníž. přenesená",J205,0)</f>
        <v>0</v>
      </c>
      <c r="BI205" s="163">
        <f>IF(N205="nulová",J205,0)</f>
        <v>0</v>
      </c>
      <c r="BJ205" s="18" t="s">
        <v>83</v>
      </c>
      <c r="BK205" s="163">
        <f>ROUND(I205*H205,2)</f>
        <v>0</v>
      </c>
      <c r="BL205" s="18" t="s">
        <v>170</v>
      </c>
      <c r="BM205" s="162" t="s">
        <v>297</v>
      </c>
    </row>
    <row r="206" spans="1:65" s="13" customFormat="1" ht="11.25">
      <c r="B206" s="164"/>
      <c r="D206" s="165" t="s">
        <v>172</v>
      </c>
      <c r="E206" s="166" t="s">
        <v>1</v>
      </c>
      <c r="F206" s="167" t="s">
        <v>298</v>
      </c>
      <c r="H206" s="168">
        <v>111.29300000000001</v>
      </c>
      <c r="I206" s="169"/>
      <c r="L206" s="164"/>
      <c r="M206" s="170"/>
      <c r="N206" s="171"/>
      <c r="O206" s="171"/>
      <c r="P206" s="171"/>
      <c r="Q206" s="171"/>
      <c r="R206" s="171"/>
      <c r="S206" s="171"/>
      <c r="T206" s="172"/>
      <c r="AT206" s="166" t="s">
        <v>172</v>
      </c>
      <c r="AU206" s="166" t="s">
        <v>85</v>
      </c>
      <c r="AV206" s="13" t="s">
        <v>85</v>
      </c>
      <c r="AW206" s="13" t="s">
        <v>32</v>
      </c>
      <c r="AX206" s="13" t="s">
        <v>76</v>
      </c>
      <c r="AY206" s="166" t="s">
        <v>163</v>
      </c>
    </row>
    <row r="207" spans="1:65" s="13" customFormat="1" ht="11.25">
      <c r="B207" s="164"/>
      <c r="D207" s="165" t="s">
        <v>172</v>
      </c>
      <c r="E207" s="166" t="s">
        <v>1</v>
      </c>
      <c r="F207" s="167" t="s">
        <v>299</v>
      </c>
      <c r="H207" s="168">
        <v>16.516999999999999</v>
      </c>
      <c r="I207" s="169"/>
      <c r="L207" s="164"/>
      <c r="M207" s="170"/>
      <c r="N207" s="171"/>
      <c r="O207" s="171"/>
      <c r="P207" s="171"/>
      <c r="Q207" s="171"/>
      <c r="R207" s="171"/>
      <c r="S207" s="171"/>
      <c r="T207" s="172"/>
      <c r="AT207" s="166" t="s">
        <v>172</v>
      </c>
      <c r="AU207" s="166" t="s">
        <v>85</v>
      </c>
      <c r="AV207" s="13" t="s">
        <v>85</v>
      </c>
      <c r="AW207" s="13" t="s">
        <v>32</v>
      </c>
      <c r="AX207" s="13" t="s">
        <v>76</v>
      </c>
      <c r="AY207" s="166" t="s">
        <v>163</v>
      </c>
    </row>
    <row r="208" spans="1:65" s="13" customFormat="1" ht="11.25">
      <c r="B208" s="164"/>
      <c r="D208" s="165" t="s">
        <v>172</v>
      </c>
      <c r="E208" s="166" t="s">
        <v>1</v>
      </c>
      <c r="F208" s="167" t="s">
        <v>300</v>
      </c>
      <c r="H208" s="168">
        <v>-6.48</v>
      </c>
      <c r="I208" s="169"/>
      <c r="L208" s="164"/>
      <c r="M208" s="170"/>
      <c r="N208" s="171"/>
      <c r="O208" s="171"/>
      <c r="P208" s="171"/>
      <c r="Q208" s="171"/>
      <c r="R208" s="171"/>
      <c r="S208" s="171"/>
      <c r="T208" s="172"/>
      <c r="AT208" s="166" t="s">
        <v>172</v>
      </c>
      <c r="AU208" s="166" t="s">
        <v>85</v>
      </c>
      <c r="AV208" s="13" t="s">
        <v>85</v>
      </c>
      <c r="AW208" s="13" t="s">
        <v>32</v>
      </c>
      <c r="AX208" s="13" t="s">
        <v>76</v>
      </c>
      <c r="AY208" s="166" t="s">
        <v>163</v>
      </c>
    </row>
    <row r="209" spans="1:65" s="13" customFormat="1" ht="11.25">
      <c r="B209" s="164"/>
      <c r="D209" s="165" t="s">
        <v>172</v>
      </c>
      <c r="E209" s="166" t="s">
        <v>1</v>
      </c>
      <c r="F209" s="167" t="s">
        <v>301</v>
      </c>
      <c r="H209" s="168">
        <v>-3.5249999999999999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172</v>
      </c>
      <c r="AU209" s="166" t="s">
        <v>85</v>
      </c>
      <c r="AV209" s="13" t="s">
        <v>85</v>
      </c>
      <c r="AW209" s="13" t="s">
        <v>32</v>
      </c>
      <c r="AX209" s="13" t="s">
        <v>76</v>
      </c>
      <c r="AY209" s="166" t="s">
        <v>163</v>
      </c>
    </row>
    <row r="210" spans="1:65" s="14" customFormat="1" ht="11.25">
      <c r="B210" s="173"/>
      <c r="D210" s="165" t="s">
        <v>172</v>
      </c>
      <c r="E210" s="174" t="s">
        <v>1</v>
      </c>
      <c r="F210" s="175" t="s">
        <v>174</v>
      </c>
      <c r="H210" s="176">
        <v>117.80500000000001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172</v>
      </c>
      <c r="AU210" s="174" t="s">
        <v>85</v>
      </c>
      <c r="AV210" s="14" t="s">
        <v>170</v>
      </c>
      <c r="AW210" s="14" t="s">
        <v>32</v>
      </c>
      <c r="AX210" s="14" t="s">
        <v>83</v>
      </c>
      <c r="AY210" s="174" t="s">
        <v>163</v>
      </c>
    </row>
    <row r="211" spans="1:65" s="2" customFormat="1" ht="16.5" customHeight="1">
      <c r="A211" s="33"/>
      <c r="B211" s="150"/>
      <c r="C211" s="151" t="s">
        <v>302</v>
      </c>
      <c r="D211" s="151" t="s">
        <v>165</v>
      </c>
      <c r="E211" s="152" t="s">
        <v>303</v>
      </c>
      <c r="F211" s="153" t="s">
        <v>304</v>
      </c>
      <c r="G211" s="154" t="s">
        <v>243</v>
      </c>
      <c r="H211" s="155">
        <v>56</v>
      </c>
      <c r="I211" s="156"/>
      <c r="J211" s="157">
        <f>ROUND(I211*H211,2)</f>
        <v>0</v>
      </c>
      <c r="K211" s="153" t="s">
        <v>1</v>
      </c>
      <c r="L211" s="34"/>
      <c r="M211" s="158" t="s">
        <v>1</v>
      </c>
      <c r="N211" s="159" t="s">
        <v>41</v>
      </c>
      <c r="O211" s="59"/>
      <c r="P211" s="160">
        <f>O211*H211</f>
        <v>0</v>
      </c>
      <c r="Q211" s="160">
        <v>4.555E-2</v>
      </c>
      <c r="R211" s="160">
        <f>Q211*H211</f>
        <v>2.5508000000000002</v>
      </c>
      <c r="S211" s="160">
        <v>0</v>
      </c>
      <c r="T211" s="16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2" t="s">
        <v>170</v>
      </c>
      <c r="AT211" s="162" t="s">
        <v>165</v>
      </c>
      <c r="AU211" s="162" t="s">
        <v>85</v>
      </c>
      <c r="AY211" s="18" t="s">
        <v>163</v>
      </c>
      <c r="BE211" s="163">
        <f>IF(N211="základní",J211,0)</f>
        <v>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8" t="s">
        <v>83</v>
      </c>
      <c r="BK211" s="163">
        <f>ROUND(I211*H211,2)</f>
        <v>0</v>
      </c>
      <c r="BL211" s="18" t="s">
        <v>170</v>
      </c>
      <c r="BM211" s="162" t="s">
        <v>305</v>
      </c>
    </row>
    <row r="212" spans="1:65" s="13" customFormat="1" ht="11.25">
      <c r="B212" s="164"/>
      <c r="D212" s="165" t="s">
        <v>172</v>
      </c>
      <c r="E212" s="166" t="s">
        <v>1</v>
      </c>
      <c r="F212" s="167" t="s">
        <v>306</v>
      </c>
      <c r="H212" s="168">
        <v>48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172</v>
      </c>
      <c r="AU212" s="166" t="s">
        <v>85</v>
      </c>
      <c r="AV212" s="13" t="s">
        <v>85</v>
      </c>
      <c r="AW212" s="13" t="s">
        <v>32</v>
      </c>
      <c r="AX212" s="13" t="s">
        <v>76</v>
      </c>
      <c r="AY212" s="166" t="s">
        <v>163</v>
      </c>
    </row>
    <row r="213" spans="1:65" s="13" customFormat="1" ht="11.25">
      <c r="B213" s="164"/>
      <c r="D213" s="165" t="s">
        <v>172</v>
      </c>
      <c r="E213" s="166" t="s">
        <v>1</v>
      </c>
      <c r="F213" s="167" t="s">
        <v>210</v>
      </c>
      <c r="H213" s="168">
        <v>8</v>
      </c>
      <c r="I213" s="169"/>
      <c r="L213" s="164"/>
      <c r="M213" s="170"/>
      <c r="N213" s="171"/>
      <c r="O213" s="171"/>
      <c r="P213" s="171"/>
      <c r="Q213" s="171"/>
      <c r="R213" s="171"/>
      <c r="S213" s="171"/>
      <c r="T213" s="172"/>
      <c r="AT213" s="166" t="s">
        <v>172</v>
      </c>
      <c r="AU213" s="166" t="s">
        <v>85</v>
      </c>
      <c r="AV213" s="13" t="s">
        <v>85</v>
      </c>
      <c r="AW213" s="13" t="s">
        <v>32</v>
      </c>
      <c r="AX213" s="13" t="s">
        <v>76</v>
      </c>
      <c r="AY213" s="166" t="s">
        <v>163</v>
      </c>
    </row>
    <row r="214" spans="1:65" s="14" customFormat="1" ht="11.25">
      <c r="B214" s="173"/>
      <c r="D214" s="165" t="s">
        <v>172</v>
      </c>
      <c r="E214" s="174" t="s">
        <v>1</v>
      </c>
      <c r="F214" s="175" t="s">
        <v>174</v>
      </c>
      <c r="H214" s="176">
        <v>56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172</v>
      </c>
      <c r="AU214" s="174" t="s">
        <v>85</v>
      </c>
      <c r="AV214" s="14" t="s">
        <v>170</v>
      </c>
      <c r="AW214" s="14" t="s">
        <v>32</v>
      </c>
      <c r="AX214" s="14" t="s">
        <v>83</v>
      </c>
      <c r="AY214" s="174" t="s">
        <v>163</v>
      </c>
    </row>
    <row r="215" spans="1:65" s="2" customFormat="1" ht="16.5" customHeight="1">
      <c r="A215" s="33"/>
      <c r="B215" s="150"/>
      <c r="C215" s="151" t="s">
        <v>307</v>
      </c>
      <c r="D215" s="151" t="s">
        <v>165</v>
      </c>
      <c r="E215" s="152" t="s">
        <v>308</v>
      </c>
      <c r="F215" s="153" t="s">
        <v>309</v>
      </c>
      <c r="G215" s="154" t="s">
        <v>243</v>
      </c>
      <c r="H215" s="155">
        <v>4</v>
      </c>
      <c r="I215" s="156"/>
      <c r="J215" s="157">
        <f>ROUND(I215*H215,2)</f>
        <v>0</v>
      </c>
      <c r="K215" s="153" t="s">
        <v>1</v>
      </c>
      <c r="L215" s="34"/>
      <c r="M215" s="158" t="s">
        <v>1</v>
      </c>
      <c r="N215" s="159" t="s">
        <v>41</v>
      </c>
      <c r="O215" s="59"/>
      <c r="P215" s="160">
        <f>O215*H215</f>
        <v>0</v>
      </c>
      <c r="Q215" s="160">
        <v>6.3549999999999995E-2</v>
      </c>
      <c r="R215" s="160">
        <f>Q215*H215</f>
        <v>0.25419999999999998</v>
      </c>
      <c r="S215" s="160">
        <v>0</v>
      </c>
      <c r="T215" s="16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2" t="s">
        <v>170</v>
      </c>
      <c r="AT215" s="162" t="s">
        <v>165</v>
      </c>
      <c r="AU215" s="162" t="s">
        <v>85</v>
      </c>
      <c r="AY215" s="18" t="s">
        <v>163</v>
      </c>
      <c r="BE215" s="163">
        <f>IF(N215="základní",J215,0)</f>
        <v>0</v>
      </c>
      <c r="BF215" s="163">
        <f>IF(N215="snížená",J215,0)</f>
        <v>0</v>
      </c>
      <c r="BG215" s="163">
        <f>IF(N215="zákl. přenesená",J215,0)</f>
        <v>0</v>
      </c>
      <c r="BH215" s="163">
        <f>IF(N215="sníž. přenesená",J215,0)</f>
        <v>0</v>
      </c>
      <c r="BI215" s="163">
        <f>IF(N215="nulová",J215,0)</f>
        <v>0</v>
      </c>
      <c r="BJ215" s="18" t="s">
        <v>83</v>
      </c>
      <c r="BK215" s="163">
        <f>ROUND(I215*H215,2)</f>
        <v>0</v>
      </c>
      <c r="BL215" s="18" t="s">
        <v>170</v>
      </c>
      <c r="BM215" s="162" t="s">
        <v>310</v>
      </c>
    </row>
    <row r="216" spans="1:65" s="2" customFormat="1" ht="24.2" customHeight="1">
      <c r="A216" s="33"/>
      <c r="B216" s="150"/>
      <c r="C216" s="151" t="s">
        <v>311</v>
      </c>
      <c r="D216" s="151" t="s">
        <v>165</v>
      </c>
      <c r="E216" s="152" t="s">
        <v>312</v>
      </c>
      <c r="F216" s="153" t="s">
        <v>313</v>
      </c>
      <c r="G216" s="154" t="s">
        <v>314</v>
      </c>
      <c r="H216" s="155">
        <v>16.75</v>
      </c>
      <c r="I216" s="156"/>
      <c r="J216" s="157">
        <f>ROUND(I216*H216,2)</f>
        <v>0</v>
      </c>
      <c r="K216" s="153" t="s">
        <v>169</v>
      </c>
      <c r="L216" s="34"/>
      <c r="M216" s="158" t="s">
        <v>1</v>
      </c>
      <c r="N216" s="159" t="s">
        <v>41</v>
      </c>
      <c r="O216" s="59"/>
      <c r="P216" s="160">
        <f>O216*H216</f>
        <v>0</v>
      </c>
      <c r="Q216" s="160">
        <v>1.9000000000000001E-4</v>
      </c>
      <c r="R216" s="160">
        <f>Q216*H216</f>
        <v>3.1825E-3</v>
      </c>
      <c r="S216" s="160">
        <v>0</v>
      </c>
      <c r="T216" s="16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2" t="s">
        <v>170</v>
      </c>
      <c r="AT216" s="162" t="s">
        <v>165</v>
      </c>
      <c r="AU216" s="162" t="s">
        <v>85</v>
      </c>
      <c r="AY216" s="18" t="s">
        <v>163</v>
      </c>
      <c r="BE216" s="163">
        <f>IF(N216="základní",J216,0)</f>
        <v>0</v>
      </c>
      <c r="BF216" s="163">
        <f>IF(N216="snížená",J216,0)</f>
        <v>0</v>
      </c>
      <c r="BG216" s="163">
        <f>IF(N216="zákl. přenesená",J216,0)</f>
        <v>0</v>
      </c>
      <c r="BH216" s="163">
        <f>IF(N216="sníž. přenesená",J216,0)</f>
        <v>0</v>
      </c>
      <c r="BI216" s="163">
        <f>IF(N216="nulová",J216,0)</f>
        <v>0</v>
      </c>
      <c r="BJ216" s="18" t="s">
        <v>83</v>
      </c>
      <c r="BK216" s="163">
        <f>ROUND(I216*H216,2)</f>
        <v>0</v>
      </c>
      <c r="BL216" s="18" t="s">
        <v>170</v>
      </c>
      <c r="BM216" s="162" t="s">
        <v>315</v>
      </c>
    </row>
    <row r="217" spans="1:65" s="15" customFormat="1" ht="11.25">
      <c r="B217" s="181"/>
      <c r="D217" s="165" t="s">
        <v>172</v>
      </c>
      <c r="E217" s="182" t="s">
        <v>1</v>
      </c>
      <c r="F217" s="183" t="s">
        <v>316</v>
      </c>
      <c r="H217" s="182" t="s">
        <v>1</v>
      </c>
      <c r="I217" s="184"/>
      <c r="L217" s="181"/>
      <c r="M217" s="185"/>
      <c r="N217" s="186"/>
      <c r="O217" s="186"/>
      <c r="P217" s="186"/>
      <c r="Q217" s="186"/>
      <c r="R217" s="186"/>
      <c r="S217" s="186"/>
      <c r="T217" s="187"/>
      <c r="AT217" s="182" t="s">
        <v>172</v>
      </c>
      <c r="AU217" s="182" t="s">
        <v>85</v>
      </c>
      <c r="AV217" s="15" t="s">
        <v>83</v>
      </c>
      <c r="AW217" s="15" t="s">
        <v>32</v>
      </c>
      <c r="AX217" s="15" t="s">
        <v>76</v>
      </c>
      <c r="AY217" s="182" t="s">
        <v>163</v>
      </c>
    </row>
    <row r="218" spans="1:65" s="13" customFormat="1" ht="11.25">
      <c r="B218" s="164"/>
      <c r="D218" s="165" t="s">
        <v>172</v>
      </c>
      <c r="E218" s="166" t="s">
        <v>1</v>
      </c>
      <c r="F218" s="167" t="s">
        <v>317</v>
      </c>
      <c r="H218" s="168">
        <v>15</v>
      </c>
      <c r="I218" s="169"/>
      <c r="L218" s="164"/>
      <c r="M218" s="170"/>
      <c r="N218" s="171"/>
      <c r="O218" s="171"/>
      <c r="P218" s="171"/>
      <c r="Q218" s="171"/>
      <c r="R218" s="171"/>
      <c r="S218" s="171"/>
      <c r="T218" s="172"/>
      <c r="AT218" s="166" t="s">
        <v>172</v>
      </c>
      <c r="AU218" s="166" t="s">
        <v>85</v>
      </c>
      <c r="AV218" s="13" t="s">
        <v>85</v>
      </c>
      <c r="AW218" s="13" t="s">
        <v>32</v>
      </c>
      <c r="AX218" s="13" t="s">
        <v>76</v>
      </c>
      <c r="AY218" s="166" t="s">
        <v>163</v>
      </c>
    </row>
    <row r="219" spans="1:65" s="13" customFormat="1" ht="11.25">
      <c r="B219" s="164"/>
      <c r="D219" s="165" t="s">
        <v>172</v>
      </c>
      <c r="E219" s="166" t="s">
        <v>1</v>
      </c>
      <c r="F219" s="167" t="s">
        <v>318</v>
      </c>
      <c r="H219" s="168">
        <v>1.75</v>
      </c>
      <c r="I219" s="169"/>
      <c r="L219" s="164"/>
      <c r="M219" s="170"/>
      <c r="N219" s="171"/>
      <c r="O219" s="171"/>
      <c r="P219" s="171"/>
      <c r="Q219" s="171"/>
      <c r="R219" s="171"/>
      <c r="S219" s="171"/>
      <c r="T219" s="172"/>
      <c r="AT219" s="166" t="s">
        <v>172</v>
      </c>
      <c r="AU219" s="166" t="s">
        <v>85</v>
      </c>
      <c r="AV219" s="13" t="s">
        <v>85</v>
      </c>
      <c r="AW219" s="13" t="s">
        <v>32</v>
      </c>
      <c r="AX219" s="13" t="s">
        <v>76</v>
      </c>
      <c r="AY219" s="166" t="s">
        <v>163</v>
      </c>
    </row>
    <row r="220" spans="1:65" s="14" customFormat="1" ht="11.25">
      <c r="B220" s="173"/>
      <c r="D220" s="165" t="s">
        <v>172</v>
      </c>
      <c r="E220" s="174" t="s">
        <v>1</v>
      </c>
      <c r="F220" s="175" t="s">
        <v>174</v>
      </c>
      <c r="H220" s="176">
        <v>16.75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172</v>
      </c>
      <c r="AU220" s="174" t="s">
        <v>85</v>
      </c>
      <c r="AV220" s="14" t="s">
        <v>170</v>
      </c>
      <c r="AW220" s="14" t="s">
        <v>32</v>
      </c>
      <c r="AX220" s="14" t="s">
        <v>83</v>
      </c>
      <c r="AY220" s="174" t="s">
        <v>163</v>
      </c>
    </row>
    <row r="221" spans="1:65" s="2" customFormat="1" ht="24.2" customHeight="1">
      <c r="A221" s="33"/>
      <c r="B221" s="150"/>
      <c r="C221" s="151" t="s">
        <v>319</v>
      </c>
      <c r="D221" s="151" t="s">
        <v>165</v>
      </c>
      <c r="E221" s="152" t="s">
        <v>320</v>
      </c>
      <c r="F221" s="153" t="s">
        <v>321</v>
      </c>
      <c r="G221" s="154" t="s">
        <v>314</v>
      </c>
      <c r="H221" s="155">
        <v>16.75</v>
      </c>
      <c r="I221" s="156"/>
      <c r="J221" s="157">
        <f>ROUND(I221*H221,2)</f>
        <v>0</v>
      </c>
      <c r="K221" s="153" t="s">
        <v>169</v>
      </c>
      <c r="L221" s="34"/>
      <c r="M221" s="158" t="s">
        <v>1</v>
      </c>
      <c r="N221" s="159" t="s">
        <v>41</v>
      </c>
      <c r="O221" s="59"/>
      <c r="P221" s="160">
        <f>O221*H221</f>
        <v>0</v>
      </c>
      <c r="Q221" s="160">
        <v>2.5999999999999998E-4</v>
      </c>
      <c r="R221" s="160">
        <f>Q221*H221</f>
        <v>4.3549999999999995E-3</v>
      </c>
      <c r="S221" s="160">
        <v>0</v>
      </c>
      <c r="T221" s="16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2" t="s">
        <v>170</v>
      </c>
      <c r="AT221" s="162" t="s">
        <v>165</v>
      </c>
      <c r="AU221" s="162" t="s">
        <v>85</v>
      </c>
      <c r="AY221" s="18" t="s">
        <v>163</v>
      </c>
      <c r="BE221" s="163">
        <f>IF(N221="základní",J221,0)</f>
        <v>0</v>
      </c>
      <c r="BF221" s="163">
        <f>IF(N221="snížená",J221,0)</f>
        <v>0</v>
      </c>
      <c r="BG221" s="163">
        <f>IF(N221="zákl. přenesená",J221,0)</f>
        <v>0</v>
      </c>
      <c r="BH221" s="163">
        <f>IF(N221="sníž. přenesená",J221,0)</f>
        <v>0</v>
      </c>
      <c r="BI221" s="163">
        <f>IF(N221="nulová",J221,0)</f>
        <v>0</v>
      </c>
      <c r="BJ221" s="18" t="s">
        <v>83</v>
      </c>
      <c r="BK221" s="163">
        <f>ROUND(I221*H221,2)</f>
        <v>0</v>
      </c>
      <c r="BL221" s="18" t="s">
        <v>170</v>
      </c>
      <c r="BM221" s="162" t="s">
        <v>322</v>
      </c>
    </row>
    <row r="222" spans="1:65" s="15" customFormat="1" ht="11.25">
      <c r="B222" s="181"/>
      <c r="D222" s="165" t="s">
        <v>172</v>
      </c>
      <c r="E222" s="182" t="s">
        <v>1</v>
      </c>
      <c r="F222" s="183" t="s">
        <v>316</v>
      </c>
      <c r="H222" s="182" t="s">
        <v>1</v>
      </c>
      <c r="I222" s="184"/>
      <c r="L222" s="181"/>
      <c r="M222" s="185"/>
      <c r="N222" s="186"/>
      <c r="O222" s="186"/>
      <c r="P222" s="186"/>
      <c r="Q222" s="186"/>
      <c r="R222" s="186"/>
      <c r="S222" s="186"/>
      <c r="T222" s="187"/>
      <c r="AT222" s="182" t="s">
        <v>172</v>
      </c>
      <c r="AU222" s="182" t="s">
        <v>85</v>
      </c>
      <c r="AV222" s="15" t="s">
        <v>83</v>
      </c>
      <c r="AW222" s="15" t="s">
        <v>32</v>
      </c>
      <c r="AX222" s="15" t="s">
        <v>76</v>
      </c>
      <c r="AY222" s="182" t="s">
        <v>163</v>
      </c>
    </row>
    <row r="223" spans="1:65" s="13" customFormat="1" ht="11.25">
      <c r="B223" s="164"/>
      <c r="D223" s="165" t="s">
        <v>172</v>
      </c>
      <c r="E223" s="166" t="s">
        <v>1</v>
      </c>
      <c r="F223" s="167" t="s">
        <v>317</v>
      </c>
      <c r="H223" s="168">
        <v>15</v>
      </c>
      <c r="I223" s="169"/>
      <c r="L223" s="164"/>
      <c r="M223" s="170"/>
      <c r="N223" s="171"/>
      <c r="O223" s="171"/>
      <c r="P223" s="171"/>
      <c r="Q223" s="171"/>
      <c r="R223" s="171"/>
      <c r="S223" s="171"/>
      <c r="T223" s="172"/>
      <c r="AT223" s="166" t="s">
        <v>172</v>
      </c>
      <c r="AU223" s="166" t="s">
        <v>85</v>
      </c>
      <c r="AV223" s="13" t="s">
        <v>85</v>
      </c>
      <c r="AW223" s="13" t="s">
        <v>32</v>
      </c>
      <c r="AX223" s="13" t="s">
        <v>76</v>
      </c>
      <c r="AY223" s="166" t="s">
        <v>163</v>
      </c>
    </row>
    <row r="224" spans="1:65" s="13" customFormat="1" ht="11.25">
      <c r="B224" s="164"/>
      <c r="D224" s="165" t="s">
        <v>172</v>
      </c>
      <c r="E224" s="166" t="s">
        <v>1</v>
      </c>
      <c r="F224" s="167" t="s">
        <v>318</v>
      </c>
      <c r="H224" s="168">
        <v>1.75</v>
      </c>
      <c r="I224" s="169"/>
      <c r="L224" s="164"/>
      <c r="M224" s="170"/>
      <c r="N224" s="171"/>
      <c r="O224" s="171"/>
      <c r="P224" s="171"/>
      <c r="Q224" s="171"/>
      <c r="R224" s="171"/>
      <c r="S224" s="171"/>
      <c r="T224" s="172"/>
      <c r="AT224" s="166" t="s">
        <v>172</v>
      </c>
      <c r="AU224" s="166" t="s">
        <v>85</v>
      </c>
      <c r="AV224" s="13" t="s">
        <v>85</v>
      </c>
      <c r="AW224" s="13" t="s">
        <v>32</v>
      </c>
      <c r="AX224" s="13" t="s">
        <v>76</v>
      </c>
      <c r="AY224" s="166" t="s">
        <v>163</v>
      </c>
    </row>
    <row r="225" spans="1:65" s="14" customFormat="1" ht="11.25">
      <c r="B225" s="173"/>
      <c r="D225" s="165" t="s">
        <v>172</v>
      </c>
      <c r="E225" s="174" t="s">
        <v>1</v>
      </c>
      <c r="F225" s="175" t="s">
        <v>174</v>
      </c>
      <c r="H225" s="176">
        <v>16.75</v>
      </c>
      <c r="I225" s="177"/>
      <c r="L225" s="173"/>
      <c r="M225" s="178"/>
      <c r="N225" s="179"/>
      <c r="O225" s="179"/>
      <c r="P225" s="179"/>
      <c r="Q225" s="179"/>
      <c r="R225" s="179"/>
      <c r="S225" s="179"/>
      <c r="T225" s="180"/>
      <c r="AT225" s="174" t="s">
        <v>172</v>
      </c>
      <c r="AU225" s="174" t="s">
        <v>85</v>
      </c>
      <c r="AV225" s="14" t="s">
        <v>170</v>
      </c>
      <c r="AW225" s="14" t="s">
        <v>32</v>
      </c>
      <c r="AX225" s="14" t="s">
        <v>83</v>
      </c>
      <c r="AY225" s="174" t="s">
        <v>163</v>
      </c>
    </row>
    <row r="226" spans="1:65" s="2" customFormat="1" ht="24.2" customHeight="1">
      <c r="A226" s="33"/>
      <c r="B226" s="150"/>
      <c r="C226" s="151" t="s">
        <v>323</v>
      </c>
      <c r="D226" s="151" t="s">
        <v>165</v>
      </c>
      <c r="E226" s="152" t="s">
        <v>324</v>
      </c>
      <c r="F226" s="153" t="s">
        <v>325</v>
      </c>
      <c r="G226" s="154" t="s">
        <v>168</v>
      </c>
      <c r="H226" s="155">
        <v>77.147999999999996</v>
      </c>
      <c r="I226" s="156"/>
      <c r="J226" s="157">
        <f>ROUND(I226*H226,2)</f>
        <v>0</v>
      </c>
      <c r="K226" s="153" t="s">
        <v>1</v>
      </c>
      <c r="L226" s="34"/>
      <c r="M226" s="158" t="s">
        <v>1</v>
      </c>
      <c r="N226" s="159" t="s">
        <v>41</v>
      </c>
      <c r="O226" s="59"/>
      <c r="P226" s="160">
        <f>O226*H226</f>
        <v>0</v>
      </c>
      <c r="Q226" s="160">
        <v>6.8430000000000005E-2</v>
      </c>
      <c r="R226" s="160">
        <f>Q226*H226</f>
        <v>5.2792376399999998</v>
      </c>
      <c r="S226" s="160">
        <v>0</v>
      </c>
      <c r="T226" s="161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2" t="s">
        <v>170</v>
      </c>
      <c r="AT226" s="162" t="s">
        <v>165</v>
      </c>
      <c r="AU226" s="162" t="s">
        <v>85</v>
      </c>
      <c r="AY226" s="18" t="s">
        <v>163</v>
      </c>
      <c r="BE226" s="163">
        <f>IF(N226="základní",J226,0)</f>
        <v>0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8" t="s">
        <v>83</v>
      </c>
      <c r="BK226" s="163">
        <f>ROUND(I226*H226,2)</f>
        <v>0</v>
      </c>
      <c r="BL226" s="18" t="s">
        <v>170</v>
      </c>
      <c r="BM226" s="162" t="s">
        <v>326</v>
      </c>
    </row>
    <row r="227" spans="1:65" s="13" customFormat="1" ht="11.25">
      <c r="B227" s="164"/>
      <c r="D227" s="165" t="s">
        <v>172</v>
      </c>
      <c r="E227" s="166" t="s">
        <v>1</v>
      </c>
      <c r="F227" s="167" t="s">
        <v>327</v>
      </c>
      <c r="H227" s="168">
        <v>64.8</v>
      </c>
      <c r="I227" s="169"/>
      <c r="L227" s="164"/>
      <c r="M227" s="170"/>
      <c r="N227" s="171"/>
      <c r="O227" s="171"/>
      <c r="P227" s="171"/>
      <c r="Q227" s="171"/>
      <c r="R227" s="171"/>
      <c r="S227" s="171"/>
      <c r="T227" s="172"/>
      <c r="AT227" s="166" t="s">
        <v>172</v>
      </c>
      <c r="AU227" s="166" t="s">
        <v>85</v>
      </c>
      <c r="AV227" s="13" t="s">
        <v>85</v>
      </c>
      <c r="AW227" s="13" t="s">
        <v>32</v>
      </c>
      <c r="AX227" s="13" t="s">
        <v>76</v>
      </c>
      <c r="AY227" s="166" t="s">
        <v>163</v>
      </c>
    </row>
    <row r="228" spans="1:65" s="13" customFormat="1" ht="11.25">
      <c r="B228" s="164"/>
      <c r="D228" s="165" t="s">
        <v>172</v>
      </c>
      <c r="E228" s="166" t="s">
        <v>1</v>
      </c>
      <c r="F228" s="167" t="s">
        <v>328</v>
      </c>
      <c r="H228" s="168">
        <v>25.35</v>
      </c>
      <c r="I228" s="169"/>
      <c r="L228" s="164"/>
      <c r="M228" s="170"/>
      <c r="N228" s="171"/>
      <c r="O228" s="171"/>
      <c r="P228" s="171"/>
      <c r="Q228" s="171"/>
      <c r="R228" s="171"/>
      <c r="S228" s="171"/>
      <c r="T228" s="172"/>
      <c r="AT228" s="166" t="s">
        <v>172</v>
      </c>
      <c r="AU228" s="166" t="s">
        <v>85</v>
      </c>
      <c r="AV228" s="13" t="s">
        <v>85</v>
      </c>
      <c r="AW228" s="13" t="s">
        <v>32</v>
      </c>
      <c r="AX228" s="13" t="s">
        <v>76</v>
      </c>
      <c r="AY228" s="166" t="s">
        <v>163</v>
      </c>
    </row>
    <row r="229" spans="1:65" s="13" customFormat="1" ht="11.25">
      <c r="B229" s="164"/>
      <c r="D229" s="165" t="s">
        <v>172</v>
      </c>
      <c r="E229" s="166" t="s">
        <v>1</v>
      </c>
      <c r="F229" s="167" t="s">
        <v>329</v>
      </c>
      <c r="H229" s="168">
        <v>-7.88</v>
      </c>
      <c r="I229" s="169"/>
      <c r="L229" s="164"/>
      <c r="M229" s="170"/>
      <c r="N229" s="171"/>
      <c r="O229" s="171"/>
      <c r="P229" s="171"/>
      <c r="Q229" s="171"/>
      <c r="R229" s="171"/>
      <c r="S229" s="171"/>
      <c r="T229" s="172"/>
      <c r="AT229" s="166" t="s">
        <v>172</v>
      </c>
      <c r="AU229" s="166" t="s">
        <v>85</v>
      </c>
      <c r="AV229" s="13" t="s">
        <v>85</v>
      </c>
      <c r="AW229" s="13" t="s">
        <v>32</v>
      </c>
      <c r="AX229" s="13" t="s">
        <v>76</v>
      </c>
      <c r="AY229" s="166" t="s">
        <v>163</v>
      </c>
    </row>
    <row r="230" spans="1:65" s="13" customFormat="1" ht="11.25">
      <c r="B230" s="164"/>
      <c r="D230" s="165" t="s">
        <v>172</v>
      </c>
      <c r="E230" s="166" t="s">
        <v>1</v>
      </c>
      <c r="F230" s="167" t="s">
        <v>330</v>
      </c>
      <c r="H230" s="168">
        <v>-3.5459999999999998</v>
      </c>
      <c r="I230" s="169"/>
      <c r="L230" s="164"/>
      <c r="M230" s="170"/>
      <c r="N230" s="171"/>
      <c r="O230" s="171"/>
      <c r="P230" s="171"/>
      <c r="Q230" s="171"/>
      <c r="R230" s="171"/>
      <c r="S230" s="171"/>
      <c r="T230" s="172"/>
      <c r="AT230" s="166" t="s">
        <v>172</v>
      </c>
      <c r="AU230" s="166" t="s">
        <v>85</v>
      </c>
      <c r="AV230" s="13" t="s">
        <v>85</v>
      </c>
      <c r="AW230" s="13" t="s">
        <v>32</v>
      </c>
      <c r="AX230" s="13" t="s">
        <v>76</v>
      </c>
      <c r="AY230" s="166" t="s">
        <v>163</v>
      </c>
    </row>
    <row r="231" spans="1:65" s="13" customFormat="1" ht="11.25">
      <c r="B231" s="164"/>
      <c r="D231" s="165" t="s">
        <v>172</v>
      </c>
      <c r="E231" s="166" t="s">
        <v>1</v>
      </c>
      <c r="F231" s="167" t="s">
        <v>331</v>
      </c>
      <c r="H231" s="168">
        <v>-1.5760000000000001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172</v>
      </c>
      <c r="AU231" s="166" t="s">
        <v>85</v>
      </c>
      <c r="AV231" s="13" t="s">
        <v>85</v>
      </c>
      <c r="AW231" s="13" t="s">
        <v>32</v>
      </c>
      <c r="AX231" s="13" t="s">
        <v>76</v>
      </c>
      <c r="AY231" s="166" t="s">
        <v>163</v>
      </c>
    </row>
    <row r="232" spans="1:65" s="14" customFormat="1" ht="11.25">
      <c r="B232" s="173"/>
      <c r="D232" s="165" t="s">
        <v>172</v>
      </c>
      <c r="E232" s="174" t="s">
        <v>1</v>
      </c>
      <c r="F232" s="175" t="s">
        <v>174</v>
      </c>
      <c r="H232" s="176">
        <v>77.147999999999996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172</v>
      </c>
      <c r="AU232" s="174" t="s">
        <v>85</v>
      </c>
      <c r="AV232" s="14" t="s">
        <v>170</v>
      </c>
      <c r="AW232" s="14" t="s">
        <v>32</v>
      </c>
      <c r="AX232" s="14" t="s">
        <v>83</v>
      </c>
      <c r="AY232" s="174" t="s">
        <v>163</v>
      </c>
    </row>
    <row r="233" spans="1:65" s="2" customFormat="1" ht="24.2" customHeight="1">
      <c r="A233" s="33"/>
      <c r="B233" s="150"/>
      <c r="C233" s="151" t="s">
        <v>332</v>
      </c>
      <c r="D233" s="151" t="s">
        <v>165</v>
      </c>
      <c r="E233" s="152" t="s">
        <v>333</v>
      </c>
      <c r="F233" s="153" t="s">
        <v>334</v>
      </c>
      <c r="G233" s="154" t="s">
        <v>168</v>
      </c>
      <c r="H233" s="155">
        <v>17.850000000000001</v>
      </c>
      <c r="I233" s="156"/>
      <c r="J233" s="157">
        <f>ROUND(I233*H233,2)</f>
        <v>0</v>
      </c>
      <c r="K233" s="153" t="s">
        <v>1</v>
      </c>
      <c r="L233" s="34"/>
      <c r="M233" s="158" t="s">
        <v>1</v>
      </c>
      <c r="N233" s="159" t="s">
        <v>41</v>
      </c>
      <c r="O233" s="59"/>
      <c r="P233" s="160">
        <f>O233*H233</f>
        <v>0</v>
      </c>
      <c r="Q233" s="160">
        <v>0.10445</v>
      </c>
      <c r="R233" s="160">
        <f>Q233*H233</f>
        <v>1.8644325000000002</v>
      </c>
      <c r="S233" s="160">
        <v>0</v>
      </c>
      <c r="T233" s="16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2" t="s">
        <v>170</v>
      </c>
      <c r="AT233" s="162" t="s">
        <v>165</v>
      </c>
      <c r="AU233" s="162" t="s">
        <v>85</v>
      </c>
      <c r="AY233" s="18" t="s">
        <v>163</v>
      </c>
      <c r="BE233" s="163">
        <f>IF(N233="základní",J233,0)</f>
        <v>0</v>
      </c>
      <c r="BF233" s="163">
        <f>IF(N233="snížená",J233,0)</f>
        <v>0</v>
      </c>
      <c r="BG233" s="163">
        <f>IF(N233="zákl. přenesená",J233,0)</f>
        <v>0</v>
      </c>
      <c r="BH233" s="163">
        <f>IF(N233="sníž. přenesená",J233,0)</f>
        <v>0</v>
      </c>
      <c r="BI233" s="163">
        <f>IF(N233="nulová",J233,0)</f>
        <v>0</v>
      </c>
      <c r="BJ233" s="18" t="s">
        <v>83</v>
      </c>
      <c r="BK233" s="163">
        <f>ROUND(I233*H233,2)</f>
        <v>0</v>
      </c>
      <c r="BL233" s="18" t="s">
        <v>170</v>
      </c>
      <c r="BM233" s="162" t="s">
        <v>335</v>
      </c>
    </row>
    <row r="234" spans="1:65" s="13" customFormat="1" ht="11.25">
      <c r="B234" s="164"/>
      <c r="D234" s="165" t="s">
        <v>172</v>
      </c>
      <c r="E234" s="166" t="s">
        <v>1</v>
      </c>
      <c r="F234" s="167" t="s">
        <v>336</v>
      </c>
      <c r="H234" s="168">
        <v>8.3249999999999993</v>
      </c>
      <c r="I234" s="169"/>
      <c r="L234" s="164"/>
      <c r="M234" s="170"/>
      <c r="N234" s="171"/>
      <c r="O234" s="171"/>
      <c r="P234" s="171"/>
      <c r="Q234" s="171"/>
      <c r="R234" s="171"/>
      <c r="S234" s="171"/>
      <c r="T234" s="172"/>
      <c r="AT234" s="166" t="s">
        <v>172</v>
      </c>
      <c r="AU234" s="166" t="s">
        <v>85</v>
      </c>
      <c r="AV234" s="13" t="s">
        <v>85</v>
      </c>
      <c r="AW234" s="13" t="s">
        <v>32</v>
      </c>
      <c r="AX234" s="13" t="s">
        <v>76</v>
      </c>
      <c r="AY234" s="166" t="s">
        <v>163</v>
      </c>
    </row>
    <row r="235" spans="1:65" s="15" customFormat="1" ht="11.25">
      <c r="B235" s="181"/>
      <c r="D235" s="165" t="s">
        <v>172</v>
      </c>
      <c r="E235" s="182" t="s">
        <v>1</v>
      </c>
      <c r="F235" s="183" t="s">
        <v>337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172</v>
      </c>
      <c r="AU235" s="182" t="s">
        <v>85</v>
      </c>
      <c r="AV235" s="15" t="s">
        <v>83</v>
      </c>
      <c r="AW235" s="15" t="s">
        <v>32</v>
      </c>
      <c r="AX235" s="15" t="s">
        <v>76</v>
      </c>
      <c r="AY235" s="182" t="s">
        <v>163</v>
      </c>
    </row>
    <row r="236" spans="1:65" s="13" customFormat="1" ht="11.25">
      <c r="B236" s="164"/>
      <c r="D236" s="165" t="s">
        <v>172</v>
      </c>
      <c r="E236" s="166" t="s">
        <v>1</v>
      </c>
      <c r="F236" s="167" t="s">
        <v>338</v>
      </c>
      <c r="H236" s="168">
        <v>8.3249999999999993</v>
      </c>
      <c r="I236" s="169"/>
      <c r="L236" s="164"/>
      <c r="M236" s="170"/>
      <c r="N236" s="171"/>
      <c r="O236" s="171"/>
      <c r="P236" s="171"/>
      <c r="Q236" s="171"/>
      <c r="R236" s="171"/>
      <c r="S236" s="171"/>
      <c r="T236" s="172"/>
      <c r="AT236" s="166" t="s">
        <v>172</v>
      </c>
      <c r="AU236" s="166" t="s">
        <v>85</v>
      </c>
      <c r="AV236" s="13" t="s">
        <v>85</v>
      </c>
      <c r="AW236" s="13" t="s">
        <v>32</v>
      </c>
      <c r="AX236" s="13" t="s">
        <v>76</v>
      </c>
      <c r="AY236" s="166" t="s">
        <v>163</v>
      </c>
    </row>
    <row r="237" spans="1:65" s="13" customFormat="1" ht="11.25">
      <c r="B237" s="164"/>
      <c r="D237" s="165" t="s">
        <v>172</v>
      </c>
      <c r="E237" s="166" t="s">
        <v>1</v>
      </c>
      <c r="F237" s="167" t="s">
        <v>339</v>
      </c>
      <c r="H237" s="168">
        <v>1.2</v>
      </c>
      <c r="I237" s="169"/>
      <c r="L237" s="164"/>
      <c r="M237" s="170"/>
      <c r="N237" s="171"/>
      <c r="O237" s="171"/>
      <c r="P237" s="171"/>
      <c r="Q237" s="171"/>
      <c r="R237" s="171"/>
      <c r="S237" s="171"/>
      <c r="T237" s="172"/>
      <c r="AT237" s="166" t="s">
        <v>172</v>
      </c>
      <c r="AU237" s="166" t="s">
        <v>85</v>
      </c>
      <c r="AV237" s="13" t="s">
        <v>85</v>
      </c>
      <c r="AW237" s="13" t="s">
        <v>32</v>
      </c>
      <c r="AX237" s="13" t="s">
        <v>76</v>
      </c>
      <c r="AY237" s="166" t="s">
        <v>163</v>
      </c>
    </row>
    <row r="238" spans="1:65" s="14" customFormat="1" ht="11.25">
      <c r="B238" s="173"/>
      <c r="D238" s="165" t="s">
        <v>172</v>
      </c>
      <c r="E238" s="174" t="s">
        <v>1</v>
      </c>
      <c r="F238" s="175" t="s">
        <v>174</v>
      </c>
      <c r="H238" s="176">
        <v>17.850000000000001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172</v>
      </c>
      <c r="AU238" s="174" t="s">
        <v>85</v>
      </c>
      <c r="AV238" s="14" t="s">
        <v>170</v>
      </c>
      <c r="AW238" s="14" t="s">
        <v>32</v>
      </c>
      <c r="AX238" s="14" t="s">
        <v>83</v>
      </c>
      <c r="AY238" s="174" t="s">
        <v>163</v>
      </c>
    </row>
    <row r="239" spans="1:65" s="12" customFormat="1" ht="22.9" customHeight="1">
      <c r="B239" s="137"/>
      <c r="D239" s="138" t="s">
        <v>75</v>
      </c>
      <c r="E239" s="148" t="s">
        <v>170</v>
      </c>
      <c r="F239" s="148" t="s">
        <v>340</v>
      </c>
      <c r="I239" s="140"/>
      <c r="J239" s="149">
        <f>BK239</f>
        <v>0</v>
      </c>
      <c r="L239" s="137"/>
      <c r="M239" s="142"/>
      <c r="N239" s="143"/>
      <c r="O239" s="143"/>
      <c r="P239" s="144">
        <f>SUM(P240:P254)</f>
        <v>0</v>
      </c>
      <c r="Q239" s="143"/>
      <c r="R239" s="144">
        <f>SUM(R240:R254)</f>
        <v>8.6452259299999987</v>
      </c>
      <c r="S239" s="143"/>
      <c r="T239" s="145">
        <f>SUM(T240:T254)</f>
        <v>0</v>
      </c>
      <c r="AR239" s="138" t="s">
        <v>83</v>
      </c>
      <c r="AT239" s="146" t="s">
        <v>75</v>
      </c>
      <c r="AU239" s="146" t="s">
        <v>83</v>
      </c>
      <c r="AY239" s="138" t="s">
        <v>163</v>
      </c>
      <c r="BK239" s="147">
        <f>SUM(BK240:BK254)</f>
        <v>0</v>
      </c>
    </row>
    <row r="240" spans="1:65" s="2" customFormat="1" ht="24.2" customHeight="1">
      <c r="A240" s="33"/>
      <c r="B240" s="150"/>
      <c r="C240" s="151" t="s">
        <v>341</v>
      </c>
      <c r="D240" s="151" t="s">
        <v>165</v>
      </c>
      <c r="E240" s="152" t="s">
        <v>342</v>
      </c>
      <c r="F240" s="153" t="s">
        <v>343</v>
      </c>
      <c r="G240" s="154" t="s">
        <v>223</v>
      </c>
      <c r="H240" s="155">
        <v>0.29599999999999999</v>
      </c>
      <c r="I240" s="156"/>
      <c r="J240" s="157">
        <f>ROUND(I240*H240,2)</f>
        <v>0</v>
      </c>
      <c r="K240" s="153" t="s">
        <v>169</v>
      </c>
      <c r="L240" s="34"/>
      <c r="M240" s="158" t="s">
        <v>1</v>
      </c>
      <c r="N240" s="159" t="s">
        <v>41</v>
      </c>
      <c r="O240" s="59"/>
      <c r="P240" s="160">
        <f>O240*H240</f>
        <v>0</v>
      </c>
      <c r="Q240" s="160">
        <v>1.7090000000000001E-2</v>
      </c>
      <c r="R240" s="160">
        <f>Q240*H240</f>
        <v>5.0586399999999997E-3</v>
      </c>
      <c r="S240" s="160">
        <v>0</v>
      </c>
      <c r="T240" s="161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2" t="s">
        <v>170</v>
      </c>
      <c r="AT240" s="162" t="s">
        <v>165</v>
      </c>
      <c r="AU240" s="162" t="s">
        <v>85</v>
      </c>
      <c r="AY240" s="18" t="s">
        <v>163</v>
      </c>
      <c r="BE240" s="163">
        <f>IF(N240="základní",J240,0)</f>
        <v>0</v>
      </c>
      <c r="BF240" s="163">
        <f>IF(N240="snížená",J240,0)</f>
        <v>0</v>
      </c>
      <c r="BG240" s="163">
        <f>IF(N240="zákl. přenesená",J240,0)</f>
        <v>0</v>
      </c>
      <c r="BH240" s="163">
        <f>IF(N240="sníž. přenesená",J240,0)</f>
        <v>0</v>
      </c>
      <c r="BI240" s="163">
        <f>IF(N240="nulová",J240,0)</f>
        <v>0</v>
      </c>
      <c r="BJ240" s="18" t="s">
        <v>83</v>
      </c>
      <c r="BK240" s="163">
        <f>ROUND(I240*H240,2)</f>
        <v>0</v>
      </c>
      <c r="BL240" s="18" t="s">
        <v>170</v>
      </c>
      <c r="BM240" s="162" t="s">
        <v>344</v>
      </c>
    </row>
    <row r="241" spans="1:65" s="15" customFormat="1" ht="11.25">
      <c r="B241" s="181"/>
      <c r="D241" s="165" t="s">
        <v>172</v>
      </c>
      <c r="E241" s="182" t="s">
        <v>1</v>
      </c>
      <c r="F241" s="183" t="s">
        <v>345</v>
      </c>
      <c r="H241" s="182" t="s">
        <v>1</v>
      </c>
      <c r="I241" s="184"/>
      <c r="L241" s="181"/>
      <c r="M241" s="185"/>
      <c r="N241" s="186"/>
      <c r="O241" s="186"/>
      <c r="P241" s="186"/>
      <c r="Q241" s="186"/>
      <c r="R241" s="186"/>
      <c r="S241" s="186"/>
      <c r="T241" s="187"/>
      <c r="AT241" s="182" t="s">
        <v>172</v>
      </c>
      <c r="AU241" s="182" t="s">
        <v>85</v>
      </c>
      <c r="AV241" s="15" t="s">
        <v>83</v>
      </c>
      <c r="AW241" s="15" t="s">
        <v>32</v>
      </c>
      <c r="AX241" s="15" t="s">
        <v>76</v>
      </c>
      <c r="AY241" s="182" t="s">
        <v>163</v>
      </c>
    </row>
    <row r="242" spans="1:65" s="13" customFormat="1" ht="11.25">
      <c r="B242" s="164"/>
      <c r="D242" s="165" t="s">
        <v>172</v>
      </c>
      <c r="E242" s="166" t="s">
        <v>1</v>
      </c>
      <c r="F242" s="167" t="s">
        <v>346</v>
      </c>
      <c r="H242" s="168">
        <v>0.29599999999999999</v>
      </c>
      <c r="I242" s="169"/>
      <c r="L242" s="164"/>
      <c r="M242" s="170"/>
      <c r="N242" s="171"/>
      <c r="O242" s="171"/>
      <c r="P242" s="171"/>
      <c r="Q242" s="171"/>
      <c r="R242" s="171"/>
      <c r="S242" s="171"/>
      <c r="T242" s="172"/>
      <c r="AT242" s="166" t="s">
        <v>172</v>
      </c>
      <c r="AU242" s="166" t="s">
        <v>85</v>
      </c>
      <c r="AV242" s="13" t="s">
        <v>85</v>
      </c>
      <c r="AW242" s="13" t="s">
        <v>32</v>
      </c>
      <c r="AX242" s="13" t="s">
        <v>83</v>
      </c>
      <c r="AY242" s="166" t="s">
        <v>163</v>
      </c>
    </row>
    <row r="243" spans="1:65" s="2" customFormat="1" ht="33" customHeight="1">
      <c r="A243" s="33"/>
      <c r="B243" s="150"/>
      <c r="C243" s="151" t="s">
        <v>347</v>
      </c>
      <c r="D243" s="151" t="s">
        <v>165</v>
      </c>
      <c r="E243" s="152" t="s">
        <v>348</v>
      </c>
      <c r="F243" s="153" t="s">
        <v>349</v>
      </c>
      <c r="G243" s="154" t="s">
        <v>314</v>
      </c>
      <c r="H243" s="155">
        <v>81.7</v>
      </c>
      <c r="I243" s="156"/>
      <c r="J243" s="157">
        <f>ROUND(I243*H243,2)</f>
        <v>0</v>
      </c>
      <c r="K243" s="153" t="s">
        <v>169</v>
      </c>
      <c r="L243" s="34"/>
      <c r="M243" s="158" t="s">
        <v>1</v>
      </c>
      <c r="N243" s="159" t="s">
        <v>41</v>
      </c>
      <c r="O243" s="59"/>
      <c r="P243" s="160">
        <f>O243*H243</f>
        <v>0</v>
      </c>
      <c r="Q243" s="160">
        <v>1.8280000000000001E-2</v>
      </c>
      <c r="R243" s="160">
        <f>Q243*H243</f>
        <v>1.4934760000000002</v>
      </c>
      <c r="S243" s="160">
        <v>0</v>
      </c>
      <c r="T243" s="16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2" t="s">
        <v>170</v>
      </c>
      <c r="AT243" s="162" t="s">
        <v>165</v>
      </c>
      <c r="AU243" s="162" t="s">
        <v>85</v>
      </c>
      <c r="AY243" s="18" t="s">
        <v>163</v>
      </c>
      <c r="BE243" s="163">
        <f>IF(N243="základní",J243,0)</f>
        <v>0</v>
      </c>
      <c r="BF243" s="163">
        <f>IF(N243="snížená",J243,0)</f>
        <v>0</v>
      </c>
      <c r="BG243" s="163">
        <f>IF(N243="zákl. přenesená",J243,0)</f>
        <v>0</v>
      </c>
      <c r="BH243" s="163">
        <f>IF(N243="sníž. přenesená",J243,0)</f>
        <v>0</v>
      </c>
      <c r="BI243" s="163">
        <f>IF(N243="nulová",J243,0)</f>
        <v>0</v>
      </c>
      <c r="BJ243" s="18" t="s">
        <v>83</v>
      </c>
      <c r="BK243" s="163">
        <f>ROUND(I243*H243,2)</f>
        <v>0</v>
      </c>
      <c r="BL243" s="18" t="s">
        <v>170</v>
      </c>
      <c r="BM243" s="162" t="s">
        <v>350</v>
      </c>
    </row>
    <row r="244" spans="1:65" s="13" customFormat="1" ht="11.25">
      <c r="B244" s="164"/>
      <c r="D244" s="165" t="s">
        <v>172</v>
      </c>
      <c r="E244" s="166" t="s">
        <v>1</v>
      </c>
      <c r="F244" s="167" t="s">
        <v>351</v>
      </c>
      <c r="H244" s="168">
        <v>81.7</v>
      </c>
      <c r="I244" s="169"/>
      <c r="L244" s="164"/>
      <c r="M244" s="170"/>
      <c r="N244" s="171"/>
      <c r="O244" s="171"/>
      <c r="P244" s="171"/>
      <c r="Q244" s="171"/>
      <c r="R244" s="171"/>
      <c r="S244" s="171"/>
      <c r="T244" s="172"/>
      <c r="AT244" s="166" t="s">
        <v>172</v>
      </c>
      <c r="AU244" s="166" t="s">
        <v>85</v>
      </c>
      <c r="AV244" s="13" t="s">
        <v>85</v>
      </c>
      <c r="AW244" s="13" t="s">
        <v>32</v>
      </c>
      <c r="AX244" s="13" t="s">
        <v>83</v>
      </c>
      <c r="AY244" s="166" t="s">
        <v>163</v>
      </c>
    </row>
    <row r="245" spans="1:65" s="2" customFormat="1" ht="16.5" customHeight="1">
      <c r="A245" s="33"/>
      <c r="B245" s="150"/>
      <c r="C245" s="151" t="s">
        <v>352</v>
      </c>
      <c r="D245" s="151" t="s">
        <v>165</v>
      </c>
      <c r="E245" s="152" t="s">
        <v>353</v>
      </c>
      <c r="F245" s="153" t="s">
        <v>354</v>
      </c>
      <c r="G245" s="154" t="s">
        <v>177</v>
      </c>
      <c r="H245" s="155">
        <v>2.6850000000000001</v>
      </c>
      <c r="I245" s="156"/>
      <c r="J245" s="157">
        <f>ROUND(I245*H245,2)</f>
        <v>0</v>
      </c>
      <c r="K245" s="153" t="s">
        <v>169</v>
      </c>
      <c r="L245" s="34"/>
      <c r="M245" s="158" t="s">
        <v>1</v>
      </c>
      <c r="N245" s="159" t="s">
        <v>41</v>
      </c>
      <c r="O245" s="59"/>
      <c r="P245" s="160">
        <f>O245*H245</f>
        <v>0</v>
      </c>
      <c r="Q245" s="160">
        <v>2.4533999999999998</v>
      </c>
      <c r="R245" s="160">
        <f>Q245*H245</f>
        <v>6.5873789999999994</v>
      </c>
      <c r="S245" s="160">
        <v>0</v>
      </c>
      <c r="T245" s="161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2" t="s">
        <v>170</v>
      </c>
      <c r="AT245" s="162" t="s">
        <v>165</v>
      </c>
      <c r="AU245" s="162" t="s">
        <v>85</v>
      </c>
      <c r="AY245" s="18" t="s">
        <v>163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8" t="s">
        <v>83</v>
      </c>
      <c r="BK245" s="163">
        <f>ROUND(I245*H245,2)</f>
        <v>0</v>
      </c>
      <c r="BL245" s="18" t="s">
        <v>170</v>
      </c>
      <c r="BM245" s="162" t="s">
        <v>355</v>
      </c>
    </row>
    <row r="246" spans="1:65" s="15" customFormat="1" ht="11.25">
      <c r="B246" s="181"/>
      <c r="D246" s="165" t="s">
        <v>172</v>
      </c>
      <c r="E246" s="182" t="s">
        <v>1</v>
      </c>
      <c r="F246" s="183" t="s">
        <v>356</v>
      </c>
      <c r="H246" s="182" t="s">
        <v>1</v>
      </c>
      <c r="I246" s="184"/>
      <c r="L246" s="181"/>
      <c r="M246" s="185"/>
      <c r="N246" s="186"/>
      <c r="O246" s="186"/>
      <c r="P246" s="186"/>
      <c r="Q246" s="186"/>
      <c r="R246" s="186"/>
      <c r="S246" s="186"/>
      <c r="T246" s="187"/>
      <c r="AT246" s="182" t="s">
        <v>172</v>
      </c>
      <c r="AU246" s="182" t="s">
        <v>85</v>
      </c>
      <c r="AV246" s="15" t="s">
        <v>83</v>
      </c>
      <c r="AW246" s="15" t="s">
        <v>32</v>
      </c>
      <c r="AX246" s="15" t="s">
        <v>76</v>
      </c>
      <c r="AY246" s="182" t="s">
        <v>163</v>
      </c>
    </row>
    <row r="247" spans="1:65" s="13" customFormat="1" ht="11.25">
      <c r="B247" s="164"/>
      <c r="D247" s="165" t="s">
        <v>172</v>
      </c>
      <c r="E247" s="166" t="s">
        <v>1</v>
      </c>
      <c r="F247" s="167" t="s">
        <v>357</v>
      </c>
      <c r="H247" s="168">
        <v>2.6850000000000001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172</v>
      </c>
      <c r="AU247" s="166" t="s">
        <v>85</v>
      </c>
      <c r="AV247" s="13" t="s">
        <v>85</v>
      </c>
      <c r="AW247" s="13" t="s">
        <v>32</v>
      </c>
      <c r="AX247" s="13" t="s">
        <v>83</v>
      </c>
      <c r="AY247" s="166" t="s">
        <v>163</v>
      </c>
    </row>
    <row r="248" spans="1:65" s="2" customFormat="1" ht="16.5" customHeight="1">
      <c r="A248" s="33"/>
      <c r="B248" s="150"/>
      <c r="C248" s="151" t="s">
        <v>358</v>
      </c>
      <c r="D248" s="151" t="s">
        <v>165</v>
      </c>
      <c r="E248" s="152" t="s">
        <v>359</v>
      </c>
      <c r="F248" s="153" t="s">
        <v>360</v>
      </c>
      <c r="G248" s="154" t="s">
        <v>168</v>
      </c>
      <c r="H248" s="155">
        <v>40.85</v>
      </c>
      <c r="I248" s="156"/>
      <c r="J248" s="157">
        <f>ROUND(I248*H248,2)</f>
        <v>0</v>
      </c>
      <c r="K248" s="153" t="s">
        <v>169</v>
      </c>
      <c r="L248" s="34"/>
      <c r="M248" s="158" t="s">
        <v>1</v>
      </c>
      <c r="N248" s="159" t="s">
        <v>41</v>
      </c>
      <c r="O248" s="59"/>
      <c r="P248" s="160">
        <f>O248*H248</f>
        <v>0</v>
      </c>
      <c r="Q248" s="160">
        <v>5.7600000000000004E-3</v>
      </c>
      <c r="R248" s="160">
        <f>Q248*H248</f>
        <v>0.23529600000000003</v>
      </c>
      <c r="S248" s="160">
        <v>0</v>
      </c>
      <c r="T248" s="161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2" t="s">
        <v>170</v>
      </c>
      <c r="AT248" s="162" t="s">
        <v>165</v>
      </c>
      <c r="AU248" s="162" t="s">
        <v>85</v>
      </c>
      <c r="AY248" s="18" t="s">
        <v>163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8" t="s">
        <v>83</v>
      </c>
      <c r="BK248" s="163">
        <f>ROUND(I248*H248,2)</f>
        <v>0</v>
      </c>
      <c r="BL248" s="18" t="s">
        <v>170</v>
      </c>
      <c r="BM248" s="162" t="s">
        <v>361</v>
      </c>
    </row>
    <row r="249" spans="1:65" s="13" customFormat="1" ht="11.25">
      <c r="B249" s="164"/>
      <c r="D249" s="165" t="s">
        <v>172</v>
      </c>
      <c r="E249" s="166" t="s">
        <v>1</v>
      </c>
      <c r="F249" s="167" t="s">
        <v>362</v>
      </c>
      <c r="H249" s="168">
        <v>40.85</v>
      </c>
      <c r="I249" s="169"/>
      <c r="L249" s="164"/>
      <c r="M249" s="170"/>
      <c r="N249" s="171"/>
      <c r="O249" s="171"/>
      <c r="P249" s="171"/>
      <c r="Q249" s="171"/>
      <c r="R249" s="171"/>
      <c r="S249" s="171"/>
      <c r="T249" s="172"/>
      <c r="AT249" s="166" t="s">
        <v>172</v>
      </c>
      <c r="AU249" s="166" t="s">
        <v>85</v>
      </c>
      <c r="AV249" s="13" t="s">
        <v>85</v>
      </c>
      <c r="AW249" s="13" t="s">
        <v>32</v>
      </c>
      <c r="AX249" s="13" t="s">
        <v>83</v>
      </c>
      <c r="AY249" s="166" t="s">
        <v>163</v>
      </c>
    </row>
    <row r="250" spans="1:65" s="2" customFormat="1" ht="16.5" customHeight="1">
      <c r="A250" s="33"/>
      <c r="B250" s="150"/>
      <c r="C250" s="151" t="s">
        <v>363</v>
      </c>
      <c r="D250" s="151" t="s">
        <v>165</v>
      </c>
      <c r="E250" s="152" t="s">
        <v>364</v>
      </c>
      <c r="F250" s="153" t="s">
        <v>365</v>
      </c>
      <c r="G250" s="154" t="s">
        <v>168</v>
      </c>
      <c r="H250" s="155">
        <v>40.85</v>
      </c>
      <c r="I250" s="156"/>
      <c r="J250" s="157">
        <f>ROUND(I250*H250,2)</f>
        <v>0</v>
      </c>
      <c r="K250" s="153" t="s">
        <v>169</v>
      </c>
      <c r="L250" s="34"/>
      <c r="M250" s="158" t="s">
        <v>1</v>
      </c>
      <c r="N250" s="159" t="s">
        <v>41</v>
      </c>
      <c r="O250" s="59"/>
      <c r="P250" s="160">
        <f>O250*H250</f>
        <v>0</v>
      </c>
      <c r="Q250" s="160">
        <v>0</v>
      </c>
      <c r="R250" s="160">
        <f>Q250*H250</f>
        <v>0</v>
      </c>
      <c r="S250" s="160">
        <v>0</v>
      </c>
      <c r="T250" s="16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2" t="s">
        <v>170</v>
      </c>
      <c r="AT250" s="162" t="s">
        <v>165</v>
      </c>
      <c r="AU250" s="162" t="s">
        <v>85</v>
      </c>
      <c r="AY250" s="18" t="s">
        <v>163</v>
      </c>
      <c r="BE250" s="163">
        <f>IF(N250="základní",J250,0)</f>
        <v>0</v>
      </c>
      <c r="BF250" s="163">
        <f>IF(N250="snížená",J250,0)</f>
        <v>0</v>
      </c>
      <c r="BG250" s="163">
        <f>IF(N250="zákl. přenesená",J250,0)</f>
        <v>0</v>
      </c>
      <c r="BH250" s="163">
        <f>IF(N250="sníž. přenesená",J250,0)</f>
        <v>0</v>
      </c>
      <c r="BI250" s="163">
        <f>IF(N250="nulová",J250,0)</f>
        <v>0</v>
      </c>
      <c r="BJ250" s="18" t="s">
        <v>83</v>
      </c>
      <c r="BK250" s="163">
        <f>ROUND(I250*H250,2)</f>
        <v>0</v>
      </c>
      <c r="BL250" s="18" t="s">
        <v>170</v>
      </c>
      <c r="BM250" s="162" t="s">
        <v>366</v>
      </c>
    </row>
    <row r="251" spans="1:65" s="2" customFormat="1" ht="33" customHeight="1">
      <c r="A251" s="33"/>
      <c r="B251" s="150"/>
      <c r="C251" s="151" t="s">
        <v>367</v>
      </c>
      <c r="D251" s="151" t="s">
        <v>165</v>
      </c>
      <c r="E251" s="152" t="s">
        <v>368</v>
      </c>
      <c r="F251" s="153" t="s">
        <v>369</v>
      </c>
      <c r="G251" s="154" t="s">
        <v>314</v>
      </c>
      <c r="H251" s="155">
        <v>37.53</v>
      </c>
      <c r="I251" s="156"/>
      <c r="J251" s="157">
        <f>ROUND(I251*H251,2)</f>
        <v>0</v>
      </c>
      <c r="K251" s="153" t="s">
        <v>169</v>
      </c>
      <c r="L251" s="34"/>
      <c r="M251" s="158" t="s">
        <v>1</v>
      </c>
      <c r="N251" s="159" t="s">
        <v>41</v>
      </c>
      <c r="O251" s="59"/>
      <c r="P251" s="160">
        <f>O251*H251</f>
        <v>0</v>
      </c>
      <c r="Q251" s="160">
        <v>2.7699999999999999E-3</v>
      </c>
      <c r="R251" s="160">
        <f>Q251*H251</f>
        <v>0.1039581</v>
      </c>
      <c r="S251" s="160">
        <v>0</v>
      </c>
      <c r="T251" s="16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2" t="s">
        <v>170</v>
      </c>
      <c r="AT251" s="162" t="s">
        <v>165</v>
      </c>
      <c r="AU251" s="162" t="s">
        <v>85</v>
      </c>
      <c r="AY251" s="18" t="s">
        <v>163</v>
      </c>
      <c r="BE251" s="163">
        <f>IF(N251="základní",J251,0)</f>
        <v>0</v>
      </c>
      <c r="BF251" s="163">
        <f>IF(N251="snížená",J251,0)</f>
        <v>0</v>
      </c>
      <c r="BG251" s="163">
        <f>IF(N251="zákl. přenesená",J251,0)</f>
        <v>0</v>
      </c>
      <c r="BH251" s="163">
        <f>IF(N251="sníž. přenesená",J251,0)</f>
        <v>0</v>
      </c>
      <c r="BI251" s="163">
        <f>IF(N251="nulová",J251,0)</f>
        <v>0</v>
      </c>
      <c r="BJ251" s="18" t="s">
        <v>83</v>
      </c>
      <c r="BK251" s="163">
        <f>ROUND(I251*H251,2)</f>
        <v>0</v>
      </c>
      <c r="BL251" s="18" t="s">
        <v>170</v>
      </c>
      <c r="BM251" s="162" t="s">
        <v>370</v>
      </c>
    </row>
    <row r="252" spans="1:65" s="13" customFormat="1" ht="11.25">
      <c r="B252" s="164"/>
      <c r="D252" s="165" t="s">
        <v>172</v>
      </c>
      <c r="E252" s="166" t="s">
        <v>1</v>
      </c>
      <c r="F252" s="167" t="s">
        <v>371</v>
      </c>
      <c r="H252" s="168">
        <v>37.53</v>
      </c>
      <c r="I252" s="169"/>
      <c r="L252" s="164"/>
      <c r="M252" s="170"/>
      <c r="N252" s="171"/>
      <c r="O252" s="171"/>
      <c r="P252" s="171"/>
      <c r="Q252" s="171"/>
      <c r="R252" s="171"/>
      <c r="S252" s="171"/>
      <c r="T252" s="172"/>
      <c r="AT252" s="166" t="s">
        <v>172</v>
      </c>
      <c r="AU252" s="166" t="s">
        <v>85</v>
      </c>
      <c r="AV252" s="13" t="s">
        <v>85</v>
      </c>
      <c r="AW252" s="13" t="s">
        <v>32</v>
      </c>
      <c r="AX252" s="13" t="s">
        <v>83</v>
      </c>
      <c r="AY252" s="166" t="s">
        <v>163</v>
      </c>
    </row>
    <row r="253" spans="1:65" s="2" customFormat="1" ht="24.2" customHeight="1">
      <c r="A253" s="33"/>
      <c r="B253" s="150"/>
      <c r="C253" s="151" t="s">
        <v>372</v>
      </c>
      <c r="D253" s="151" t="s">
        <v>165</v>
      </c>
      <c r="E253" s="152" t="s">
        <v>373</v>
      </c>
      <c r="F253" s="153" t="s">
        <v>374</v>
      </c>
      <c r="G253" s="154" t="s">
        <v>223</v>
      </c>
      <c r="H253" s="155">
        <v>0.20899999999999999</v>
      </c>
      <c r="I253" s="156"/>
      <c r="J253" s="157">
        <f>ROUND(I253*H253,2)</f>
        <v>0</v>
      </c>
      <c r="K253" s="153" t="s">
        <v>169</v>
      </c>
      <c r="L253" s="34"/>
      <c r="M253" s="158" t="s">
        <v>1</v>
      </c>
      <c r="N253" s="159" t="s">
        <v>41</v>
      </c>
      <c r="O253" s="59"/>
      <c r="P253" s="160">
        <f>O253*H253</f>
        <v>0</v>
      </c>
      <c r="Q253" s="160">
        <v>1.05291</v>
      </c>
      <c r="R253" s="160">
        <f>Q253*H253</f>
        <v>0.22005818999999999</v>
      </c>
      <c r="S253" s="160">
        <v>0</v>
      </c>
      <c r="T253" s="16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2" t="s">
        <v>170</v>
      </c>
      <c r="AT253" s="162" t="s">
        <v>165</v>
      </c>
      <c r="AU253" s="162" t="s">
        <v>85</v>
      </c>
      <c r="AY253" s="18" t="s">
        <v>163</v>
      </c>
      <c r="BE253" s="163">
        <f>IF(N253="základní",J253,0)</f>
        <v>0</v>
      </c>
      <c r="BF253" s="163">
        <f>IF(N253="snížená",J253,0)</f>
        <v>0</v>
      </c>
      <c r="BG253" s="163">
        <f>IF(N253="zákl. přenesená",J253,0)</f>
        <v>0</v>
      </c>
      <c r="BH253" s="163">
        <f>IF(N253="sníž. přenesená",J253,0)</f>
        <v>0</v>
      </c>
      <c r="BI253" s="163">
        <f>IF(N253="nulová",J253,0)</f>
        <v>0</v>
      </c>
      <c r="BJ253" s="18" t="s">
        <v>83</v>
      </c>
      <c r="BK253" s="163">
        <f>ROUND(I253*H253,2)</f>
        <v>0</v>
      </c>
      <c r="BL253" s="18" t="s">
        <v>170</v>
      </c>
      <c r="BM253" s="162" t="s">
        <v>375</v>
      </c>
    </row>
    <row r="254" spans="1:65" s="13" customFormat="1" ht="11.25">
      <c r="B254" s="164"/>
      <c r="D254" s="165" t="s">
        <v>172</v>
      </c>
      <c r="E254" s="166" t="s">
        <v>1</v>
      </c>
      <c r="F254" s="167" t="s">
        <v>376</v>
      </c>
      <c r="H254" s="168">
        <v>0.20899999999999999</v>
      </c>
      <c r="I254" s="169"/>
      <c r="L254" s="164"/>
      <c r="M254" s="170"/>
      <c r="N254" s="171"/>
      <c r="O254" s="171"/>
      <c r="P254" s="171"/>
      <c r="Q254" s="171"/>
      <c r="R254" s="171"/>
      <c r="S254" s="171"/>
      <c r="T254" s="172"/>
      <c r="AT254" s="166" t="s">
        <v>172</v>
      </c>
      <c r="AU254" s="166" t="s">
        <v>85</v>
      </c>
      <c r="AV254" s="13" t="s">
        <v>85</v>
      </c>
      <c r="AW254" s="13" t="s">
        <v>32</v>
      </c>
      <c r="AX254" s="13" t="s">
        <v>83</v>
      </c>
      <c r="AY254" s="166" t="s">
        <v>163</v>
      </c>
    </row>
    <row r="255" spans="1:65" s="12" customFormat="1" ht="22.9" customHeight="1">
      <c r="B255" s="137"/>
      <c r="D255" s="138" t="s">
        <v>75</v>
      </c>
      <c r="E255" s="148" t="s">
        <v>197</v>
      </c>
      <c r="F255" s="148" t="s">
        <v>377</v>
      </c>
      <c r="I255" s="140"/>
      <c r="J255" s="149">
        <f>BK255</f>
        <v>0</v>
      </c>
      <c r="L255" s="137"/>
      <c r="M255" s="142"/>
      <c r="N255" s="143"/>
      <c r="O255" s="143"/>
      <c r="P255" s="144">
        <f>SUM(P256:P362)</f>
        <v>0</v>
      </c>
      <c r="Q255" s="143"/>
      <c r="R255" s="144">
        <f>SUM(R256:R362)</f>
        <v>75.342150529999998</v>
      </c>
      <c r="S255" s="143"/>
      <c r="T255" s="145">
        <f>SUM(T256:T362)</f>
        <v>0</v>
      </c>
      <c r="AR255" s="138" t="s">
        <v>83</v>
      </c>
      <c r="AT255" s="146" t="s">
        <v>75</v>
      </c>
      <c r="AU255" s="146" t="s">
        <v>83</v>
      </c>
      <c r="AY255" s="138" t="s">
        <v>163</v>
      </c>
      <c r="BK255" s="147">
        <f>SUM(BK256:BK362)</f>
        <v>0</v>
      </c>
    </row>
    <row r="256" spans="1:65" s="2" customFormat="1" ht="24.2" customHeight="1">
      <c r="A256" s="33"/>
      <c r="B256" s="150"/>
      <c r="C256" s="151" t="s">
        <v>378</v>
      </c>
      <c r="D256" s="151" t="s">
        <v>165</v>
      </c>
      <c r="E256" s="152" t="s">
        <v>379</v>
      </c>
      <c r="F256" s="153" t="s">
        <v>380</v>
      </c>
      <c r="G256" s="154" t="s">
        <v>168</v>
      </c>
      <c r="H256" s="155">
        <v>167</v>
      </c>
      <c r="I256" s="156"/>
      <c r="J256" s="157">
        <f>ROUND(I256*H256,2)</f>
        <v>0</v>
      </c>
      <c r="K256" s="153" t="s">
        <v>169</v>
      </c>
      <c r="L256" s="34"/>
      <c r="M256" s="158" t="s">
        <v>1</v>
      </c>
      <c r="N256" s="159" t="s">
        <v>41</v>
      </c>
      <c r="O256" s="59"/>
      <c r="P256" s="160">
        <f>O256*H256</f>
        <v>0</v>
      </c>
      <c r="Q256" s="160">
        <v>1.575E-2</v>
      </c>
      <c r="R256" s="160">
        <f>Q256*H256</f>
        <v>2.6302500000000002</v>
      </c>
      <c r="S256" s="160">
        <v>0</v>
      </c>
      <c r="T256" s="16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2" t="s">
        <v>170</v>
      </c>
      <c r="AT256" s="162" t="s">
        <v>165</v>
      </c>
      <c r="AU256" s="162" t="s">
        <v>85</v>
      </c>
      <c r="AY256" s="18" t="s">
        <v>163</v>
      </c>
      <c r="BE256" s="163">
        <f>IF(N256="základní",J256,0)</f>
        <v>0</v>
      </c>
      <c r="BF256" s="163">
        <f>IF(N256="snížená",J256,0)</f>
        <v>0</v>
      </c>
      <c r="BG256" s="163">
        <f>IF(N256="zákl. přenesená",J256,0)</f>
        <v>0</v>
      </c>
      <c r="BH256" s="163">
        <f>IF(N256="sníž. přenesená",J256,0)</f>
        <v>0</v>
      </c>
      <c r="BI256" s="163">
        <f>IF(N256="nulová",J256,0)</f>
        <v>0</v>
      </c>
      <c r="BJ256" s="18" t="s">
        <v>83</v>
      </c>
      <c r="BK256" s="163">
        <f>ROUND(I256*H256,2)</f>
        <v>0</v>
      </c>
      <c r="BL256" s="18" t="s">
        <v>170</v>
      </c>
      <c r="BM256" s="162" t="s">
        <v>381</v>
      </c>
    </row>
    <row r="257" spans="1:65" s="13" customFormat="1" ht="11.25">
      <c r="B257" s="164"/>
      <c r="D257" s="165" t="s">
        <v>172</v>
      </c>
      <c r="E257" s="166" t="s">
        <v>1</v>
      </c>
      <c r="F257" s="167" t="s">
        <v>108</v>
      </c>
      <c r="H257" s="168">
        <v>167</v>
      </c>
      <c r="I257" s="169"/>
      <c r="L257" s="164"/>
      <c r="M257" s="170"/>
      <c r="N257" s="171"/>
      <c r="O257" s="171"/>
      <c r="P257" s="171"/>
      <c r="Q257" s="171"/>
      <c r="R257" s="171"/>
      <c r="S257" s="171"/>
      <c r="T257" s="172"/>
      <c r="AT257" s="166" t="s">
        <v>172</v>
      </c>
      <c r="AU257" s="166" t="s">
        <v>85</v>
      </c>
      <c r="AV257" s="13" t="s">
        <v>85</v>
      </c>
      <c r="AW257" s="13" t="s">
        <v>32</v>
      </c>
      <c r="AX257" s="13" t="s">
        <v>83</v>
      </c>
      <c r="AY257" s="166" t="s">
        <v>163</v>
      </c>
    </row>
    <row r="258" spans="1:65" s="2" customFormat="1" ht="24.2" customHeight="1">
      <c r="A258" s="33"/>
      <c r="B258" s="150"/>
      <c r="C258" s="151" t="s">
        <v>382</v>
      </c>
      <c r="D258" s="151" t="s">
        <v>165</v>
      </c>
      <c r="E258" s="152" t="s">
        <v>383</v>
      </c>
      <c r="F258" s="153" t="s">
        <v>384</v>
      </c>
      <c r="G258" s="154" t="s">
        <v>168</v>
      </c>
      <c r="H258" s="155">
        <v>122.38800000000001</v>
      </c>
      <c r="I258" s="156"/>
      <c r="J258" s="157">
        <f>ROUND(I258*H258,2)</f>
        <v>0</v>
      </c>
      <c r="K258" s="153" t="s">
        <v>169</v>
      </c>
      <c r="L258" s="34"/>
      <c r="M258" s="158" t="s">
        <v>1</v>
      </c>
      <c r="N258" s="159" t="s">
        <v>41</v>
      </c>
      <c r="O258" s="59"/>
      <c r="P258" s="160">
        <f>O258*H258</f>
        <v>0</v>
      </c>
      <c r="Q258" s="160">
        <v>1.8380000000000001E-2</v>
      </c>
      <c r="R258" s="160">
        <f>Q258*H258</f>
        <v>2.2494914400000003</v>
      </c>
      <c r="S258" s="160">
        <v>0</v>
      </c>
      <c r="T258" s="161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2" t="s">
        <v>170</v>
      </c>
      <c r="AT258" s="162" t="s">
        <v>165</v>
      </c>
      <c r="AU258" s="162" t="s">
        <v>85</v>
      </c>
      <c r="AY258" s="18" t="s">
        <v>163</v>
      </c>
      <c r="BE258" s="163">
        <f>IF(N258="základní",J258,0)</f>
        <v>0</v>
      </c>
      <c r="BF258" s="163">
        <f>IF(N258="snížená",J258,0)</f>
        <v>0</v>
      </c>
      <c r="BG258" s="163">
        <f>IF(N258="zákl. přenesená",J258,0)</f>
        <v>0</v>
      </c>
      <c r="BH258" s="163">
        <f>IF(N258="sníž. přenesená",J258,0)</f>
        <v>0</v>
      </c>
      <c r="BI258" s="163">
        <f>IF(N258="nulová",J258,0)</f>
        <v>0</v>
      </c>
      <c r="BJ258" s="18" t="s">
        <v>83</v>
      </c>
      <c r="BK258" s="163">
        <f>ROUND(I258*H258,2)</f>
        <v>0</v>
      </c>
      <c r="BL258" s="18" t="s">
        <v>170</v>
      </c>
      <c r="BM258" s="162" t="s">
        <v>385</v>
      </c>
    </row>
    <row r="259" spans="1:65" s="15" customFormat="1" ht="11.25">
      <c r="B259" s="181"/>
      <c r="D259" s="165" t="s">
        <v>172</v>
      </c>
      <c r="E259" s="182" t="s">
        <v>1</v>
      </c>
      <c r="F259" s="183" t="s">
        <v>386</v>
      </c>
      <c r="H259" s="182" t="s">
        <v>1</v>
      </c>
      <c r="I259" s="184"/>
      <c r="L259" s="181"/>
      <c r="M259" s="185"/>
      <c r="N259" s="186"/>
      <c r="O259" s="186"/>
      <c r="P259" s="186"/>
      <c r="Q259" s="186"/>
      <c r="R259" s="186"/>
      <c r="S259" s="186"/>
      <c r="T259" s="187"/>
      <c r="AT259" s="182" t="s">
        <v>172</v>
      </c>
      <c r="AU259" s="182" t="s">
        <v>85</v>
      </c>
      <c r="AV259" s="15" t="s">
        <v>83</v>
      </c>
      <c r="AW259" s="15" t="s">
        <v>32</v>
      </c>
      <c r="AX259" s="15" t="s">
        <v>76</v>
      </c>
      <c r="AY259" s="182" t="s">
        <v>163</v>
      </c>
    </row>
    <row r="260" spans="1:65" s="13" customFormat="1" ht="11.25">
      <c r="B260" s="164"/>
      <c r="D260" s="165" t="s">
        <v>172</v>
      </c>
      <c r="E260" s="166" t="s">
        <v>1</v>
      </c>
      <c r="F260" s="167" t="s">
        <v>387</v>
      </c>
      <c r="H260" s="168">
        <v>43.604999999999997</v>
      </c>
      <c r="I260" s="169"/>
      <c r="L260" s="164"/>
      <c r="M260" s="170"/>
      <c r="N260" s="171"/>
      <c r="O260" s="171"/>
      <c r="P260" s="171"/>
      <c r="Q260" s="171"/>
      <c r="R260" s="171"/>
      <c r="S260" s="171"/>
      <c r="T260" s="172"/>
      <c r="AT260" s="166" t="s">
        <v>172</v>
      </c>
      <c r="AU260" s="166" t="s">
        <v>85</v>
      </c>
      <c r="AV260" s="13" t="s">
        <v>85</v>
      </c>
      <c r="AW260" s="13" t="s">
        <v>32</v>
      </c>
      <c r="AX260" s="13" t="s">
        <v>76</v>
      </c>
      <c r="AY260" s="166" t="s">
        <v>163</v>
      </c>
    </row>
    <row r="261" spans="1:65" s="13" customFormat="1" ht="11.25">
      <c r="B261" s="164"/>
      <c r="D261" s="165" t="s">
        <v>172</v>
      </c>
      <c r="E261" s="166" t="s">
        <v>1</v>
      </c>
      <c r="F261" s="167" t="s">
        <v>388</v>
      </c>
      <c r="H261" s="168">
        <v>-2.4300000000000002</v>
      </c>
      <c r="I261" s="169"/>
      <c r="L261" s="164"/>
      <c r="M261" s="170"/>
      <c r="N261" s="171"/>
      <c r="O261" s="171"/>
      <c r="P261" s="171"/>
      <c r="Q261" s="171"/>
      <c r="R261" s="171"/>
      <c r="S261" s="171"/>
      <c r="T261" s="172"/>
      <c r="AT261" s="166" t="s">
        <v>172</v>
      </c>
      <c r="AU261" s="166" t="s">
        <v>85</v>
      </c>
      <c r="AV261" s="13" t="s">
        <v>85</v>
      </c>
      <c r="AW261" s="13" t="s">
        <v>32</v>
      </c>
      <c r="AX261" s="13" t="s">
        <v>76</v>
      </c>
      <c r="AY261" s="166" t="s">
        <v>163</v>
      </c>
    </row>
    <row r="262" spans="1:65" s="13" customFormat="1" ht="11.25">
      <c r="B262" s="164"/>
      <c r="D262" s="165" t="s">
        <v>172</v>
      </c>
      <c r="E262" s="166" t="s">
        <v>1</v>
      </c>
      <c r="F262" s="167" t="s">
        <v>301</v>
      </c>
      <c r="H262" s="168">
        <v>-3.5249999999999999</v>
      </c>
      <c r="I262" s="169"/>
      <c r="L262" s="164"/>
      <c r="M262" s="170"/>
      <c r="N262" s="171"/>
      <c r="O262" s="171"/>
      <c r="P262" s="171"/>
      <c r="Q262" s="171"/>
      <c r="R262" s="171"/>
      <c r="S262" s="171"/>
      <c r="T262" s="172"/>
      <c r="AT262" s="166" t="s">
        <v>172</v>
      </c>
      <c r="AU262" s="166" t="s">
        <v>85</v>
      </c>
      <c r="AV262" s="13" t="s">
        <v>85</v>
      </c>
      <c r="AW262" s="13" t="s">
        <v>32</v>
      </c>
      <c r="AX262" s="13" t="s">
        <v>76</v>
      </c>
      <c r="AY262" s="166" t="s">
        <v>163</v>
      </c>
    </row>
    <row r="263" spans="1:65" s="13" customFormat="1" ht="11.25">
      <c r="B263" s="164"/>
      <c r="D263" s="165" t="s">
        <v>172</v>
      </c>
      <c r="E263" s="166" t="s">
        <v>1</v>
      </c>
      <c r="F263" s="167" t="s">
        <v>329</v>
      </c>
      <c r="H263" s="168">
        <v>-7.88</v>
      </c>
      <c r="I263" s="169"/>
      <c r="L263" s="164"/>
      <c r="M263" s="170"/>
      <c r="N263" s="171"/>
      <c r="O263" s="171"/>
      <c r="P263" s="171"/>
      <c r="Q263" s="171"/>
      <c r="R263" s="171"/>
      <c r="S263" s="171"/>
      <c r="T263" s="172"/>
      <c r="AT263" s="166" t="s">
        <v>172</v>
      </c>
      <c r="AU263" s="166" t="s">
        <v>85</v>
      </c>
      <c r="AV263" s="13" t="s">
        <v>85</v>
      </c>
      <c r="AW263" s="13" t="s">
        <v>32</v>
      </c>
      <c r="AX263" s="13" t="s">
        <v>76</v>
      </c>
      <c r="AY263" s="166" t="s">
        <v>163</v>
      </c>
    </row>
    <row r="264" spans="1:65" s="13" customFormat="1" ht="11.25">
      <c r="B264" s="164"/>
      <c r="D264" s="165" t="s">
        <v>172</v>
      </c>
      <c r="E264" s="166" t="s">
        <v>1</v>
      </c>
      <c r="F264" s="167" t="s">
        <v>389</v>
      </c>
      <c r="H264" s="168">
        <v>2.7</v>
      </c>
      <c r="I264" s="169"/>
      <c r="L264" s="164"/>
      <c r="M264" s="170"/>
      <c r="N264" s="171"/>
      <c r="O264" s="171"/>
      <c r="P264" s="171"/>
      <c r="Q264" s="171"/>
      <c r="R264" s="171"/>
      <c r="S264" s="171"/>
      <c r="T264" s="172"/>
      <c r="AT264" s="166" t="s">
        <v>172</v>
      </c>
      <c r="AU264" s="166" t="s">
        <v>85</v>
      </c>
      <c r="AV264" s="13" t="s">
        <v>85</v>
      </c>
      <c r="AW264" s="13" t="s">
        <v>32</v>
      </c>
      <c r="AX264" s="13" t="s">
        <v>76</v>
      </c>
      <c r="AY264" s="166" t="s">
        <v>163</v>
      </c>
    </row>
    <row r="265" spans="1:65" s="13" customFormat="1" ht="11.25">
      <c r="B265" s="164"/>
      <c r="D265" s="165" t="s">
        <v>172</v>
      </c>
      <c r="E265" s="166" t="s">
        <v>1</v>
      </c>
      <c r="F265" s="167" t="s">
        <v>390</v>
      </c>
      <c r="H265" s="168">
        <v>1.24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172</v>
      </c>
      <c r="AU265" s="166" t="s">
        <v>85</v>
      </c>
      <c r="AV265" s="13" t="s">
        <v>85</v>
      </c>
      <c r="AW265" s="13" t="s">
        <v>32</v>
      </c>
      <c r="AX265" s="13" t="s">
        <v>76</v>
      </c>
      <c r="AY265" s="166" t="s">
        <v>163</v>
      </c>
    </row>
    <row r="266" spans="1:65" s="15" customFormat="1" ht="11.25">
      <c r="B266" s="181"/>
      <c r="D266" s="165" t="s">
        <v>172</v>
      </c>
      <c r="E266" s="182" t="s">
        <v>1</v>
      </c>
      <c r="F266" s="183" t="s">
        <v>391</v>
      </c>
      <c r="H266" s="182" t="s">
        <v>1</v>
      </c>
      <c r="I266" s="184"/>
      <c r="L266" s="181"/>
      <c r="M266" s="185"/>
      <c r="N266" s="186"/>
      <c r="O266" s="186"/>
      <c r="P266" s="186"/>
      <c r="Q266" s="186"/>
      <c r="R266" s="186"/>
      <c r="S266" s="186"/>
      <c r="T266" s="187"/>
      <c r="AT266" s="182" t="s">
        <v>172</v>
      </c>
      <c r="AU266" s="182" t="s">
        <v>85</v>
      </c>
      <c r="AV266" s="15" t="s">
        <v>83</v>
      </c>
      <c r="AW266" s="15" t="s">
        <v>32</v>
      </c>
      <c r="AX266" s="15" t="s">
        <v>76</v>
      </c>
      <c r="AY266" s="182" t="s">
        <v>163</v>
      </c>
    </row>
    <row r="267" spans="1:65" s="13" customFormat="1" ht="11.25">
      <c r="B267" s="164"/>
      <c r="D267" s="165" t="s">
        <v>172</v>
      </c>
      <c r="E267" s="166" t="s">
        <v>1</v>
      </c>
      <c r="F267" s="167" t="s">
        <v>392</v>
      </c>
      <c r="H267" s="168">
        <v>8.16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172</v>
      </c>
      <c r="AU267" s="166" t="s">
        <v>85</v>
      </c>
      <c r="AV267" s="13" t="s">
        <v>85</v>
      </c>
      <c r="AW267" s="13" t="s">
        <v>32</v>
      </c>
      <c r="AX267" s="13" t="s">
        <v>76</v>
      </c>
      <c r="AY267" s="166" t="s">
        <v>163</v>
      </c>
    </row>
    <row r="268" spans="1:65" s="13" customFormat="1" ht="11.25">
      <c r="B268" s="164"/>
      <c r="D268" s="165" t="s">
        <v>172</v>
      </c>
      <c r="E268" s="166" t="s">
        <v>1</v>
      </c>
      <c r="F268" s="167" t="s">
        <v>393</v>
      </c>
      <c r="H268" s="168">
        <v>11.518000000000001</v>
      </c>
      <c r="I268" s="169"/>
      <c r="L268" s="164"/>
      <c r="M268" s="170"/>
      <c r="N268" s="171"/>
      <c r="O268" s="171"/>
      <c r="P268" s="171"/>
      <c r="Q268" s="171"/>
      <c r="R268" s="171"/>
      <c r="S268" s="171"/>
      <c r="T268" s="172"/>
      <c r="AT268" s="166" t="s">
        <v>172</v>
      </c>
      <c r="AU268" s="166" t="s">
        <v>85</v>
      </c>
      <c r="AV268" s="13" t="s">
        <v>85</v>
      </c>
      <c r="AW268" s="13" t="s">
        <v>32</v>
      </c>
      <c r="AX268" s="13" t="s">
        <v>76</v>
      </c>
      <c r="AY268" s="166" t="s">
        <v>163</v>
      </c>
    </row>
    <row r="269" spans="1:65" s="15" customFormat="1" ht="11.25">
      <c r="B269" s="181"/>
      <c r="D269" s="165" t="s">
        <v>172</v>
      </c>
      <c r="E269" s="182" t="s">
        <v>1</v>
      </c>
      <c r="F269" s="183" t="s">
        <v>394</v>
      </c>
      <c r="H269" s="182" t="s">
        <v>1</v>
      </c>
      <c r="I269" s="184"/>
      <c r="L269" s="181"/>
      <c r="M269" s="185"/>
      <c r="N269" s="186"/>
      <c r="O269" s="186"/>
      <c r="P269" s="186"/>
      <c r="Q269" s="186"/>
      <c r="R269" s="186"/>
      <c r="S269" s="186"/>
      <c r="T269" s="187"/>
      <c r="AT269" s="182" t="s">
        <v>172</v>
      </c>
      <c r="AU269" s="182" t="s">
        <v>85</v>
      </c>
      <c r="AV269" s="15" t="s">
        <v>83</v>
      </c>
      <c r="AW269" s="15" t="s">
        <v>32</v>
      </c>
      <c r="AX269" s="15" t="s">
        <v>76</v>
      </c>
      <c r="AY269" s="182" t="s">
        <v>163</v>
      </c>
    </row>
    <row r="270" spans="1:65" s="13" customFormat="1" ht="11.25">
      <c r="B270" s="164"/>
      <c r="D270" s="165" t="s">
        <v>172</v>
      </c>
      <c r="E270" s="166" t="s">
        <v>1</v>
      </c>
      <c r="F270" s="167" t="s">
        <v>395</v>
      </c>
      <c r="H270" s="168">
        <v>8.67</v>
      </c>
      <c r="I270" s="169"/>
      <c r="L270" s="164"/>
      <c r="M270" s="170"/>
      <c r="N270" s="171"/>
      <c r="O270" s="171"/>
      <c r="P270" s="171"/>
      <c r="Q270" s="171"/>
      <c r="R270" s="171"/>
      <c r="S270" s="171"/>
      <c r="T270" s="172"/>
      <c r="AT270" s="166" t="s">
        <v>172</v>
      </c>
      <c r="AU270" s="166" t="s">
        <v>85</v>
      </c>
      <c r="AV270" s="13" t="s">
        <v>85</v>
      </c>
      <c r="AW270" s="13" t="s">
        <v>32</v>
      </c>
      <c r="AX270" s="13" t="s">
        <v>76</v>
      </c>
      <c r="AY270" s="166" t="s">
        <v>163</v>
      </c>
    </row>
    <row r="271" spans="1:65" s="13" customFormat="1" ht="11.25">
      <c r="B271" s="164"/>
      <c r="D271" s="165" t="s">
        <v>172</v>
      </c>
      <c r="E271" s="166" t="s">
        <v>1</v>
      </c>
      <c r="F271" s="167" t="s">
        <v>396</v>
      </c>
      <c r="H271" s="168">
        <v>9.9879999999999995</v>
      </c>
      <c r="I271" s="169"/>
      <c r="L271" s="164"/>
      <c r="M271" s="170"/>
      <c r="N271" s="171"/>
      <c r="O271" s="171"/>
      <c r="P271" s="171"/>
      <c r="Q271" s="171"/>
      <c r="R271" s="171"/>
      <c r="S271" s="171"/>
      <c r="T271" s="172"/>
      <c r="AT271" s="166" t="s">
        <v>172</v>
      </c>
      <c r="AU271" s="166" t="s">
        <v>85</v>
      </c>
      <c r="AV271" s="13" t="s">
        <v>85</v>
      </c>
      <c r="AW271" s="13" t="s">
        <v>32</v>
      </c>
      <c r="AX271" s="13" t="s">
        <v>76</v>
      </c>
      <c r="AY271" s="166" t="s">
        <v>163</v>
      </c>
    </row>
    <row r="272" spans="1:65" s="15" customFormat="1" ht="11.25">
      <c r="B272" s="181"/>
      <c r="D272" s="165" t="s">
        <v>172</v>
      </c>
      <c r="E272" s="182" t="s">
        <v>1</v>
      </c>
      <c r="F272" s="183" t="s">
        <v>397</v>
      </c>
      <c r="H272" s="182" t="s">
        <v>1</v>
      </c>
      <c r="I272" s="184"/>
      <c r="L272" s="181"/>
      <c r="M272" s="185"/>
      <c r="N272" s="186"/>
      <c r="O272" s="186"/>
      <c r="P272" s="186"/>
      <c r="Q272" s="186"/>
      <c r="R272" s="186"/>
      <c r="S272" s="186"/>
      <c r="T272" s="187"/>
      <c r="AT272" s="182" t="s">
        <v>172</v>
      </c>
      <c r="AU272" s="182" t="s">
        <v>85</v>
      </c>
      <c r="AV272" s="15" t="s">
        <v>83</v>
      </c>
      <c r="AW272" s="15" t="s">
        <v>32</v>
      </c>
      <c r="AX272" s="15" t="s">
        <v>76</v>
      </c>
      <c r="AY272" s="182" t="s">
        <v>163</v>
      </c>
    </row>
    <row r="273" spans="1:65" s="13" customFormat="1" ht="11.25">
      <c r="B273" s="164"/>
      <c r="D273" s="165" t="s">
        <v>172</v>
      </c>
      <c r="E273" s="166" t="s">
        <v>1</v>
      </c>
      <c r="F273" s="167" t="s">
        <v>398</v>
      </c>
      <c r="H273" s="168">
        <v>7.7779999999999996</v>
      </c>
      <c r="I273" s="169"/>
      <c r="L273" s="164"/>
      <c r="M273" s="170"/>
      <c r="N273" s="171"/>
      <c r="O273" s="171"/>
      <c r="P273" s="171"/>
      <c r="Q273" s="171"/>
      <c r="R273" s="171"/>
      <c r="S273" s="171"/>
      <c r="T273" s="172"/>
      <c r="AT273" s="166" t="s">
        <v>172</v>
      </c>
      <c r="AU273" s="166" t="s">
        <v>85</v>
      </c>
      <c r="AV273" s="13" t="s">
        <v>85</v>
      </c>
      <c r="AW273" s="13" t="s">
        <v>32</v>
      </c>
      <c r="AX273" s="13" t="s">
        <v>76</v>
      </c>
      <c r="AY273" s="166" t="s">
        <v>163</v>
      </c>
    </row>
    <row r="274" spans="1:65" s="15" customFormat="1" ht="11.25">
      <c r="B274" s="181"/>
      <c r="D274" s="165" t="s">
        <v>172</v>
      </c>
      <c r="E274" s="182" t="s">
        <v>1</v>
      </c>
      <c r="F274" s="183" t="s">
        <v>399</v>
      </c>
      <c r="H274" s="182" t="s">
        <v>1</v>
      </c>
      <c r="I274" s="184"/>
      <c r="L274" s="181"/>
      <c r="M274" s="185"/>
      <c r="N274" s="186"/>
      <c r="O274" s="186"/>
      <c r="P274" s="186"/>
      <c r="Q274" s="186"/>
      <c r="R274" s="186"/>
      <c r="S274" s="186"/>
      <c r="T274" s="187"/>
      <c r="AT274" s="182" t="s">
        <v>172</v>
      </c>
      <c r="AU274" s="182" t="s">
        <v>85</v>
      </c>
      <c r="AV274" s="15" t="s">
        <v>83</v>
      </c>
      <c r="AW274" s="15" t="s">
        <v>32</v>
      </c>
      <c r="AX274" s="15" t="s">
        <v>76</v>
      </c>
      <c r="AY274" s="182" t="s">
        <v>163</v>
      </c>
    </row>
    <row r="275" spans="1:65" s="13" customFormat="1" ht="11.25">
      <c r="B275" s="164"/>
      <c r="D275" s="165" t="s">
        <v>172</v>
      </c>
      <c r="E275" s="166" t="s">
        <v>1</v>
      </c>
      <c r="F275" s="167" t="s">
        <v>400</v>
      </c>
      <c r="H275" s="168">
        <v>11.518000000000001</v>
      </c>
      <c r="I275" s="169"/>
      <c r="L275" s="164"/>
      <c r="M275" s="170"/>
      <c r="N275" s="171"/>
      <c r="O275" s="171"/>
      <c r="P275" s="171"/>
      <c r="Q275" s="171"/>
      <c r="R275" s="171"/>
      <c r="S275" s="171"/>
      <c r="T275" s="172"/>
      <c r="AT275" s="166" t="s">
        <v>172</v>
      </c>
      <c r="AU275" s="166" t="s">
        <v>85</v>
      </c>
      <c r="AV275" s="13" t="s">
        <v>85</v>
      </c>
      <c r="AW275" s="13" t="s">
        <v>32</v>
      </c>
      <c r="AX275" s="13" t="s">
        <v>76</v>
      </c>
      <c r="AY275" s="166" t="s">
        <v>163</v>
      </c>
    </row>
    <row r="276" spans="1:65" s="15" customFormat="1" ht="11.25">
      <c r="B276" s="181"/>
      <c r="D276" s="165" t="s">
        <v>172</v>
      </c>
      <c r="E276" s="182" t="s">
        <v>1</v>
      </c>
      <c r="F276" s="183" t="s">
        <v>401</v>
      </c>
      <c r="H276" s="182" t="s">
        <v>1</v>
      </c>
      <c r="I276" s="184"/>
      <c r="L276" s="181"/>
      <c r="M276" s="185"/>
      <c r="N276" s="186"/>
      <c r="O276" s="186"/>
      <c r="P276" s="186"/>
      <c r="Q276" s="186"/>
      <c r="R276" s="186"/>
      <c r="S276" s="186"/>
      <c r="T276" s="187"/>
      <c r="AT276" s="182" t="s">
        <v>172</v>
      </c>
      <c r="AU276" s="182" t="s">
        <v>85</v>
      </c>
      <c r="AV276" s="15" t="s">
        <v>83</v>
      </c>
      <c r="AW276" s="15" t="s">
        <v>32</v>
      </c>
      <c r="AX276" s="15" t="s">
        <v>76</v>
      </c>
      <c r="AY276" s="182" t="s">
        <v>163</v>
      </c>
    </row>
    <row r="277" spans="1:65" s="13" customFormat="1" ht="11.25">
      <c r="B277" s="164"/>
      <c r="D277" s="165" t="s">
        <v>172</v>
      </c>
      <c r="E277" s="166" t="s">
        <v>1</v>
      </c>
      <c r="F277" s="167" t="s">
        <v>402</v>
      </c>
      <c r="H277" s="168">
        <v>8.4580000000000002</v>
      </c>
      <c r="I277" s="169"/>
      <c r="L277" s="164"/>
      <c r="M277" s="170"/>
      <c r="N277" s="171"/>
      <c r="O277" s="171"/>
      <c r="P277" s="171"/>
      <c r="Q277" s="171"/>
      <c r="R277" s="171"/>
      <c r="S277" s="171"/>
      <c r="T277" s="172"/>
      <c r="AT277" s="166" t="s">
        <v>172</v>
      </c>
      <c r="AU277" s="166" t="s">
        <v>85</v>
      </c>
      <c r="AV277" s="13" t="s">
        <v>85</v>
      </c>
      <c r="AW277" s="13" t="s">
        <v>32</v>
      </c>
      <c r="AX277" s="13" t="s">
        <v>76</v>
      </c>
      <c r="AY277" s="166" t="s">
        <v>163</v>
      </c>
    </row>
    <row r="278" spans="1:65" s="15" customFormat="1" ht="11.25">
      <c r="B278" s="181"/>
      <c r="D278" s="165" t="s">
        <v>172</v>
      </c>
      <c r="E278" s="182" t="s">
        <v>1</v>
      </c>
      <c r="F278" s="183" t="s">
        <v>403</v>
      </c>
      <c r="H278" s="182" t="s">
        <v>1</v>
      </c>
      <c r="I278" s="184"/>
      <c r="L278" s="181"/>
      <c r="M278" s="185"/>
      <c r="N278" s="186"/>
      <c r="O278" s="186"/>
      <c r="P278" s="186"/>
      <c r="Q278" s="186"/>
      <c r="R278" s="186"/>
      <c r="S278" s="186"/>
      <c r="T278" s="187"/>
      <c r="AT278" s="182" t="s">
        <v>172</v>
      </c>
      <c r="AU278" s="182" t="s">
        <v>85</v>
      </c>
      <c r="AV278" s="15" t="s">
        <v>83</v>
      </c>
      <c r="AW278" s="15" t="s">
        <v>32</v>
      </c>
      <c r="AX278" s="15" t="s">
        <v>76</v>
      </c>
      <c r="AY278" s="182" t="s">
        <v>163</v>
      </c>
    </row>
    <row r="279" spans="1:65" s="13" customFormat="1" ht="11.25">
      <c r="B279" s="164"/>
      <c r="D279" s="165" t="s">
        <v>172</v>
      </c>
      <c r="E279" s="166" t="s">
        <v>1</v>
      </c>
      <c r="F279" s="167" t="s">
        <v>404</v>
      </c>
      <c r="H279" s="168">
        <v>6.5880000000000001</v>
      </c>
      <c r="I279" s="169"/>
      <c r="L279" s="164"/>
      <c r="M279" s="170"/>
      <c r="N279" s="171"/>
      <c r="O279" s="171"/>
      <c r="P279" s="171"/>
      <c r="Q279" s="171"/>
      <c r="R279" s="171"/>
      <c r="S279" s="171"/>
      <c r="T279" s="172"/>
      <c r="AT279" s="166" t="s">
        <v>172</v>
      </c>
      <c r="AU279" s="166" t="s">
        <v>85</v>
      </c>
      <c r="AV279" s="13" t="s">
        <v>85</v>
      </c>
      <c r="AW279" s="13" t="s">
        <v>32</v>
      </c>
      <c r="AX279" s="13" t="s">
        <v>76</v>
      </c>
      <c r="AY279" s="166" t="s">
        <v>163</v>
      </c>
    </row>
    <row r="280" spans="1:65" s="15" customFormat="1" ht="11.25">
      <c r="B280" s="181"/>
      <c r="D280" s="165" t="s">
        <v>172</v>
      </c>
      <c r="E280" s="182" t="s">
        <v>1</v>
      </c>
      <c r="F280" s="183" t="s">
        <v>405</v>
      </c>
      <c r="H280" s="182" t="s">
        <v>1</v>
      </c>
      <c r="I280" s="184"/>
      <c r="L280" s="181"/>
      <c r="M280" s="185"/>
      <c r="N280" s="186"/>
      <c r="O280" s="186"/>
      <c r="P280" s="186"/>
      <c r="Q280" s="186"/>
      <c r="R280" s="186"/>
      <c r="S280" s="186"/>
      <c r="T280" s="187"/>
      <c r="AT280" s="182" t="s">
        <v>172</v>
      </c>
      <c r="AU280" s="182" t="s">
        <v>85</v>
      </c>
      <c r="AV280" s="15" t="s">
        <v>83</v>
      </c>
      <c r="AW280" s="15" t="s">
        <v>32</v>
      </c>
      <c r="AX280" s="15" t="s">
        <v>76</v>
      </c>
      <c r="AY280" s="182" t="s">
        <v>163</v>
      </c>
    </row>
    <row r="281" spans="1:65" s="13" customFormat="1" ht="11.25">
      <c r="B281" s="164"/>
      <c r="D281" s="165" t="s">
        <v>172</v>
      </c>
      <c r="E281" s="166" t="s">
        <v>1</v>
      </c>
      <c r="F281" s="167" t="s">
        <v>406</v>
      </c>
      <c r="H281" s="168">
        <v>16</v>
      </c>
      <c r="I281" s="169"/>
      <c r="L281" s="164"/>
      <c r="M281" s="170"/>
      <c r="N281" s="171"/>
      <c r="O281" s="171"/>
      <c r="P281" s="171"/>
      <c r="Q281" s="171"/>
      <c r="R281" s="171"/>
      <c r="S281" s="171"/>
      <c r="T281" s="172"/>
      <c r="AT281" s="166" t="s">
        <v>172</v>
      </c>
      <c r="AU281" s="166" t="s">
        <v>85</v>
      </c>
      <c r="AV281" s="13" t="s">
        <v>85</v>
      </c>
      <c r="AW281" s="13" t="s">
        <v>32</v>
      </c>
      <c r="AX281" s="13" t="s">
        <v>76</v>
      </c>
      <c r="AY281" s="166" t="s">
        <v>163</v>
      </c>
    </row>
    <row r="282" spans="1:65" s="14" customFormat="1" ht="11.25">
      <c r="B282" s="173"/>
      <c r="D282" s="165" t="s">
        <v>172</v>
      </c>
      <c r="E282" s="174" t="s">
        <v>1</v>
      </c>
      <c r="F282" s="175" t="s">
        <v>174</v>
      </c>
      <c r="H282" s="176">
        <v>122.38800000000001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172</v>
      </c>
      <c r="AU282" s="174" t="s">
        <v>85</v>
      </c>
      <c r="AV282" s="14" t="s">
        <v>170</v>
      </c>
      <c r="AW282" s="14" t="s">
        <v>32</v>
      </c>
      <c r="AX282" s="14" t="s">
        <v>83</v>
      </c>
      <c r="AY282" s="174" t="s">
        <v>163</v>
      </c>
    </row>
    <row r="283" spans="1:65" s="2" customFormat="1" ht="24.2" customHeight="1">
      <c r="A283" s="33"/>
      <c r="B283" s="150"/>
      <c r="C283" s="151" t="s">
        <v>407</v>
      </c>
      <c r="D283" s="151" t="s">
        <v>165</v>
      </c>
      <c r="E283" s="152" t="s">
        <v>408</v>
      </c>
      <c r="F283" s="153" t="s">
        <v>409</v>
      </c>
      <c r="G283" s="154" t="s">
        <v>168</v>
      </c>
      <c r="H283" s="155">
        <v>112.843</v>
      </c>
      <c r="I283" s="156"/>
      <c r="J283" s="157">
        <f>ROUND(I283*H283,2)</f>
        <v>0</v>
      </c>
      <c r="K283" s="153" t="s">
        <v>169</v>
      </c>
      <c r="L283" s="34"/>
      <c r="M283" s="158" t="s">
        <v>1</v>
      </c>
      <c r="N283" s="159" t="s">
        <v>41</v>
      </c>
      <c r="O283" s="59"/>
      <c r="P283" s="160">
        <f>O283*H283</f>
        <v>0</v>
      </c>
      <c r="Q283" s="160">
        <v>2.5000000000000001E-4</v>
      </c>
      <c r="R283" s="160">
        <f>Q283*H283</f>
        <v>2.8210750000000003E-2</v>
      </c>
      <c r="S283" s="160">
        <v>0</v>
      </c>
      <c r="T283" s="161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2" t="s">
        <v>170</v>
      </c>
      <c r="AT283" s="162" t="s">
        <v>165</v>
      </c>
      <c r="AU283" s="162" t="s">
        <v>85</v>
      </c>
      <c r="AY283" s="18" t="s">
        <v>163</v>
      </c>
      <c r="BE283" s="163">
        <f>IF(N283="základní",J283,0)</f>
        <v>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18" t="s">
        <v>83</v>
      </c>
      <c r="BK283" s="163">
        <f>ROUND(I283*H283,2)</f>
        <v>0</v>
      </c>
      <c r="BL283" s="18" t="s">
        <v>170</v>
      </c>
      <c r="BM283" s="162" t="s">
        <v>410</v>
      </c>
    </row>
    <row r="284" spans="1:65" s="15" customFormat="1" ht="11.25">
      <c r="B284" s="181"/>
      <c r="D284" s="165" t="s">
        <v>172</v>
      </c>
      <c r="E284" s="182" t="s">
        <v>1</v>
      </c>
      <c r="F284" s="183" t="s">
        <v>411</v>
      </c>
      <c r="H284" s="182" t="s">
        <v>1</v>
      </c>
      <c r="I284" s="184"/>
      <c r="L284" s="181"/>
      <c r="M284" s="185"/>
      <c r="N284" s="186"/>
      <c r="O284" s="186"/>
      <c r="P284" s="186"/>
      <c r="Q284" s="186"/>
      <c r="R284" s="186"/>
      <c r="S284" s="186"/>
      <c r="T284" s="187"/>
      <c r="AT284" s="182" t="s">
        <v>172</v>
      </c>
      <c r="AU284" s="182" t="s">
        <v>85</v>
      </c>
      <c r="AV284" s="15" t="s">
        <v>83</v>
      </c>
      <c r="AW284" s="15" t="s">
        <v>32</v>
      </c>
      <c r="AX284" s="15" t="s">
        <v>76</v>
      </c>
      <c r="AY284" s="182" t="s">
        <v>163</v>
      </c>
    </row>
    <row r="285" spans="1:65" s="13" customFormat="1" ht="11.25">
      <c r="B285" s="164"/>
      <c r="D285" s="165" t="s">
        <v>172</v>
      </c>
      <c r="E285" s="166" t="s">
        <v>1</v>
      </c>
      <c r="F285" s="167" t="s">
        <v>412</v>
      </c>
      <c r="H285" s="168">
        <v>116.423</v>
      </c>
      <c r="I285" s="169"/>
      <c r="L285" s="164"/>
      <c r="M285" s="170"/>
      <c r="N285" s="171"/>
      <c r="O285" s="171"/>
      <c r="P285" s="171"/>
      <c r="Q285" s="171"/>
      <c r="R285" s="171"/>
      <c r="S285" s="171"/>
      <c r="T285" s="172"/>
      <c r="AT285" s="166" t="s">
        <v>172</v>
      </c>
      <c r="AU285" s="166" t="s">
        <v>85</v>
      </c>
      <c r="AV285" s="13" t="s">
        <v>85</v>
      </c>
      <c r="AW285" s="13" t="s">
        <v>32</v>
      </c>
      <c r="AX285" s="13" t="s">
        <v>76</v>
      </c>
      <c r="AY285" s="166" t="s">
        <v>163</v>
      </c>
    </row>
    <row r="286" spans="1:65" s="13" customFormat="1" ht="11.25">
      <c r="B286" s="164"/>
      <c r="D286" s="165" t="s">
        <v>172</v>
      </c>
      <c r="E286" s="166" t="s">
        <v>1</v>
      </c>
      <c r="F286" s="167" t="s">
        <v>413</v>
      </c>
      <c r="H286" s="168">
        <v>-5.4</v>
      </c>
      <c r="I286" s="169"/>
      <c r="L286" s="164"/>
      <c r="M286" s="170"/>
      <c r="N286" s="171"/>
      <c r="O286" s="171"/>
      <c r="P286" s="171"/>
      <c r="Q286" s="171"/>
      <c r="R286" s="171"/>
      <c r="S286" s="171"/>
      <c r="T286" s="172"/>
      <c r="AT286" s="166" t="s">
        <v>172</v>
      </c>
      <c r="AU286" s="166" t="s">
        <v>85</v>
      </c>
      <c r="AV286" s="13" t="s">
        <v>85</v>
      </c>
      <c r="AW286" s="13" t="s">
        <v>32</v>
      </c>
      <c r="AX286" s="13" t="s">
        <v>76</v>
      </c>
      <c r="AY286" s="166" t="s">
        <v>163</v>
      </c>
    </row>
    <row r="287" spans="1:65" s="13" customFormat="1" ht="11.25">
      <c r="B287" s="164"/>
      <c r="D287" s="165" t="s">
        <v>172</v>
      </c>
      <c r="E287" s="166" t="s">
        <v>1</v>
      </c>
      <c r="F287" s="167" t="s">
        <v>301</v>
      </c>
      <c r="H287" s="168">
        <v>-3.5249999999999999</v>
      </c>
      <c r="I287" s="169"/>
      <c r="L287" s="164"/>
      <c r="M287" s="170"/>
      <c r="N287" s="171"/>
      <c r="O287" s="171"/>
      <c r="P287" s="171"/>
      <c r="Q287" s="171"/>
      <c r="R287" s="171"/>
      <c r="S287" s="171"/>
      <c r="T287" s="172"/>
      <c r="AT287" s="166" t="s">
        <v>172</v>
      </c>
      <c r="AU287" s="166" t="s">
        <v>85</v>
      </c>
      <c r="AV287" s="13" t="s">
        <v>85</v>
      </c>
      <c r="AW287" s="13" t="s">
        <v>32</v>
      </c>
      <c r="AX287" s="13" t="s">
        <v>76</v>
      </c>
      <c r="AY287" s="166" t="s">
        <v>163</v>
      </c>
    </row>
    <row r="288" spans="1:65" s="13" customFormat="1" ht="11.25">
      <c r="B288" s="164"/>
      <c r="D288" s="165" t="s">
        <v>172</v>
      </c>
      <c r="E288" s="166" t="s">
        <v>1</v>
      </c>
      <c r="F288" s="167" t="s">
        <v>388</v>
      </c>
      <c r="H288" s="168">
        <v>-2.4300000000000002</v>
      </c>
      <c r="I288" s="169"/>
      <c r="L288" s="164"/>
      <c r="M288" s="170"/>
      <c r="N288" s="171"/>
      <c r="O288" s="171"/>
      <c r="P288" s="171"/>
      <c r="Q288" s="171"/>
      <c r="R288" s="171"/>
      <c r="S288" s="171"/>
      <c r="T288" s="172"/>
      <c r="AT288" s="166" t="s">
        <v>172</v>
      </c>
      <c r="AU288" s="166" t="s">
        <v>85</v>
      </c>
      <c r="AV288" s="13" t="s">
        <v>85</v>
      </c>
      <c r="AW288" s="13" t="s">
        <v>32</v>
      </c>
      <c r="AX288" s="13" t="s">
        <v>76</v>
      </c>
      <c r="AY288" s="166" t="s">
        <v>163</v>
      </c>
    </row>
    <row r="289" spans="1:65" s="13" customFormat="1" ht="11.25">
      <c r="B289" s="164"/>
      <c r="D289" s="165" t="s">
        <v>172</v>
      </c>
      <c r="E289" s="166" t="s">
        <v>1</v>
      </c>
      <c r="F289" s="167" t="s">
        <v>414</v>
      </c>
      <c r="H289" s="168">
        <v>1.35</v>
      </c>
      <c r="I289" s="169"/>
      <c r="L289" s="164"/>
      <c r="M289" s="170"/>
      <c r="N289" s="171"/>
      <c r="O289" s="171"/>
      <c r="P289" s="171"/>
      <c r="Q289" s="171"/>
      <c r="R289" s="171"/>
      <c r="S289" s="171"/>
      <c r="T289" s="172"/>
      <c r="AT289" s="166" t="s">
        <v>172</v>
      </c>
      <c r="AU289" s="166" t="s">
        <v>85</v>
      </c>
      <c r="AV289" s="13" t="s">
        <v>85</v>
      </c>
      <c r="AW289" s="13" t="s">
        <v>32</v>
      </c>
      <c r="AX289" s="13" t="s">
        <v>76</v>
      </c>
      <c r="AY289" s="166" t="s">
        <v>163</v>
      </c>
    </row>
    <row r="290" spans="1:65" s="13" customFormat="1" ht="11.25">
      <c r="B290" s="164"/>
      <c r="D290" s="165" t="s">
        <v>172</v>
      </c>
      <c r="E290" s="166" t="s">
        <v>1</v>
      </c>
      <c r="F290" s="167" t="s">
        <v>415</v>
      </c>
      <c r="H290" s="168">
        <v>4.5</v>
      </c>
      <c r="I290" s="169"/>
      <c r="L290" s="164"/>
      <c r="M290" s="170"/>
      <c r="N290" s="171"/>
      <c r="O290" s="171"/>
      <c r="P290" s="171"/>
      <c r="Q290" s="171"/>
      <c r="R290" s="171"/>
      <c r="S290" s="171"/>
      <c r="T290" s="172"/>
      <c r="AT290" s="166" t="s">
        <v>172</v>
      </c>
      <c r="AU290" s="166" t="s">
        <v>85</v>
      </c>
      <c r="AV290" s="13" t="s">
        <v>85</v>
      </c>
      <c r="AW290" s="13" t="s">
        <v>32</v>
      </c>
      <c r="AX290" s="13" t="s">
        <v>76</v>
      </c>
      <c r="AY290" s="166" t="s">
        <v>163</v>
      </c>
    </row>
    <row r="291" spans="1:65" s="13" customFormat="1" ht="11.25">
      <c r="B291" s="164"/>
      <c r="D291" s="165" t="s">
        <v>172</v>
      </c>
      <c r="E291" s="166" t="s">
        <v>1</v>
      </c>
      <c r="F291" s="167" t="s">
        <v>416</v>
      </c>
      <c r="H291" s="168">
        <v>1.925</v>
      </c>
      <c r="I291" s="169"/>
      <c r="L291" s="164"/>
      <c r="M291" s="170"/>
      <c r="N291" s="171"/>
      <c r="O291" s="171"/>
      <c r="P291" s="171"/>
      <c r="Q291" s="171"/>
      <c r="R291" s="171"/>
      <c r="S291" s="171"/>
      <c r="T291" s="172"/>
      <c r="AT291" s="166" t="s">
        <v>172</v>
      </c>
      <c r="AU291" s="166" t="s">
        <v>85</v>
      </c>
      <c r="AV291" s="13" t="s">
        <v>85</v>
      </c>
      <c r="AW291" s="13" t="s">
        <v>32</v>
      </c>
      <c r="AX291" s="13" t="s">
        <v>76</v>
      </c>
      <c r="AY291" s="166" t="s">
        <v>163</v>
      </c>
    </row>
    <row r="292" spans="1:65" s="14" customFormat="1" ht="11.25">
      <c r="B292" s="173"/>
      <c r="D292" s="165" t="s">
        <v>172</v>
      </c>
      <c r="E292" s="174" t="s">
        <v>1</v>
      </c>
      <c r="F292" s="175" t="s">
        <v>174</v>
      </c>
      <c r="H292" s="176">
        <v>112.84299999999998</v>
      </c>
      <c r="I292" s="177"/>
      <c r="L292" s="173"/>
      <c r="M292" s="178"/>
      <c r="N292" s="179"/>
      <c r="O292" s="179"/>
      <c r="P292" s="179"/>
      <c r="Q292" s="179"/>
      <c r="R292" s="179"/>
      <c r="S292" s="179"/>
      <c r="T292" s="180"/>
      <c r="AT292" s="174" t="s">
        <v>172</v>
      </c>
      <c r="AU292" s="174" t="s">
        <v>85</v>
      </c>
      <c r="AV292" s="14" t="s">
        <v>170</v>
      </c>
      <c r="AW292" s="14" t="s">
        <v>32</v>
      </c>
      <c r="AX292" s="14" t="s">
        <v>83</v>
      </c>
      <c r="AY292" s="174" t="s">
        <v>163</v>
      </c>
    </row>
    <row r="293" spans="1:65" s="2" customFormat="1" ht="24.2" customHeight="1">
      <c r="A293" s="33"/>
      <c r="B293" s="150"/>
      <c r="C293" s="151" t="s">
        <v>417</v>
      </c>
      <c r="D293" s="151" t="s">
        <v>165</v>
      </c>
      <c r="E293" s="152" t="s">
        <v>418</v>
      </c>
      <c r="F293" s="153" t="s">
        <v>419</v>
      </c>
      <c r="G293" s="154" t="s">
        <v>168</v>
      </c>
      <c r="H293" s="155">
        <v>16.34</v>
      </c>
      <c r="I293" s="156"/>
      <c r="J293" s="157">
        <f>ROUND(I293*H293,2)</f>
        <v>0</v>
      </c>
      <c r="K293" s="153" t="s">
        <v>169</v>
      </c>
      <c r="L293" s="34"/>
      <c r="M293" s="158" t="s">
        <v>1</v>
      </c>
      <c r="N293" s="159" t="s">
        <v>41</v>
      </c>
      <c r="O293" s="59"/>
      <c r="P293" s="160">
        <f>O293*H293</f>
        <v>0</v>
      </c>
      <c r="Q293" s="160">
        <v>2.0000000000000001E-4</v>
      </c>
      <c r="R293" s="160">
        <f>Q293*H293</f>
        <v>3.2680000000000001E-3</v>
      </c>
      <c r="S293" s="160">
        <v>0</v>
      </c>
      <c r="T293" s="161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2" t="s">
        <v>170</v>
      </c>
      <c r="AT293" s="162" t="s">
        <v>165</v>
      </c>
      <c r="AU293" s="162" t="s">
        <v>85</v>
      </c>
      <c r="AY293" s="18" t="s">
        <v>163</v>
      </c>
      <c r="BE293" s="163">
        <f>IF(N293="základní",J293,0)</f>
        <v>0</v>
      </c>
      <c r="BF293" s="163">
        <f>IF(N293="snížená",J293,0)</f>
        <v>0</v>
      </c>
      <c r="BG293" s="163">
        <f>IF(N293="zákl. přenesená",J293,0)</f>
        <v>0</v>
      </c>
      <c r="BH293" s="163">
        <f>IF(N293="sníž. přenesená",J293,0)</f>
        <v>0</v>
      </c>
      <c r="BI293" s="163">
        <f>IF(N293="nulová",J293,0)</f>
        <v>0</v>
      </c>
      <c r="BJ293" s="18" t="s">
        <v>83</v>
      </c>
      <c r="BK293" s="163">
        <f>ROUND(I293*H293,2)</f>
        <v>0</v>
      </c>
      <c r="BL293" s="18" t="s">
        <v>170</v>
      </c>
      <c r="BM293" s="162" t="s">
        <v>420</v>
      </c>
    </row>
    <row r="294" spans="1:65" s="15" customFormat="1" ht="11.25">
      <c r="B294" s="181"/>
      <c r="D294" s="165" t="s">
        <v>172</v>
      </c>
      <c r="E294" s="182" t="s">
        <v>1</v>
      </c>
      <c r="F294" s="183" t="s">
        <v>421</v>
      </c>
      <c r="H294" s="182" t="s">
        <v>1</v>
      </c>
      <c r="I294" s="184"/>
      <c r="L294" s="181"/>
      <c r="M294" s="185"/>
      <c r="N294" s="186"/>
      <c r="O294" s="186"/>
      <c r="P294" s="186"/>
      <c r="Q294" s="186"/>
      <c r="R294" s="186"/>
      <c r="S294" s="186"/>
      <c r="T294" s="187"/>
      <c r="AT294" s="182" t="s">
        <v>172</v>
      </c>
      <c r="AU294" s="182" t="s">
        <v>85</v>
      </c>
      <c r="AV294" s="15" t="s">
        <v>83</v>
      </c>
      <c r="AW294" s="15" t="s">
        <v>32</v>
      </c>
      <c r="AX294" s="15" t="s">
        <v>76</v>
      </c>
      <c r="AY294" s="182" t="s">
        <v>163</v>
      </c>
    </row>
    <row r="295" spans="1:65" s="13" customFormat="1" ht="11.25">
      <c r="B295" s="164"/>
      <c r="D295" s="165" t="s">
        <v>172</v>
      </c>
      <c r="E295" s="166" t="s">
        <v>1</v>
      </c>
      <c r="F295" s="167" t="s">
        <v>422</v>
      </c>
      <c r="H295" s="168">
        <v>16.34</v>
      </c>
      <c r="I295" s="169"/>
      <c r="L295" s="164"/>
      <c r="M295" s="170"/>
      <c r="N295" s="171"/>
      <c r="O295" s="171"/>
      <c r="P295" s="171"/>
      <c r="Q295" s="171"/>
      <c r="R295" s="171"/>
      <c r="S295" s="171"/>
      <c r="T295" s="172"/>
      <c r="AT295" s="166" t="s">
        <v>172</v>
      </c>
      <c r="AU295" s="166" t="s">
        <v>85</v>
      </c>
      <c r="AV295" s="13" t="s">
        <v>85</v>
      </c>
      <c r="AW295" s="13" t="s">
        <v>32</v>
      </c>
      <c r="AX295" s="13" t="s">
        <v>83</v>
      </c>
      <c r="AY295" s="166" t="s">
        <v>163</v>
      </c>
    </row>
    <row r="296" spans="1:65" s="2" customFormat="1" ht="24.2" customHeight="1">
      <c r="A296" s="33"/>
      <c r="B296" s="150"/>
      <c r="C296" s="151" t="s">
        <v>423</v>
      </c>
      <c r="D296" s="151" t="s">
        <v>165</v>
      </c>
      <c r="E296" s="152" t="s">
        <v>424</v>
      </c>
      <c r="F296" s="153" t="s">
        <v>425</v>
      </c>
      <c r="G296" s="154" t="s">
        <v>168</v>
      </c>
      <c r="H296" s="155">
        <v>146.048</v>
      </c>
      <c r="I296" s="156"/>
      <c r="J296" s="157">
        <f>ROUND(I296*H296,2)</f>
        <v>0</v>
      </c>
      <c r="K296" s="153" t="s">
        <v>169</v>
      </c>
      <c r="L296" s="34"/>
      <c r="M296" s="158" t="s">
        <v>1</v>
      </c>
      <c r="N296" s="159" t="s">
        <v>41</v>
      </c>
      <c r="O296" s="59"/>
      <c r="P296" s="160">
        <f>O296*H296</f>
        <v>0</v>
      </c>
      <c r="Q296" s="160">
        <v>2.3630000000000002E-2</v>
      </c>
      <c r="R296" s="160">
        <f>Q296*H296</f>
        <v>3.4511142400000003</v>
      </c>
      <c r="S296" s="160">
        <v>0</v>
      </c>
      <c r="T296" s="161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2" t="s">
        <v>170</v>
      </c>
      <c r="AT296" s="162" t="s">
        <v>165</v>
      </c>
      <c r="AU296" s="162" t="s">
        <v>85</v>
      </c>
      <c r="AY296" s="18" t="s">
        <v>163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8" t="s">
        <v>83</v>
      </c>
      <c r="BK296" s="163">
        <f>ROUND(I296*H296,2)</f>
        <v>0</v>
      </c>
      <c r="BL296" s="18" t="s">
        <v>170</v>
      </c>
      <c r="BM296" s="162" t="s">
        <v>426</v>
      </c>
    </row>
    <row r="297" spans="1:65" s="15" customFormat="1" ht="11.25">
      <c r="B297" s="181"/>
      <c r="D297" s="165" t="s">
        <v>172</v>
      </c>
      <c r="E297" s="182" t="s">
        <v>1</v>
      </c>
      <c r="F297" s="183" t="s">
        <v>411</v>
      </c>
      <c r="H297" s="182" t="s">
        <v>1</v>
      </c>
      <c r="I297" s="184"/>
      <c r="L297" s="181"/>
      <c r="M297" s="185"/>
      <c r="N297" s="186"/>
      <c r="O297" s="186"/>
      <c r="P297" s="186"/>
      <c r="Q297" s="186"/>
      <c r="R297" s="186"/>
      <c r="S297" s="186"/>
      <c r="T297" s="187"/>
      <c r="AT297" s="182" t="s">
        <v>172</v>
      </c>
      <c r="AU297" s="182" t="s">
        <v>85</v>
      </c>
      <c r="AV297" s="15" t="s">
        <v>83</v>
      </c>
      <c r="AW297" s="15" t="s">
        <v>32</v>
      </c>
      <c r="AX297" s="15" t="s">
        <v>76</v>
      </c>
      <c r="AY297" s="182" t="s">
        <v>163</v>
      </c>
    </row>
    <row r="298" spans="1:65" s="13" customFormat="1" ht="11.25">
      <c r="B298" s="164"/>
      <c r="D298" s="165" t="s">
        <v>172</v>
      </c>
      <c r="E298" s="166" t="s">
        <v>1</v>
      </c>
      <c r="F298" s="167" t="s">
        <v>412</v>
      </c>
      <c r="H298" s="168">
        <v>116.423</v>
      </c>
      <c r="I298" s="169"/>
      <c r="L298" s="164"/>
      <c r="M298" s="170"/>
      <c r="N298" s="171"/>
      <c r="O298" s="171"/>
      <c r="P298" s="171"/>
      <c r="Q298" s="171"/>
      <c r="R298" s="171"/>
      <c r="S298" s="171"/>
      <c r="T298" s="172"/>
      <c r="AT298" s="166" t="s">
        <v>172</v>
      </c>
      <c r="AU298" s="166" t="s">
        <v>85</v>
      </c>
      <c r="AV298" s="13" t="s">
        <v>85</v>
      </c>
      <c r="AW298" s="13" t="s">
        <v>32</v>
      </c>
      <c r="AX298" s="13" t="s">
        <v>76</v>
      </c>
      <c r="AY298" s="166" t="s">
        <v>163</v>
      </c>
    </row>
    <row r="299" spans="1:65" s="13" customFormat="1" ht="11.25">
      <c r="B299" s="164"/>
      <c r="D299" s="165" t="s">
        <v>172</v>
      </c>
      <c r="E299" s="166" t="s">
        <v>1</v>
      </c>
      <c r="F299" s="167" t="s">
        <v>413</v>
      </c>
      <c r="H299" s="168">
        <v>-5.4</v>
      </c>
      <c r="I299" s="169"/>
      <c r="L299" s="164"/>
      <c r="M299" s="170"/>
      <c r="N299" s="171"/>
      <c r="O299" s="171"/>
      <c r="P299" s="171"/>
      <c r="Q299" s="171"/>
      <c r="R299" s="171"/>
      <c r="S299" s="171"/>
      <c r="T299" s="172"/>
      <c r="AT299" s="166" t="s">
        <v>172</v>
      </c>
      <c r="AU299" s="166" t="s">
        <v>85</v>
      </c>
      <c r="AV299" s="13" t="s">
        <v>85</v>
      </c>
      <c r="AW299" s="13" t="s">
        <v>32</v>
      </c>
      <c r="AX299" s="13" t="s">
        <v>76</v>
      </c>
      <c r="AY299" s="166" t="s">
        <v>163</v>
      </c>
    </row>
    <row r="300" spans="1:65" s="13" customFormat="1" ht="11.25">
      <c r="B300" s="164"/>
      <c r="D300" s="165" t="s">
        <v>172</v>
      </c>
      <c r="E300" s="166" t="s">
        <v>1</v>
      </c>
      <c r="F300" s="167" t="s">
        <v>301</v>
      </c>
      <c r="H300" s="168">
        <v>-3.5249999999999999</v>
      </c>
      <c r="I300" s="169"/>
      <c r="L300" s="164"/>
      <c r="M300" s="170"/>
      <c r="N300" s="171"/>
      <c r="O300" s="171"/>
      <c r="P300" s="171"/>
      <c r="Q300" s="171"/>
      <c r="R300" s="171"/>
      <c r="S300" s="171"/>
      <c r="T300" s="172"/>
      <c r="AT300" s="166" t="s">
        <v>172</v>
      </c>
      <c r="AU300" s="166" t="s">
        <v>85</v>
      </c>
      <c r="AV300" s="13" t="s">
        <v>85</v>
      </c>
      <c r="AW300" s="13" t="s">
        <v>32</v>
      </c>
      <c r="AX300" s="13" t="s">
        <v>76</v>
      </c>
      <c r="AY300" s="166" t="s">
        <v>163</v>
      </c>
    </row>
    <row r="301" spans="1:65" s="13" customFormat="1" ht="11.25">
      <c r="B301" s="164"/>
      <c r="D301" s="165" t="s">
        <v>172</v>
      </c>
      <c r="E301" s="166" t="s">
        <v>1</v>
      </c>
      <c r="F301" s="167" t="s">
        <v>427</v>
      </c>
      <c r="H301" s="168">
        <v>-1.2150000000000001</v>
      </c>
      <c r="I301" s="169"/>
      <c r="L301" s="164"/>
      <c r="M301" s="170"/>
      <c r="N301" s="171"/>
      <c r="O301" s="171"/>
      <c r="P301" s="171"/>
      <c r="Q301" s="171"/>
      <c r="R301" s="171"/>
      <c r="S301" s="171"/>
      <c r="T301" s="172"/>
      <c r="AT301" s="166" t="s">
        <v>172</v>
      </c>
      <c r="AU301" s="166" t="s">
        <v>85</v>
      </c>
      <c r="AV301" s="13" t="s">
        <v>85</v>
      </c>
      <c r="AW301" s="13" t="s">
        <v>32</v>
      </c>
      <c r="AX301" s="13" t="s">
        <v>76</v>
      </c>
      <c r="AY301" s="166" t="s">
        <v>163</v>
      </c>
    </row>
    <row r="302" spans="1:65" s="13" customFormat="1" ht="11.25">
      <c r="B302" s="164"/>
      <c r="D302" s="165" t="s">
        <v>172</v>
      </c>
      <c r="E302" s="166" t="s">
        <v>1</v>
      </c>
      <c r="F302" s="167" t="s">
        <v>414</v>
      </c>
      <c r="H302" s="168">
        <v>1.35</v>
      </c>
      <c r="I302" s="169"/>
      <c r="L302" s="164"/>
      <c r="M302" s="170"/>
      <c r="N302" s="171"/>
      <c r="O302" s="171"/>
      <c r="P302" s="171"/>
      <c r="Q302" s="171"/>
      <c r="R302" s="171"/>
      <c r="S302" s="171"/>
      <c r="T302" s="172"/>
      <c r="AT302" s="166" t="s">
        <v>172</v>
      </c>
      <c r="AU302" s="166" t="s">
        <v>85</v>
      </c>
      <c r="AV302" s="13" t="s">
        <v>85</v>
      </c>
      <c r="AW302" s="13" t="s">
        <v>32</v>
      </c>
      <c r="AX302" s="13" t="s">
        <v>76</v>
      </c>
      <c r="AY302" s="166" t="s">
        <v>163</v>
      </c>
    </row>
    <row r="303" spans="1:65" s="13" customFormat="1" ht="11.25">
      <c r="B303" s="164"/>
      <c r="D303" s="165" t="s">
        <v>172</v>
      </c>
      <c r="E303" s="166" t="s">
        <v>1</v>
      </c>
      <c r="F303" s="167" t="s">
        <v>415</v>
      </c>
      <c r="H303" s="168">
        <v>4.5</v>
      </c>
      <c r="I303" s="169"/>
      <c r="L303" s="164"/>
      <c r="M303" s="170"/>
      <c r="N303" s="171"/>
      <c r="O303" s="171"/>
      <c r="P303" s="171"/>
      <c r="Q303" s="171"/>
      <c r="R303" s="171"/>
      <c r="S303" s="171"/>
      <c r="T303" s="172"/>
      <c r="AT303" s="166" t="s">
        <v>172</v>
      </c>
      <c r="AU303" s="166" t="s">
        <v>85</v>
      </c>
      <c r="AV303" s="13" t="s">
        <v>85</v>
      </c>
      <c r="AW303" s="13" t="s">
        <v>32</v>
      </c>
      <c r="AX303" s="13" t="s">
        <v>76</v>
      </c>
      <c r="AY303" s="166" t="s">
        <v>163</v>
      </c>
    </row>
    <row r="304" spans="1:65" s="13" customFormat="1" ht="11.25">
      <c r="B304" s="164"/>
      <c r="D304" s="165" t="s">
        <v>172</v>
      </c>
      <c r="E304" s="166" t="s">
        <v>1</v>
      </c>
      <c r="F304" s="167" t="s">
        <v>416</v>
      </c>
      <c r="H304" s="168">
        <v>1.925</v>
      </c>
      <c r="I304" s="169"/>
      <c r="L304" s="164"/>
      <c r="M304" s="170"/>
      <c r="N304" s="171"/>
      <c r="O304" s="171"/>
      <c r="P304" s="171"/>
      <c r="Q304" s="171"/>
      <c r="R304" s="171"/>
      <c r="S304" s="171"/>
      <c r="T304" s="172"/>
      <c r="AT304" s="166" t="s">
        <v>172</v>
      </c>
      <c r="AU304" s="166" t="s">
        <v>85</v>
      </c>
      <c r="AV304" s="13" t="s">
        <v>85</v>
      </c>
      <c r="AW304" s="13" t="s">
        <v>32</v>
      </c>
      <c r="AX304" s="13" t="s">
        <v>76</v>
      </c>
      <c r="AY304" s="166" t="s">
        <v>163</v>
      </c>
    </row>
    <row r="305" spans="1:65" s="15" customFormat="1" ht="11.25">
      <c r="B305" s="181"/>
      <c r="D305" s="165" t="s">
        <v>172</v>
      </c>
      <c r="E305" s="182" t="s">
        <v>1</v>
      </c>
      <c r="F305" s="183" t="s">
        <v>428</v>
      </c>
      <c r="H305" s="182" t="s">
        <v>1</v>
      </c>
      <c r="I305" s="184"/>
      <c r="L305" s="181"/>
      <c r="M305" s="185"/>
      <c r="N305" s="186"/>
      <c r="O305" s="186"/>
      <c r="P305" s="186"/>
      <c r="Q305" s="186"/>
      <c r="R305" s="186"/>
      <c r="S305" s="186"/>
      <c r="T305" s="187"/>
      <c r="AT305" s="182" t="s">
        <v>172</v>
      </c>
      <c r="AU305" s="182" t="s">
        <v>85</v>
      </c>
      <c r="AV305" s="15" t="s">
        <v>83</v>
      </c>
      <c r="AW305" s="15" t="s">
        <v>32</v>
      </c>
      <c r="AX305" s="15" t="s">
        <v>76</v>
      </c>
      <c r="AY305" s="182" t="s">
        <v>163</v>
      </c>
    </row>
    <row r="306" spans="1:65" s="13" customFormat="1" ht="11.25">
      <c r="B306" s="164"/>
      <c r="D306" s="165" t="s">
        <v>172</v>
      </c>
      <c r="E306" s="166" t="s">
        <v>1</v>
      </c>
      <c r="F306" s="167" t="s">
        <v>429</v>
      </c>
      <c r="H306" s="168">
        <v>15.65</v>
      </c>
      <c r="I306" s="169"/>
      <c r="L306" s="164"/>
      <c r="M306" s="170"/>
      <c r="N306" s="171"/>
      <c r="O306" s="171"/>
      <c r="P306" s="171"/>
      <c r="Q306" s="171"/>
      <c r="R306" s="171"/>
      <c r="S306" s="171"/>
      <c r="T306" s="172"/>
      <c r="AT306" s="166" t="s">
        <v>172</v>
      </c>
      <c r="AU306" s="166" t="s">
        <v>85</v>
      </c>
      <c r="AV306" s="13" t="s">
        <v>85</v>
      </c>
      <c r="AW306" s="13" t="s">
        <v>32</v>
      </c>
      <c r="AX306" s="13" t="s">
        <v>76</v>
      </c>
      <c r="AY306" s="166" t="s">
        <v>163</v>
      </c>
    </row>
    <row r="307" spans="1:65" s="15" customFormat="1" ht="11.25">
      <c r="B307" s="181"/>
      <c r="D307" s="165" t="s">
        <v>172</v>
      </c>
      <c r="E307" s="182" t="s">
        <v>1</v>
      </c>
      <c r="F307" s="183" t="s">
        <v>421</v>
      </c>
      <c r="H307" s="182" t="s">
        <v>1</v>
      </c>
      <c r="I307" s="184"/>
      <c r="L307" s="181"/>
      <c r="M307" s="185"/>
      <c r="N307" s="186"/>
      <c r="O307" s="186"/>
      <c r="P307" s="186"/>
      <c r="Q307" s="186"/>
      <c r="R307" s="186"/>
      <c r="S307" s="186"/>
      <c r="T307" s="187"/>
      <c r="AT307" s="182" t="s">
        <v>172</v>
      </c>
      <c r="AU307" s="182" t="s">
        <v>85</v>
      </c>
      <c r="AV307" s="15" t="s">
        <v>83</v>
      </c>
      <c r="AW307" s="15" t="s">
        <v>32</v>
      </c>
      <c r="AX307" s="15" t="s">
        <v>76</v>
      </c>
      <c r="AY307" s="182" t="s">
        <v>163</v>
      </c>
    </row>
    <row r="308" spans="1:65" s="13" customFormat="1" ht="11.25">
      <c r="B308" s="164"/>
      <c r="D308" s="165" t="s">
        <v>172</v>
      </c>
      <c r="E308" s="166" t="s">
        <v>1</v>
      </c>
      <c r="F308" s="167" t="s">
        <v>422</v>
      </c>
      <c r="H308" s="168">
        <v>16.34</v>
      </c>
      <c r="I308" s="169"/>
      <c r="L308" s="164"/>
      <c r="M308" s="170"/>
      <c r="N308" s="171"/>
      <c r="O308" s="171"/>
      <c r="P308" s="171"/>
      <c r="Q308" s="171"/>
      <c r="R308" s="171"/>
      <c r="S308" s="171"/>
      <c r="T308" s="172"/>
      <c r="AT308" s="166" t="s">
        <v>172</v>
      </c>
      <c r="AU308" s="166" t="s">
        <v>85</v>
      </c>
      <c r="AV308" s="13" t="s">
        <v>85</v>
      </c>
      <c r="AW308" s="13" t="s">
        <v>32</v>
      </c>
      <c r="AX308" s="13" t="s">
        <v>76</v>
      </c>
      <c r="AY308" s="166" t="s">
        <v>163</v>
      </c>
    </row>
    <row r="309" spans="1:65" s="14" customFormat="1" ht="11.25">
      <c r="B309" s="173"/>
      <c r="D309" s="165" t="s">
        <v>172</v>
      </c>
      <c r="E309" s="174" t="s">
        <v>1</v>
      </c>
      <c r="F309" s="175" t="s">
        <v>174</v>
      </c>
      <c r="H309" s="176">
        <v>146.048</v>
      </c>
      <c r="I309" s="177"/>
      <c r="L309" s="173"/>
      <c r="M309" s="178"/>
      <c r="N309" s="179"/>
      <c r="O309" s="179"/>
      <c r="P309" s="179"/>
      <c r="Q309" s="179"/>
      <c r="R309" s="179"/>
      <c r="S309" s="179"/>
      <c r="T309" s="180"/>
      <c r="AT309" s="174" t="s">
        <v>172</v>
      </c>
      <c r="AU309" s="174" t="s">
        <v>85</v>
      </c>
      <c r="AV309" s="14" t="s">
        <v>170</v>
      </c>
      <c r="AW309" s="14" t="s">
        <v>32</v>
      </c>
      <c r="AX309" s="14" t="s">
        <v>83</v>
      </c>
      <c r="AY309" s="174" t="s">
        <v>163</v>
      </c>
    </row>
    <row r="310" spans="1:65" s="2" customFormat="1" ht="33" customHeight="1">
      <c r="A310" s="33"/>
      <c r="B310" s="150"/>
      <c r="C310" s="151" t="s">
        <v>430</v>
      </c>
      <c r="D310" s="151" t="s">
        <v>165</v>
      </c>
      <c r="E310" s="152" t="s">
        <v>431</v>
      </c>
      <c r="F310" s="153" t="s">
        <v>432</v>
      </c>
      <c r="G310" s="154" t="s">
        <v>168</v>
      </c>
      <c r="H310" s="155">
        <v>16.34</v>
      </c>
      <c r="I310" s="156"/>
      <c r="J310" s="157">
        <f>ROUND(I310*H310,2)</f>
        <v>0</v>
      </c>
      <c r="K310" s="153" t="s">
        <v>169</v>
      </c>
      <c r="L310" s="34"/>
      <c r="M310" s="158" t="s">
        <v>1</v>
      </c>
      <c r="N310" s="159" t="s">
        <v>41</v>
      </c>
      <c r="O310" s="59"/>
      <c r="P310" s="160">
        <f>O310*H310</f>
        <v>0</v>
      </c>
      <c r="Q310" s="160">
        <v>1.0500000000000001E-2</v>
      </c>
      <c r="R310" s="160">
        <f>Q310*H310</f>
        <v>0.17157</v>
      </c>
      <c r="S310" s="160">
        <v>0</v>
      </c>
      <c r="T310" s="161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2" t="s">
        <v>170</v>
      </c>
      <c r="AT310" s="162" t="s">
        <v>165</v>
      </c>
      <c r="AU310" s="162" t="s">
        <v>85</v>
      </c>
      <c r="AY310" s="18" t="s">
        <v>163</v>
      </c>
      <c r="BE310" s="163">
        <f>IF(N310="základní",J310,0)</f>
        <v>0</v>
      </c>
      <c r="BF310" s="163">
        <f>IF(N310="snížená",J310,0)</f>
        <v>0</v>
      </c>
      <c r="BG310" s="163">
        <f>IF(N310="zákl. přenesená",J310,0)</f>
        <v>0</v>
      </c>
      <c r="BH310" s="163">
        <f>IF(N310="sníž. přenesená",J310,0)</f>
        <v>0</v>
      </c>
      <c r="BI310" s="163">
        <f>IF(N310="nulová",J310,0)</f>
        <v>0</v>
      </c>
      <c r="BJ310" s="18" t="s">
        <v>83</v>
      </c>
      <c r="BK310" s="163">
        <f>ROUND(I310*H310,2)</f>
        <v>0</v>
      </c>
      <c r="BL310" s="18" t="s">
        <v>170</v>
      </c>
      <c r="BM310" s="162" t="s">
        <v>433</v>
      </c>
    </row>
    <row r="311" spans="1:65" s="15" customFormat="1" ht="11.25">
      <c r="B311" s="181"/>
      <c r="D311" s="165" t="s">
        <v>172</v>
      </c>
      <c r="E311" s="182" t="s">
        <v>1</v>
      </c>
      <c r="F311" s="183" t="s">
        <v>421</v>
      </c>
      <c r="H311" s="182" t="s">
        <v>1</v>
      </c>
      <c r="I311" s="184"/>
      <c r="L311" s="181"/>
      <c r="M311" s="185"/>
      <c r="N311" s="186"/>
      <c r="O311" s="186"/>
      <c r="P311" s="186"/>
      <c r="Q311" s="186"/>
      <c r="R311" s="186"/>
      <c r="S311" s="186"/>
      <c r="T311" s="187"/>
      <c r="AT311" s="182" t="s">
        <v>172</v>
      </c>
      <c r="AU311" s="182" t="s">
        <v>85</v>
      </c>
      <c r="AV311" s="15" t="s">
        <v>83</v>
      </c>
      <c r="AW311" s="15" t="s">
        <v>32</v>
      </c>
      <c r="AX311" s="15" t="s">
        <v>76</v>
      </c>
      <c r="AY311" s="182" t="s">
        <v>163</v>
      </c>
    </row>
    <row r="312" spans="1:65" s="13" customFormat="1" ht="11.25">
      <c r="B312" s="164"/>
      <c r="D312" s="165" t="s">
        <v>172</v>
      </c>
      <c r="E312" s="166" t="s">
        <v>1</v>
      </c>
      <c r="F312" s="167" t="s">
        <v>422</v>
      </c>
      <c r="H312" s="168">
        <v>16.34</v>
      </c>
      <c r="I312" s="169"/>
      <c r="L312" s="164"/>
      <c r="M312" s="170"/>
      <c r="N312" s="171"/>
      <c r="O312" s="171"/>
      <c r="P312" s="171"/>
      <c r="Q312" s="171"/>
      <c r="R312" s="171"/>
      <c r="S312" s="171"/>
      <c r="T312" s="172"/>
      <c r="AT312" s="166" t="s">
        <v>172</v>
      </c>
      <c r="AU312" s="166" t="s">
        <v>85</v>
      </c>
      <c r="AV312" s="13" t="s">
        <v>85</v>
      </c>
      <c r="AW312" s="13" t="s">
        <v>32</v>
      </c>
      <c r="AX312" s="13" t="s">
        <v>83</v>
      </c>
      <c r="AY312" s="166" t="s">
        <v>163</v>
      </c>
    </row>
    <row r="313" spans="1:65" s="2" customFormat="1" ht="37.9" customHeight="1">
      <c r="A313" s="33"/>
      <c r="B313" s="150"/>
      <c r="C313" s="151" t="s">
        <v>434</v>
      </c>
      <c r="D313" s="151" t="s">
        <v>165</v>
      </c>
      <c r="E313" s="152" t="s">
        <v>435</v>
      </c>
      <c r="F313" s="153" t="s">
        <v>436</v>
      </c>
      <c r="G313" s="154" t="s">
        <v>168</v>
      </c>
      <c r="H313" s="155">
        <v>112.843</v>
      </c>
      <c r="I313" s="156"/>
      <c r="J313" s="157">
        <f>ROUND(I313*H313,2)</f>
        <v>0</v>
      </c>
      <c r="K313" s="153" t="s">
        <v>169</v>
      </c>
      <c r="L313" s="34"/>
      <c r="M313" s="158" t="s">
        <v>1</v>
      </c>
      <c r="N313" s="159" t="s">
        <v>41</v>
      </c>
      <c r="O313" s="59"/>
      <c r="P313" s="160">
        <f>O313*H313</f>
        <v>0</v>
      </c>
      <c r="Q313" s="160">
        <v>3.3E-3</v>
      </c>
      <c r="R313" s="160">
        <f>Q313*H313</f>
        <v>0.37238189999999999</v>
      </c>
      <c r="S313" s="160">
        <v>0</v>
      </c>
      <c r="T313" s="161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2" t="s">
        <v>170</v>
      </c>
      <c r="AT313" s="162" t="s">
        <v>165</v>
      </c>
      <c r="AU313" s="162" t="s">
        <v>85</v>
      </c>
      <c r="AY313" s="18" t="s">
        <v>163</v>
      </c>
      <c r="BE313" s="163">
        <f>IF(N313="základní",J313,0)</f>
        <v>0</v>
      </c>
      <c r="BF313" s="163">
        <f>IF(N313="snížená",J313,0)</f>
        <v>0</v>
      </c>
      <c r="BG313" s="163">
        <f>IF(N313="zákl. přenesená",J313,0)</f>
        <v>0</v>
      </c>
      <c r="BH313" s="163">
        <f>IF(N313="sníž. přenesená",J313,0)</f>
        <v>0</v>
      </c>
      <c r="BI313" s="163">
        <f>IF(N313="nulová",J313,0)</f>
        <v>0</v>
      </c>
      <c r="BJ313" s="18" t="s">
        <v>83</v>
      </c>
      <c r="BK313" s="163">
        <f>ROUND(I313*H313,2)</f>
        <v>0</v>
      </c>
      <c r="BL313" s="18" t="s">
        <v>170</v>
      </c>
      <c r="BM313" s="162" t="s">
        <v>437</v>
      </c>
    </row>
    <row r="314" spans="1:65" s="15" customFormat="1" ht="11.25">
      <c r="B314" s="181"/>
      <c r="D314" s="165" t="s">
        <v>172</v>
      </c>
      <c r="E314" s="182" t="s">
        <v>1</v>
      </c>
      <c r="F314" s="183" t="s">
        <v>411</v>
      </c>
      <c r="H314" s="182" t="s">
        <v>1</v>
      </c>
      <c r="I314" s="184"/>
      <c r="L314" s="181"/>
      <c r="M314" s="185"/>
      <c r="N314" s="186"/>
      <c r="O314" s="186"/>
      <c r="P314" s="186"/>
      <c r="Q314" s="186"/>
      <c r="R314" s="186"/>
      <c r="S314" s="186"/>
      <c r="T314" s="187"/>
      <c r="AT314" s="182" t="s">
        <v>172</v>
      </c>
      <c r="AU314" s="182" t="s">
        <v>85</v>
      </c>
      <c r="AV314" s="15" t="s">
        <v>83</v>
      </c>
      <c r="AW314" s="15" t="s">
        <v>32</v>
      </c>
      <c r="AX314" s="15" t="s">
        <v>76</v>
      </c>
      <c r="AY314" s="182" t="s">
        <v>163</v>
      </c>
    </row>
    <row r="315" spans="1:65" s="13" customFormat="1" ht="11.25">
      <c r="B315" s="164"/>
      <c r="D315" s="165" t="s">
        <v>172</v>
      </c>
      <c r="E315" s="166" t="s">
        <v>1</v>
      </c>
      <c r="F315" s="167" t="s">
        <v>412</v>
      </c>
      <c r="H315" s="168">
        <v>116.423</v>
      </c>
      <c r="I315" s="169"/>
      <c r="L315" s="164"/>
      <c r="M315" s="170"/>
      <c r="N315" s="171"/>
      <c r="O315" s="171"/>
      <c r="P315" s="171"/>
      <c r="Q315" s="171"/>
      <c r="R315" s="171"/>
      <c r="S315" s="171"/>
      <c r="T315" s="172"/>
      <c r="AT315" s="166" t="s">
        <v>172</v>
      </c>
      <c r="AU315" s="166" t="s">
        <v>85</v>
      </c>
      <c r="AV315" s="13" t="s">
        <v>85</v>
      </c>
      <c r="AW315" s="13" t="s">
        <v>32</v>
      </c>
      <c r="AX315" s="13" t="s">
        <v>76</v>
      </c>
      <c r="AY315" s="166" t="s">
        <v>163</v>
      </c>
    </row>
    <row r="316" spans="1:65" s="13" customFormat="1" ht="11.25">
      <c r="B316" s="164"/>
      <c r="D316" s="165" t="s">
        <v>172</v>
      </c>
      <c r="E316" s="166" t="s">
        <v>1</v>
      </c>
      <c r="F316" s="167" t="s">
        <v>413</v>
      </c>
      <c r="H316" s="168">
        <v>-5.4</v>
      </c>
      <c r="I316" s="169"/>
      <c r="L316" s="164"/>
      <c r="M316" s="170"/>
      <c r="N316" s="171"/>
      <c r="O316" s="171"/>
      <c r="P316" s="171"/>
      <c r="Q316" s="171"/>
      <c r="R316" s="171"/>
      <c r="S316" s="171"/>
      <c r="T316" s="172"/>
      <c r="AT316" s="166" t="s">
        <v>172</v>
      </c>
      <c r="AU316" s="166" t="s">
        <v>85</v>
      </c>
      <c r="AV316" s="13" t="s">
        <v>85</v>
      </c>
      <c r="AW316" s="13" t="s">
        <v>32</v>
      </c>
      <c r="AX316" s="13" t="s">
        <v>76</v>
      </c>
      <c r="AY316" s="166" t="s">
        <v>163</v>
      </c>
    </row>
    <row r="317" spans="1:65" s="13" customFormat="1" ht="11.25">
      <c r="B317" s="164"/>
      <c r="D317" s="165" t="s">
        <v>172</v>
      </c>
      <c r="E317" s="166" t="s">
        <v>1</v>
      </c>
      <c r="F317" s="167" t="s">
        <v>301</v>
      </c>
      <c r="H317" s="168">
        <v>-3.5249999999999999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172</v>
      </c>
      <c r="AU317" s="166" t="s">
        <v>85</v>
      </c>
      <c r="AV317" s="13" t="s">
        <v>85</v>
      </c>
      <c r="AW317" s="13" t="s">
        <v>32</v>
      </c>
      <c r="AX317" s="13" t="s">
        <v>76</v>
      </c>
      <c r="AY317" s="166" t="s">
        <v>163</v>
      </c>
    </row>
    <row r="318" spans="1:65" s="13" customFormat="1" ht="11.25">
      <c r="B318" s="164"/>
      <c r="D318" s="165" t="s">
        <v>172</v>
      </c>
      <c r="E318" s="166" t="s">
        <v>1</v>
      </c>
      <c r="F318" s="167" t="s">
        <v>388</v>
      </c>
      <c r="H318" s="168">
        <v>-2.4300000000000002</v>
      </c>
      <c r="I318" s="169"/>
      <c r="L318" s="164"/>
      <c r="M318" s="170"/>
      <c r="N318" s="171"/>
      <c r="O318" s="171"/>
      <c r="P318" s="171"/>
      <c r="Q318" s="171"/>
      <c r="R318" s="171"/>
      <c r="S318" s="171"/>
      <c r="T318" s="172"/>
      <c r="AT318" s="166" t="s">
        <v>172</v>
      </c>
      <c r="AU318" s="166" t="s">
        <v>85</v>
      </c>
      <c r="AV318" s="13" t="s">
        <v>85</v>
      </c>
      <c r="AW318" s="13" t="s">
        <v>32</v>
      </c>
      <c r="AX318" s="13" t="s">
        <v>76</v>
      </c>
      <c r="AY318" s="166" t="s">
        <v>163</v>
      </c>
    </row>
    <row r="319" spans="1:65" s="13" customFormat="1" ht="11.25">
      <c r="B319" s="164"/>
      <c r="D319" s="165" t="s">
        <v>172</v>
      </c>
      <c r="E319" s="166" t="s">
        <v>1</v>
      </c>
      <c r="F319" s="167" t="s">
        <v>414</v>
      </c>
      <c r="H319" s="168">
        <v>1.35</v>
      </c>
      <c r="I319" s="169"/>
      <c r="L319" s="164"/>
      <c r="M319" s="170"/>
      <c r="N319" s="171"/>
      <c r="O319" s="171"/>
      <c r="P319" s="171"/>
      <c r="Q319" s="171"/>
      <c r="R319" s="171"/>
      <c r="S319" s="171"/>
      <c r="T319" s="172"/>
      <c r="AT319" s="166" t="s">
        <v>172</v>
      </c>
      <c r="AU319" s="166" t="s">
        <v>85</v>
      </c>
      <c r="AV319" s="13" t="s">
        <v>85</v>
      </c>
      <c r="AW319" s="13" t="s">
        <v>32</v>
      </c>
      <c r="AX319" s="13" t="s">
        <v>76</v>
      </c>
      <c r="AY319" s="166" t="s">
        <v>163</v>
      </c>
    </row>
    <row r="320" spans="1:65" s="13" customFormat="1" ht="11.25">
      <c r="B320" s="164"/>
      <c r="D320" s="165" t="s">
        <v>172</v>
      </c>
      <c r="E320" s="166" t="s">
        <v>1</v>
      </c>
      <c r="F320" s="167" t="s">
        <v>415</v>
      </c>
      <c r="H320" s="168">
        <v>4.5</v>
      </c>
      <c r="I320" s="169"/>
      <c r="L320" s="164"/>
      <c r="M320" s="170"/>
      <c r="N320" s="171"/>
      <c r="O320" s="171"/>
      <c r="P320" s="171"/>
      <c r="Q320" s="171"/>
      <c r="R320" s="171"/>
      <c r="S320" s="171"/>
      <c r="T320" s="172"/>
      <c r="AT320" s="166" t="s">
        <v>172</v>
      </c>
      <c r="AU320" s="166" t="s">
        <v>85</v>
      </c>
      <c r="AV320" s="13" t="s">
        <v>85</v>
      </c>
      <c r="AW320" s="13" t="s">
        <v>32</v>
      </c>
      <c r="AX320" s="13" t="s">
        <v>76</v>
      </c>
      <c r="AY320" s="166" t="s">
        <v>163</v>
      </c>
    </row>
    <row r="321" spans="1:65" s="13" customFormat="1" ht="11.25">
      <c r="B321" s="164"/>
      <c r="D321" s="165" t="s">
        <v>172</v>
      </c>
      <c r="E321" s="166" t="s">
        <v>1</v>
      </c>
      <c r="F321" s="167" t="s">
        <v>416</v>
      </c>
      <c r="H321" s="168">
        <v>1.925</v>
      </c>
      <c r="I321" s="169"/>
      <c r="L321" s="164"/>
      <c r="M321" s="170"/>
      <c r="N321" s="171"/>
      <c r="O321" s="171"/>
      <c r="P321" s="171"/>
      <c r="Q321" s="171"/>
      <c r="R321" s="171"/>
      <c r="S321" s="171"/>
      <c r="T321" s="172"/>
      <c r="AT321" s="166" t="s">
        <v>172</v>
      </c>
      <c r="AU321" s="166" t="s">
        <v>85</v>
      </c>
      <c r="AV321" s="13" t="s">
        <v>85</v>
      </c>
      <c r="AW321" s="13" t="s">
        <v>32</v>
      </c>
      <c r="AX321" s="13" t="s">
        <v>76</v>
      </c>
      <c r="AY321" s="166" t="s">
        <v>163</v>
      </c>
    </row>
    <row r="322" spans="1:65" s="14" customFormat="1" ht="11.25">
      <c r="B322" s="173"/>
      <c r="D322" s="165" t="s">
        <v>172</v>
      </c>
      <c r="E322" s="174" t="s">
        <v>1</v>
      </c>
      <c r="F322" s="175" t="s">
        <v>174</v>
      </c>
      <c r="H322" s="176">
        <v>112.84299999999998</v>
      </c>
      <c r="I322" s="177"/>
      <c r="L322" s="173"/>
      <c r="M322" s="178"/>
      <c r="N322" s="179"/>
      <c r="O322" s="179"/>
      <c r="P322" s="179"/>
      <c r="Q322" s="179"/>
      <c r="R322" s="179"/>
      <c r="S322" s="179"/>
      <c r="T322" s="180"/>
      <c r="AT322" s="174" t="s">
        <v>172</v>
      </c>
      <c r="AU322" s="174" t="s">
        <v>85</v>
      </c>
      <c r="AV322" s="14" t="s">
        <v>170</v>
      </c>
      <c r="AW322" s="14" t="s">
        <v>32</v>
      </c>
      <c r="AX322" s="14" t="s">
        <v>83</v>
      </c>
      <c r="AY322" s="174" t="s">
        <v>163</v>
      </c>
    </row>
    <row r="323" spans="1:65" s="2" customFormat="1" ht="24.2" customHeight="1">
      <c r="A323" s="33"/>
      <c r="B323" s="150"/>
      <c r="C323" s="151" t="s">
        <v>438</v>
      </c>
      <c r="D323" s="151" t="s">
        <v>165</v>
      </c>
      <c r="E323" s="152" t="s">
        <v>439</v>
      </c>
      <c r="F323" s="153" t="s">
        <v>440</v>
      </c>
      <c r="G323" s="154" t="s">
        <v>177</v>
      </c>
      <c r="H323" s="155">
        <v>12.691000000000001</v>
      </c>
      <c r="I323" s="156"/>
      <c r="J323" s="157">
        <f>ROUND(I323*H323,2)</f>
        <v>0</v>
      </c>
      <c r="K323" s="153" t="s">
        <v>169</v>
      </c>
      <c r="L323" s="34"/>
      <c r="M323" s="158" t="s">
        <v>1</v>
      </c>
      <c r="N323" s="159" t="s">
        <v>41</v>
      </c>
      <c r="O323" s="59"/>
      <c r="P323" s="160">
        <f>O323*H323</f>
        <v>0</v>
      </c>
      <c r="Q323" s="160">
        <v>2.45329</v>
      </c>
      <c r="R323" s="160">
        <f>Q323*H323</f>
        <v>31.134703390000002</v>
      </c>
      <c r="S323" s="160">
        <v>0</v>
      </c>
      <c r="T323" s="16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2" t="s">
        <v>170</v>
      </c>
      <c r="AT323" s="162" t="s">
        <v>165</v>
      </c>
      <c r="AU323" s="162" t="s">
        <v>85</v>
      </c>
      <c r="AY323" s="18" t="s">
        <v>163</v>
      </c>
      <c r="BE323" s="163">
        <f>IF(N323="základní",J323,0)</f>
        <v>0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8" t="s">
        <v>83</v>
      </c>
      <c r="BK323" s="163">
        <f>ROUND(I323*H323,2)</f>
        <v>0</v>
      </c>
      <c r="BL323" s="18" t="s">
        <v>170</v>
      </c>
      <c r="BM323" s="162" t="s">
        <v>441</v>
      </c>
    </row>
    <row r="324" spans="1:65" s="13" customFormat="1" ht="11.25">
      <c r="B324" s="164"/>
      <c r="D324" s="165" t="s">
        <v>172</v>
      </c>
      <c r="E324" s="166" t="s">
        <v>1</v>
      </c>
      <c r="F324" s="167" t="s">
        <v>442</v>
      </c>
      <c r="H324" s="168">
        <v>12.691000000000001</v>
      </c>
      <c r="I324" s="169"/>
      <c r="L324" s="164"/>
      <c r="M324" s="170"/>
      <c r="N324" s="171"/>
      <c r="O324" s="171"/>
      <c r="P324" s="171"/>
      <c r="Q324" s="171"/>
      <c r="R324" s="171"/>
      <c r="S324" s="171"/>
      <c r="T324" s="172"/>
      <c r="AT324" s="166" t="s">
        <v>172</v>
      </c>
      <c r="AU324" s="166" t="s">
        <v>85</v>
      </c>
      <c r="AV324" s="13" t="s">
        <v>85</v>
      </c>
      <c r="AW324" s="13" t="s">
        <v>32</v>
      </c>
      <c r="AX324" s="13" t="s">
        <v>83</v>
      </c>
      <c r="AY324" s="166" t="s">
        <v>163</v>
      </c>
    </row>
    <row r="325" spans="1:65" s="2" customFormat="1" ht="24.2" customHeight="1">
      <c r="A325" s="33"/>
      <c r="B325" s="150"/>
      <c r="C325" s="151" t="s">
        <v>443</v>
      </c>
      <c r="D325" s="151" t="s">
        <v>165</v>
      </c>
      <c r="E325" s="152" t="s">
        <v>444</v>
      </c>
      <c r="F325" s="153" t="s">
        <v>445</v>
      </c>
      <c r="G325" s="154" t="s">
        <v>177</v>
      </c>
      <c r="H325" s="155">
        <v>12.691000000000001</v>
      </c>
      <c r="I325" s="156"/>
      <c r="J325" s="157">
        <f>ROUND(I325*H325,2)</f>
        <v>0</v>
      </c>
      <c r="K325" s="153" t="s">
        <v>169</v>
      </c>
      <c r="L325" s="34"/>
      <c r="M325" s="158" t="s">
        <v>1</v>
      </c>
      <c r="N325" s="159" t="s">
        <v>41</v>
      </c>
      <c r="O325" s="59"/>
      <c r="P325" s="160">
        <f>O325*H325</f>
        <v>0</v>
      </c>
      <c r="Q325" s="160">
        <v>0</v>
      </c>
      <c r="R325" s="160">
        <f>Q325*H325</f>
        <v>0</v>
      </c>
      <c r="S325" s="160">
        <v>0</v>
      </c>
      <c r="T325" s="161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2" t="s">
        <v>170</v>
      </c>
      <c r="AT325" s="162" t="s">
        <v>165</v>
      </c>
      <c r="AU325" s="162" t="s">
        <v>85</v>
      </c>
      <c r="AY325" s="18" t="s">
        <v>163</v>
      </c>
      <c r="BE325" s="163">
        <f>IF(N325="základní",J325,0)</f>
        <v>0</v>
      </c>
      <c r="BF325" s="163">
        <f>IF(N325="snížená",J325,0)</f>
        <v>0</v>
      </c>
      <c r="BG325" s="163">
        <f>IF(N325="zákl. přenesená",J325,0)</f>
        <v>0</v>
      </c>
      <c r="BH325" s="163">
        <f>IF(N325="sníž. přenesená",J325,0)</f>
        <v>0</v>
      </c>
      <c r="BI325" s="163">
        <f>IF(N325="nulová",J325,0)</f>
        <v>0</v>
      </c>
      <c r="BJ325" s="18" t="s">
        <v>83</v>
      </c>
      <c r="BK325" s="163">
        <f>ROUND(I325*H325,2)</f>
        <v>0</v>
      </c>
      <c r="BL325" s="18" t="s">
        <v>170</v>
      </c>
      <c r="BM325" s="162" t="s">
        <v>446</v>
      </c>
    </row>
    <row r="326" spans="1:65" s="2" customFormat="1" ht="24.2" customHeight="1">
      <c r="A326" s="33"/>
      <c r="B326" s="150"/>
      <c r="C326" s="151" t="s">
        <v>447</v>
      </c>
      <c r="D326" s="151" t="s">
        <v>165</v>
      </c>
      <c r="E326" s="152" t="s">
        <v>448</v>
      </c>
      <c r="F326" s="153" t="s">
        <v>449</v>
      </c>
      <c r="G326" s="154" t="s">
        <v>177</v>
      </c>
      <c r="H326" s="155">
        <v>12.691000000000001</v>
      </c>
      <c r="I326" s="156"/>
      <c r="J326" s="157">
        <f>ROUND(I326*H326,2)</f>
        <v>0</v>
      </c>
      <c r="K326" s="153" t="s">
        <v>169</v>
      </c>
      <c r="L326" s="34"/>
      <c r="M326" s="158" t="s">
        <v>1</v>
      </c>
      <c r="N326" s="159" t="s">
        <v>41</v>
      </c>
      <c r="O326" s="59"/>
      <c r="P326" s="160">
        <f>O326*H326</f>
        <v>0</v>
      </c>
      <c r="Q326" s="160">
        <v>0</v>
      </c>
      <c r="R326" s="160">
        <f>Q326*H326</f>
        <v>0</v>
      </c>
      <c r="S326" s="160">
        <v>0</v>
      </c>
      <c r="T326" s="161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2" t="s">
        <v>170</v>
      </c>
      <c r="AT326" s="162" t="s">
        <v>165</v>
      </c>
      <c r="AU326" s="162" t="s">
        <v>85</v>
      </c>
      <c r="AY326" s="18" t="s">
        <v>163</v>
      </c>
      <c r="BE326" s="163">
        <f>IF(N326="základní",J326,0)</f>
        <v>0</v>
      </c>
      <c r="BF326" s="163">
        <f>IF(N326="snížená",J326,0)</f>
        <v>0</v>
      </c>
      <c r="BG326" s="163">
        <f>IF(N326="zákl. přenesená",J326,0)</f>
        <v>0</v>
      </c>
      <c r="BH326" s="163">
        <f>IF(N326="sníž. přenesená",J326,0)</f>
        <v>0</v>
      </c>
      <c r="BI326" s="163">
        <f>IF(N326="nulová",J326,0)</f>
        <v>0</v>
      </c>
      <c r="BJ326" s="18" t="s">
        <v>83</v>
      </c>
      <c r="BK326" s="163">
        <f>ROUND(I326*H326,2)</f>
        <v>0</v>
      </c>
      <c r="BL326" s="18" t="s">
        <v>170</v>
      </c>
      <c r="BM326" s="162" t="s">
        <v>450</v>
      </c>
    </row>
    <row r="327" spans="1:65" s="2" customFormat="1" ht="16.5" customHeight="1">
      <c r="A327" s="33"/>
      <c r="B327" s="150"/>
      <c r="C327" s="151" t="s">
        <v>451</v>
      </c>
      <c r="D327" s="151" t="s">
        <v>165</v>
      </c>
      <c r="E327" s="152" t="s">
        <v>452</v>
      </c>
      <c r="F327" s="153" t="s">
        <v>453</v>
      </c>
      <c r="G327" s="154" t="s">
        <v>168</v>
      </c>
      <c r="H327" s="155">
        <v>6.1280000000000001</v>
      </c>
      <c r="I327" s="156"/>
      <c r="J327" s="157">
        <f>ROUND(I327*H327,2)</f>
        <v>0</v>
      </c>
      <c r="K327" s="153" t="s">
        <v>169</v>
      </c>
      <c r="L327" s="34"/>
      <c r="M327" s="158" t="s">
        <v>1</v>
      </c>
      <c r="N327" s="159" t="s">
        <v>41</v>
      </c>
      <c r="O327" s="59"/>
      <c r="P327" s="160">
        <f>O327*H327</f>
        <v>0</v>
      </c>
      <c r="Q327" s="160">
        <v>1.3520000000000001E-2</v>
      </c>
      <c r="R327" s="160">
        <f>Q327*H327</f>
        <v>8.2850560000000004E-2</v>
      </c>
      <c r="S327" s="160">
        <v>0</v>
      </c>
      <c r="T327" s="16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2" t="s">
        <v>170</v>
      </c>
      <c r="AT327" s="162" t="s">
        <v>165</v>
      </c>
      <c r="AU327" s="162" t="s">
        <v>85</v>
      </c>
      <c r="AY327" s="18" t="s">
        <v>163</v>
      </c>
      <c r="BE327" s="163">
        <f>IF(N327="základní",J327,0)</f>
        <v>0</v>
      </c>
      <c r="BF327" s="163">
        <f>IF(N327="snížená",J327,0)</f>
        <v>0</v>
      </c>
      <c r="BG327" s="163">
        <f>IF(N327="zákl. přenesená",J327,0)</f>
        <v>0</v>
      </c>
      <c r="BH327" s="163">
        <f>IF(N327="sníž. přenesená",J327,0)</f>
        <v>0</v>
      </c>
      <c r="BI327" s="163">
        <f>IF(N327="nulová",J327,0)</f>
        <v>0</v>
      </c>
      <c r="BJ327" s="18" t="s">
        <v>83</v>
      </c>
      <c r="BK327" s="163">
        <f>ROUND(I327*H327,2)</f>
        <v>0</v>
      </c>
      <c r="BL327" s="18" t="s">
        <v>170</v>
      </c>
      <c r="BM327" s="162" t="s">
        <v>454</v>
      </c>
    </row>
    <row r="328" spans="1:65" s="13" customFormat="1" ht="11.25">
      <c r="B328" s="164"/>
      <c r="D328" s="165" t="s">
        <v>172</v>
      </c>
      <c r="E328" s="166" t="s">
        <v>1</v>
      </c>
      <c r="F328" s="167" t="s">
        <v>455</v>
      </c>
      <c r="H328" s="168">
        <v>6.1280000000000001</v>
      </c>
      <c r="I328" s="169"/>
      <c r="L328" s="164"/>
      <c r="M328" s="170"/>
      <c r="N328" s="171"/>
      <c r="O328" s="171"/>
      <c r="P328" s="171"/>
      <c r="Q328" s="171"/>
      <c r="R328" s="171"/>
      <c r="S328" s="171"/>
      <c r="T328" s="172"/>
      <c r="AT328" s="166" t="s">
        <v>172</v>
      </c>
      <c r="AU328" s="166" t="s">
        <v>85</v>
      </c>
      <c r="AV328" s="13" t="s">
        <v>85</v>
      </c>
      <c r="AW328" s="13" t="s">
        <v>32</v>
      </c>
      <c r="AX328" s="13" t="s">
        <v>83</v>
      </c>
      <c r="AY328" s="166" t="s">
        <v>163</v>
      </c>
    </row>
    <row r="329" spans="1:65" s="2" customFormat="1" ht="16.5" customHeight="1">
      <c r="A329" s="33"/>
      <c r="B329" s="150"/>
      <c r="C329" s="151" t="s">
        <v>456</v>
      </c>
      <c r="D329" s="151" t="s">
        <v>165</v>
      </c>
      <c r="E329" s="152" t="s">
        <v>457</v>
      </c>
      <c r="F329" s="153" t="s">
        <v>458</v>
      </c>
      <c r="G329" s="154" t="s">
        <v>168</v>
      </c>
      <c r="H329" s="155">
        <v>6.1280000000000001</v>
      </c>
      <c r="I329" s="156"/>
      <c r="J329" s="157">
        <f>ROUND(I329*H329,2)</f>
        <v>0</v>
      </c>
      <c r="K329" s="153" t="s">
        <v>169</v>
      </c>
      <c r="L329" s="34"/>
      <c r="M329" s="158" t="s">
        <v>1</v>
      </c>
      <c r="N329" s="159" t="s">
        <v>41</v>
      </c>
      <c r="O329" s="59"/>
      <c r="P329" s="160">
        <f>O329*H329</f>
        <v>0</v>
      </c>
      <c r="Q329" s="160">
        <v>0</v>
      </c>
      <c r="R329" s="160">
        <f>Q329*H329</f>
        <v>0</v>
      </c>
      <c r="S329" s="160">
        <v>0</v>
      </c>
      <c r="T329" s="161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2" t="s">
        <v>170</v>
      </c>
      <c r="AT329" s="162" t="s">
        <v>165</v>
      </c>
      <c r="AU329" s="162" t="s">
        <v>85</v>
      </c>
      <c r="AY329" s="18" t="s">
        <v>163</v>
      </c>
      <c r="BE329" s="163">
        <f>IF(N329="základní",J329,0)</f>
        <v>0</v>
      </c>
      <c r="BF329" s="163">
        <f>IF(N329="snížená",J329,0)</f>
        <v>0</v>
      </c>
      <c r="BG329" s="163">
        <f>IF(N329="zákl. přenesená",J329,0)</f>
        <v>0</v>
      </c>
      <c r="BH329" s="163">
        <f>IF(N329="sníž. přenesená",J329,0)</f>
        <v>0</v>
      </c>
      <c r="BI329" s="163">
        <f>IF(N329="nulová",J329,0)</f>
        <v>0</v>
      </c>
      <c r="BJ329" s="18" t="s">
        <v>83</v>
      </c>
      <c r="BK329" s="163">
        <f>ROUND(I329*H329,2)</f>
        <v>0</v>
      </c>
      <c r="BL329" s="18" t="s">
        <v>170</v>
      </c>
      <c r="BM329" s="162" t="s">
        <v>459</v>
      </c>
    </row>
    <row r="330" spans="1:65" s="2" customFormat="1" ht="16.5" customHeight="1">
      <c r="A330" s="33"/>
      <c r="B330" s="150"/>
      <c r="C330" s="151" t="s">
        <v>460</v>
      </c>
      <c r="D330" s="151" t="s">
        <v>165</v>
      </c>
      <c r="E330" s="152" t="s">
        <v>461</v>
      </c>
      <c r="F330" s="153" t="s">
        <v>462</v>
      </c>
      <c r="G330" s="154" t="s">
        <v>223</v>
      </c>
      <c r="H330" s="155">
        <v>0.29499999999999998</v>
      </c>
      <c r="I330" s="156"/>
      <c r="J330" s="157">
        <f>ROUND(I330*H330,2)</f>
        <v>0</v>
      </c>
      <c r="K330" s="153" t="s">
        <v>169</v>
      </c>
      <c r="L330" s="34"/>
      <c r="M330" s="158" t="s">
        <v>1</v>
      </c>
      <c r="N330" s="159" t="s">
        <v>41</v>
      </c>
      <c r="O330" s="59"/>
      <c r="P330" s="160">
        <f>O330*H330</f>
        <v>0</v>
      </c>
      <c r="Q330" s="160">
        <v>1.06277</v>
      </c>
      <c r="R330" s="160">
        <f>Q330*H330</f>
        <v>0.31351714999999997</v>
      </c>
      <c r="S330" s="160">
        <v>0</v>
      </c>
      <c r="T330" s="161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2" t="s">
        <v>170</v>
      </c>
      <c r="AT330" s="162" t="s">
        <v>165</v>
      </c>
      <c r="AU330" s="162" t="s">
        <v>85</v>
      </c>
      <c r="AY330" s="18" t="s">
        <v>163</v>
      </c>
      <c r="BE330" s="163">
        <f>IF(N330="základní",J330,0)</f>
        <v>0</v>
      </c>
      <c r="BF330" s="163">
        <f>IF(N330="snížená",J330,0)</f>
        <v>0</v>
      </c>
      <c r="BG330" s="163">
        <f>IF(N330="zákl. přenesená",J330,0)</f>
        <v>0</v>
      </c>
      <c r="BH330" s="163">
        <f>IF(N330="sníž. přenesená",J330,0)</f>
        <v>0</v>
      </c>
      <c r="BI330" s="163">
        <f>IF(N330="nulová",J330,0)</f>
        <v>0</v>
      </c>
      <c r="BJ330" s="18" t="s">
        <v>83</v>
      </c>
      <c r="BK330" s="163">
        <f>ROUND(I330*H330,2)</f>
        <v>0</v>
      </c>
      <c r="BL330" s="18" t="s">
        <v>170</v>
      </c>
      <c r="BM330" s="162" t="s">
        <v>463</v>
      </c>
    </row>
    <row r="331" spans="1:65" s="13" customFormat="1" ht="11.25">
      <c r="B331" s="164"/>
      <c r="D331" s="165" t="s">
        <v>172</v>
      </c>
      <c r="E331" s="166" t="s">
        <v>1</v>
      </c>
      <c r="F331" s="167" t="s">
        <v>464</v>
      </c>
      <c r="H331" s="168">
        <v>0.29499999999999998</v>
      </c>
      <c r="I331" s="169"/>
      <c r="L331" s="164"/>
      <c r="M331" s="170"/>
      <c r="N331" s="171"/>
      <c r="O331" s="171"/>
      <c r="P331" s="171"/>
      <c r="Q331" s="171"/>
      <c r="R331" s="171"/>
      <c r="S331" s="171"/>
      <c r="T331" s="172"/>
      <c r="AT331" s="166" t="s">
        <v>172</v>
      </c>
      <c r="AU331" s="166" t="s">
        <v>85</v>
      </c>
      <c r="AV331" s="13" t="s">
        <v>85</v>
      </c>
      <c r="AW331" s="13" t="s">
        <v>32</v>
      </c>
      <c r="AX331" s="13" t="s">
        <v>83</v>
      </c>
      <c r="AY331" s="166" t="s">
        <v>163</v>
      </c>
    </row>
    <row r="332" spans="1:65" s="2" customFormat="1" ht="21.75" customHeight="1">
      <c r="A332" s="33"/>
      <c r="B332" s="150"/>
      <c r="C332" s="151" t="s">
        <v>465</v>
      </c>
      <c r="D332" s="151" t="s">
        <v>165</v>
      </c>
      <c r="E332" s="152" t="s">
        <v>466</v>
      </c>
      <c r="F332" s="153" t="s">
        <v>467</v>
      </c>
      <c r="G332" s="154" t="s">
        <v>168</v>
      </c>
      <c r="H332" s="155">
        <v>63.8</v>
      </c>
      <c r="I332" s="156"/>
      <c r="J332" s="157">
        <f>ROUND(I332*H332,2)</f>
        <v>0</v>
      </c>
      <c r="K332" s="153" t="s">
        <v>169</v>
      </c>
      <c r="L332" s="34"/>
      <c r="M332" s="158" t="s">
        <v>1</v>
      </c>
      <c r="N332" s="159" t="s">
        <v>41</v>
      </c>
      <c r="O332" s="59"/>
      <c r="P332" s="160">
        <f>O332*H332</f>
        <v>0</v>
      </c>
      <c r="Q332" s="160">
        <v>0.1173</v>
      </c>
      <c r="R332" s="160">
        <f>Q332*H332</f>
        <v>7.4837400000000001</v>
      </c>
      <c r="S332" s="160">
        <v>0</v>
      </c>
      <c r="T332" s="161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2" t="s">
        <v>170</v>
      </c>
      <c r="AT332" s="162" t="s">
        <v>165</v>
      </c>
      <c r="AU332" s="162" t="s">
        <v>85</v>
      </c>
      <c r="AY332" s="18" t="s">
        <v>163</v>
      </c>
      <c r="BE332" s="163">
        <f>IF(N332="základní",J332,0)</f>
        <v>0</v>
      </c>
      <c r="BF332" s="163">
        <f>IF(N332="snížená",J332,0)</f>
        <v>0</v>
      </c>
      <c r="BG332" s="163">
        <f>IF(N332="zákl. přenesená",J332,0)</f>
        <v>0</v>
      </c>
      <c r="BH332" s="163">
        <f>IF(N332="sníž. přenesená",J332,0)</f>
        <v>0</v>
      </c>
      <c r="BI332" s="163">
        <f>IF(N332="nulová",J332,0)</f>
        <v>0</v>
      </c>
      <c r="BJ332" s="18" t="s">
        <v>83</v>
      </c>
      <c r="BK332" s="163">
        <f>ROUND(I332*H332,2)</f>
        <v>0</v>
      </c>
      <c r="BL332" s="18" t="s">
        <v>170</v>
      </c>
      <c r="BM332" s="162" t="s">
        <v>468</v>
      </c>
    </row>
    <row r="333" spans="1:65" s="13" customFormat="1" ht="11.25">
      <c r="B333" s="164"/>
      <c r="D333" s="165" t="s">
        <v>172</v>
      </c>
      <c r="E333" s="166" t="s">
        <v>1</v>
      </c>
      <c r="F333" s="167" t="s">
        <v>469</v>
      </c>
      <c r="H333" s="168">
        <v>63.8</v>
      </c>
      <c r="I333" s="169"/>
      <c r="L333" s="164"/>
      <c r="M333" s="170"/>
      <c r="N333" s="171"/>
      <c r="O333" s="171"/>
      <c r="P333" s="171"/>
      <c r="Q333" s="171"/>
      <c r="R333" s="171"/>
      <c r="S333" s="171"/>
      <c r="T333" s="172"/>
      <c r="AT333" s="166" t="s">
        <v>172</v>
      </c>
      <c r="AU333" s="166" t="s">
        <v>85</v>
      </c>
      <c r="AV333" s="13" t="s">
        <v>85</v>
      </c>
      <c r="AW333" s="13" t="s">
        <v>32</v>
      </c>
      <c r="AX333" s="13" t="s">
        <v>83</v>
      </c>
      <c r="AY333" s="166" t="s">
        <v>163</v>
      </c>
    </row>
    <row r="334" spans="1:65" s="2" customFormat="1" ht="33" customHeight="1">
      <c r="A334" s="33"/>
      <c r="B334" s="150"/>
      <c r="C334" s="151" t="s">
        <v>470</v>
      </c>
      <c r="D334" s="151" t="s">
        <v>165</v>
      </c>
      <c r="E334" s="152" t="s">
        <v>471</v>
      </c>
      <c r="F334" s="153" t="s">
        <v>472</v>
      </c>
      <c r="G334" s="154" t="s">
        <v>168</v>
      </c>
      <c r="H334" s="155">
        <v>191.4</v>
      </c>
      <c r="I334" s="156"/>
      <c r="J334" s="157">
        <f>ROUND(I334*H334,2)</f>
        <v>0</v>
      </c>
      <c r="K334" s="153" t="s">
        <v>169</v>
      </c>
      <c r="L334" s="34"/>
      <c r="M334" s="158" t="s">
        <v>1</v>
      </c>
      <c r="N334" s="159" t="s">
        <v>41</v>
      </c>
      <c r="O334" s="59"/>
      <c r="P334" s="160">
        <f>O334*H334</f>
        <v>0</v>
      </c>
      <c r="Q334" s="160">
        <v>1.1730000000000001E-2</v>
      </c>
      <c r="R334" s="160">
        <f>Q334*H334</f>
        <v>2.2451220000000003</v>
      </c>
      <c r="S334" s="160">
        <v>0</v>
      </c>
      <c r="T334" s="161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2" t="s">
        <v>170</v>
      </c>
      <c r="AT334" s="162" t="s">
        <v>165</v>
      </c>
      <c r="AU334" s="162" t="s">
        <v>85</v>
      </c>
      <c r="AY334" s="18" t="s">
        <v>163</v>
      </c>
      <c r="BE334" s="163">
        <f>IF(N334="základní",J334,0)</f>
        <v>0</v>
      </c>
      <c r="BF334" s="163">
        <f>IF(N334="snížená",J334,0)</f>
        <v>0</v>
      </c>
      <c r="BG334" s="163">
        <f>IF(N334="zákl. přenesená",J334,0)</f>
        <v>0</v>
      </c>
      <c r="BH334" s="163">
        <f>IF(N334="sníž. přenesená",J334,0)</f>
        <v>0</v>
      </c>
      <c r="BI334" s="163">
        <f>IF(N334="nulová",J334,0)</f>
        <v>0</v>
      </c>
      <c r="BJ334" s="18" t="s">
        <v>83</v>
      </c>
      <c r="BK334" s="163">
        <f>ROUND(I334*H334,2)</f>
        <v>0</v>
      </c>
      <c r="BL334" s="18" t="s">
        <v>170</v>
      </c>
      <c r="BM334" s="162" t="s">
        <v>473</v>
      </c>
    </row>
    <row r="335" spans="1:65" s="15" customFormat="1" ht="11.25">
      <c r="B335" s="181"/>
      <c r="D335" s="165" t="s">
        <v>172</v>
      </c>
      <c r="E335" s="182" t="s">
        <v>1</v>
      </c>
      <c r="F335" s="183" t="s">
        <v>474</v>
      </c>
      <c r="H335" s="182" t="s">
        <v>1</v>
      </c>
      <c r="I335" s="184"/>
      <c r="L335" s="181"/>
      <c r="M335" s="185"/>
      <c r="N335" s="186"/>
      <c r="O335" s="186"/>
      <c r="P335" s="186"/>
      <c r="Q335" s="186"/>
      <c r="R335" s="186"/>
      <c r="S335" s="186"/>
      <c r="T335" s="187"/>
      <c r="AT335" s="182" t="s">
        <v>172</v>
      </c>
      <c r="AU335" s="182" t="s">
        <v>85</v>
      </c>
      <c r="AV335" s="15" t="s">
        <v>83</v>
      </c>
      <c r="AW335" s="15" t="s">
        <v>32</v>
      </c>
      <c r="AX335" s="15" t="s">
        <v>76</v>
      </c>
      <c r="AY335" s="182" t="s">
        <v>163</v>
      </c>
    </row>
    <row r="336" spans="1:65" s="13" customFormat="1" ht="11.25">
      <c r="B336" s="164"/>
      <c r="D336" s="165" t="s">
        <v>172</v>
      </c>
      <c r="E336" s="166" t="s">
        <v>1</v>
      </c>
      <c r="F336" s="167" t="s">
        <v>475</v>
      </c>
      <c r="H336" s="168">
        <v>191.4</v>
      </c>
      <c r="I336" s="169"/>
      <c r="L336" s="164"/>
      <c r="M336" s="170"/>
      <c r="N336" s="171"/>
      <c r="O336" s="171"/>
      <c r="P336" s="171"/>
      <c r="Q336" s="171"/>
      <c r="R336" s="171"/>
      <c r="S336" s="171"/>
      <c r="T336" s="172"/>
      <c r="AT336" s="166" t="s">
        <v>172</v>
      </c>
      <c r="AU336" s="166" t="s">
        <v>85</v>
      </c>
      <c r="AV336" s="13" t="s">
        <v>85</v>
      </c>
      <c r="AW336" s="13" t="s">
        <v>32</v>
      </c>
      <c r="AX336" s="13" t="s">
        <v>83</v>
      </c>
      <c r="AY336" s="166" t="s">
        <v>163</v>
      </c>
    </row>
    <row r="337" spans="1:65" s="2" customFormat="1" ht="24.2" customHeight="1">
      <c r="A337" s="33"/>
      <c r="B337" s="150"/>
      <c r="C337" s="151" t="s">
        <v>476</v>
      </c>
      <c r="D337" s="151" t="s">
        <v>165</v>
      </c>
      <c r="E337" s="152" t="s">
        <v>477</v>
      </c>
      <c r="F337" s="153" t="s">
        <v>478</v>
      </c>
      <c r="G337" s="154" t="s">
        <v>168</v>
      </c>
      <c r="H337" s="155">
        <v>4.8600000000000003</v>
      </c>
      <c r="I337" s="156"/>
      <c r="J337" s="157">
        <f>ROUND(I337*H337,2)</f>
        <v>0</v>
      </c>
      <c r="K337" s="153" t="s">
        <v>169</v>
      </c>
      <c r="L337" s="34"/>
      <c r="M337" s="158" t="s">
        <v>1</v>
      </c>
      <c r="N337" s="159" t="s">
        <v>41</v>
      </c>
      <c r="O337" s="59"/>
      <c r="P337" s="160">
        <f>O337*H337</f>
        <v>0</v>
      </c>
      <c r="Q337" s="160">
        <v>4.9840000000000002E-2</v>
      </c>
      <c r="R337" s="160">
        <f>Q337*H337</f>
        <v>0.24222240000000003</v>
      </c>
      <c r="S337" s="160">
        <v>0</v>
      </c>
      <c r="T337" s="161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2" t="s">
        <v>170</v>
      </c>
      <c r="AT337" s="162" t="s">
        <v>165</v>
      </c>
      <c r="AU337" s="162" t="s">
        <v>85</v>
      </c>
      <c r="AY337" s="18" t="s">
        <v>163</v>
      </c>
      <c r="BE337" s="163">
        <f>IF(N337="základní",J337,0)</f>
        <v>0</v>
      </c>
      <c r="BF337" s="163">
        <f>IF(N337="snížená",J337,0)</f>
        <v>0</v>
      </c>
      <c r="BG337" s="163">
        <f>IF(N337="zákl. přenesená",J337,0)</f>
        <v>0</v>
      </c>
      <c r="BH337" s="163">
        <f>IF(N337="sníž. přenesená",J337,0)</f>
        <v>0</v>
      </c>
      <c r="BI337" s="163">
        <f>IF(N337="nulová",J337,0)</f>
        <v>0</v>
      </c>
      <c r="BJ337" s="18" t="s">
        <v>83</v>
      </c>
      <c r="BK337" s="163">
        <f>ROUND(I337*H337,2)</f>
        <v>0</v>
      </c>
      <c r="BL337" s="18" t="s">
        <v>170</v>
      </c>
      <c r="BM337" s="162" t="s">
        <v>479</v>
      </c>
    </row>
    <row r="338" spans="1:65" s="15" customFormat="1" ht="11.25">
      <c r="B338" s="181"/>
      <c r="D338" s="165" t="s">
        <v>172</v>
      </c>
      <c r="E338" s="182" t="s">
        <v>1</v>
      </c>
      <c r="F338" s="183" t="s">
        <v>480</v>
      </c>
      <c r="H338" s="182" t="s">
        <v>1</v>
      </c>
      <c r="I338" s="184"/>
      <c r="L338" s="181"/>
      <c r="M338" s="185"/>
      <c r="N338" s="186"/>
      <c r="O338" s="186"/>
      <c r="P338" s="186"/>
      <c r="Q338" s="186"/>
      <c r="R338" s="186"/>
      <c r="S338" s="186"/>
      <c r="T338" s="187"/>
      <c r="AT338" s="182" t="s">
        <v>172</v>
      </c>
      <c r="AU338" s="182" t="s">
        <v>85</v>
      </c>
      <c r="AV338" s="15" t="s">
        <v>83</v>
      </c>
      <c r="AW338" s="15" t="s">
        <v>32</v>
      </c>
      <c r="AX338" s="15" t="s">
        <v>76</v>
      </c>
      <c r="AY338" s="182" t="s">
        <v>163</v>
      </c>
    </row>
    <row r="339" spans="1:65" s="13" customFormat="1" ht="11.25">
      <c r="B339" s="164"/>
      <c r="D339" s="165" t="s">
        <v>172</v>
      </c>
      <c r="E339" s="166" t="s">
        <v>1</v>
      </c>
      <c r="F339" s="167" t="s">
        <v>481</v>
      </c>
      <c r="H339" s="168">
        <v>4.8600000000000003</v>
      </c>
      <c r="I339" s="169"/>
      <c r="L339" s="164"/>
      <c r="M339" s="170"/>
      <c r="N339" s="171"/>
      <c r="O339" s="171"/>
      <c r="P339" s="171"/>
      <c r="Q339" s="171"/>
      <c r="R339" s="171"/>
      <c r="S339" s="171"/>
      <c r="T339" s="172"/>
      <c r="AT339" s="166" t="s">
        <v>172</v>
      </c>
      <c r="AU339" s="166" t="s">
        <v>85</v>
      </c>
      <c r="AV339" s="13" t="s">
        <v>85</v>
      </c>
      <c r="AW339" s="13" t="s">
        <v>32</v>
      </c>
      <c r="AX339" s="13" t="s">
        <v>83</v>
      </c>
      <c r="AY339" s="166" t="s">
        <v>163</v>
      </c>
    </row>
    <row r="340" spans="1:65" s="2" customFormat="1" ht="16.5" customHeight="1">
      <c r="A340" s="33"/>
      <c r="B340" s="150"/>
      <c r="C340" s="151" t="s">
        <v>482</v>
      </c>
      <c r="D340" s="151" t="s">
        <v>165</v>
      </c>
      <c r="E340" s="152" t="s">
        <v>483</v>
      </c>
      <c r="F340" s="153" t="s">
        <v>484</v>
      </c>
      <c r="G340" s="154" t="s">
        <v>177</v>
      </c>
      <c r="H340" s="155">
        <v>6.7030000000000003</v>
      </c>
      <c r="I340" s="156"/>
      <c r="J340" s="157">
        <f>ROUND(I340*H340,2)</f>
        <v>0</v>
      </c>
      <c r="K340" s="153" t="s">
        <v>169</v>
      </c>
      <c r="L340" s="34"/>
      <c r="M340" s="158" t="s">
        <v>1</v>
      </c>
      <c r="N340" s="159" t="s">
        <v>41</v>
      </c>
      <c r="O340" s="59"/>
      <c r="P340" s="160">
        <f>O340*H340</f>
        <v>0</v>
      </c>
      <c r="Q340" s="160">
        <v>1.98</v>
      </c>
      <c r="R340" s="160">
        <f>Q340*H340</f>
        <v>13.271940000000001</v>
      </c>
      <c r="S340" s="160">
        <v>0</v>
      </c>
      <c r="T340" s="161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2" t="s">
        <v>170</v>
      </c>
      <c r="AT340" s="162" t="s">
        <v>165</v>
      </c>
      <c r="AU340" s="162" t="s">
        <v>85</v>
      </c>
      <c r="AY340" s="18" t="s">
        <v>163</v>
      </c>
      <c r="BE340" s="163">
        <f>IF(N340="základní",J340,0)</f>
        <v>0</v>
      </c>
      <c r="BF340" s="163">
        <f>IF(N340="snížená",J340,0)</f>
        <v>0</v>
      </c>
      <c r="BG340" s="163">
        <f>IF(N340="zákl. přenesená",J340,0)</f>
        <v>0</v>
      </c>
      <c r="BH340" s="163">
        <f>IF(N340="sníž. přenesená",J340,0)</f>
        <v>0</v>
      </c>
      <c r="BI340" s="163">
        <f>IF(N340="nulová",J340,0)</f>
        <v>0</v>
      </c>
      <c r="BJ340" s="18" t="s">
        <v>83</v>
      </c>
      <c r="BK340" s="163">
        <f>ROUND(I340*H340,2)</f>
        <v>0</v>
      </c>
      <c r="BL340" s="18" t="s">
        <v>170</v>
      </c>
      <c r="BM340" s="162" t="s">
        <v>485</v>
      </c>
    </row>
    <row r="341" spans="1:65" s="15" customFormat="1" ht="11.25">
      <c r="B341" s="181"/>
      <c r="D341" s="165" t="s">
        <v>172</v>
      </c>
      <c r="E341" s="182" t="s">
        <v>1</v>
      </c>
      <c r="F341" s="183" t="s">
        <v>486</v>
      </c>
      <c r="H341" s="182" t="s">
        <v>1</v>
      </c>
      <c r="I341" s="184"/>
      <c r="L341" s="181"/>
      <c r="M341" s="185"/>
      <c r="N341" s="186"/>
      <c r="O341" s="186"/>
      <c r="P341" s="186"/>
      <c r="Q341" s="186"/>
      <c r="R341" s="186"/>
      <c r="S341" s="186"/>
      <c r="T341" s="187"/>
      <c r="AT341" s="182" t="s">
        <v>172</v>
      </c>
      <c r="AU341" s="182" t="s">
        <v>85</v>
      </c>
      <c r="AV341" s="15" t="s">
        <v>83</v>
      </c>
      <c r="AW341" s="15" t="s">
        <v>32</v>
      </c>
      <c r="AX341" s="15" t="s">
        <v>76</v>
      </c>
      <c r="AY341" s="182" t="s">
        <v>163</v>
      </c>
    </row>
    <row r="342" spans="1:65" s="13" customFormat="1" ht="11.25">
      <c r="B342" s="164"/>
      <c r="D342" s="165" t="s">
        <v>172</v>
      </c>
      <c r="E342" s="166" t="s">
        <v>1</v>
      </c>
      <c r="F342" s="167" t="s">
        <v>487</v>
      </c>
      <c r="H342" s="168">
        <v>6.7030000000000003</v>
      </c>
      <c r="I342" s="169"/>
      <c r="L342" s="164"/>
      <c r="M342" s="170"/>
      <c r="N342" s="171"/>
      <c r="O342" s="171"/>
      <c r="P342" s="171"/>
      <c r="Q342" s="171"/>
      <c r="R342" s="171"/>
      <c r="S342" s="171"/>
      <c r="T342" s="172"/>
      <c r="AT342" s="166" t="s">
        <v>172</v>
      </c>
      <c r="AU342" s="166" t="s">
        <v>85</v>
      </c>
      <c r="AV342" s="13" t="s">
        <v>85</v>
      </c>
      <c r="AW342" s="13" t="s">
        <v>32</v>
      </c>
      <c r="AX342" s="13" t="s">
        <v>83</v>
      </c>
      <c r="AY342" s="166" t="s">
        <v>163</v>
      </c>
    </row>
    <row r="343" spans="1:65" s="2" customFormat="1" ht="16.5" customHeight="1">
      <c r="A343" s="33"/>
      <c r="B343" s="150"/>
      <c r="C343" s="151" t="s">
        <v>488</v>
      </c>
      <c r="D343" s="151" t="s">
        <v>165</v>
      </c>
      <c r="E343" s="152" t="s">
        <v>483</v>
      </c>
      <c r="F343" s="153" t="s">
        <v>484</v>
      </c>
      <c r="G343" s="154" t="s">
        <v>177</v>
      </c>
      <c r="H343" s="155">
        <v>1.446</v>
      </c>
      <c r="I343" s="156"/>
      <c r="J343" s="157">
        <f>ROUND(I343*H343,2)</f>
        <v>0</v>
      </c>
      <c r="K343" s="153" t="s">
        <v>169</v>
      </c>
      <c r="L343" s="34"/>
      <c r="M343" s="158" t="s">
        <v>1</v>
      </c>
      <c r="N343" s="159" t="s">
        <v>41</v>
      </c>
      <c r="O343" s="59"/>
      <c r="P343" s="160">
        <f>O343*H343</f>
        <v>0</v>
      </c>
      <c r="Q343" s="160">
        <v>1.98</v>
      </c>
      <c r="R343" s="160">
        <f>Q343*H343</f>
        <v>2.8630800000000001</v>
      </c>
      <c r="S343" s="160">
        <v>0</v>
      </c>
      <c r="T343" s="161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2" t="s">
        <v>170</v>
      </c>
      <c r="AT343" s="162" t="s">
        <v>165</v>
      </c>
      <c r="AU343" s="162" t="s">
        <v>85</v>
      </c>
      <c r="AY343" s="18" t="s">
        <v>163</v>
      </c>
      <c r="BE343" s="163">
        <f>IF(N343="základní",J343,0)</f>
        <v>0</v>
      </c>
      <c r="BF343" s="163">
        <f>IF(N343="snížená",J343,0)</f>
        <v>0</v>
      </c>
      <c r="BG343" s="163">
        <f>IF(N343="zákl. přenesená",J343,0)</f>
        <v>0</v>
      </c>
      <c r="BH343" s="163">
        <f>IF(N343="sníž. přenesená",J343,0)</f>
        <v>0</v>
      </c>
      <c r="BI343" s="163">
        <f>IF(N343="nulová",J343,0)</f>
        <v>0</v>
      </c>
      <c r="BJ343" s="18" t="s">
        <v>83</v>
      </c>
      <c r="BK343" s="163">
        <f>ROUND(I343*H343,2)</f>
        <v>0</v>
      </c>
      <c r="BL343" s="18" t="s">
        <v>170</v>
      </c>
      <c r="BM343" s="162" t="s">
        <v>489</v>
      </c>
    </row>
    <row r="344" spans="1:65" s="13" customFormat="1" ht="11.25">
      <c r="B344" s="164"/>
      <c r="D344" s="165" t="s">
        <v>172</v>
      </c>
      <c r="E344" s="166" t="s">
        <v>1</v>
      </c>
      <c r="F344" s="167" t="s">
        <v>490</v>
      </c>
      <c r="H344" s="168">
        <v>0.79300000000000004</v>
      </c>
      <c r="I344" s="169"/>
      <c r="L344" s="164"/>
      <c r="M344" s="170"/>
      <c r="N344" s="171"/>
      <c r="O344" s="171"/>
      <c r="P344" s="171"/>
      <c r="Q344" s="171"/>
      <c r="R344" s="171"/>
      <c r="S344" s="171"/>
      <c r="T344" s="172"/>
      <c r="AT344" s="166" t="s">
        <v>172</v>
      </c>
      <c r="AU344" s="166" t="s">
        <v>85</v>
      </c>
      <c r="AV344" s="13" t="s">
        <v>85</v>
      </c>
      <c r="AW344" s="13" t="s">
        <v>32</v>
      </c>
      <c r="AX344" s="13" t="s">
        <v>76</v>
      </c>
      <c r="AY344" s="166" t="s">
        <v>163</v>
      </c>
    </row>
    <row r="345" spans="1:65" s="13" customFormat="1" ht="11.25">
      <c r="B345" s="164"/>
      <c r="D345" s="165" t="s">
        <v>172</v>
      </c>
      <c r="E345" s="166" t="s">
        <v>1</v>
      </c>
      <c r="F345" s="167" t="s">
        <v>491</v>
      </c>
      <c r="H345" s="168">
        <v>0.31900000000000001</v>
      </c>
      <c r="I345" s="169"/>
      <c r="L345" s="164"/>
      <c r="M345" s="170"/>
      <c r="N345" s="171"/>
      <c r="O345" s="171"/>
      <c r="P345" s="171"/>
      <c r="Q345" s="171"/>
      <c r="R345" s="171"/>
      <c r="S345" s="171"/>
      <c r="T345" s="172"/>
      <c r="AT345" s="166" t="s">
        <v>172</v>
      </c>
      <c r="AU345" s="166" t="s">
        <v>85</v>
      </c>
      <c r="AV345" s="13" t="s">
        <v>85</v>
      </c>
      <c r="AW345" s="13" t="s">
        <v>32</v>
      </c>
      <c r="AX345" s="13" t="s">
        <v>76</v>
      </c>
      <c r="AY345" s="166" t="s">
        <v>163</v>
      </c>
    </row>
    <row r="346" spans="1:65" s="13" customFormat="1" ht="11.25">
      <c r="B346" s="164"/>
      <c r="D346" s="165" t="s">
        <v>172</v>
      </c>
      <c r="E346" s="166" t="s">
        <v>1</v>
      </c>
      <c r="F346" s="167" t="s">
        <v>492</v>
      </c>
      <c r="H346" s="168">
        <v>0.33400000000000002</v>
      </c>
      <c r="I346" s="169"/>
      <c r="L346" s="164"/>
      <c r="M346" s="170"/>
      <c r="N346" s="171"/>
      <c r="O346" s="171"/>
      <c r="P346" s="171"/>
      <c r="Q346" s="171"/>
      <c r="R346" s="171"/>
      <c r="S346" s="171"/>
      <c r="T346" s="172"/>
      <c r="AT346" s="166" t="s">
        <v>172</v>
      </c>
      <c r="AU346" s="166" t="s">
        <v>85</v>
      </c>
      <c r="AV346" s="13" t="s">
        <v>85</v>
      </c>
      <c r="AW346" s="13" t="s">
        <v>32</v>
      </c>
      <c r="AX346" s="13" t="s">
        <v>76</v>
      </c>
      <c r="AY346" s="166" t="s">
        <v>163</v>
      </c>
    </row>
    <row r="347" spans="1:65" s="14" customFormat="1" ht="11.25">
      <c r="B347" s="173"/>
      <c r="D347" s="165" t="s">
        <v>172</v>
      </c>
      <c r="E347" s="174" t="s">
        <v>1</v>
      </c>
      <c r="F347" s="175" t="s">
        <v>174</v>
      </c>
      <c r="H347" s="176">
        <v>1.446</v>
      </c>
      <c r="I347" s="177"/>
      <c r="L347" s="173"/>
      <c r="M347" s="178"/>
      <c r="N347" s="179"/>
      <c r="O347" s="179"/>
      <c r="P347" s="179"/>
      <c r="Q347" s="179"/>
      <c r="R347" s="179"/>
      <c r="S347" s="179"/>
      <c r="T347" s="180"/>
      <c r="AT347" s="174" t="s">
        <v>172</v>
      </c>
      <c r="AU347" s="174" t="s">
        <v>85</v>
      </c>
      <c r="AV347" s="14" t="s">
        <v>170</v>
      </c>
      <c r="AW347" s="14" t="s">
        <v>32</v>
      </c>
      <c r="AX347" s="14" t="s">
        <v>83</v>
      </c>
      <c r="AY347" s="174" t="s">
        <v>163</v>
      </c>
    </row>
    <row r="348" spans="1:65" s="2" customFormat="1" ht="21.75" customHeight="1">
      <c r="A348" s="33"/>
      <c r="B348" s="150"/>
      <c r="C348" s="151" t="s">
        <v>493</v>
      </c>
      <c r="D348" s="151" t="s">
        <v>165</v>
      </c>
      <c r="E348" s="152" t="s">
        <v>494</v>
      </c>
      <c r="F348" s="153" t="s">
        <v>495</v>
      </c>
      <c r="G348" s="154" t="s">
        <v>168</v>
      </c>
      <c r="H348" s="155">
        <v>14.451000000000001</v>
      </c>
      <c r="I348" s="156"/>
      <c r="J348" s="157">
        <f>ROUND(I348*H348,2)</f>
        <v>0</v>
      </c>
      <c r="K348" s="153" t="s">
        <v>169</v>
      </c>
      <c r="L348" s="34"/>
      <c r="M348" s="158" t="s">
        <v>1</v>
      </c>
      <c r="N348" s="159" t="s">
        <v>41</v>
      </c>
      <c r="O348" s="59"/>
      <c r="P348" s="160">
        <f>O348*H348</f>
        <v>0</v>
      </c>
      <c r="Q348" s="160">
        <v>0.1837</v>
      </c>
      <c r="R348" s="160">
        <f>Q348*H348</f>
        <v>2.6546487000000001</v>
      </c>
      <c r="S348" s="160">
        <v>0</v>
      </c>
      <c r="T348" s="161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62" t="s">
        <v>170</v>
      </c>
      <c r="AT348" s="162" t="s">
        <v>165</v>
      </c>
      <c r="AU348" s="162" t="s">
        <v>85</v>
      </c>
      <c r="AY348" s="18" t="s">
        <v>163</v>
      </c>
      <c r="BE348" s="163">
        <f>IF(N348="základní",J348,0)</f>
        <v>0</v>
      </c>
      <c r="BF348" s="163">
        <f>IF(N348="snížená",J348,0)</f>
        <v>0</v>
      </c>
      <c r="BG348" s="163">
        <f>IF(N348="zákl. přenesená",J348,0)</f>
        <v>0</v>
      </c>
      <c r="BH348" s="163">
        <f>IF(N348="sníž. přenesená",J348,0)</f>
        <v>0</v>
      </c>
      <c r="BI348" s="163">
        <f>IF(N348="nulová",J348,0)</f>
        <v>0</v>
      </c>
      <c r="BJ348" s="18" t="s">
        <v>83</v>
      </c>
      <c r="BK348" s="163">
        <f>ROUND(I348*H348,2)</f>
        <v>0</v>
      </c>
      <c r="BL348" s="18" t="s">
        <v>170</v>
      </c>
      <c r="BM348" s="162" t="s">
        <v>496</v>
      </c>
    </row>
    <row r="349" spans="1:65" s="13" customFormat="1" ht="11.25">
      <c r="B349" s="164"/>
      <c r="D349" s="165" t="s">
        <v>172</v>
      </c>
      <c r="E349" s="166" t="s">
        <v>1</v>
      </c>
      <c r="F349" s="167" t="s">
        <v>497</v>
      </c>
      <c r="H349" s="168">
        <v>7.9249999999999998</v>
      </c>
      <c r="I349" s="169"/>
      <c r="L349" s="164"/>
      <c r="M349" s="170"/>
      <c r="N349" s="171"/>
      <c r="O349" s="171"/>
      <c r="P349" s="171"/>
      <c r="Q349" s="171"/>
      <c r="R349" s="171"/>
      <c r="S349" s="171"/>
      <c r="T349" s="172"/>
      <c r="AT349" s="166" t="s">
        <v>172</v>
      </c>
      <c r="AU349" s="166" t="s">
        <v>85</v>
      </c>
      <c r="AV349" s="13" t="s">
        <v>85</v>
      </c>
      <c r="AW349" s="13" t="s">
        <v>32</v>
      </c>
      <c r="AX349" s="13" t="s">
        <v>76</v>
      </c>
      <c r="AY349" s="166" t="s">
        <v>163</v>
      </c>
    </row>
    <row r="350" spans="1:65" s="13" customFormat="1" ht="11.25">
      <c r="B350" s="164"/>
      <c r="D350" s="165" t="s">
        <v>172</v>
      </c>
      <c r="E350" s="166" t="s">
        <v>1</v>
      </c>
      <c r="F350" s="167" t="s">
        <v>498</v>
      </c>
      <c r="H350" s="168">
        <v>3.1880000000000002</v>
      </c>
      <c r="I350" s="169"/>
      <c r="L350" s="164"/>
      <c r="M350" s="170"/>
      <c r="N350" s="171"/>
      <c r="O350" s="171"/>
      <c r="P350" s="171"/>
      <c r="Q350" s="171"/>
      <c r="R350" s="171"/>
      <c r="S350" s="171"/>
      <c r="T350" s="172"/>
      <c r="AT350" s="166" t="s">
        <v>172</v>
      </c>
      <c r="AU350" s="166" t="s">
        <v>85</v>
      </c>
      <c r="AV350" s="13" t="s">
        <v>85</v>
      </c>
      <c r="AW350" s="13" t="s">
        <v>32</v>
      </c>
      <c r="AX350" s="13" t="s">
        <v>76</v>
      </c>
      <c r="AY350" s="166" t="s">
        <v>163</v>
      </c>
    </row>
    <row r="351" spans="1:65" s="13" customFormat="1" ht="11.25">
      <c r="B351" s="164"/>
      <c r="D351" s="165" t="s">
        <v>172</v>
      </c>
      <c r="E351" s="166" t="s">
        <v>1</v>
      </c>
      <c r="F351" s="167" t="s">
        <v>499</v>
      </c>
      <c r="H351" s="168">
        <v>3.3380000000000001</v>
      </c>
      <c r="I351" s="169"/>
      <c r="L351" s="164"/>
      <c r="M351" s="170"/>
      <c r="N351" s="171"/>
      <c r="O351" s="171"/>
      <c r="P351" s="171"/>
      <c r="Q351" s="171"/>
      <c r="R351" s="171"/>
      <c r="S351" s="171"/>
      <c r="T351" s="172"/>
      <c r="AT351" s="166" t="s">
        <v>172</v>
      </c>
      <c r="AU351" s="166" t="s">
        <v>85</v>
      </c>
      <c r="AV351" s="13" t="s">
        <v>85</v>
      </c>
      <c r="AW351" s="13" t="s">
        <v>32</v>
      </c>
      <c r="AX351" s="13" t="s">
        <v>76</v>
      </c>
      <c r="AY351" s="166" t="s">
        <v>163</v>
      </c>
    </row>
    <row r="352" spans="1:65" s="14" customFormat="1" ht="11.25">
      <c r="B352" s="173"/>
      <c r="D352" s="165" t="s">
        <v>172</v>
      </c>
      <c r="E352" s="174" t="s">
        <v>1</v>
      </c>
      <c r="F352" s="175" t="s">
        <v>174</v>
      </c>
      <c r="H352" s="176">
        <v>14.451000000000001</v>
      </c>
      <c r="I352" s="177"/>
      <c r="L352" s="173"/>
      <c r="M352" s="178"/>
      <c r="N352" s="179"/>
      <c r="O352" s="179"/>
      <c r="P352" s="179"/>
      <c r="Q352" s="179"/>
      <c r="R352" s="179"/>
      <c r="S352" s="179"/>
      <c r="T352" s="180"/>
      <c r="AT352" s="174" t="s">
        <v>172</v>
      </c>
      <c r="AU352" s="174" t="s">
        <v>85</v>
      </c>
      <c r="AV352" s="14" t="s">
        <v>170</v>
      </c>
      <c r="AW352" s="14" t="s">
        <v>32</v>
      </c>
      <c r="AX352" s="14" t="s">
        <v>83</v>
      </c>
      <c r="AY352" s="174" t="s">
        <v>163</v>
      </c>
    </row>
    <row r="353" spans="1:65" s="2" customFormat="1" ht="24.2" customHeight="1">
      <c r="A353" s="33"/>
      <c r="B353" s="150"/>
      <c r="C353" s="151" t="s">
        <v>500</v>
      </c>
      <c r="D353" s="151" t="s">
        <v>165</v>
      </c>
      <c r="E353" s="152" t="s">
        <v>501</v>
      </c>
      <c r="F353" s="153" t="s">
        <v>502</v>
      </c>
      <c r="G353" s="154" t="s">
        <v>314</v>
      </c>
      <c r="H353" s="155">
        <v>30</v>
      </c>
      <c r="I353" s="156"/>
      <c r="J353" s="157">
        <f>ROUND(I353*H353,2)</f>
        <v>0</v>
      </c>
      <c r="K353" s="153" t="s">
        <v>169</v>
      </c>
      <c r="L353" s="34"/>
      <c r="M353" s="158" t="s">
        <v>1</v>
      </c>
      <c r="N353" s="159" t="s">
        <v>41</v>
      </c>
      <c r="O353" s="59"/>
      <c r="P353" s="160">
        <f>O353*H353</f>
        <v>0</v>
      </c>
      <c r="Q353" s="160">
        <v>0.19663</v>
      </c>
      <c r="R353" s="160">
        <f>Q353*H353</f>
        <v>5.8989000000000003</v>
      </c>
      <c r="S353" s="160">
        <v>0</v>
      </c>
      <c r="T353" s="161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2" t="s">
        <v>170</v>
      </c>
      <c r="AT353" s="162" t="s">
        <v>165</v>
      </c>
      <c r="AU353" s="162" t="s">
        <v>85</v>
      </c>
      <c r="AY353" s="18" t="s">
        <v>163</v>
      </c>
      <c r="BE353" s="163">
        <f>IF(N353="základní",J353,0)</f>
        <v>0</v>
      </c>
      <c r="BF353" s="163">
        <f>IF(N353="snížená",J353,0)</f>
        <v>0</v>
      </c>
      <c r="BG353" s="163">
        <f>IF(N353="zákl. přenesená",J353,0)</f>
        <v>0</v>
      </c>
      <c r="BH353" s="163">
        <f>IF(N353="sníž. přenesená",J353,0)</f>
        <v>0</v>
      </c>
      <c r="BI353" s="163">
        <f>IF(N353="nulová",J353,0)</f>
        <v>0</v>
      </c>
      <c r="BJ353" s="18" t="s">
        <v>83</v>
      </c>
      <c r="BK353" s="163">
        <f>ROUND(I353*H353,2)</f>
        <v>0</v>
      </c>
      <c r="BL353" s="18" t="s">
        <v>170</v>
      </c>
      <c r="BM353" s="162" t="s">
        <v>503</v>
      </c>
    </row>
    <row r="354" spans="1:65" s="13" customFormat="1" ht="11.25">
      <c r="B354" s="164"/>
      <c r="D354" s="165" t="s">
        <v>172</v>
      </c>
      <c r="E354" s="166" t="s">
        <v>1</v>
      </c>
      <c r="F354" s="167" t="s">
        <v>504</v>
      </c>
      <c r="H354" s="168">
        <v>30</v>
      </c>
      <c r="I354" s="169"/>
      <c r="L354" s="164"/>
      <c r="M354" s="170"/>
      <c r="N354" s="171"/>
      <c r="O354" s="171"/>
      <c r="P354" s="171"/>
      <c r="Q354" s="171"/>
      <c r="R354" s="171"/>
      <c r="S354" s="171"/>
      <c r="T354" s="172"/>
      <c r="AT354" s="166" t="s">
        <v>172</v>
      </c>
      <c r="AU354" s="166" t="s">
        <v>85</v>
      </c>
      <c r="AV354" s="13" t="s">
        <v>85</v>
      </c>
      <c r="AW354" s="13" t="s">
        <v>32</v>
      </c>
      <c r="AX354" s="13" t="s">
        <v>83</v>
      </c>
      <c r="AY354" s="166" t="s">
        <v>163</v>
      </c>
    </row>
    <row r="355" spans="1:65" s="2" customFormat="1" ht="24.2" customHeight="1">
      <c r="A355" s="33"/>
      <c r="B355" s="150"/>
      <c r="C355" s="151" t="s">
        <v>505</v>
      </c>
      <c r="D355" s="151" t="s">
        <v>165</v>
      </c>
      <c r="E355" s="152" t="s">
        <v>506</v>
      </c>
      <c r="F355" s="153" t="s">
        <v>507</v>
      </c>
      <c r="G355" s="154" t="s">
        <v>243</v>
      </c>
      <c r="H355" s="155">
        <v>8</v>
      </c>
      <c r="I355" s="156"/>
      <c r="J355" s="157">
        <f>ROUND(I355*H355,2)</f>
        <v>0</v>
      </c>
      <c r="K355" s="153" t="s">
        <v>169</v>
      </c>
      <c r="L355" s="34"/>
      <c r="M355" s="158" t="s">
        <v>1</v>
      </c>
      <c r="N355" s="159" t="s">
        <v>41</v>
      </c>
      <c r="O355" s="59"/>
      <c r="P355" s="160">
        <f>O355*H355</f>
        <v>0</v>
      </c>
      <c r="Q355" s="160">
        <v>1.7770000000000001E-2</v>
      </c>
      <c r="R355" s="160">
        <f>Q355*H355</f>
        <v>0.14216000000000001</v>
      </c>
      <c r="S355" s="160">
        <v>0</v>
      </c>
      <c r="T355" s="161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2" t="s">
        <v>170</v>
      </c>
      <c r="AT355" s="162" t="s">
        <v>165</v>
      </c>
      <c r="AU355" s="162" t="s">
        <v>85</v>
      </c>
      <c r="AY355" s="18" t="s">
        <v>163</v>
      </c>
      <c r="BE355" s="163">
        <f>IF(N355="základní",J355,0)</f>
        <v>0</v>
      </c>
      <c r="BF355" s="163">
        <f>IF(N355="snížená",J355,0)</f>
        <v>0</v>
      </c>
      <c r="BG355" s="163">
        <f>IF(N355="zákl. přenesená",J355,0)</f>
        <v>0</v>
      </c>
      <c r="BH355" s="163">
        <f>IF(N355="sníž. přenesená",J355,0)</f>
        <v>0</v>
      </c>
      <c r="BI355" s="163">
        <f>IF(N355="nulová",J355,0)</f>
        <v>0</v>
      </c>
      <c r="BJ355" s="18" t="s">
        <v>83</v>
      </c>
      <c r="BK355" s="163">
        <f>ROUND(I355*H355,2)</f>
        <v>0</v>
      </c>
      <c r="BL355" s="18" t="s">
        <v>170</v>
      </c>
      <c r="BM355" s="162" t="s">
        <v>508</v>
      </c>
    </row>
    <row r="356" spans="1:65" s="13" customFormat="1" ht="11.25">
      <c r="B356" s="164"/>
      <c r="D356" s="165" t="s">
        <v>172</v>
      </c>
      <c r="E356" s="166" t="s">
        <v>1</v>
      </c>
      <c r="F356" s="167" t="s">
        <v>509</v>
      </c>
      <c r="H356" s="168">
        <v>8</v>
      </c>
      <c r="I356" s="169"/>
      <c r="L356" s="164"/>
      <c r="M356" s="170"/>
      <c r="N356" s="171"/>
      <c r="O356" s="171"/>
      <c r="P356" s="171"/>
      <c r="Q356" s="171"/>
      <c r="R356" s="171"/>
      <c r="S356" s="171"/>
      <c r="T356" s="172"/>
      <c r="AT356" s="166" t="s">
        <v>172</v>
      </c>
      <c r="AU356" s="166" t="s">
        <v>85</v>
      </c>
      <c r="AV356" s="13" t="s">
        <v>85</v>
      </c>
      <c r="AW356" s="13" t="s">
        <v>32</v>
      </c>
      <c r="AX356" s="13" t="s">
        <v>83</v>
      </c>
      <c r="AY356" s="166" t="s">
        <v>163</v>
      </c>
    </row>
    <row r="357" spans="1:65" s="2" customFormat="1" ht="24.2" customHeight="1">
      <c r="A357" s="33"/>
      <c r="B357" s="150"/>
      <c r="C357" s="188" t="s">
        <v>510</v>
      </c>
      <c r="D357" s="188" t="s">
        <v>246</v>
      </c>
      <c r="E357" s="189" t="s">
        <v>511</v>
      </c>
      <c r="F357" s="190" t="s">
        <v>512</v>
      </c>
      <c r="G357" s="191" t="s">
        <v>243</v>
      </c>
      <c r="H357" s="192">
        <v>6</v>
      </c>
      <c r="I357" s="193"/>
      <c r="J357" s="194">
        <f>ROUND(I357*H357,2)</f>
        <v>0</v>
      </c>
      <c r="K357" s="190" t="s">
        <v>169</v>
      </c>
      <c r="L357" s="195"/>
      <c r="M357" s="196" t="s">
        <v>1</v>
      </c>
      <c r="N357" s="197" t="s">
        <v>41</v>
      </c>
      <c r="O357" s="59"/>
      <c r="P357" s="160">
        <f>O357*H357</f>
        <v>0</v>
      </c>
      <c r="Q357" s="160">
        <v>1.2489999999999999E-2</v>
      </c>
      <c r="R357" s="160">
        <f>Q357*H357</f>
        <v>7.4939999999999993E-2</v>
      </c>
      <c r="S357" s="160">
        <v>0</v>
      </c>
      <c r="T357" s="161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62" t="s">
        <v>210</v>
      </c>
      <c r="AT357" s="162" t="s">
        <v>246</v>
      </c>
      <c r="AU357" s="162" t="s">
        <v>85</v>
      </c>
      <c r="AY357" s="18" t="s">
        <v>163</v>
      </c>
      <c r="BE357" s="163">
        <f>IF(N357="základní",J357,0)</f>
        <v>0</v>
      </c>
      <c r="BF357" s="163">
        <f>IF(N357="snížená",J357,0)</f>
        <v>0</v>
      </c>
      <c r="BG357" s="163">
        <f>IF(N357="zákl. přenesená",J357,0)</f>
        <v>0</v>
      </c>
      <c r="BH357" s="163">
        <f>IF(N357="sníž. přenesená",J357,0)</f>
        <v>0</v>
      </c>
      <c r="BI357" s="163">
        <f>IF(N357="nulová",J357,0)</f>
        <v>0</v>
      </c>
      <c r="BJ357" s="18" t="s">
        <v>83</v>
      </c>
      <c r="BK357" s="163">
        <f>ROUND(I357*H357,2)</f>
        <v>0</v>
      </c>
      <c r="BL357" s="18" t="s">
        <v>170</v>
      </c>
      <c r="BM357" s="162" t="s">
        <v>513</v>
      </c>
    </row>
    <row r="358" spans="1:65" s="13" customFormat="1" ht="11.25">
      <c r="B358" s="164"/>
      <c r="D358" s="165" t="s">
        <v>172</v>
      </c>
      <c r="E358" s="166" t="s">
        <v>1</v>
      </c>
      <c r="F358" s="167" t="s">
        <v>514</v>
      </c>
      <c r="H358" s="168">
        <v>6</v>
      </c>
      <c r="I358" s="169"/>
      <c r="L358" s="164"/>
      <c r="M358" s="170"/>
      <c r="N358" s="171"/>
      <c r="O358" s="171"/>
      <c r="P358" s="171"/>
      <c r="Q358" s="171"/>
      <c r="R358" s="171"/>
      <c r="S358" s="171"/>
      <c r="T358" s="172"/>
      <c r="AT358" s="166" t="s">
        <v>172</v>
      </c>
      <c r="AU358" s="166" t="s">
        <v>85</v>
      </c>
      <c r="AV358" s="13" t="s">
        <v>85</v>
      </c>
      <c r="AW358" s="13" t="s">
        <v>32</v>
      </c>
      <c r="AX358" s="13" t="s">
        <v>83</v>
      </c>
      <c r="AY358" s="166" t="s">
        <v>163</v>
      </c>
    </row>
    <row r="359" spans="1:65" s="2" customFormat="1" ht="24.2" customHeight="1">
      <c r="A359" s="33"/>
      <c r="B359" s="150"/>
      <c r="C359" s="188" t="s">
        <v>515</v>
      </c>
      <c r="D359" s="188" t="s">
        <v>246</v>
      </c>
      <c r="E359" s="189" t="s">
        <v>516</v>
      </c>
      <c r="F359" s="190" t="s">
        <v>517</v>
      </c>
      <c r="G359" s="191" t="s">
        <v>243</v>
      </c>
      <c r="H359" s="192">
        <v>2</v>
      </c>
      <c r="I359" s="193"/>
      <c r="J359" s="194">
        <f>ROUND(I359*H359,2)</f>
        <v>0</v>
      </c>
      <c r="K359" s="190" t="s">
        <v>169</v>
      </c>
      <c r="L359" s="195"/>
      <c r="M359" s="196" t="s">
        <v>1</v>
      </c>
      <c r="N359" s="197" t="s">
        <v>41</v>
      </c>
      <c r="O359" s="59"/>
      <c r="P359" s="160">
        <f>O359*H359</f>
        <v>0</v>
      </c>
      <c r="Q359" s="160">
        <v>1.272E-2</v>
      </c>
      <c r="R359" s="160">
        <f>Q359*H359</f>
        <v>2.5440000000000001E-2</v>
      </c>
      <c r="S359" s="160">
        <v>0</v>
      </c>
      <c r="T359" s="161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2" t="s">
        <v>210</v>
      </c>
      <c r="AT359" s="162" t="s">
        <v>246</v>
      </c>
      <c r="AU359" s="162" t="s">
        <v>85</v>
      </c>
      <c r="AY359" s="18" t="s">
        <v>163</v>
      </c>
      <c r="BE359" s="163">
        <f>IF(N359="základní",J359,0)</f>
        <v>0</v>
      </c>
      <c r="BF359" s="163">
        <f>IF(N359="snížená",J359,0)</f>
        <v>0</v>
      </c>
      <c r="BG359" s="163">
        <f>IF(N359="zákl. přenesená",J359,0)</f>
        <v>0</v>
      </c>
      <c r="BH359" s="163">
        <f>IF(N359="sníž. přenesená",J359,0)</f>
        <v>0</v>
      </c>
      <c r="BI359" s="163">
        <f>IF(N359="nulová",J359,0)</f>
        <v>0</v>
      </c>
      <c r="BJ359" s="18" t="s">
        <v>83</v>
      </c>
      <c r="BK359" s="163">
        <f>ROUND(I359*H359,2)</f>
        <v>0</v>
      </c>
      <c r="BL359" s="18" t="s">
        <v>170</v>
      </c>
      <c r="BM359" s="162" t="s">
        <v>518</v>
      </c>
    </row>
    <row r="360" spans="1:65" s="2" customFormat="1" ht="24.2" customHeight="1">
      <c r="A360" s="33"/>
      <c r="B360" s="150"/>
      <c r="C360" s="151" t="s">
        <v>519</v>
      </c>
      <c r="D360" s="151" t="s">
        <v>165</v>
      </c>
      <c r="E360" s="152" t="s">
        <v>520</v>
      </c>
      <c r="F360" s="153" t="s">
        <v>521</v>
      </c>
      <c r="G360" s="154" t="s">
        <v>243</v>
      </c>
      <c r="H360" s="155">
        <v>1</v>
      </c>
      <c r="I360" s="156"/>
      <c r="J360" s="157">
        <f>ROUND(I360*H360,2)</f>
        <v>0</v>
      </c>
      <c r="K360" s="153" t="s">
        <v>169</v>
      </c>
      <c r="L360" s="34"/>
      <c r="M360" s="158" t="s">
        <v>1</v>
      </c>
      <c r="N360" s="159" t="s">
        <v>41</v>
      </c>
      <c r="O360" s="59"/>
      <c r="P360" s="160">
        <f>O360*H360</f>
        <v>0</v>
      </c>
      <c r="Q360" s="160">
        <v>0</v>
      </c>
      <c r="R360" s="160">
        <f>Q360*H360</f>
        <v>0</v>
      </c>
      <c r="S360" s="160">
        <v>0</v>
      </c>
      <c r="T360" s="161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2" t="s">
        <v>170</v>
      </c>
      <c r="AT360" s="162" t="s">
        <v>165</v>
      </c>
      <c r="AU360" s="162" t="s">
        <v>85</v>
      </c>
      <c r="AY360" s="18" t="s">
        <v>163</v>
      </c>
      <c r="BE360" s="163">
        <f>IF(N360="základní",J360,0)</f>
        <v>0</v>
      </c>
      <c r="BF360" s="163">
        <f>IF(N360="snížená",J360,0)</f>
        <v>0</v>
      </c>
      <c r="BG360" s="163">
        <f>IF(N360="zákl. přenesená",J360,0)</f>
        <v>0</v>
      </c>
      <c r="BH360" s="163">
        <f>IF(N360="sníž. přenesená",J360,0)</f>
        <v>0</v>
      </c>
      <c r="BI360" s="163">
        <f>IF(N360="nulová",J360,0)</f>
        <v>0</v>
      </c>
      <c r="BJ360" s="18" t="s">
        <v>83</v>
      </c>
      <c r="BK360" s="163">
        <f>ROUND(I360*H360,2)</f>
        <v>0</v>
      </c>
      <c r="BL360" s="18" t="s">
        <v>170</v>
      </c>
      <c r="BM360" s="162" t="s">
        <v>522</v>
      </c>
    </row>
    <row r="361" spans="1:65" s="13" customFormat="1" ht="11.25">
      <c r="B361" s="164"/>
      <c r="D361" s="165" t="s">
        <v>172</v>
      </c>
      <c r="E361" s="166" t="s">
        <v>1</v>
      </c>
      <c r="F361" s="167" t="s">
        <v>523</v>
      </c>
      <c r="H361" s="168">
        <v>1</v>
      </c>
      <c r="I361" s="169"/>
      <c r="L361" s="164"/>
      <c r="M361" s="170"/>
      <c r="N361" s="171"/>
      <c r="O361" s="171"/>
      <c r="P361" s="171"/>
      <c r="Q361" s="171"/>
      <c r="R361" s="171"/>
      <c r="S361" s="171"/>
      <c r="T361" s="172"/>
      <c r="AT361" s="166" t="s">
        <v>172</v>
      </c>
      <c r="AU361" s="166" t="s">
        <v>85</v>
      </c>
      <c r="AV361" s="13" t="s">
        <v>85</v>
      </c>
      <c r="AW361" s="13" t="s">
        <v>32</v>
      </c>
      <c r="AX361" s="13" t="s">
        <v>83</v>
      </c>
      <c r="AY361" s="166" t="s">
        <v>163</v>
      </c>
    </row>
    <row r="362" spans="1:65" s="2" customFormat="1" ht="24.2" customHeight="1">
      <c r="A362" s="33"/>
      <c r="B362" s="150"/>
      <c r="C362" s="188" t="s">
        <v>524</v>
      </c>
      <c r="D362" s="188" t="s">
        <v>246</v>
      </c>
      <c r="E362" s="189" t="s">
        <v>525</v>
      </c>
      <c r="F362" s="190" t="s">
        <v>526</v>
      </c>
      <c r="G362" s="191" t="s">
        <v>243</v>
      </c>
      <c r="H362" s="192">
        <v>1</v>
      </c>
      <c r="I362" s="193"/>
      <c r="J362" s="194">
        <f>ROUND(I362*H362,2)</f>
        <v>0</v>
      </c>
      <c r="K362" s="190" t="s">
        <v>1</v>
      </c>
      <c r="L362" s="195"/>
      <c r="M362" s="196" t="s">
        <v>1</v>
      </c>
      <c r="N362" s="197" t="s">
        <v>41</v>
      </c>
      <c r="O362" s="59"/>
      <c r="P362" s="160">
        <f>O362*H362</f>
        <v>0</v>
      </c>
      <c r="Q362" s="160">
        <v>2.5999999999999999E-3</v>
      </c>
      <c r="R362" s="160">
        <f>Q362*H362</f>
        <v>2.5999999999999999E-3</v>
      </c>
      <c r="S362" s="160">
        <v>0</v>
      </c>
      <c r="T362" s="161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2" t="s">
        <v>210</v>
      </c>
      <c r="AT362" s="162" t="s">
        <v>246</v>
      </c>
      <c r="AU362" s="162" t="s">
        <v>85</v>
      </c>
      <c r="AY362" s="18" t="s">
        <v>163</v>
      </c>
      <c r="BE362" s="163">
        <f>IF(N362="základní",J362,0)</f>
        <v>0</v>
      </c>
      <c r="BF362" s="163">
        <f>IF(N362="snížená",J362,0)</f>
        <v>0</v>
      </c>
      <c r="BG362" s="163">
        <f>IF(N362="zákl. přenesená",J362,0)</f>
        <v>0</v>
      </c>
      <c r="BH362" s="163">
        <f>IF(N362="sníž. přenesená",J362,0)</f>
        <v>0</v>
      </c>
      <c r="BI362" s="163">
        <f>IF(N362="nulová",J362,0)</f>
        <v>0</v>
      </c>
      <c r="BJ362" s="18" t="s">
        <v>83</v>
      </c>
      <c r="BK362" s="163">
        <f>ROUND(I362*H362,2)</f>
        <v>0</v>
      </c>
      <c r="BL362" s="18" t="s">
        <v>170</v>
      </c>
      <c r="BM362" s="162" t="s">
        <v>527</v>
      </c>
    </row>
    <row r="363" spans="1:65" s="12" customFormat="1" ht="22.9" customHeight="1">
      <c r="B363" s="137"/>
      <c r="D363" s="138" t="s">
        <v>75</v>
      </c>
      <c r="E363" s="148" t="s">
        <v>215</v>
      </c>
      <c r="F363" s="148" t="s">
        <v>528</v>
      </c>
      <c r="I363" s="140"/>
      <c r="J363" s="149">
        <f>BK363</f>
        <v>0</v>
      </c>
      <c r="L363" s="137"/>
      <c r="M363" s="142"/>
      <c r="N363" s="143"/>
      <c r="O363" s="143"/>
      <c r="P363" s="144">
        <f>SUM(P364:P377)</f>
        <v>0</v>
      </c>
      <c r="Q363" s="143"/>
      <c r="R363" s="144">
        <f>SUM(R364:R377)</f>
        <v>0.13765788000000001</v>
      </c>
      <c r="S363" s="143"/>
      <c r="T363" s="145">
        <f>SUM(T364:T377)</f>
        <v>0</v>
      </c>
      <c r="AR363" s="138" t="s">
        <v>83</v>
      </c>
      <c r="AT363" s="146" t="s">
        <v>75</v>
      </c>
      <c r="AU363" s="146" t="s">
        <v>83</v>
      </c>
      <c r="AY363" s="138" t="s">
        <v>163</v>
      </c>
      <c r="BK363" s="147">
        <f>SUM(BK364:BK377)</f>
        <v>0</v>
      </c>
    </row>
    <row r="364" spans="1:65" s="2" customFormat="1" ht="24.2" customHeight="1">
      <c r="A364" s="33"/>
      <c r="B364" s="150"/>
      <c r="C364" s="151" t="s">
        <v>529</v>
      </c>
      <c r="D364" s="151" t="s">
        <v>165</v>
      </c>
      <c r="E364" s="152" t="s">
        <v>530</v>
      </c>
      <c r="F364" s="153" t="s">
        <v>531</v>
      </c>
      <c r="G364" s="154" t="s">
        <v>168</v>
      </c>
      <c r="H364" s="155">
        <v>14.451000000000001</v>
      </c>
      <c r="I364" s="156"/>
      <c r="J364" s="157">
        <f>ROUND(I364*H364,2)</f>
        <v>0</v>
      </c>
      <c r="K364" s="153" t="s">
        <v>169</v>
      </c>
      <c r="L364" s="34"/>
      <c r="M364" s="158" t="s">
        <v>1</v>
      </c>
      <c r="N364" s="159" t="s">
        <v>41</v>
      </c>
      <c r="O364" s="59"/>
      <c r="P364" s="160">
        <f>O364*H364</f>
        <v>0</v>
      </c>
      <c r="Q364" s="160">
        <v>4.6999999999999999E-4</v>
      </c>
      <c r="R364" s="160">
        <f>Q364*H364</f>
        <v>6.7919699999999996E-3</v>
      </c>
      <c r="S364" s="160">
        <v>0</v>
      </c>
      <c r="T364" s="16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2" t="s">
        <v>170</v>
      </c>
      <c r="AT364" s="162" t="s">
        <v>165</v>
      </c>
      <c r="AU364" s="162" t="s">
        <v>85</v>
      </c>
      <c r="AY364" s="18" t="s">
        <v>163</v>
      </c>
      <c r="BE364" s="163">
        <f>IF(N364="základní",J364,0)</f>
        <v>0</v>
      </c>
      <c r="BF364" s="163">
        <f>IF(N364="snížená",J364,0)</f>
        <v>0</v>
      </c>
      <c r="BG364" s="163">
        <f>IF(N364="zákl. přenesená",J364,0)</f>
        <v>0</v>
      </c>
      <c r="BH364" s="163">
        <f>IF(N364="sníž. přenesená",J364,0)</f>
        <v>0</v>
      </c>
      <c r="BI364" s="163">
        <f>IF(N364="nulová",J364,0)</f>
        <v>0</v>
      </c>
      <c r="BJ364" s="18" t="s">
        <v>83</v>
      </c>
      <c r="BK364" s="163">
        <f>ROUND(I364*H364,2)</f>
        <v>0</v>
      </c>
      <c r="BL364" s="18" t="s">
        <v>170</v>
      </c>
      <c r="BM364" s="162" t="s">
        <v>532</v>
      </c>
    </row>
    <row r="365" spans="1:65" s="15" customFormat="1" ht="11.25">
      <c r="B365" s="181"/>
      <c r="D365" s="165" t="s">
        <v>172</v>
      </c>
      <c r="E365" s="182" t="s">
        <v>1</v>
      </c>
      <c r="F365" s="183" t="s">
        <v>533</v>
      </c>
      <c r="H365" s="182" t="s">
        <v>1</v>
      </c>
      <c r="I365" s="184"/>
      <c r="L365" s="181"/>
      <c r="M365" s="185"/>
      <c r="N365" s="186"/>
      <c r="O365" s="186"/>
      <c r="P365" s="186"/>
      <c r="Q365" s="186"/>
      <c r="R365" s="186"/>
      <c r="S365" s="186"/>
      <c r="T365" s="187"/>
      <c r="AT365" s="182" t="s">
        <v>172</v>
      </c>
      <c r="AU365" s="182" t="s">
        <v>85</v>
      </c>
      <c r="AV365" s="15" t="s">
        <v>83</v>
      </c>
      <c r="AW365" s="15" t="s">
        <v>32</v>
      </c>
      <c r="AX365" s="15" t="s">
        <v>76</v>
      </c>
      <c r="AY365" s="182" t="s">
        <v>163</v>
      </c>
    </row>
    <row r="366" spans="1:65" s="13" customFormat="1" ht="11.25">
      <c r="B366" s="164"/>
      <c r="D366" s="165" t="s">
        <v>172</v>
      </c>
      <c r="E366" s="166" t="s">
        <v>1</v>
      </c>
      <c r="F366" s="167" t="s">
        <v>534</v>
      </c>
      <c r="H366" s="168">
        <v>14.451000000000001</v>
      </c>
      <c r="I366" s="169"/>
      <c r="L366" s="164"/>
      <c r="M366" s="170"/>
      <c r="N366" s="171"/>
      <c r="O366" s="171"/>
      <c r="P366" s="171"/>
      <c r="Q366" s="171"/>
      <c r="R366" s="171"/>
      <c r="S366" s="171"/>
      <c r="T366" s="172"/>
      <c r="AT366" s="166" t="s">
        <v>172</v>
      </c>
      <c r="AU366" s="166" t="s">
        <v>85</v>
      </c>
      <c r="AV366" s="13" t="s">
        <v>85</v>
      </c>
      <c r="AW366" s="13" t="s">
        <v>32</v>
      </c>
      <c r="AX366" s="13" t="s">
        <v>83</v>
      </c>
      <c r="AY366" s="166" t="s">
        <v>163</v>
      </c>
    </row>
    <row r="367" spans="1:65" s="2" customFormat="1" ht="24.2" customHeight="1">
      <c r="A367" s="33"/>
      <c r="B367" s="150"/>
      <c r="C367" s="151" t="s">
        <v>535</v>
      </c>
      <c r="D367" s="151" t="s">
        <v>165</v>
      </c>
      <c r="E367" s="152" t="s">
        <v>536</v>
      </c>
      <c r="F367" s="153" t="s">
        <v>537</v>
      </c>
      <c r="G367" s="154" t="s">
        <v>243</v>
      </c>
      <c r="H367" s="155">
        <v>1</v>
      </c>
      <c r="I367" s="156"/>
      <c r="J367" s="157">
        <f>ROUND(I367*H367,2)</f>
        <v>0</v>
      </c>
      <c r="K367" s="153" t="s">
        <v>1</v>
      </c>
      <c r="L367" s="34"/>
      <c r="M367" s="158" t="s">
        <v>1</v>
      </c>
      <c r="N367" s="159" t="s">
        <v>41</v>
      </c>
      <c r="O367" s="59"/>
      <c r="P367" s="160">
        <f>O367*H367</f>
        <v>0</v>
      </c>
      <c r="Q367" s="160">
        <v>3.4180000000000002E-2</v>
      </c>
      <c r="R367" s="160">
        <f>Q367*H367</f>
        <v>3.4180000000000002E-2</v>
      </c>
      <c r="S367" s="160">
        <v>0</v>
      </c>
      <c r="T367" s="161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2" t="s">
        <v>170</v>
      </c>
      <c r="AT367" s="162" t="s">
        <v>165</v>
      </c>
      <c r="AU367" s="162" t="s">
        <v>85</v>
      </c>
      <c r="AY367" s="18" t="s">
        <v>163</v>
      </c>
      <c r="BE367" s="163">
        <f>IF(N367="základní",J367,0)</f>
        <v>0</v>
      </c>
      <c r="BF367" s="163">
        <f>IF(N367="snížená",J367,0)</f>
        <v>0</v>
      </c>
      <c r="BG367" s="163">
        <f>IF(N367="zákl. přenesená",J367,0)</f>
        <v>0</v>
      </c>
      <c r="BH367" s="163">
        <f>IF(N367="sníž. přenesená",J367,0)</f>
        <v>0</v>
      </c>
      <c r="BI367" s="163">
        <f>IF(N367="nulová",J367,0)</f>
        <v>0</v>
      </c>
      <c r="BJ367" s="18" t="s">
        <v>83</v>
      </c>
      <c r="BK367" s="163">
        <f>ROUND(I367*H367,2)</f>
        <v>0</v>
      </c>
      <c r="BL367" s="18" t="s">
        <v>170</v>
      </c>
      <c r="BM367" s="162" t="s">
        <v>538</v>
      </c>
    </row>
    <row r="368" spans="1:65" s="2" customFormat="1" ht="24.2" customHeight="1">
      <c r="A368" s="33"/>
      <c r="B368" s="150"/>
      <c r="C368" s="151" t="s">
        <v>539</v>
      </c>
      <c r="D368" s="151" t="s">
        <v>165</v>
      </c>
      <c r="E368" s="152" t="s">
        <v>540</v>
      </c>
      <c r="F368" s="153" t="s">
        <v>541</v>
      </c>
      <c r="G368" s="154" t="s">
        <v>243</v>
      </c>
      <c r="H368" s="155">
        <v>1</v>
      </c>
      <c r="I368" s="156"/>
      <c r="J368" s="157">
        <f>ROUND(I368*H368,2)</f>
        <v>0</v>
      </c>
      <c r="K368" s="153" t="s">
        <v>1</v>
      </c>
      <c r="L368" s="34"/>
      <c r="M368" s="158" t="s">
        <v>1</v>
      </c>
      <c r="N368" s="159" t="s">
        <v>41</v>
      </c>
      <c r="O368" s="59"/>
      <c r="P368" s="160">
        <f>O368*H368</f>
        <v>0</v>
      </c>
      <c r="Q368" s="160">
        <v>3.4180000000000002E-2</v>
      </c>
      <c r="R368" s="160">
        <f>Q368*H368</f>
        <v>3.4180000000000002E-2</v>
      </c>
      <c r="S368" s="160">
        <v>0</v>
      </c>
      <c r="T368" s="161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2" t="s">
        <v>170</v>
      </c>
      <c r="AT368" s="162" t="s">
        <v>165</v>
      </c>
      <c r="AU368" s="162" t="s">
        <v>85</v>
      </c>
      <c r="AY368" s="18" t="s">
        <v>163</v>
      </c>
      <c r="BE368" s="163">
        <f>IF(N368="základní",J368,0)</f>
        <v>0</v>
      </c>
      <c r="BF368" s="163">
        <f>IF(N368="snížená",J368,0)</f>
        <v>0</v>
      </c>
      <c r="BG368" s="163">
        <f>IF(N368="zákl. přenesená",J368,0)</f>
        <v>0</v>
      </c>
      <c r="BH368" s="163">
        <f>IF(N368="sníž. přenesená",J368,0)</f>
        <v>0</v>
      </c>
      <c r="BI368" s="163">
        <f>IF(N368="nulová",J368,0)</f>
        <v>0</v>
      </c>
      <c r="BJ368" s="18" t="s">
        <v>83</v>
      </c>
      <c r="BK368" s="163">
        <f>ROUND(I368*H368,2)</f>
        <v>0</v>
      </c>
      <c r="BL368" s="18" t="s">
        <v>170</v>
      </c>
      <c r="BM368" s="162" t="s">
        <v>542</v>
      </c>
    </row>
    <row r="369" spans="1:65" s="2" customFormat="1" ht="24.2" customHeight="1">
      <c r="A369" s="33"/>
      <c r="B369" s="150"/>
      <c r="C369" s="151" t="s">
        <v>543</v>
      </c>
      <c r="D369" s="151" t="s">
        <v>165</v>
      </c>
      <c r="E369" s="152" t="s">
        <v>544</v>
      </c>
      <c r="F369" s="153" t="s">
        <v>545</v>
      </c>
      <c r="G369" s="154" t="s">
        <v>243</v>
      </c>
      <c r="H369" s="155">
        <v>1</v>
      </c>
      <c r="I369" s="156"/>
      <c r="J369" s="157">
        <f>ROUND(I369*H369,2)</f>
        <v>0</v>
      </c>
      <c r="K369" s="153" t="s">
        <v>1</v>
      </c>
      <c r="L369" s="34"/>
      <c r="M369" s="158" t="s">
        <v>1</v>
      </c>
      <c r="N369" s="159" t="s">
        <v>41</v>
      </c>
      <c r="O369" s="59"/>
      <c r="P369" s="160">
        <f>O369*H369</f>
        <v>0</v>
      </c>
      <c r="Q369" s="160">
        <v>3.4180000000000002E-2</v>
      </c>
      <c r="R369" s="160">
        <f>Q369*H369</f>
        <v>3.4180000000000002E-2</v>
      </c>
      <c r="S369" s="160">
        <v>0</v>
      </c>
      <c r="T369" s="161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2" t="s">
        <v>170</v>
      </c>
      <c r="AT369" s="162" t="s">
        <v>165</v>
      </c>
      <c r="AU369" s="162" t="s">
        <v>85</v>
      </c>
      <c r="AY369" s="18" t="s">
        <v>163</v>
      </c>
      <c r="BE369" s="163">
        <f>IF(N369="základní",J369,0)</f>
        <v>0</v>
      </c>
      <c r="BF369" s="163">
        <f>IF(N369="snížená",J369,0)</f>
        <v>0</v>
      </c>
      <c r="BG369" s="163">
        <f>IF(N369="zákl. přenesená",J369,0)</f>
        <v>0</v>
      </c>
      <c r="BH369" s="163">
        <f>IF(N369="sníž. přenesená",J369,0)</f>
        <v>0</v>
      </c>
      <c r="BI369" s="163">
        <f>IF(N369="nulová",J369,0)</f>
        <v>0</v>
      </c>
      <c r="BJ369" s="18" t="s">
        <v>83</v>
      </c>
      <c r="BK369" s="163">
        <f>ROUND(I369*H369,2)</f>
        <v>0</v>
      </c>
      <c r="BL369" s="18" t="s">
        <v>170</v>
      </c>
      <c r="BM369" s="162" t="s">
        <v>546</v>
      </c>
    </row>
    <row r="370" spans="1:65" s="2" customFormat="1" ht="33" customHeight="1">
      <c r="A370" s="33"/>
      <c r="B370" s="150"/>
      <c r="C370" s="151" t="s">
        <v>547</v>
      </c>
      <c r="D370" s="151" t="s">
        <v>165</v>
      </c>
      <c r="E370" s="152" t="s">
        <v>548</v>
      </c>
      <c r="F370" s="153" t="s">
        <v>549</v>
      </c>
      <c r="G370" s="154" t="s">
        <v>168</v>
      </c>
      <c r="H370" s="155">
        <v>63.8</v>
      </c>
      <c r="I370" s="156"/>
      <c r="J370" s="157">
        <f>ROUND(I370*H370,2)</f>
        <v>0</v>
      </c>
      <c r="K370" s="153" t="s">
        <v>169</v>
      </c>
      <c r="L370" s="34"/>
      <c r="M370" s="158" t="s">
        <v>1</v>
      </c>
      <c r="N370" s="159" t="s">
        <v>41</v>
      </c>
      <c r="O370" s="59"/>
      <c r="P370" s="160">
        <f>O370*H370</f>
        <v>0</v>
      </c>
      <c r="Q370" s="160">
        <v>1.2999999999999999E-4</v>
      </c>
      <c r="R370" s="160">
        <f>Q370*H370</f>
        <v>8.2939999999999993E-3</v>
      </c>
      <c r="S370" s="160">
        <v>0</v>
      </c>
      <c r="T370" s="161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2" t="s">
        <v>170</v>
      </c>
      <c r="AT370" s="162" t="s">
        <v>165</v>
      </c>
      <c r="AU370" s="162" t="s">
        <v>85</v>
      </c>
      <c r="AY370" s="18" t="s">
        <v>163</v>
      </c>
      <c r="BE370" s="163">
        <f>IF(N370="základní",J370,0)</f>
        <v>0</v>
      </c>
      <c r="BF370" s="163">
        <f>IF(N370="snížená",J370,0)</f>
        <v>0</v>
      </c>
      <c r="BG370" s="163">
        <f>IF(N370="zákl. přenesená",J370,0)</f>
        <v>0</v>
      </c>
      <c r="BH370" s="163">
        <f>IF(N370="sníž. přenesená",J370,0)</f>
        <v>0</v>
      </c>
      <c r="BI370" s="163">
        <f>IF(N370="nulová",J370,0)</f>
        <v>0</v>
      </c>
      <c r="BJ370" s="18" t="s">
        <v>83</v>
      </c>
      <c r="BK370" s="163">
        <f>ROUND(I370*H370,2)</f>
        <v>0</v>
      </c>
      <c r="BL370" s="18" t="s">
        <v>170</v>
      </c>
      <c r="BM370" s="162" t="s">
        <v>550</v>
      </c>
    </row>
    <row r="371" spans="1:65" s="15" customFormat="1" ht="11.25">
      <c r="B371" s="181"/>
      <c r="D371" s="165" t="s">
        <v>172</v>
      </c>
      <c r="E371" s="182" t="s">
        <v>1</v>
      </c>
      <c r="F371" s="183" t="s">
        <v>551</v>
      </c>
      <c r="H371" s="182" t="s">
        <v>1</v>
      </c>
      <c r="I371" s="184"/>
      <c r="L371" s="181"/>
      <c r="M371" s="185"/>
      <c r="N371" s="186"/>
      <c r="O371" s="186"/>
      <c r="P371" s="186"/>
      <c r="Q371" s="186"/>
      <c r="R371" s="186"/>
      <c r="S371" s="186"/>
      <c r="T371" s="187"/>
      <c r="AT371" s="182" t="s">
        <v>172</v>
      </c>
      <c r="AU371" s="182" t="s">
        <v>85</v>
      </c>
      <c r="AV371" s="15" t="s">
        <v>83</v>
      </c>
      <c r="AW371" s="15" t="s">
        <v>32</v>
      </c>
      <c r="AX371" s="15" t="s">
        <v>76</v>
      </c>
      <c r="AY371" s="182" t="s">
        <v>163</v>
      </c>
    </row>
    <row r="372" spans="1:65" s="13" customFormat="1" ht="11.25">
      <c r="B372" s="164"/>
      <c r="D372" s="165" t="s">
        <v>172</v>
      </c>
      <c r="E372" s="166" t="s">
        <v>1</v>
      </c>
      <c r="F372" s="167" t="s">
        <v>552</v>
      </c>
      <c r="H372" s="168">
        <v>63.8</v>
      </c>
      <c r="I372" s="169"/>
      <c r="L372" s="164"/>
      <c r="M372" s="170"/>
      <c r="N372" s="171"/>
      <c r="O372" s="171"/>
      <c r="P372" s="171"/>
      <c r="Q372" s="171"/>
      <c r="R372" s="171"/>
      <c r="S372" s="171"/>
      <c r="T372" s="172"/>
      <c r="AT372" s="166" t="s">
        <v>172</v>
      </c>
      <c r="AU372" s="166" t="s">
        <v>85</v>
      </c>
      <c r="AV372" s="13" t="s">
        <v>85</v>
      </c>
      <c r="AW372" s="13" t="s">
        <v>32</v>
      </c>
      <c r="AX372" s="13" t="s">
        <v>83</v>
      </c>
      <c r="AY372" s="166" t="s">
        <v>163</v>
      </c>
    </row>
    <row r="373" spans="1:65" s="2" customFormat="1" ht="33" customHeight="1">
      <c r="A373" s="33"/>
      <c r="B373" s="150"/>
      <c r="C373" s="151" t="s">
        <v>553</v>
      </c>
      <c r="D373" s="151" t="s">
        <v>165</v>
      </c>
      <c r="E373" s="152" t="s">
        <v>554</v>
      </c>
      <c r="F373" s="153" t="s">
        <v>555</v>
      </c>
      <c r="G373" s="154" t="s">
        <v>168</v>
      </c>
      <c r="H373" s="155">
        <v>79.275000000000006</v>
      </c>
      <c r="I373" s="156"/>
      <c r="J373" s="157">
        <f>ROUND(I373*H373,2)</f>
        <v>0</v>
      </c>
      <c r="K373" s="153" t="s">
        <v>169</v>
      </c>
      <c r="L373" s="34"/>
      <c r="M373" s="158" t="s">
        <v>1</v>
      </c>
      <c r="N373" s="159" t="s">
        <v>41</v>
      </c>
      <c r="O373" s="59"/>
      <c r="P373" s="160">
        <f>O373*H373</f>
        <v>0</v>
      </c>
      <c r="Q373" s="160">
        <v>2.1000000000000001E-4</v>
      </c>
      <c r="R373" s="160">
        <f>Q373*H373</f>
        <v>1.6647750000000003E-2</v>
      </c>
      <c r="S373" s="160">
        <v>0</v>
      </c>
      <c r="T373" s="161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2" t="s">
        <v>170</v>
      </c>
      <c r="AT373" s="162" t="s">
        <v>165</v>
      </c>
      <c r="AU373" s="162" t="s">
        <v>85</v>
      </c>
      <c r="AY373" s="18" t="s">
        <v>163</v>
      </c>
      <c r="BE373" s="163">
        <f>IF(N373="základní",J373,0)</f>
        <v>0</v>
      </c>
      <c r="BF373" s="163">
        <f>IF(N373="snížená",J373,0)</f>
        <v>0</v>
      </c>
      <c r="BG373" s="163">
        <f>IF(N373="zákl. přenesená",J373,0)</f>
        <v>0</v>
      </c>
      <c r="BH373" s="163">
        <f>IF(N373="sníž. přenesená",J373,0)</f>
        <v>0</v>
      </c>
      <c r="BI373" s="163">
        <f>IF(N373="nulová",J373,0)</f>
        <v>0</v>
      </c>
      <c r="BJ373" s="18" t="s">
        <v>83</v>
      </c>
      <c r="BK373" s="163">
        <f>ROUND(I373*H373,2)</f>
        <v>0</v>
      </c>
      <c r="BL373" s="18" t="s">
        <v>170</v>
      </c>
      <c r="BM373" s="162" t="s">
        <v>556</v>
      </c>
    </row>
    <row r="374" spans="1:65" s="15" customFormat="1" ht="11.25">
      <c r="B374" s="181"/>
      <c r="D374" s="165" t="s">
        <v>172</v>
      </c>
      <c r="E374" s="182" t="s">
        <v>1</v>
      </c>
      <c r="F374" s="183" t="s">
        <v>557</v>
      </c>
      <c r="H374" s="182" t="s">
        <v>1</v>
      </c>
      <c r="I374" s="184"/>
      <c r="L374" s="181"/>
      <c r="M374" s="185"/>
      <c r="N374" s="186"/>
      <c r="O374" s="186"/>
      <c r="P374" s="186"/>
      <c r="Q374" s="186"/>
      <c r="R374" s="186"/>
      <c r="S374" s="186"/>
      <c r="T374" s="187"/>
      <c r="AT374" s="182" t="s">
        <v>172</v>
      </c>
      <c r="AU374" s="182" t="s">
        <v>85</v>
      </c>
      <c r="AV374" s="15" t="s">
        <v>83</v>
      </c>
      <c r="AW374" s="15" t="s">
        <v>32</v>
      </c>
      <c r="AX374" s="15" t="s">
        <v>76</v>
      </c>
      <c r="AY374" s="182" t="s">
        <v>163</v>
      </c>
    </row>
    <row r="375" spans="1:65" s="13" customFormat="1" ht="11.25">
      <c r="B375" s="164"/>
      <c r="D375" s="165" t="s">
        <v>172</v>
      </c>
      <c r="E375" s="166" t="s">
        <v>1</v>
      </c>
      <c r="F375" s="167" t="s">
        <v>558</v>
      </c>
      <c r="H375" s="168">
        <v>79.275000000000006</v>
      </c>
      <c r="I375" s="169"/>
      <c r="L375" s="164"/>
      <c r="M375" s="170"/>
      <c r="N375" s="171"/>
      <c r="O375" s="171"/>
      <c r="P375" s="171"/>
      <c r="Q375" s="171"/>
      <c r="R375" s="171"/>
      <c r="S375" s="171"/>
      <c r="T375" s="172"/>
      <c r="AT375" s="166" t="s">
        <v>172</v>
      </c>
      <c r="AU375" s="166" t="s">
        <v>85</v>
      </c>
      <c r="AV375" s="13" t="s">
        <v>85</v>
      </c>
      <c r="AW375" s="13" t="s">
        <v>32</v>
      </c>
      <c r="AX375" s="13" t="s">
        <v>83</v>
      </c>
      <c r="AY375" s="166" t="s">
        <v>163</v>
      </c>
    </row>
    <row r="376" spans="1:65" s="2" customFormat="1" ht="24.2" customHeight="1">
      <c r="A376" s="33"/>
      <c r="B376" s="150"/>
      <c r="C376" s="151" t="s">
        <v>559</v>
      </c>
      <c r="D376" s="151" t="s">
        <v>165</v>
      </c>
      <c r="E376" s="152" t="s">
        <v>560</v>
      </c>
      <c r="F376" s="153" t="s">
        <v>561</v>
      </c>
      <c r="G376" s="154" t="s">
        <v>168</v>
      </c>
      <c r="H376" s="155">
        <v>84.603999999999999</v>
      </c>
      <c r="I376" s="156"/>
      <c r="J376" s="157">
        <f>ROUND(I376*H376,2)</f>
        <v>0</v>
      </c>
      <c r="K376" s="153" t="s">
        <v>169</v>
      </c>
      <c r="L376" s="34"/>
      <c r="M376" s="158" t="s">
        <v>1</v>
      </c>
      <c r="N376" s="159" t="s">
        <v>41</v>
      </c>
      <c r="O376" s="59"/>
      <c r="P376" s="160">
        <f>O376*H376</f>
        <v>0</v>
      </c>
      <c r="Q376" s="160">
        <v>4.0000000000000003E-5</v>
      </c>
      <c r="R376" s="160">
        <f>Q376*H376</f>
        <v>3.3841600000000002E-3</v>
      </c>
      <c r="S376" s="160">
        <v>0</v>
      </c>
      <c r="T376" s="161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62" t="s">
        <v>170</v>
      </c>
      <c r="AT376" s="162" t="s">
        <v>165</v>
      </c>
      <c r="AU376" s="162" t="s">
        <v>85</v>
      </c>
      <c r="AY376" s="18" t="s">
        <v>163</v>
      </c>
      <c r="BE376" s="163">
        <f>IF(N376="základní",J376,0)</f>
        <v>0</v>
      </c>
      <c r="BF376" s="163">
        <f>IF(N376="snížená",J376,0)</f>
        <v>0</v>
      </c>
      <c r="BG376" s="163">
        <f>IF(N376="zákl. přenesená",J376,0)</f>
        <v>0</v>
      </c>
      <c r="BH376" s="163">
        <f>IF(N376="sníž. přenesená",J376,0)</f>
        <v>0</v>
      </c>
      <c r="BI376" s="163">
        <f>IF(N376="nulová",J376,0)</f>
        <v>0</v>
      </c>
      <c r="BJ376" s="18" t="s">
        <v>83</v>
      </c>
      <c r="BK376" s="163">
        <f>ROUND(I376*H376,2)</f>
        <v>0</v>
      </c>
      <c r="BL376" s="18" t="s">
        <v>170</v>
      </c>
      <c r="BM376" s="162" t="s">
        <v>562</v>
      </c>
    </row>
    <row r="377" spans="1:65" s="13" customFormat="1" ht="11.25">
      <c r="B377" s="164"/>
      <c r="D377" s="165" t="s">
        <v>172</v>
      </c>
      <c r="E377" s="166" t="s">
        <v>1</v>
      </c>
      <c r="F377" s="167" t="s">
        <v>563</v>
      </c>
      <c r="H377" s="168">
        <v>84.603999999999999</v>
      </c>
      <c r="I377" s="169"/>
      <c r="L377" s="164"/>
      <c r="M377" s="170"/>
      <c r="N377" s="171"/>
      <c r="O377" s="171"/>
      <c r="P377" s="171"/>
      <c r="Q377" s="171"/>
      <c r="R377" s="171"/>
      <c r="S377" s="171"/>
      <c r="T377" s="172"/>
      <c r="AT377" s="166" t="s">
        <v>172</v>
      </c>
      <c r="AU377" s="166" t="s">
        <v>85</v>
      </c>
      <c r="AV377" s="13" t="s">
        <v>85</v>
      </c>
      <c r="AW377" s="13" t="s">
        <v>32</v>
      </c>
      <c r="AX377" s="13" t="s">
        <v>83</v>
      </c>
      <c r="AY377" s="166" t="s">
        <v>163</v>
      </c>
    </row>
    <row r="378" spans="1:65" s="12" customFormat="1" ht="22.9" customHeight="1">
      <c r="B378" s="137"/>
      <c r="D378" s="138" t="s">
        <v>75</v>
      </c>
      <c r="E378" s="148" t="s">
        <v>564</v>
      </c>
      <c r="F378" s="148" t="s">
        <v>565</v>
      </c>
      <c r="I378" s="140"/>
      <c r="J378" s="149">
        <f>BK378</f>
        <v>0</v>
      </c>
      <c r="L378" s="137"/>
      <c r="M378" s="142"/>
      <c r="N378" s="143"/>
      <c r="O378" s="143"/>
      <c r="P378" s="144">
        <f>P379</f>
        <v>0</v>
      </c>
      <c r="Q378" s="143"/>
      <c r="R378" s="144">
        <f>R379</f>
        <v>0</v>
      </c>
      <c r="S378" s="143"/>
      <c r="T378" s="145">
        <f>T379</f>
        <v>0</v>
      </c>
      <c r="AR378" s="138" t="s">
        <v>83</v>
      </c>
      <c r="AT378" s="146" t="s">
        <v>75</v>
      </c>
      <c r="AU378" s="146" t="s">
        <v>83</v>
      </c>
      <c r="AY378" s="138" t="s">
        <v>163</v>
      </c>
      <c r="BK378" s="147">
        <f>BK379</f>
        <v>0</v>
      </c>
    </row>
    <row r="379" spans="1:65" s="2" customFormat="1" ht="16.5" customHeight="1">
      <c r="A379" s="33"/>
      <c r="B379" s="150"/>
      <c r="C379" s="151" t="s">
        <v>566</v>
      </c>
      <c r="D379" s="151" t="s">
        <v>165</v>
      </c>
      <c r="E379" s="152" t="s">
        <v>567</v>
      </c>
      <c r="F379" s="153" t="s">
        <v>568</v>
      </c>
      <c r="G379" s="154" t="s">
        <v>223</v>
      </c>
      <c r="H379" s="155">
        <v>182.113</v>
      </c>
      <c r="I379" s="156"/>
      <c r="J379" s="157">
        <f>ROUND(I379*H379,2)</f>
        <v>0</v>
      </c>
      <c r="K379" s="153" t="s">
        <v>169</v>
      </c>
      <c r="L379" s="34"/>
      <c r="M379" s="158" t="s">
        <v>1</v>
      </c>
      <c r="N379" s="159" t="s">
        <v>41</v>
      </c>
      <c r="O379" s="59"/>
      <c r="P379" s="160">
        <f>O379*H379</f>
        <v>0</v>
      </c>
      <c r="Q379" s="160">
        <v>0</v>
      </c>
      <c r="R379" s="160">
        <f>Q379*H379</f>
        <v>0</v>
      </c>
      <c r="S379" s="160">
        <v>0</v>
      </c>
      <c r="T379" s="161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2" t="s">
        <v>170</v>
      </c>
      <c r="AT379" s="162" t="s">
        <v>165</v>
      </c>
      <c r="AU379" s="162" t="s">
        <v>85</v>
      </c>
      <c r="AY379" s="18" t="s">
        <v>163</v>
      </c>
      <c r="BE379" s="163">
        <f>IF(N379="základní",J379,0)</f>
        <v>0</v>
      </c>
      <c r="BF379" s="163">
        <f>IF(N379="snížená",J379,0)</f>
        <v>0</v>
      </c>
      <c r="BG379" s="163">
        <f>IF(N379="zákl. přenesená",J379,0)</f>
        <v>0</v>
      </c>
      <c r="BH379" s="163">
        <f>IF(N379="sníž. přenesená",J379,0)</f>
        <v>0</v>
      </c>
      <c r="BI379" s="163">
        <f>IF(N379="nulová",J379,0)</f>
        <v>0</v>
      </c>
      <c r="BJ379" s="18" t="s">
        <v>83</v>
      </c>
      <c r="BK379" s="163">
        <f>ROUND(I379*H379,2)</f>
        <v>0</v>
      </c>
      <c r="BL379" s="18" t="s">
        <v>170</v>
      </c>
      <c r="BM379" s="162" t="s">
        <v>569</v>
      </c>
    </row>
    <row r="380" spans="1:65" s="12" customFormat="1" ht="25.9" customHeight="1">
      <c r="B380" s="137"/>
      <c r="D380" s="138" t="s">
        <v>75</v>
      </c>
      <c r="E380" s="139" t="s">
        <v>570</v>
      </c>
      <c r="F380" s="139" t="s">
        <v>571</v>
      </c>
      <c r="I380" s="140"/>
      <c r="J380" s="141">
        <f>BK380</f>
        <v>0</v>
      </c>
      <c r="L380" s="137"/>
      <c r="M380" s="142"/>
      <c r="N380" s="143"/>
      <c r="O380" s="143"/>
      <c r="P380" s="144">
        <f>P381+P404+P434+P466+P490+P509+P516+P544+P553+P586+P656+P668</f>
        <v>0</v>
      </c>
      <c r="Q380" s="143"/>
      <c r="R380" s="144">
        <f>R381+R404+R434+R466+R490+R509+R516+R544+R553+R586+R656+R668</f>
        <v>19.495636719999997</v>
      </c>
      <c r="S380" s="143"/>
      <c r="T380" s="145">
        <f>T381+T404+T434+T466+T490+T509+T516+T544+T553+T586+T656+T668</f>
        <v>0</v>
      </c>
      <c r="AR380" s="138" t="s">
        <v>85</v>
      </c>
      <c r="AT380" s="146" t="s">
        <v>75</v>
      </c>
      <c r="AU380" s="146" t="s">
        <v>76</v>
      </c>
      <c r="AY380" s="138" t="s">
        <v>163</v>
      </c>
      <c r="BK380" s="147">
        <f>BK381+BK404+BK434+BK466+BK490+BK509+BK516+BK544+BK553+BK586+BK656+BK668</f>
        <v>0</v>
      </c>
    </row>
    <row r="381" spans="1:65" s="12" customFormat="1" ht="22.9" customHeight="1">
      <c r="B381" s="137"/>
      <c r="D381" s="138" t="s">
        <v>75</v>
      </c>
      <c r="E381" s="148" t="s">
        <v>572</v>
      </c>
      <c r="F381" s="148" t="s">
        <v>573</v>
      </c>
      <c r="I381" s="140"/>
      <c r="J381" s="149">
        <f>BK381</f>
        <v>0</v>
      </c>
      <c r="L381" s="137"/>
      <c r="M381" s="142"/>
      <c r="N381" s="143"/>
      <c r="O381" s="143"/>
      <c r="P381" s="144">
        <f>SUM(P382:P403)</f>
        <v>0</v>
      </c>
      <c r="Q381" s="143"/>
      <c r="R381" s="144">
        <f>SUM(R382:R403)</f>
        <v>0.9170952</v>
      </c>
      <c r="S381" s="143"/>
      <c r="T381" s="145">
        <f>SUM(T382:T403)</f>
        <v>0</v>
      </c>
      <c r="AR381" s="138" t="s">
        <v>85</v>
      </c>
      <c r="AT381" s="146" t="s">
        <v>75</v>
      </c>
      <c r="AU381" s="146" t="s">
        <v>83</v>
      </c>
      <c r="AY381" s="138" t="s">
        <v>163</v>
      </c>
      <c r="BK381" s="147">
        <f>SUM(BK382:BK403)</f>
        <v>0</v>
      </c>
    </row>
    <row r="382" spans="1:65" s="2" customFormat="1" ht="24.2" customHeight="1">
      <c r="A382" s="33"/>
      <c r="B382" s="150"/>
      <c r="C382" s="151" t="s">
        <v>574</v>
      </c>
      <c r="D382" s="151" t="s">
        <v>165</v>
      </c>
      <c r="E382" s="152" t="s">
        <v>575</v>
      </c>
      <c r="F382" s="153" t="s">
        <v>576</v>
      </c>
      <c r="G382" s="154" t="s">
        <v>168</v>
      </c>
      <c r="H382" s="155">
        <v>84.603999999999999</v>
      </c>
      <c r="I382" s="156"/>
      <c r="J382" s="157">
        <f>ROUND(I382*H382,2)</f>
        <v>0</v>
      </c>
      <c r="K382" s="153" t="s">
        <v>169</v>
      </c>
      <c r="L382" s="34"/>
      <c r="M382" s="158" t="s">
        <v>1</v>
      </c>
      <c r="N382" s="159" t="s">
        <v>41</v>
      </c>
      <c r="O382" s="59"/>
      <c r="P382" s="160">
        <f>O382*H382</f>
        <v>0</v>
      </c>
      <c r="Q382" s="160">
        <v>0</v>
      </c>
      <c r="R382" s="160">
        <f>Q382*H382</f>
        <v>0</v>
      </c>
      <c r="S382" s="160">
        <v>0</v>
      </c>
      <c r="T382" s="161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62" t="s">
        <v>251</v>
      </c>
      <c r="AT382" s="162" t="s">
        <v>165</v>
      </c>
      <c r="AU382" s="162" t="s">
        <v>85</v>
      </c>
      <c r="AY382" s="18" t="s">
        <v>163</v>
      </c>
      <c r="BE382" s="163">
        <f>IF(N382="základní",J382,0)</f>
        <v>0</v>
      </c>
      <c r="BF382" s="163">
        <f>IF(N382="snížená",J382,0)</f>
        <v>0</v>
      </c>
      <c r="BG382" s="163">
        <f>IF(N382="zákl. přenesená",J382,0)</f>
        <v>0</v>
      </c>
      <c r="BH382" s="163">
        <f>IF(N382="sníž. přenesená",J382,0)</f>
        <v>0</v>
      </c>
      <c r="BI382" s="163">
        <f>IF(N382="nulová",J382,0)</f>
        <v>0</v>
      </c>
      <c r="BJ382" s="18" t="s">
        <v>83</v>
      </c>
      <c r="BK382" s="163">
        <f>ROUND(I382*H382,2)</f>
        <v>0</v>
      </c>
      <c r="BL382" s="18" t="s">
        <v>251</v>
      </c>
      <c r="BM382" s="162" t="s">
        <v>577</v>
      </c>
    </row>
    <row r="383" spans="1:65" s="13" customFormat="1" ht="11.25">
      <c r="B383" s="164"/>
      <c r="D383" s="165" t="s">
        <v>172</v>
      </c>
      <c r="E383" s="166" t="s">
        <v>1</v>
      </c>
      <c r="F383" s="167" t="s">
        <v>563</v>
      </c>
      <c r="H383" s="168">
        <v>84.603999999999999</v>
      </c>
      <c r="I383" s="169"/>
      <c r="L383" s="164"/>
      <c r="M383" s="170"/>
      <c r="N383" s="171"/>
      <c r="O383" s="171"/>
      <c r="P383" s="171"/>
      <c r="Q383" s="171"/>
      <c r="R383" s="171"/>
      <c r="S383" s="171"/>
      <c r="T383" s="172"/>
      <c r="AT383" s="166" t="s">
        <v>172</v>
      </c>
      <c r="AU383" s="166" t="s">
        <v>85</v>
      </c>
      <c r="AV383" s="13" t="s">
        <v>85</v>
      </c>
      <c r="AW383" s="13" t="s">
        <v>32</v>
      </c>
      <c r="AX383" s="13" t="s">
        <v>83</v>
      </c>
      <c r="AY383" s="166" t="s">
        <v>163</v>
      </c>
    </row>
    <row r="384" spans="1:65" s="2" customFormat="1" ht="16.5" customHeight="1">
      <c r="A384" s="33"/>
      <c r="B384" s="150"/>
      <c r="C384" s="188" t="s">
        <v>578</v>
      </c>
      <c r="D384" s="188" t="s">
        <v>246</v>
      </c>
      <c r="E384" s="189" t="s">
        <v>579</v>
      </c>
      <c r="F384" s="190" t="s">
        <v>580</v>
      </c>
      <c r="G384" s="191" t="s">
        <v>223</v>
      </c>
      <c r="H384" s="192">
        <v>2.8000000000000001E-2</v>
      </c>
      <c r="I384" s="193"/>
      <c r="J384" s="194">
        <f>ROUND(I384*H384,2)</f>
        <v>0</v>
      </c>
      <c r="K384" s="190" t="s">
        <v>169</v>
      </c>
      <c r="L384" s="195"/>
      <c r="M384" s="196" t="s">
        <v>1</v>
      </c>
      <c r="N384" s="197" t="s">
        <v>41</v>
      </c>
      <c r="O384" s="59"/>
      <c r="P384" s="160">
        <f>O384*H384</f>
        <v>0</v>
      </c>
      <c r="Q384" s="160">
        <v>1</v>
      </c>
      <c r="R384" s="160">
        <f>Q384*H384</f>
        <v>2.8000000000000001E-2</v>
      </c>
      <c r="S384" s="160">
        <v>0</v>
      </c>
      <c r="T384" s="161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2" t="s">
        <v>341</v>
      </c>
      <c r="AT384" s="162" t="s">
        <v>246</v>
      </c>
      <c r="AU384" s="162" t="s">
        <v>85</v>
      </c>
      <c r="AY384" s="18" t="s">
        <v>163</v>
      </c>
      <c r="BE384" s="163">
        <f>IF(N384="základní",J384,0)</f>
        <v>0</v>
      </c>
      <c r="BF384" s="163">
        <f>IF(N384="snížená",J384,0)</f>
        <v>0</v>
      </c>
      <c r="BG384" s="163">
        <f>IF(N384="zákl. přenesená",J384,0)</f>
        <v>0</v>
      </c>
      <c r="BH384" s="163">
        <f>IF(N384="sníž. přenesená",J384,0)</f>
        <v>0</v>
      </c>
      <c r="BI384" s="163">
        <f>IF(N384="nulová",J384,0)</f>
        <v>0</v>
      </c>
      <c r="BJ384" s="18" t="s">
        <v>83</v>
      </c>
      <c r="BK384" s="163">
        <f>ROUND(I384*H384,2)</f>
        <v>0</v>
      </c>
      <c r="BL384" s="18" t="s">
        <v>251</v>
      </c>
      <c r="BM384" s="162" t="s">
        <v>581</v>
      </c>
    </row>
    <row r="385" spans="1:65" s="13" customFormat="1" ht="11.25">
      <c r="B385" s="164"/>
      <c r="D385" s="165" t="s">
        <v>172</v>
      </c>
      <c r="F385" s="167" t="s">
        <v>582</v>
      </c>
      <c r="H385" s="168">
        <v>2.8000000000000001E-2</v>
      </c>
      <c r="I385" s="169"/>
      <c r="L385" s="164"/>
      <c r="M385" s="170"/>
      <c r="N385" s="171"/>
      <c r="O385" s="171"/>
      <c r="P385" s="171"/>
      <c r="Q385" s="171"/>
      <c r="R385" s="171"/>
      <c r="S385" s="171"/>
      <c r="T385" s="172"/>
      <c r="AT385" s="166" t="s">
        <v>172</v>
      </c>
      <c r="AU385" s="166" t="s">
        <v>85</v>
      </c>
      <c r="AV385" s="13" t="s">
        <v>85</v>
      </c>
      <c r="AW385" s="13" t="s">
        <v>3</v>
      </c>
      <c r="AX385" s="13" t="s">
        <v>83</v>
      </c>
      <c r="AY385" s="166" t="s">
        <v>163</v>
      </c>
    </row>
    <row r="386" spans="1:65" s="2" customFormat="1" ht="24.2" customHeight="1">
      <c r="A386" s="33"/>
      <c r="B386" s="150"/>
      <c r="C386" s="151" t="s">
        <v>583</v>
      </c>
      <c r="D386" s="151" t="s">
        <v>165</v>
      </c>
      <c r="E386" s="152" t="s">
        <v>584</v>
      </c>
      <c r="F386" s="153" t="s">
        <v>585</v>
      </c>
      <c r="G386" s="154" t="s">
        <v>168</v>
      </c>
      <c r="H386" s="155">
        <v>40.85</v>
      </c>
      <c r="I386" s="156"/>
      <c r="J386" s="157">
        <f>ROUND(I386*H386,2)</f>
        <v>0</v>
      </c>
      <c r="K386" s="153" t="s">
        <v>169</v>
      </c>
      <c r="L386" s="34"/>
      <c r="M386" s="158" t="s">
        <v>1</v>
      </c>
      <c r="N386" s="159" t="s">
        <v>41</v>
      </c>
      <c r="O386" s="59"/>
      <c r="P386" s="160">
        <f>O386*H386</f>
        <v>0</v>
      </c>
      <c r="Q386" s="160">
        <v>0</v>
      </c>
      <c r="R386" s="160">
        <f>Q386*H386</f>
        <v>0</v>
      </c>
      <c r="S386" s="160">
        <v>0</v>
      </c>
      <c r="T386" s="161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62" t="s">
        <v>251</v>
      </c>
      <c r="AT386" s="162" t="s">
        <v>165</v>
      </c>
      <c r="AU386" s="162" t="s">
        <v>85</v>
      </c>
      <c r="AY386" s="18" t="s">
        <v>163</v>
      </c>
      <c r="BE386" s="163">
        <f>IF(N386="základní",J386,0)</f>
        <v>0</v>
      </c>
      <c r="BF386" s="163">
        <f>IF(N386="snížená",J386,0)</f>
        <v>0</v>
      </c>
      <c r="BG386" s="163">
        <f>IF(N386="zákl. přenesená",J386,0)</f>
        <v>0</v>
      </c>
      <c r="BH386" s="163">
        <f>IF(N386="sníž. přenesená",J386,0)</f>
        <v>0</v>
      </c>
      <c r="BI386" s="163">
        <f>IF(N386="nulová",J386,0)</f>
        <v>0</v>
      </c>
      <c r="BJ386" s="18" t="s">
        <v>83</v>
      </c>
      <c r="BK386" s="163">
        <f>ROUND(I386*H386,2)</f>
        <v>0</v>
      </c>
      <c r="BL386" s="18" t="s">
        <v>251</v>
      </c>
      <c r="BM386" s="162" t="s">
        <v>586</v>
      </c>
    </row>
    <row r="387" spans="1:65" s="13" customFormat="1" ht="11.25">
      <c r="B387" s="164"/>
      <c r="D387" s="165" t="s">
        <v>172</v>
      </c>
      <c r="E387" s="166" t="s">
        <v>1</v>
      </c>
      <c r="F387" s="167" t="s">
        <v>587</v>
      </c>
      <c r="H387" s="168">
        <v>40.85</v>
      </c>
      <c r="I387" s="169"/>
      <c r="L387" s="164"/>
      <c r="M387" s="170"/>
      <c r="N387" s="171"/>
      <c r="O387" s="171"/>
      <c r="P387" s="171"/>
      <c r="Q387" s="171"/>
      <c r="R387" s="171"/>
      <c r="S387" s="171"/>
      <c r="T387" s="172"/>
      <c r="AT387" s="166" t="s">
        <v>172</v>
      </c>
      <c r="AU387" s="166" t="s">
        <v>85</v>
      </c>
      <c r="AV387" s="13" t="s">
        <v>85</v>
      </c>
      <c r="AW387" s="13" t="s">
        <v>32</v>
      </c>
      <c r="AX387" s="13" t="s">
        <v>83</v>
      </c>
      <c r="AY387" s="166" t="s">
        <v>163</v>
      </c>
    </row>
    <row r="388" spans="1:65" s="2" customFormat="1" ht="16.5" customHeight="1">
      <c r="A388" s="33"/>
      <c r="B388" s="150"/>
      <c r="C388" s="188" t="s">
        <v>588</v>
      </c>
      <c r="D388" s="188" t="s">
        <v>246</v>
      </c>
      <c r="E388" s="189" t="s">
        <v>579</v>
      </c>
      <c r="F388" s="190" t="s">
        <v>580</v>
      </c>
      <c r="G388" s="191" t="s">
        <v>223</v>
      </c>
      <c r="H388" s="192">
        <v>1.4E-2</v>
      </c>
      <c r="I388" s="193"/>
      <c r="J388" s="194">
        <f>ROUND(I388*H388,2)</f>
        <v>0</v>
      </c>
      <c r="K388" s="190" t="s">
        <v>169</v>
      </c>
      <c r="L388" s="195"/>
      <c r="M388" s="196" t="s">
        <v>1</v>
      </c>
      <c r="N388" s="197" t="s">
        <v>41</v>
      </c>
      <c r="O388" s="59"/>
      <c r="P388" s="160">
        <f>O388*H388</f>
        <v>0</v>
      </c>
      <c r="Q388" s="160">
        <v>1</v>
      </c>
      <c r="R388" s="160">
        <f>Q388*H388</f>
        <v>1.4E-2</v>
      </c>
      <c r="S388" s="160">
        <v>0</v>
      </c>
      <c r="T388" s="161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2" t="s">
        <v>341</v>
      </c>
      <c r="AT388" s="162" t="s">
        <v>246</v>
      </c>
      <c r="AU388" s="162" t="s">
        <v>85</v>
      </c>
      <c r="AY388" s="18" t="s">
        <v>163</v>
      </c>
      <c r="BE388" s="163">
        <f>IF(N388="základní",J388,0)</f>
        <v>0</v>
      </c>
      <c r="BF388" s="163">
        <f>IF(N388="snížená",J388,0)</f>
        <v>0</v>
      </c>
      <c r="BG388" s="163">
        <f>IF(N388="zákl. přenesená",J388,0)</f>
        <v>0</v>
      </c>
      <c r="BH388" s="163">
        <f>IF(N388="sníž. přenesená",J388,0)</f>
        <v>0</v>
      </c>
      <c r="BI388" s="163">
        <f>IF(N388="nulová",J388,0)</f>
        <v>0</v>
      </c>
      <c r="BJ388" s="18" t="s">
        <v>83</v>
      </c>
      <c r="BK388" s="163">
        <f>ROUND(I388*H388,2)</f>
        <v>0</v>
      </c>
      <c r="BL388" s="18" t="s">
        <v>251</v>
      </c>
      <c r="BM388" s="162" t="s">
        <v>589</v>
      </c>
    </row>
    <row r="389" spans="1:65" s="13" customFormat="1" ht="11.25">
      <c r="B389" s="164"/>
      <c r="D389" s="165" t="s">
        <v>172</v>
      </c>
      <c r="F389" s="167" t="s">
        <v>590</v>
      </c>
      <c r="H389" s="168">
        <v>1.4E-2</v>
      </c>
      <c r="I389" s="169"/>
      <c r="L389" s="164"/>
      <c r="M389" s="170"/>
      <c r="N389" s="171"/>
      <c r="O389" s="171"/>
      <c r="P389" s="171"/>
      <c r="Q389" s="171"/>
      <c r="R389" s="171"/>
      <c r="S389" s="171"/>
      <c r="T389" s="172"/>
      <c r="AT389" s="166" t="s">
        <v>172</v>
      </c>
      <c r="AU389" s="166" t="s">
        <v>85</v>
      </c>
      <c r="AV389" s="13" t="s">
        <v>85</v>
      </c>
      <c r="AW389" s="13" t="s">
        <v>3</v>
      </c>
      <c r="AX389" s="13" t="s">
        <v>83</v>
      </c>
      <c r="AY389" s="166" t="s">
        <v>163</v>
      </c>
    </row>
    <row r="390" spans="1:65" s="2" customFormat="1" ht="24.2" customHeight="1">
      <c r="A390" s="33"/>
      <c r="B390" s="150"/>
      <c r="C390" s="151" t="s">
        <v>591</v>
      </c>
      <c r="D390" s="151" t="s">
        <v>165</v>
      </c>
      <c r="E390" s="152" t="s">
        <v>592</v>
      </c>
      <c r="F390" s="153" t="s">
        <v>593</v>
      </c>
      <c r="G390" s="154" t="s">
        <v>168</v>
      </c>
      <c r="H390" s="155">
        <v>84.603999999999999</v>
      </c>
      <c r="I390" s="156"/>
      <c r="J390" s="157">
        <f>ROUND(I390*H390,2)</f>
        <v>0</v>
      </c>
      <c r="K390" s="153" t="s">
        <v>169</v>
      </c>
      <c r="L390" s="34"/>
      <c r="M390" s="158" t="s">
        <v>1</v>
      </c>
      <c r="N390" s="159" t="s">
        <v>41</v>
      </c>
      <c r="O390" s="59"/>
      <c r="P390" s="160">
        <f>O390*H390</f>
        <v>0</v>
      </c>
      <c r="Q390" s="160">
        <v>4.0000000000000002E-4</v>
      </c>
      <c r="R390" s="160">
        <f>Q390*H390</f>
        <v>3.3841599999999999E-2</v>
      </c>
      <c r="S390" s="160">
        <v>0</v>
      </c>
      <c r="T390" s="161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2" t="s">
        <v>251</v>
      </c>
      <c r="AT390" s="162" t="s">
        <v>165</v>
      </c>
      <c r="AU390" s="162" t="s">
        <v>85</v>
      </c>
      <c r="AY390" s="18" t="s">
        <v>163</v>
      </c>
      <c r="BE390" s="163">
        <f>IF(N390="základní",J390,0)</f>
        <v>0</v>
      </c>
      <c r="BF390" s="163">
        <f>IF(N390="snížená",J390,0)</f>
        <v>0</v>
      </c>
      <c r="BG390" s="163">
        <f>IF(N390="zákl. přenesená",J390,0)</f>
        <v>0</v>
      </c>
      <c r="BH390" s="163">
        <f>IF(N390="sníž. přenesená",J390,0)</f>
        <v>0</v>
      </c>
      <c r="BI390" s="163">
        <f>IF(N390="nulová",J390,0)</f>
        <v>0</v>
      </c>
      <c r="BJ390" s="18" t="s">
        <v>83</v>
      </c>
      <c r="BK390" s="163">
        <f>ROUND(I390*H390,2)</f>
        <v>0</v>
      </c>
      <c r="BL390" s="18" t="s">
        <v>251</v>
      </c>
      <c r="BM390" s="162" t="s">
        <v>594</v>
      </c>
    </row>
    <row r="391" spans="1:65" s="13" customFormat="1" ht="11.25">
      <c r="B391" s="164"/>
      <c r="D391" s="165" t="s">
        <v>172</v>
      </c>
      <c r="E391" s="166" t="s">
        <v>1</v>
      </c>
      <c r="F391" s="167" t="s">
        <v>563</v>
      </c>
      <c r="H391" s="168">
        <v>84.603999999999999</v>
      </c>
      <c r="I391" s="169"/>
      <c r="L391" s="164"/>
      <c r="M391" s="170"/>
      <c r="N391" s="171"/>
      <c r="O391" s="171"/>
      <c r="P391" s="171"/>
      <c r="Q391" s="171"/>
      <c r="R391" s="171"/>
      <c r="S391" s="171"/>
      <c r="T391" s="172"/>
      <c r="AT391" s="166" t="s">
        <v>172</v>
      </c>
      <c r="AU391" s="166" t="s">
        <v>85</v>
      </c>
      <c r="AV391" s="13" t="s">
        <v>85</v>
      </c>
      <c r="AW391" s="13" t="s">
        <v>32</v>
      </c>
      <c r="AX391" s="13" t="s">
        <v>83</v>
      </c>
      <c r="AY391" s="166" t="s">
        <v>163</v>
      </c>
    </row>
    <row r="392" spans="1:65" s="2" customFormat="1" ht="44.25" customHeight="1">
      <c r="A392" s="33"/>
      <c r="B392" s="150"/>
      <c r="C392" s="188" t="s">
        <v>595</v>
      </c>
      <c r="D392" s="188" t="s">
        <v>246</v>
      </c>
      <c r="E392" s="189" t="s">
        <v>596</v>
      </c>
      <c r="F392" s="190" t="s">
        <v>597</v>
      </c>
      <c r="G392" s="191" t="s">
        <v>168</v>
      </c>
      <c r="H392" s="192">
        <v>98.605999999999995</v>
      </c>
      <c r="I392" s="193"/>
      <c r="J392" s="194">
        <f>ROUND(I392*H392,2)</f>
        <v>0</v>
      </c>
      <c r="K392" s="190" t="s">
        <v>169</v>
      </c>
      <c r="L392" s="195"/>
      <c r="M392" s="196" t="s">
        <v>1</v>
      </c>
      <c r="N392" s="197" t="s">
        <v>41</v>
      </c>
      <c r="O392" s="59"/>
      <c r="P392" s="160">
        <f>O392*H392</f>
        <v>0</v>
      </c>
      <c r="Q392" s="160">
        <v>5.4000000000000003E-3</v>
      </c>
      <c r="R392" s="160">
        <f>Q392*H392</f>
        <v>0.53247239999999996</v>
      </c>
      <c r="S392" s="160">
        <v>0</v>
      </c>
      <c r="T392" s="161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62" t="s">
        <v>341</v>
      </c>
      <c r="AT392" s="162" t="s">
        <v>246</v>
      </c>
      <c r="AU392" s="162" t="s">
        <v>85</v>
      </c>
      <c r="AY392" s="18" t="s">
        <v>163</v>
      </c>
      <c r="BE392" s="163">
        <f>IF(N392="základní",J392,0)</f>
        <v>0</v>
      </c>
      <c r="BF392" s="163">
        <f>IF(N392="snížená",J392,0)</f>
        <v>0</v>
      </c>
      <c r="BG392" s="163">
        <f>IF(N392="zákl. přenesená",J392,0)</f>
        <v>0</v>
      </c>
      <c r="BH392" s="163">
        <f>IF(N392="sníž. přenesená",J392,0)</f>
        <v>0</v>
      </c>
      <c r="BI392" s="163">
        <f>IF(N392="nulová",J392,0)</f>
        <v>0</v>
      </c>
      <c r="BJ392" s="18" t="s">
        <v>83</v>
      </c>
      <c r="BK392" s="163">
        <f>ROUND(I392*H392,2)</f>
        <v>0</v>
      </c>
      <c r="BL392" s="18" t="s">
        <v>251</v>
      </c>
      <c r="BM392" s="162" t="s">
        <v>598</v>
      </c>
    </row>
    <row r="393" spans="1:65" s="13" customFormat="1" ht="11.25">
      <c r="B393" s="164"/>
      <c r="D393" s="165" t="s">
        <v>172</v>
      </c>
      <c r="F393" s="167" t="s">
        <v>599</v>
      </c>
      <c r="H393" s="168">
        <v>98.605999999999995</v>
      </c>
      <c r="I393" s="169"/>
      <c r="L393" s="164"/>
      <c r="M393" s="170"/>
      <c r="N393" s="171"/>
      <c r="O393" s="171"/>
      <c r="P393" s="171"/>
      <c r="Q393" s="171"/>
      <c r="R393" s="171"/>
      <c r="S393" s="171"/>
      <c r="T393" s="172"/>
      <c r="AT393" s="166" t="s">
        <v>172</v>
      </c>
      <c r="AU393" s="166" t="s">
        <v>85</v>
      </c>
      <c r="AV393" s="13" t="s">
        <v>85</v>
      </c>
      <c r="AW393" s="13" t="s">
        <v>3</v>
      </c>
      <c r="AX393" s="13" t="s">
        <v>83</v>
      </c>
      <c r="AY393" s="166" t="s">
        <v>163</v>
      </c>
    </row>
    <row r="394" spans="1:65" s="2" customFormat="1" ht="24.2" customHeight="1">
      <c r="A394" s="33"/>
      <c r="B394" s="150"/>
      <c r="C394" s="151" t="s">
        <v>600</v>
      </c>
      <c r="D394" s="151" t="s">
        <v>165</v>
      </c>
      <c r="E394" s="152" t="s">
        <v>601</v>
      </c>
      <c r="F394" s="153" t="s">
        <v>602</v>
      </c>
      <c r="G394" s="154" t="s">
        <v>168</v>
      </c>
      <c r="H394" s="155">
        <v>40.85</v>
      </c>
      <c r="I394" s="156"/>
      <c r="J394" s="157">
        <f>ROUND(I394*H394,2)</f>
        <v>0</v>
      </c>
      <c r="K394" s="153" t="s">
        <v>169</v>
      </c>
      <c r="L394" s="34"/>
      <c r="M394" s="158" t="s">
        <v>1</v>
      </c>
      <c r="N394" s="159" t="s">
        <v>41</v>
      </c>
      <c r="O394" s="59"/>
      <c r="P394" s="160">
        <f>O394*H394</f>
        <v>0</v>
      </c>
      <c r="Q394" s="160">
        <v>4.0000000000000002E-4</v>
      </c>
      <c r="R394" s="160">
        <f>Q394*H394</f>
        <v>1.634E-2</v>
      </c>
      <c r="S394" s="160">
        <v>0</v>
      </c>
      <c r="T394" s="161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2" t="s">
        <v>251</v>
      </c>
      <c r="AT394" s="162" t="s">
        <v>165</v>
      </c>
      <c r="AU394" s="162" t="s">
        <v>85</v>
      </c>
      <c r="AY394" s="18" t="s">
        <v>163</v>
      </c>
      <c r="BE394" s="163">
        <f>IF(N394="základní",J394,0)</f>
        <v>0</v>
      </c>
      <c r="BF394" s="163">
        <f>IF(N394="snížená",J394,0)</f>
        <v>0</v>
      </c>
      <c r="BG394" s="163">
        <f>IF(N394="zákl. přenesená",J394,0)</f>
        <v>0</v>
      </c>
      <c r="BH394" s="163">
        <f>IF(N394="sníž. přenesená",J394,0)</f>
        <v>0</v>
      </c>
      <c r="BI394" s="163">
        <f>IF(N394="nulová",J394,0)</f>
        <v>0</v>
      </c>
      <c r="BJ394" s="18" t="s">
        <v>83</v>
      </c>
      <c r="BK394" s="163">
        <f>ROUND(I394*H394,2)</f>
        <v>0</v>
      </c>
      <c r="BL394" s="18" t="s">
        <v>251</v>
      </c>
      <c r="BM394" s="162" t="s">
        <v>603</v>
      </c>
    </row>
    <row r="395" spans="1:65" s="2" customFormat="1" ht="44.25" customHeight="1">
      <c r="A395" s="33"/>
      <c r="B395" s="150"/>
      <c r="C395" s="188" t="s">
        <v>604</v>
      </c>
      <c r="D395" s="188" t="s">
        <v>246</v>
      </c>
      <c r="E395" s="189" t="s">
        <v>596</v>
      </c>
      <c r="F395" s="190" t="s">
        <v>597</v>
      </c>
      <c r="G395" s="191" t="s">
        <v>168</v>
      </c>
      <c r="H395" s="192">
        <v>49.878</v>
      </c>
      <c r="I395" s="193"/>
      <c r="J395" s="194">
        <f>ROUND(I395*H395,2)</f>
        <v>0</v>
      </c>
      <c r="K395" s="190" t="s">
        <v>169</v>
      </c>
      <c r="L395" s="195"/>
      <c r="M395" s="196" t="s">
        <v>1</v>
      </c>
      <c r="N395" s="197" t="s">
        <v>41</v>
      </c>
      <c r="O395" s="59"/>
      <c r="P395" s="160">
        <f>O395*H395</f>
        <v>0</v>
      </c>
      <c r="Q395" s="160">
        <v>5.4000000000000003E-3</v>
      </c>
      <c r="R395" s="160">
        <f>Q395*H395</f>
        <v>0.2693412</v>
      </c>
      <c r="S395" s="160">
        <v>0</v>
      </c>
      <c r="T395" s="161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2" t="s">
        <v>341</v>
      </c>
      <c r="AT395" s="162" t="s">
        <v>246</v>
      </c>
      <c r="AU395" s="162" t="s">
        <v>85</v>
      </c>
      <c r="AY395" s="18" t="s">
        <v>163</v>
      </c>
      <c r="BE395" s="163">
        <f>IF(N395="základní",J395,0)</f>
        <v>0</v>
      </c>
      <c r="BF395" s="163">
        <f>IF(N395="snížená",J395,0)</f>
        <v>0</v>
      </c>
      <c r="BG395" s="163">
        <f>IF(N395="zákl. přenesená",J395,0)</f>
        <v>0</v>
      </c>
      <c r="BH395" s="163">
        <f>IF(N395="sníž. přenesená",J395,0)</f>
        <v>0</v>
      </c>
      <c r="BI395" s="163">
        <f>IF(N395="nulová",J395,0)</f>
        <v>0</v>
      </c>
      <c r="BJ395" s="18" t="s">
        <v>83</v>
      </c>
      <c r="BK395" s="163">
        <f>ROUND(I395*H395,2)</f>
        <v>0</v>
      </c>
      <c r="BL395" s="18" t="s">
        <v>251</v>
      </c>
      <c r="BM395" s="162" t="s">
        <v>605</v>
      </c>
    </row>
    <row r="396" spans="1:65" s="13" customFormat="1" ht="11.25">
      <c r="B396" s="164"/>
      <c r="D396" s="165" t="s">
        <v>172</v>
      </c>
      <c r="F396" s="167" t="s">
        <v>606</v>
      </c>
      <c r="H396" s="168">
        <v>49.878</v>
      </c>
      <c r="I396" s="169"/>
      <c r="L396" s="164"/>
      <c r="M396" s="170"/>
      <c r="N396" s="171"/>
      <c r="O396" s="171"/>
      <c r="P396" s="171"/>
      <c r="Q396" s="171"/>
      <c r="R396" s="171"/>
      <c r="S396" s="171"/>
      <c r="T396" s="172"/>
      <c r="AT396" s="166" t="s">
        <v>172</v>
      </c>
      <c r="AU396" s="166" t="s">
        <v>85</v>
      </c>
      <c r="AV396" s="13" t="s">
        <v>85</v>
      </c>
      <c r="AW396" s="13" t="s">
        <v>3</v>
      </c>
      <c r="AX396" s="13" t="s">
        <v>83</v>
      </c>
      <c r="AY396" s="166" t="s">
        <v>163</v>
      </c>
    </row>
    <row r="397" spans="1:65" s="2" customFormat="1" ht="24.2" customHeight="1">
      <c r="A397" s="33"/>
      <c r="B397" s="150"/>
      <c r="C397" s="151" t="s">
        <v>607</v>
      </c>
      <c r="D397" s="151" t="s">
        <v>165</v>
      </c>
      <c r="E397" s="152" t="s">
        <v>608</v>
      </c>
      <c r="F397" s="153" t="s">
        <v>609</v>
      </c>
      <c r="G397" s="154" t="s">
        <v>168</v>
      </c>
      <c r="H397" s="155">
        <v>41.25</v>
      </c>
      <c r="I397" s="156"/>
      <c r="J397" s="157">
        <f>ROUND(I397*H397,2)</f>
        <v>0</v>
      </c>
      <c r="K397" s="153" t="s">
        <v>169</v>
      </c>
      <c r="L397" s="34"/>
      <c r="M397" s="158" t="s">
        <v>1</v>
      </c>
      <c r="N397" s="159" t="s">
        <v>41</v>
      </c>
      <c r="O397" s="59"/>
      <c r="P397" s="160">
        <f>O397*H397</f>
        <v>0</v>
      </c>
      <c r="Q397" s="160">
        <v>4.0000000000000002E-4</v>
      </c>
      <c r="R397" s="160">
        <f>Q397*H397</f>
        <v>1.6500000000000001E-2</v>
      </c>
      <c r="S397" s="160">
        <v>0</v>
      </c>
      <c r="T397" s="161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2" t="s">
        <v>251</v>
      </c>
      <c r="AT397" s="162" t="s">
        <v>165</v>
      </c>
      <c r="AU397" s="162" t="s">
        <v>85</v>
      </c>
      <c r="AY397" s="18" t="s">
        <v>163</v>
      </c>
      <c r="BE397" s="163">
        <f>IF(N397="základní",J397,0)</f>
        <v>0</v>
      </c>
      <c r="BF397" s="163">
        <f>IF(N397="snížená",J397,0)</f>
        <v>0</v>
      </c>
      <c r="BG397" s="163">
        <f>IF(N397="zákl. přenesená",J397,0)</f>
        <v>0</v>
      </c>
      <c r="BH397" s="163">
        <f>IF(N397="sníž. přenesená",J397,0)</f>
        <v>0</v>
      </c>
      <c r="BI397" s="163">
        <f>IF(N397="nulová",J397,0)</f>
        <v>0</v>
      </c>
      <c r="BJ397" s="18" t="s">
        <v>83</v>
      </c>
      <c r="BK397" s="163">
        <f>ROUND(I397*H397,2)</f>
        <v>0</v>
      </c>
      <c r="BL397" s="18" t="s">
        <v>251</v>
      </c>
      <c r="BM397" s="162" t="s">
        <v>610</v>
      </c>
    </row>
    <row r="398" spans="1:65" s="15" customFormat="1" ht="11.25">
      <c r="B398" s="181"/>
      <c r="D398" s="165" t="s">
        <v>172</v>
      </c>
      <c r="E398" s="182" t="s">
        <v>1</v>
      </c>
      <c r="F398" s="183" t="s">
        <v>611</v>
      </c>
      <c r="H398" s="182" t="s">
        <v>1</v>
      </c>
      <c r="I398" s="184"/>
      <c r="L398" s="181"/>
      <c r="M398" s="185"/>
      <c r="N398" s="186"/>
      <c r="O398" s="186"/>
      <c r="P398" s="186"/>
      <c r="Q398" s="186"/>
      <c r="R398" s="186"/>
      <c r="S398" s="186"/>
      <c r="T398" s="187"/>
      <c r="AT398" s="182" t="s">
        <v>172</v>
      </c>
      <c r="AU398" s="182" t="s">
        <v>85</v>
      </c>
      <c r="AV398" s="15" t="s">
        <v>83</v>
      </c>
      <c r="AW398" s="15" t="s">
        <v>32</v>
      </c>
      <c r="AX398" s="15" t="s">
        <v>76</v>
      </c>
      <c r="AY398" s="182" t="s">
        <v>163</v>
      </c>
    </row>
    <row r="399" spans="1:65" s="13" customFormat="1" ht="11.25">
      <c r="B399" s="164"/>
      <c r="D399" s="165" t="s">
        <v>172</v>
      </c>
      <c r="E399" s="166" t="s">
        <v>1</v>
      </c>
      <c r="F399" s="167" t="s">
        <v>612</v>
      </c>
      <c r="H399" s="168">
        <v>41.25</v>
      </c>
      <c r="I399" s="169"/>
      <c r="L399" s="164"/>
      <c r="M399" s="170"/>
      <c r="N399" s="171"/>
      <c r="O399" s="171"/>
      <c r="P399" s="171"/>
      <c r="Q399" s="171"/>
      <c r="R399" s="171"/>
      <c r="S399" s="171"/>
      <c r="T399" s="172"/>
      <c r="AT399" s="166" t="s">
        <v>172</v>
      </c>
      <c r="AU399" s="166" t="s">
        <v>85</v>
      </c>
      <c r="AV399" s="13" t="s">
        <v>85</v>
      </c>
      <c r="AW399" s="13" t="s">
        <v>32</v>
      </c>
      <c r="AX399" s="13" t="s">
        <v>83</v>
      </c>
      <c r="AY399" s="166" t="s">
        <v>163</v>
      </c>
    </row>
    <row r="400" spans="1:65" s="2" customFormat="1" ht="24.2" customHeight="1">
      <c r="A400" s="33"/>
      <c r="B400" s="150"/>
      <c r="C400" s="151" t="s">
        <v>613</v>
      </c>
      <c r="D400" s="151" t="s">
        <v>165</v>
      </c>
      <c r="E400" s="152" t="s">
        <v>614</v>
      </c>
      <c r="F400" s="153" t="s">
        <v>615</v>
      </c>
      <c r="G400" s="154" t="s">
        <v>314</v>
      </c>
      <c r="H400" s="155">
        <v>41.25</v>
      </c>
      <c r="I400" s="156"/>
      <c r="J400" s="157">
        <f>ROUND(I400*H400,2)</f>
        <v>0</v>
      </c>
      <c r="K400" s="153" t="s">
        <v>169</v>
      </c>
      <c r="L400" s="34"/>
      <c r="M400" s="158" t="s">
        <v>1</v>
      </c>
      <c r="N400" s="159" t="s">
        <v>41</v>
      </c>
      <c r="O400" s="59"/>
      <c r="P400" s="160">
        <f>O400*H400</f>
        <v>0</v>
      </c>
      <c r="Q400" s="160">
        <v>1.6000000000000001E-4</v>
      </c>
      <c r="R400" s="160">
        <f>Q400*H400</f>
        <v>6.6000000000000008E-3</v>
      </c>
      <c r="S400" s="160">
        <v>0</v>
      </c>
      <c r="T400" s="161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2" t="s">
        <v>251</v>
      </c>
      <c r="AT400" s="162" t="s">
        <v>165</v>
      </c>
      <c r="AU400" s="162" t="s">
        <v>85</v>
      </c>
      <c r="AY400" s="18" t="s">
        <v>163</v>
      </c>
      <c r="BE400" s="163">
        <f>IF(N400="základní",J400,0)</f>
        <v>0</v>
      </c>
      <c r="BF400" s="163">
        <f>IF(N400="snížená",J400,0)</f>
        <v>0</v>
      </c>
      <c r="BG400" s="163">
        <f>IF(N400="zákl. přenesená",J400,0)</f>
        <v>0</v>
      </c>
      <c r="BH400" s="163">
        <f>IF(N400="sníž. přenesená",J400,0)</f>
        <v>0</v>
      </c>
      <c r="BI400" s="163">
        <f>IF(N400="nulová",J400,0)</f>
        <v>0</v>
      </c>
      <c r="BJ400" s="18" t="s">
        <v>83</v>
      </c>
      <c r="BK400" s="163">
        <f>ROUND(I400*H400,2)</f>
        <v>0</v>
      </c>
      <c r="BL400" s="18" t="s">
        <v>251</v>
      </c>
      <c r="BM400" s="162" t="s">
        <v>616</v>
      </c>
    </row>
    <row r="401" spans="1:65" s="15" customFormat="1" ht="11.25">
      <c r="B401" s="181"/>
      <c r="D401" s="165" t="s">
        <v>172</v>
      </c>
      <c r="E401" s="182" t="s">
        <v>1</v>
      </c>
      <c r="F401" s="183" t="s">
        <v>611</v>
      </c>
      <c r="H401" s="182" t="s">
        <v>1</v>
      </c>
      <c r="I401" s="184"/>
      <c r="L401" s="181"/>
      <c r="M401" s="185"/>
      <c r="N401" s="186"/>
      <c r="O401" s="186"/>
      <c r="P401" s="186"/>
      <c r="Q401" s="186"/>
      <c r="R401" s="186"/>
      <c r="S401" s="186"/>
      <c r="T401" s="187"/>
      <c r="AT401" s="182" t="s">
        <v>172</v>
      </c>
      <c r="AU401" s="182" t="s">
        <v>85</v>
      </c>
      <c r="AV401" s="15" t="s">
        <v>83</v>
      </c>
      <c r="AW401" s="15" t="s">
        <v>32</v>
      </c>
      <c r="AX401" s="15" t="s">
        <v>76</v>
      </c>
      <c r="AY401" s="182" t="s">
        <v>163</v>
      </c>
    </row>
    <row r="402" spans="1:65" s="13" customFormat="1" ht="11.25">
      <c r="B402" s="164"/>
      <c r="D402" s="165" t="s">
        <v>172</v>
      </c>
      <c r="E402" s="166" t="s">
        <v>1</v>
      </c>
      <c r="F402" s="167" t="s">
        <v>617</v>
      </c>
      <c r="H402" s="168">
        <v>41.25</v>
      </c>
      <c r="I402" s="169"/>
      <c r="L402" s="164"/>
      <c r="M402" s="170"/>
      <c r="N402" s="171"/>
      <c r="O402" s="171"/>
      <c r="P402" s="171"/>
      <c r="Q402" s="171"/>
      <c r="R402" s="171"/>
      <c r="S402" s="171"/>
      <c r="T402" s="172"/>
      <c r="AT402" s="166" t="s">
        <v>172</v>
      </c>
      <c r="AU402" s="166" t="s">
        <v>85</v>
      </c>
      <c r="AV402" s="13" t="s">
        <v>85</v>
      </c>
      <c r="AW402" s="13" t="s">
        <v>32</v>
      </c>
      <c r="AX402" s="13" t="s">
        <v>83</v>
      </c>
      <c r="AY402" s="166" t="s">
        <v>163</v>
      </c>
    </row>
    <row r="403" spans="1:65" s="2" customFormat="1" ht="24.2" customHeight="1">
      <c r="A403" s="33"/>
      <c r="B403" s="150"/>
      <c r="C403" s="151" t="s">
        <v>618</v>
      </c>
      <c r="D403" s="151" t="s">
        <v>165</v>
      </c>
      <c r="E403" s="152" t="s">
        <v>619</v>
      </c>
      <c r="F403" s="153" t="s">
        <v>620</v>
      </c>
      <c r="G403" s="154" t="s">
        <v>621</v>
      </c>
      <c r="H403" s="198"/>
      <c r="I403" s="156"/>
      <c r="J403" s="157">
        <f>ROUND(I403*H403,2)</f>
        <v>0</v>
      </c>
      <c r="K403" s="153" t="s">
        <v>169</v>
      </c>
      <c r="L403" s="34"/>
      <c r="M403" s="158" t="s">
        <v>1</v>
      </c>
      <c r="N403" s="159" t="s">
        <v>41</v>
      </c>
      <c r="O403" s="59"/>
      <c r="P403" s="160">
        <f>O403*H403</f>
        <v>0</v>
      </c>
      <c r="Q403" s="160">
        <v>0</v>
      </c>
      <c r="R403" s="160">
        <f>Q403*H403</f>
        <v>0</v>
      </c>
      <c r="S403" s="160">
        <v>0</v>
      </c>
      <c r="T403" s="161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2" t="s">
        <v>251</v>
      </c>
      <c r="AT403" s="162" t="s">
        <v>165</v>
      </c>
      <c r="AU403" s="162" t="s">
        <v>85</v>
      </c>
      <c r="AY403" s="18" t="s">
        <v>163</v>
      </c>
      <c r="BE403" s="163">
        <f>IF(N403="základní",J403,0)</f>
        <v>0</v>
      </c>
      <c r="BF403" s="163">
        <f>IF(N403="snížená",J403,0)</f>
        <v>0</v>
      </c>
      <c r="BG403" s="163">
        <f>IF(N403="zákl. přenesená",J403,0)</f>
        <v>0</v>
      </c>
      <c r="BH403" s="163">
        <f>IF(N403="sníž. přenesená",J403,0)</f>
        <v>0</v>
      </c>
      <c r="BI403" s="163">
        <f>IF(N403="nulová",J403,0)</f>
        <v>0</v>
      </c>
      <c r="BJ403" s="18" t="s">
        <v>83</v>
      </c>
      <c r="BK403" s="163">
        <f>ROUND(I403*H403,2)</f>
        <v>0</v>
      </c>
      <c r="BL403" s="18" t="s">
        <v>251</v>
      </c>
      <c r="BM403" s="162" t="s">
        <v>622</v>
      </c>
    </row>
    <row r="404" spans="1:65" s="12" customFormat="1" ht="22.9" customHeight="1">
      <c r="B404" s="137"/>
      <c r="D404" s="138" t="s">
        <v>75</v>
      </c>
      <c r="E404" s="148" t="s">
        <v>623</v>
      </c>
      <c r="F404" s="148" t="s">
        <v>624</v>
      </c>
      <c r="I404" s="140"/>
      <c r="J404" s="149">
        <f>BK404</f>
        <v>0</v>
      </c>
      <c r="L404" s="137"/>
      <c r="M404" s="142"/>
      <c r="N404" s="143"/>
      <c r="O404" s="143"/>
      <c r="P404" s="144">
        <f>SUM(P405:P433)</f>
        <v>0</v>
      </c>
      <c r="Q404" s="143"/>
      <c r="R404" s="144">
        <f>SUM(R405:R433)</f>
        <v>1.24723878</v>
      </c>
      <c r="S404" s="143"/>
      <c r="T404" s="145">
        <f>SUM(T405:T433)</f>
        <v>0</v>
      </c>
      <c r="AR404" s="138" t="s">
        <v>85</v>
      </c>
      <c r="AT404" s="146" t="s">
        <v>75</v>
      </c>
      <c r="AU404" s="146" t="s">
        <v>83</v>
      </c>
      <c r="AY404" s="138" t="s">
        <v>163</v>
      </c>
      <c r="BK404" s="147">
        <f>SUM(BK405:BK433)</f>
        <v>0</v>
      </c>
    </row>
    <row r="405" spans="1:65" s="2" customFormat="1" ht="24.2" customHeight="1">
      <c r="A405" s="33"/>
      <c r="B405" s="150"/>
      <c r="C405" s="151" t="s">
        <v>625</v>
      </c>
      <c r="D405" s="151" t="s">
        <v>165</v>
      </c>
      <c r="E405" s="152" t="s">
        <v>626</v>
      </c>
      <c r="F405" s="153" t="s">
        <v>627</v>
      </c>
      <c r="G405" s="154" t="s">
        <v>168</v>
      </c>
      <c r="H405" s="155">
        <v>169.208</v>
      </c>
      <c r="I405" s="156"/>
      <c r="J405" s="157">
        <f>ROUND(I405*H405,2)</f>
        <v>0</v>
      </c>
      <c r="K405" s="153" t="s">
        <v>169</v>
      </c>
      <c r="L405" s="34"/>
      <c r="M405" s="158" t="s">
        <v>1</v>
      </c>
      <c r="N405" s="159" t="s">
        <v>41</v>
      </c>
      <c r="O405" s="59"/>
      <c r="P405" s="160">
        <f>O405*H405</f>
        <v>0</v>
      </c>
      <c r="Q405" s="160">
        <v>1E-4</v>
      </c>
      <c r="R405" s="160">
        <f>Q405*H405</f>
        <v>1.69208E-2</v>
      </c>
      <c r="S405" s="160">
        <v>0</v>
      </c>
      <c r="T405" s="161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2" t="s">
        <v>251</v>
      </c>
      <c r="AT405" s="162" t="s">
        <v>165</v>
      </c>
      <c r="AU405" s="162" t="s">
        <v>85</v>
      </c>
      <c r="AY405" s="18" t="s">
        <v>163</v>
      </c>
      <c r="BE405" s="163">
        <f>IF(N405="základní",J405,0)</f>
        <v>0</v>
      </c>
      <c r="BF405" s="163">
        <f>IF(N405="snížená",J405,0)</f>
        <v>0</v>
      </c>
      <c r="BG405" s="163">
        <f>IF(N405="zákl. přenesená",J405,0)</f>
        <v>0</v>
      </c>
      <c r="BH405" s="163">
        <f>IF(N405="sníž. přenesená",J405,0)</f>
        <v>0</v>
      </c>
      <c r="BI405" s="163">
        <f>IF(N405="nulová",J405,0)</f>
        <v>0</v>
      </c>
      <c r="BJ405" s="18" t="s">
        <v>83</v>
      </c>
      <c r="BK405" s="163">
        <f>ROUND(I405*H405,2)</f>
        <v>0</v>
      </c>
      <c r="BL405" s="18" t="s">
        <v>251</v>
      </c>
      <c r="BM405" s="162" t="s">
        <v>628</v>
      </c>
    </row>
    <row r="406" spans="1:65" s="15" customFormat="1" ht="11.25">
      <c r="B406" s="181"/>
      <c r="D406" s="165" t="s">
        <v>172</v>
      </c>
      <c r="E406" s="182" t="s">
        <v>1</v>
      </c>
      <c r="F406" s="183" t="s">
        <v>629</v>
      </c>
      <c r="H406" s="182" t="s">
        <v>1</v>
      </c>
      <c r="I406" s="184"/>
      <c r="L406" s="181"/>
      <c r="M406" s="185"/>
      <c r="N406" s="186"/>
      <c r="O406" s="186"/>
      <c r="P406" s="186"/>
      <c r="Q406" s="186"/>
      <c r="R406" s="186"/>
      <c r="S406" s="186"/>
      <c r="T406" s="187"/>
      <c r="AT406" s="182" t="s">
        <v>172</v>
      </c>
      <c r="AU406" s="182" t="s">
        <v>85</v>
      </c>
      <c r="AV406" s="15" t="s">
        <v>83</v>
      </c>
      <c r="AW406" s="15" t="s">
        <v>32</v>
      </c>
      <c r="AX406" s="15" t="s">
        <v>76</v>
      </c>
      <c r="AY406" s="182" t="s">
        <v>163</v>
      </c>
    </row>
    <row r="407" spans="1:65" s="13" customFormat="1" ht="11.25">
      <c r="B407" s="164"/>
      <c r="D407" s="165" t="s">
        <v>172</v>
      </c>
      <c r="E407" s="166" t="s">
        <v>1</v>
      </c>
      <c r="F407" s="167" t="s">
        <v>630</v>
      </c>
      <c r="H407" s="168">
        <v>169.208</v>
      </c>
      <c r="I407" s="169"/>
      <c r="L407" s="164"/>
      <c r="M407" s="170"/>
      <c r="N407" s="171"/>
      <c r="O407" s="171"/>
      <c r="P407" s="171"/>
      <c r="Q407" s="171"/>
      <c r="R407" s="171"/>
      <c r="S407" s="171"/>
      <c r="T407" s="172"/>
      <c r="AT407" s="166" t="s">
        <v>172</v>
      </c>
      <c r="AU407" s="166" t="s">
        <v>85</v>
      </c>
      <c r="AV407" s="13" t="s">
        <v>85</v>
      </c>
      <c r="AW407" s="13" t="s">
        <v>32</v>
      </c>
      <c r="AX407" s="13" t="s">
        <v>83</v>
      </c>
      <c r="AY407" s="166" t="s">
        <v>163</v>
      </c>
    </row>
    <row r="408" spans="1:65" s="2" customFormat="1" ht="24.2" customHeight="1">
      <c r="A408" s="33"/>
      <c r="B408" s="150"/>
      <c r="C408" s="188" t="s">
        <v>631</v>
      </c>
      <c r="D408" s="188" t="s">
        <v>246</v>
      </c>
      <c r="E408" s="189" t="s">
        <v>632</v>
      </c>
      <c r="F408" s="190" t="s">
        <v>633</v>
      </c>
      <c r="G408" s="191" t="s">
        <v>168</v>
      </c>
      <c r="H408" s="192">
        <v>177.66800000000001</v>
      </c>
      <c r="I408" s="193"/>
      <c r="J408" s="194">
        <f>ROUND(I408*H408,2)</f>
        <v>0</v>
      </c>
      <c r="K408" s="190" t="s">
        <v>169</v>
      </c>
      <c r="L408" s="195"/>
      <c r="M408" s="196" t="s">
        <v>1</v>
      </c>
      <c r="N408" s="197" t="s">
        <v>41</v>
      </c>
      <c r="O408" s="59"/>
      <c r="P408" s="160">
        <f>O408*H408</f>
        <v>0</v>
      </c>
      <c r="Q408" s="160">
        <v>3.5000000000000001E-3</v>
      </c>
      <c r="R408" s="160">
        <f>Q408*H408</f>
        <v>0.621838</v>
      </c>
      <c r="S408" s="160">
        <v>0</v>
      </c>
      <c r="T408" s="161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62" t="s">
        <v>341</v>
      </c>
      <c r="AT408" s="162" t="s">
        <v>246</v>
      </c>
      <c r="AU408" s="162" t="s">
        <v>85</v>
      </c>
      <c r="AY408" s="18" t="s">
        <v>163</v>
      </c>
      <c r="BE408" s="163">
        <f>IF(N408="základní",J408,0)</f>
        <v>0</v>
      </c>
      <c r="BF408" s="163">
        <f>IF(N408="snížená",J408,0)</f>
        <v>0</v>
      </c>
      <c r="BG408" s="163">
        <f>IF(N408="zákl. přenesená",J408,0)</f>
        <v>0</v>
      </c>
      <c r="BH408" s="163">
        <f>IF(N408="sníž. přenesená",J408,0)</f>
        <v>0</v>
      </c>
      <c r="BI408" s="163">
        <f>IF(N408="nulová",J408,0)</f>
        <v>0</v>
      </c>
      <c r="BJ408" s="18" t="s">
        <v>83</v>
      </c>
      <c r="BK408" s="163">
        <f>ROUND(I408*H408,2)</f>
        <v>0</v>
      </c>
      <c r="BL408" s="18" t="s">
        <v>251</v>
      </c>
      <c r="BM408" s="162" t="s">
        <v>634</v>
      </c>
    </row>
    <row r="409" spans="1:65" s="13" customFormat="1" ht="11.25">
      <c r="B409" s="164"/>
      <c r="D409" s="165" t="s">
        <v>172</v>
      </c>
      <c r="F409" s="167" t="s">
        <v>635</v>
      </c>
      <c r="H409" s="168">
        <v>177.66800000000001</v>
      </c>
      <c r="I409" s="169"/>
      <c r="L409" s="164"/>
      <c r="M409" s="170"/>
      <c r="N409" s="171"/>
      <c r="O409" s="171"/>
      <c r="P409" s="171"/>
      <c r="Q409" s="171"/>
      <c r="R409" s="171"/>
      <c r="S409" s="171"/>
      <c r="T409" s="172"/>
      <c r="AT409" s="166" t="s">
        <v>172</v>
      </c>
      <c r="AU409" s="166" t="s">
        <v>85</v>
      </c>
      <c r="AV409" s="13" t="s">
        <v>85</v>
      </c>
      <c r="AW409" s="13" t="s">
        <v>3</v>
      </c>
      <c r="AX409" s="13" t="s">
        <v>83</v>
      </c>
      <c r="AY409" s="166" t="s">
        <v>163</v>
      </c>
    </row>
    <row r="410" spans="1:65" s="2" customFormat="1" ht="24.2" customHeight="1">
      <c r="A410" s="33"/>
      <c r="B410" s="150"/>
      <c r="C410" s="151" t="s">
        <v>636</v>
      </c>
      <c r="D410" s="151" t="s">
        <v>165</v>
      </c>
      <c r="E410" s="152" t="s">
        <v>637</v>
      </c>
      <c r="F410" s="153" t="s">
        <v>638</v>
      </c>
      <c r="G410" s="154" t="s">
        <v>168</v>
      </c>
      <c r="H410" s="155">
        <v>63.8</v>
      </c>
      <c r="I410" s="156"/>
      <c r="J410" s="157">
        <f>ROUND(I410*H410,2)</f>
        <v>0</v>
      </c>
      <c r="K410" s="153" t="s">
        <v>169</v>
      </c>
      <c r="L410" s="34"/>
      <c r="M410" s="158" t="s">
        <v>1</v>
      </c>
      <c r="N410" s="159" t="s">
        <v>41</v>
      </c>
      <c r="O410" s="59"/>
      <c r="P410" s="160">
        <f>O410*H410</f>
        <v>0</v>
      </c>
      <c r="Q410" s="160">
        <v>0</v>
      </c>
      <c r="R410" s="160">
        <f>Q410*H410</f>
        <v>0</v>
      </c>
      <c r="S410" s="160">
        <v>0</v>
      </c>
      <c r="T410" s="161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62" t="s">
        <v>251</v>
      </c>
      <c r="AT410" s="162" t="s">
        <v>165</v>
      </c>
      <c r="AU410" s="162" t="s">
        <v>85</v>
      </c>
      <c r="AY410" s="18" t="s">
        <v>163</v>
      </c>
      <c r="BE410" s="163">
        <f>IF(N410="základní",J410,0)</f>
        <v>0</v>
      </c>
      <c r="BF410" s="163">
        <f>IF(N410="snížená",J410,0)</f>
        <v>0</v>
      </c>
      <c r="BG410" s="163">
        <f>IF(N410="zákl. přenesená",J410,0)</f>
        <v>0</v>
      </c>
      <c r="BH410" s="163">
        <f>IF(N410="sníž. přenesená",J410,0)</f>
        <v>0</v>
      </c>
      <c r="BI410" s="163">
        <f>IF(N410="nulová",J410,0)</f>
        <v>0</v>
      </c>
      <c r="BJ410" s="18" t="s">
        <v>83</v>
      </c>
      <c r="BK410" s="163">
        <f>ROUND(I410*H410,2)</f>
        <v>0</v>
      </c>
      <c r="BL410" s="18" t="s">
        <v>251</v>
      </c>
      <c r="BM410" s="162" t="s">
        <v>639</v>
      </c>
    </row>
    <row r="411" spans="1:65" s="13" customFormat="1" ht="11.25">
      <c r="B411" s="164"/>
      <c r="D411" s="165" t="s">
        <v>172</v>
      </c>
      <c r="E411" s="166" t="s">
        <v>1</v>
      </c>
      <c r="F411" s="167" t="s">
        <v>469</v>
      </c>
      <c r="H411" s="168">
        <v>63.8</v>
      </c>
      <c r="I411" s="169"/>
      <c r="L411" s="164"/>
      <c r="M411" s="170"/>
      <c r="N411" s="171"/>
      <c r="O411" s="171"/>
      <c r="P411" s="171"/>
      <c r="Q411" s="171"/>
      <c r="R411" s="171"/>
      <c r="S411" s="171"/>
      <c r="T411" s="172"/>
      <c r="AT411" s="166" t="s">
        <v>172</v>
      </c>
      <c r="AU411" s="166" t="s">
        <v>85</v>
      </c>
      <c r="AV411" s="13" t="s">
        <v>85</v>
      </c>
      <c r="AW411" s="13" t="s">
        <v>32</v>
      </c>
      <c r="AX411" s="13" t="s">
        <v>83</v>
      </c>
      <c r="AY411" s="166" t="s">
        <v>163</v>
      </c>
    </row>
    <row r="412" spans="1:65" s="2" customFormat="1" ht="24.2" customHeight="1">
      <c r="A412" s="33"/>
      <c r="B412" s="150"/>
      <c r="C412" s="188" t="s">
        <v>640</v>
      </c>
      <c r="D412" s="188" t="s">
        <v>246</v>
      </c>
      <c r="E412" s="189" t="s">
        <v>641</v>
      </c>
      <c r="F412" s="190" t="s">
        <v>642</v>
      </c>
      <c r="G412" s="191" t="s">
        <v>168</v>
      </c>
      <c r="H412" s="192">
        <v>66.989999999999995</v>
      </c>
      <c r="I412" s="193"/>
      <c r="J412" s="194">
        <f>ROUND(I412*H412,2)</f>
        <v>0</v>
      </c>
      <c r="K412" s="190" t="s">
        <v>169</v>
      </c>
      <c r="L412" s="195"/>
      <c r="M412" s="196" t="s">
        <v>1</v>
      </c>
      <c r="N412" s="197" t="s">
        <v>41</v>
      </c>
      <c r="O412" s="59"/>
      <c r="P412" s="160">
        <f>O412*H412</f>
        <v>0</v>
      </c>
      <c r="Q412" s="160">
        <v>2.3999999999999998E-3</v>
      </c>
      <c r="R412" s="160">
        <f>Q412*H412</f>
        <v>0.16077599999999997</v>
      </c>
      <c r="S412" s="160">
        <v>0</v>
      </c>
      <c r="T412" s="161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2" t="s">
        <v>341</v>
      </c>
      <c r="AT412" s="162" t="s">
        <v>246</v>
      </c>
      <c r="AU412" s="162" t="s">
        <v>85</v>
      </c>
      <c r="AY412" s="18" t="s">
        <v>163</v>
      </c>
      <c r="BE412" s="163">
        <f>IF(N412="základní",J412,0)</f>
        <v>0</v>
      </c>
      <c r="BF412" s="163">
        <f>IF(N412="snížená",J412,0)</f>
        <v>0</v>
      </c>
      <c r="BG412" s="163">
        <f>IF(N412="zákl. přenesená",J412,0)</f>
        <v>0</v>
      </c>
      <c r="BH412" s="163">
        <f>IF(N412="sníž. přenesená",J412,0)</f>
        <v>0</v>
      </c>
      <c r="BI412" s="163">
        <f>IF(N412="nulová",J412,0)</f>
        <v>0</v>
      </c>
      <c r="BJ412" s="18" t="s">
        <v>83</v>
      </c>
      <c r="BK412" s="163">
        <f>ROUND(I412*H412,2)</f>
        <v>0</v>
      </c>
      <c r="BL412" s="18" t="s">
        <v>251</v>
      </c>
      <c r="BM412" s="162" t="s">
        <v>643</v>
      </c>
    </row>
    <row r="413" spans="1:65" s="13" customFormat="1" ht="11.25">
      <c r="B413" s="164"/>
      <c r="D413" s="165" t="s">
        <v>172</v>
      </c>
      <c r="F413" s="167" t="s">
        <v>644</v>
      </c>
      <c r="H413" s="168">
        <v>66.989999999999995</v>
      </c>
      <c r="I413" s="169"/>
      <c r="L413" s="164"/>
      <c r="M413" s="170"/>
      <c r="N413" s="171"/>
      <c r="O413" s="171"/>
      <c r="P413" s="171"/>
      <c r="Q413" s="171"/>
      <c r="R413" s="171"/>
      <c r="S413" s="171"/>
      <c r="T413" s="172"/>
      <c r="AT413" s="166" t="s">
        <v>172</v>
      </c>
      <c r="AU413" s="166" t="s">
        <v>85</v>
      </c>
      <c r="AV413" s="13" t="s">
        <v>85</v>
      </c>
      <c r="AW413" s="13" t="s">
        <v>3</v>
      </c>
      <c r="AX413" s="13" t="s">
        <v>83</v>
      </c>
      <c r="AY413" s="166" t="s">
        <v>163</v>
      </c>
    </row>
    <row r="414" spans="1:65" s="2" customFormat="1" ht="24.2" customHeight="1">
      <c r="A414" s="33"/>
      <c r="B414" s="150"/>
      <c r="C414" s="151" t="s">
        <v>645</v>
      </c>
      <c r="D414" s="151" t="s">
        <v>165</v>
      </c>
      <c r="E414" s="152" t="s">
        <v>646</v>
      </c>
      <c r="F414" s="153" t="s">
        <v>647</v>
      </c>
      <c r="G414" s="154" t="s">
        <v>168</v>
      </c>
      <c r="H414" s="155">
        <v>20.425000000000001</v>
      </c>
      <c r="I414" s="156"/>
      <c r="J414" s="157">
        <f>ROUND(I414*H414,2)</f>
        <v>0</v>
      </c>
      <c r="K414" s="153" t="s">
        <v>169</v>
      </c>
      <c r="L414" s="34"/>
      <c r="M414" s="158" t="s">
        <v>1</v>
      </c>
      <c r="N414" s="159" t="s">
        <v>41</v>
      </c>
      <c r="O414" s="59"/>
      <c r="P414" s="160">
        <f>O414*H414</f>
        <v>0</v>
      </c>
      <c r="Q414" s="160">
        <v>1.2E-4</v>
      </c>
      <c r="R414" s="160">
        <f>Q414*H414</f>
        <v>2.4510000000000001E-3</v>
      </c>
      <c r="S414" s="160">
        <v>0</v>
      </c>
      <c r="T414" s="161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62" t="s">
        <v>251</v>
      </c>
      <c r="AT414" s="162" t="s">
        <v>165</v>
      </c>
      <c r="AU414" s="162" t="s">
        <v>85</v>
      </c>
      <c r="AY414" s="18" t="s">
        <v>163</v>
      </c>
      <c r="BE414" s="163">
        <f>IF(N414="základní",J414,0)</f>
        <v>0</v>
      </c>
      <c r="BF414" s="163">
        <f>IF(N414="snížená",J414,0)</f>
        <v>0</v>
      </c>
      <c r="BG414" s="163">
        <f>IF(N414="zákl. přenesená",J414,0)</f>
        <v>0</v>
      </c>
      <c r="BH414" s="163">
        <f>IF(N414="sníž. přenesená",J414,0)</f>
        <v>0</v>
      </c>
      <c r="BI414" s="163">
        <f>IF(N414="nulová",J414,0)</f>
        <v>0</v>
      </c>
      <c r="BJ414" s="18" t="s">
        <v>83</v>
      </c>
      <c r="BK414" s="163">
        <f>ROUND(I414*H414,2)</f>
        <v>0</v>
      </c>
      <c r="BL414" s="18" t="s">
        <v>251</v>
      </c>
      <c r="BM414" s="162" t="s">
        <v>648</v>
      </c>
    </row>
    <row r="415" spans="1:65" s="15" customFormat="1" ht="11.25">
      <c r="B415" s="181"/>
      <c r="D415" s="165" t="s">
        <v>172</v>
      </c>
      <c r="E415" s="182" t="s">
        <v>1</v>
      </c>
      <c r="F415" s="183" t="s">
        <v>649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172</v>
      </c>
      <c r="AU415" s="182" t="s">
        <v>85</v>
      </c>
      <c r="AV415" s="15" t="s">
        <v>83</v>
      </c>
      <c r="AW415" s="15" t="s">
        <v>32</v>
      </c>
      <c r="AX415" s="15" t="s">
        <v>76</v>
      </c>
      <c r="AY415" s="182" t="s">
        <v>163</v>
      </c>
    </row>
    <row r="416" spans="1:65" s="13" customFormat="1" ht="11.25">
      <c r="B416" s="164"/>
      <c r="D416" s="165" t="s">
        <v>172</v>
      </c>
      <c r="E416" s="166" t="s">
        <v>1</v>
      </c>
      <c r="F416" s="167" t="s">
        <v>650</v>
      </c>
      <c r="H416" s="168">
        <v>20.425000000000001</v>
      </c>
      <c r="I416" s="169"/>
      <c r="L416" s="164"/>
      <c r="M416" s="170"/>
      <c r="N416" s="171"/>
      <c r="O416" s="171"/>
      <c r="P416" s="171"/>
      <c r="Q416" s="171"/>
      <c r="R416" s="171"/>
      <c r="S416" s="171"/>
      <c r="T416" s="172"/>
      <c r="AT416" s="166" t="s">
        <v>172</v>
      </c>
      <c r="AU416" s="166" t="s">
        <v>85</v>
      </c>
      <c r="AV416" s="13" t="s">
        <v>85</v>
      </c>
      <c r="AW416" s="13" t="s">
        <v>32</v>
      </c>
      <c r="AX416" s="13" t="s">
        <v>83</v>
      </c>
      <c r="AY416" s="166" t="s">
        <v>163</v>
      </c>
    </row>
    <row r="417" spans="1:65" s="2" customFormat="1" ht="16.5" customHeight="1">
      <c r="A417" s="33"/>
      <c r="B417" s="150"/>
      <c r="C417" s="188" t="s">
        <v>651</v>
      </c>
      <c r="D417" s="188" t="s">
        <v>246</v>
      </c>
      <c r="E417" s="189" t="s">
        <v>652</v>
      </c>
      <c r="F417" s="190" t="s">
        <v>653</v>
      </c>
      <c r="G417" s="191" t="s">
        <v>168</v>
      </c>
      <c r="H417" s="192">
        <v>21.446000000000002</v>
      </c>
      <c r="I417" s="193"/>
      <c r="J417" s="194">
        <f>ROUND(I417*H417,2)</f>
        <v>0</v>
      </c>
      <c r="K417" s="190" t="s">
        <v>169</v>
      </c>
      <c r="L417" s="195"/>
      <c r="M417" s="196" t="s">
        <v>1</v>
      </c>
      <c r="N417" s="197" t="s">
        <v>41</v>
      </c>
      <c r="O417" s="59"/>
      <c r="P417" s="160">
        <f>O417*H417</f>
        <v>0</v>
      </c>
      <c r="Q417" s="160">
        <v>1.3799999999999999E-3</v>
      </c>
      <c r="R417" s="160">
        <f>Q417*H417</f>
        <v>2.959548E-2</v>
      </c>
      <c r="S417" s="160">
        <v>0</v>
      </c>
      <c r="T417" s="161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62" t="s">
        <v>341</v>
      </c>
      <c r="AT417" s="162" t="s">
        <v>246</v>
      </c>
      <c r="AU417" s="162" t="s">
        <v>85</v>
      </c>
      <c r="AY417" s="18" t="s">
        <v>163</v>
      </c>
      <c r="BE417" s="163">
        <f>IF(N417="základní",J417,0)</f>
        <v>0</v>
      </c>
      <c r="BF417" s="163">
        <f>IF(N417="snížená",J417,0)</f>
        <v>0</v>
      </c>
      <c r="BG417" s="163">
        <f>IF(N417="zákl. přenesená",J417,0)</f>
        <v>0</v>
      </c>
      <c r="BH417" s="163">
        <f>IF(N417="sníž. přenesená",J417,0)</f>
        <v>0</v>
      </c>
      <c r="BI417" s="163">
        <f>IF(N417="nulová",J417,0)</f>
        <v>0</v>
      </c>
      <c r="BJ417" s="18" t="s">
        <v>83</v>
      </c>
      <c r="BK417" s="163">
        <f>ROUND(I417*H417,2)</f>
        <v>0</v>
      </c>
      <c r="BL417" s="18" t="s">
        <v>251</v>
      </c>
      <c r="BM417" s="162" t="s">
        <v>654</v>
      </c>
    </row>
    <row r="418" spans="1:65" s="13" customFormat="1" ht="11.25">
      <c r="B418" s="164"/>
      <c r="D418" s="165" t="s">
        <v>172</v>
      </c>
      <c r="F418" s="167" t="s">
        <v>655</v>
      </c>
      <c r="H418" s="168">
        <v>21.446000000000002</v>
      </c>
      <c r="I418" s="169"/>
      <c r="L418" s="164"/>
      <c r="M418" s="170"/>
      <c r="N418" s="171"/>
      <c r="O418" s="171"/>
      <c r="P418" s="171"/>
      <c r="Q418" s="171"/>
      <c r="R418" s="171"/>
      <c r="S418" s="171"/>
      <c r="T418" s="172"/>
      <c r="AT418" s="166" t="s">
        <v>172</v>
      </c>
      <c r="AU418" s="166" t="s">
        <v>85</v>
      </c>
      <c r="AV418" s="13" t="s">
        <v>85</v>
      </c>
      <c r="AW418" s="13" t="s">
        <v>3</v>
      </c>
      <c r="AX418" s="13" t="s">
        <v>83</v>
      </c>
      <c r="AY418" s="166" t="s">
        <v>163</v>
      </c>
    </row>
    <row r="419" spans="1:65" s="2" customFormat="1" ht="24.2" customHeight="1">
      <c r="A419" s="33"/>
      <c r="B419" s="150"/>
      <c r="C419" s="151" t="s">
        <v>656</v>
      </c>
      <c r="D419" s="151" t="s">
        <v>165</v>
      </c>
      <c r="E419" s="152" t="s">
        <v>657</v>
      </c>
      <c r="F419" s="153" t="s">
        <v>658</v>
      </c>
      <c r="G419" s="154" t="s">
        <v>168</v>
      </c>
      <c r="H419" s="155">
        <v>41.25</v>
      </c>
      <c r="I419" s="156"/>
      <c r="J419" s="157">
        <f>ROUND(I419*H419,2)</f>
        <v>0</v>
      </c>
      <c r="K419" s="153" t="s">
        <v>169</v>
      </c>
      <c r="L419" s="34"/>
      <c r="M419" s="158" t="s">
        <v>1</v>
      </c>
      <c r="N419" s="159" t="s">
        <v>41</v>
      </c>
      <c r="O419" s="59"/>
      <c r="P419" s="160">
        <f>O419*H419</f>
        <v>0</v>
      </c>
      <c r="Q419" s="160">
        <v>6.0000000000000001E-3</v>
      </c>
      <c r="R419" s="160">
        <f>Q419*H419</f>
        <v>0.2475</v>
      </c>
      <c r="S419" s="160">
        <v>0</v>
      </c>
      <c r="T419" s="161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62" t="s">
        <v>251</v>
      </c>
      <c r="AT419" s="162" t="s">
        <v>165</v>
      </c>
      <c r="AU419" s="162" t="s">
        <v>85</v>
      </c>
      <c r="AY419" s="18" t="s">
        <v>163</v>
      </c>
      <c r="BE419" s="163">
        <f>IF(N419="základní",J419,0)</f>
        <v>0</v>
      </c>
      <c r="BF419" s="163">
        <f>IF(N419="snížená",J419,0)</f>
        <v>0</v>
      </c>
      <c r="BG419" s="163">
        <f>IF(N419="zákl. přenesená",J419,0)</f>
        <v>0</v>
      </c>
      <c r="BH419" s="163">
        <f>IF(N419="sníž. přenesená",J419,0)</f>
        <v>0</v>
      </c>
      <c r="BI419" s="163">
        <f>IF(N419="nulová",J419,0)</f>
        <v>0</v>
      </c>
      <c r="BJ419" s="18" t="s">
        <v>83</v>
      </c>
      <c r="BK419" s="163">
        <f>ROUND(I419*H419,2)</f>
        <v>0</v>
      </c>
      <c r="BL419" s="18" t="s">
        <v>251</v>
      </c>
      <c r="BM419" s="162" t="s">
        <v>659</v>
      </c>
    </row>
    <row r="420" spans="1:65" s="15" customFormat="1" ht="11.25">
      <c r="B420" s="181"/>
      <c r="D420" s="165" t="s">
        <v>172</v>
      </c>
      <c r="E420" s="182" t="s">
        <v>1</v>
      </c>
      <c r="F420" s="183" t="s">
        <v>611</v>
      </c>
      <c r="H420" s="182" t="s">
        <v>1</v>
      </c>
      <c r="I420" s="184"/>
      <c r="L420" s="181"/>
      <c r="M420" s="185"/>
      <c r="N420" s="186"/>
      <c r="O420" s="186"/>
      <c r="P420" s="186"/>
      <c r="Q420" s="186"/>
      <c r="R420" s="186"/>
      <c r="S420" s="186"/>
      <c r="T420" s="187"/>
      <c r="AT420" s="182" t="s">
        <v>172</v>
      </c>
      <c r="AU420" s="182" t="s">
        <v>85</v>
      </c>
      <c r="AV420" s="15" t="s">
        <v>83</v>
      </c>
      <c r="AW420" s="15" t="s">
        <v>32</v>
      </c>
      <c r="AX420" s="15" t="s">
        <v>76</v>
      </c>
      <c r="AY420" s="182" t="s">
        <v>163</v>
      </c>
    </row>
    <row r="421" spans="1:65" s="13" customFormat="1" ht="11.25">
      <c r="B421" s="164"/>
      <c r="D421" s="165" t="s">
        <v>172</v>
      </c>
      <c r="E421" s="166" t="s">
        <v>1</v>
      </c>
      <c r="F421" s="167" t="s">
        <v>612</v>
      </c>
      <c r="H421" s="168">
        <v>41.25</v>
      </c>
      <c r="I421" s="169"/>
      <c r="L421" s="164"/>
      <c r="M421" s="170"/>
      <c r="N421" s="171"/>
      <c r="O421" s="171"/>
      <c r="P421" s="171"/>
      <c r="Q421" s="171"/>
      <c r="R421" s="171"/>
      <c r="S421" s="171"/>
      <c r="T421" s="172"/>
      <c r="AT421" s="166" t="s">
        <v>172</v>
      </c>
      <c r="AU421" s="166" t="s">
        <v>85</v>
      </c>
      <c r="AV421" s="13" t="s">
        <v>85</v>
      </c>
      <c r="AW421" s="13" t="s">
        <v>32</v>
      </c>
      <c r="AX421" s="13" t="s">
        <v>83</v>
      </c>
      <c r="AY421" s="166" t="s">
        <v>163</v>
      </c>
    </row>
    <row r="422" spans="1:65" s="2" customFormat="1" ht="24.2" customHeight="1">
      <c r="A422" s="33"/>
      <c r="B422" s="150"/>
      <c r="C422" s="188" t="s">
        <v>660</v>
      </c>
      <c r="D422" s="188" t="s">
        <v>246</v>
      </c>
      <c r="E422" s="189" t="s">
        <v>661</v>
      </c>
      <c r="F422" s="190" t="s">
        <v>662</v>
      </c>
      <c r="G422" s="191" t="s">
        <v>168</v>
      </c>
      <c r="H422" s="192">
        <v>45.375</v>
      </c>
      <c r="I422" s="193"/>
      <c r="J422" s="194">
        <f>ROUND(I422*H422,2)</f>
        <v>0</v>
      </c>
      <c r="K422" s="190" t="s">
        <v>169</v>
      </c>
      <c r="L422" s="195"/>
      <c r="M422" s="196" t="s">
        <v>1</v>
      </c>
      <c r="N422" s="197" t="s">
        <v>41</v>
      </c>
      <c r="O422" s="59"/>
      <c r="P422" s="160">
        <f>O422*H422</f>
        <v>0</v>
      </c>
      <c r="Q422" s="160">
        <v>1.8E-3</v>
      </c>
      <c r="R422" s="160">
        <f>Q422*H422</f>
        <v>8.1674999999999998E-2</v>
      </c>
      <c r="S422" s="160">
        <v>0</v>
      </c>
      <c r="T422" s="161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62" t="s">
        <v>341</v>
      </c>
      <c r="AT422" s="162" t="s">
        <v>246</v>
      </c>
      <c r="AU422" s="162" t="s">
        <v>85</v>
      </c>
      <c r="AY422" s="18" t="s">
        <v>163</v>
      </c>
      <c r="BE422" s="163">
        <f>IF(N422="základní",J422,0)</f>
        <v>0</v>
      </c>
      <c r="BF422" s="163">
        <f>IF(N422="snížená",J422,0)</f>
        <v>0</v>
      </c>
      <c r="BG422" s="163">
        <f>IF(N422="zákl. přenesená",J422,0)</f>
        <v>0</v>
      </c>
      <c r="BH422" s="163">
        <f>IF(N422="sníž. přenesená",J422,0)</f>
        <v>0</v>
      </c>
      <c r="BI422" s="163">
        <f>IF(N422="nulová",J422,0)</f>
        <v>0</v>
      </c>
      <c r="BJ422" s="18" t="s">
        <v>83</v>
      </c>
      <c r="BK422" s="163">
        <f>ROUND(I422*H422,2)</f>
        <v>0</v>
      </c>
      <c r="BL422" s="18" t="s">
        <v>251</v>
      </c>
      <c r="BM422" s="162" t="s">
        <v>663</v>
      </c>
    </row>
    <row r="423" spans="1:65" s="13" customFormat="1" ht="11.25">
      <c r="B423" s="164"/>
      <c r="D423" s="165" t="s">
        <v>172</v>
      </c>
      <c r="E423" s="166" t="s">
        <v>1</v>
      </c>
      <c r="F423" s="167" t="s">
        <v>664</v>
      </c>
      <c r="H423" s="168">
        <v>45.375</v>
      </c>
      <c r="I423" s="169"/>
      <c r="L423" s="164"/>
      <c r="M423" s="170"/>
      <c r="N423" s="171"/>
      <c r="O423" s="171"/>
      <c r="P423" s="171"/>
      <c r="Q423" s="171"/>
      <c r="R423" s="171"/>
      <c r="S423" s="171"/>
      <c r="T423" s="172"/>
      <c r="AT423" s="166" t="s">
        <v>172</v>
      </c>
      <c r="AU423" s="166" t="s">
        <v>85</v>
      </c>
      <c r="AV423" s="13" t="s">
        <v>85</v>
      </c>
      <c r="AW423" s="13" t="s">
        <v>32</v>
      </c>
      <c r="AX423" s="13" t="s">
        <v>83</v>
      </c>
      <c r="AY423" s="166" t="s">
        <v>163</v>
      </c>
    </row>
    <row r="424" spans="1:65" s="2" customFormat="1" ht="24.2" customHeight="1">
      <c r="A424" s="33"/>
      <c r="B424" s="150"/>
      <c r="C424" s="151" t="s">
        <v>665</v>
      </c>
      <c r="D424" s="151" t="s">
        <v>165</v>
      </c>
      <c r="E424" s="152" t="s">
        <v>666</v>
      </c>
      <c r="F424" s="153" t="s">
        <v>667</v>
      </c>
      <c r="G424" s="154" t="s">
        <v>168</v>
      </c>
      <c r="H424" s="155">
        <v>63.8</v>
      </c>
      <c r="I424" s="156"/>
      <c r="J424" s="157">
        <f>ROUND(I424*H424,2)</f>
        <v>0</v>
      </c>
      <c r="K424" s="153" t="s">
        <v>169</v>
      </c>
      <c r="L424" s="34"/>
      <c r="M424" s="158" t="s">
        <v>1</v>
      </c>
      <c r="N424" s="159" t="s">
        <v>41</v>
      </c>
      <c r="O424" s="59"/>
      <c r="P424" s="160">
        <f>O424*H424</f>
        <v>0</v>
      </c>
      <c r="Q424" s="160">
        <v>0</v>
      </c>
      <c r="R424" s="160">
        <f>Q424*H424</f>
        <v>0</v>
      </c>
      <c r="S424" s="160">
        <v>0</v>
      </c>
      <c r="T424" s="161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62" t="s">
        <v>251</v>
      </c>
      <c r="AT424" s="162" t="s">
        <v>165</v>
      </c>
      <c r="AU424" s="162" t="s">
        <v>85</v>
      </c>
      <c r="AY424" s="18" t="s">
        <v>163</v>
      </c>
      <c r="BE424" s="163">
        <f>IF(N424="základní",J424,0)</f>
        <v>0</v>
      </c>
      <c r="BF424" s="163">
        <f>IF(N424="snížená",J424,0)</f>
        <v>0</v>
      </c>
      <c r="BG424" s="163">
        <f>IF(N424="zákl. přenesená",J424,0)</f>
        <v>0</v>
      </c>
      <c r="BH424" s="163">
        <f>IF(N424="sníž. přenesená",J424,0)</f>
        <v>0</v>
      </c>
      <c r="BI424" s="163">
        <f>IF(N424="nulová",J424,0)</f>
        <v>0</v>
      </c>
      <c r="BJ424" s="18" t="s">
        <v>83</v>
      </c>
      <c r="BK424" s="163">
        <f>ROUND(I424*H424,2)</f>
        <v>0</v>
      </c>
      <c r="BL424" s="18" t="s">
        <v>251</v>
      </c>
      <c r="BM424" s="162" t="s">
        <v>668</v>
      </c>
    </row>
    <row r="425" spans="1:65" s="13" customFormat="1" ht="11.25">
      <c r="B425" s="164"/>
      <c r="D425" s="165" t="s">
        <v>172</v>
      </c>
      <c r="E425" s="166" t="s">
        <v>1</v>
      </c>
      <c r="F425" s="167" t="s">
        <v>469</v>
      </c>
      <c r="H425" s="168">
        <v>63.8</v>
      </c>
      <c r="I425" s="169"/>
      <c r="L425" s="164"/>
      <c r="M425" s="170"/>
      <c r="N425" s="171"/>
      <c r="O425" s="171"/>
      <c r="P425" s="171"/>
      <c r="Q425" s="171"/>
      <c r="R425" s="171"/>
      <c r="S425" s="171"/>
      <c r="T425" s="172"/>
      <c r="AT425" s="166" t="s">
        <v>172</v>
      </c>
      <c r="AU425" s="166" t="s">
        <v>85</v>
      </c>
      <c r="AV425" s="13" t="s">
        <v>85</v>
      </c>
      <c r="AW425" s="13" t="s">
        <v>32</v>
      </c>
      <c r="AX425" s="13" t="s">
        <v>83</v>
      </c>
      <c r="AY425" s="166" t="s">
        <v>163</v>
      </c>
    </row>
    <row r="426" spans="1:65" s="2" customFormat="1" ht="24.2" customHeight="1">
      <c r="A426" s="33"/>
      <c r="B426" s="150"/>
      <c r="C426" s="188" t="s">
        <v>669</v>
      </c>
      <c r="D426" s="188" t="s">
        <v>246</v>
      </c>
      <c r="E426" s="189" t="s">
        <v>670</v>
      </c>
      <c r="F426" s="190" t="s">
        <v>671</v>
      </c>
      <c r="G426" s="191" t="s">
        <v>168</v>
      </c>
      <c r="H426" s="192">
        <v>74.358999999999995</v>
      </c>
      <c r="I426" s="193"/>
      <c r="J426" s="194">
        <f>ROUND(I426*H426,2)</f>
        <v>0</v>
      </c>
      <c r="K426" s="190" t="s">
        <v>169</v>
      </c>
      <c r="L426" s="195"/>
      <c r="M426" s="196" t="s">
        <v>1</v>
      </c>
      <c r="N426" s="197" t="s">
        <v>41</v>
      </c>
      <c r="O426" s="59"/>
      <c r="P426" s="160">
        <f>O426*H426</f>
        <v>0</v>
      </c>
      <c r="Q426" s="160">
        <v>5.0000000000000001E-4</v>
      </c>
      <c r="R426" s="160">
        <f>Q426*H426</f>
        <v>3.7179499999999997E-2</v>
      </c>
      <c r="S426" s="160">
        <v>0</v>
      </c>
      <c r="T426" s="161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62" t="s">
        <v>341</v>
      </c>
      <c r="AT426" s="162" t="s">
        <v>246</v>
      </c>
      <c r="AU426" s="162" t="s">
        <v>85</v>
      </c>
      <c r="AY426" s="18" t="s">
        <v>163</v>
      </c>
      <c r="BE426" s="163">
        <f>IF(N426="základní",J426,0)</f>
        <v>0</v>
      </c>
      <c r="BF426" s="163">
        <f>IF(N426="snížená",J426,0)</f>
        <v>0</v>
      </c>
      <c r="BG426" s="163">
        <f>IF(N426="zákl. přenesená",J426,0)</f>
        <v>0</v>
      </c>
      <c r="BH426" s="163">
        <f>IF(N426="sníž. přenesená",J426,0)</f>
        <v>0</v>
      </c>
      <c r="BI426" s="163">
        <f>IF(N426="nulová",J426,0)</f>
        <v>0</v>
      </c>
      <c r="BJ426" s="18" t="s">
        <v>83</v>
      </c>
      <c r="BK426" s="163">
        <f>ROUND(I426*H426,2)</f>
        <v>0</v>
      </c>
      <c r="BL426" s="18" t="s">
        <v>251</v>
      </c>
      <c r="BM426" s="162" t="s">
        <v>672</v>
      </c>
    </row>
    <row r="427" spans="1:65" s="13" customFormat="1" ht="11.25">
      <c r="B427" s="164"/>
      <c r="D427" s="165" t="s">
        <v>172</v>
      </c>
      <c r="F427" s="167" t="s">
        <v>673</v>
      </c>
      <c r="H427" s="168">
        <v>74.358999999999995</v>
      </c>
      <c r="I427" s="169"/>
      <c r="L427" s="164"/>
      <c r="M427" s="170"/>
      <c r="N427" s="171"/>
      <c r="O427" s="171"/>
      <c r="P427" s="171"/>
      <c r="Q427" s="171"/>
      <c r="R427" s="171"/>
      <c r="S427" s="171"/>
      <c r="T427" s="172"/>
      <c r="AT427" s="166" t="s">
        <v>172</v>
      </c>
      <c r="AU427" s="166" t="s">
        <v>85</v>
      </c>
      <c r="AV427" s="13" t="s">
        <v>85</v>
      </c>
      <c r="AW427" s="13" t="s">
        <v>3</v>
      </c>
      <c r="AX427" s="13" t="s">
        <v>83</v>
      </c>
      <c r="AY427" s="166" t="s">
        <v>163</v>
      </c>
    </row>
    <row r="428" spans="1:65" s="2" customFormat="1" ht="24.2" customHeight="1">
      <c r="A428" s="33"/>
      <c r="B428" s="150"/>
      <c r="C428" s="151" t="s">
        <v>674</v>
      </c>
      <c r="D428" s="151" t="s">
        <v>165</v>
      </c>
      <c r="E428" s="152" t="s">
        <v>675</v>
      </c>
      <c r="F428" s="153" t="s">
        <v>676</v>
      </c>
      <c r="G428" s="154" t="s">
        <v>168</v>
      </c>
      <c r="H428" s="155">
        <v>84.603999999999999</v>
      </c>
      <c r="I428" s="156"/>
      <c r="J428" s="157">
        <f>ROUND(I428*H428,2)</f>
        <v>0</v>
      </c>
      <c r="K428" s="153" t="s">
        <v>169</v>
      </c>
      <c r="L428" s="34"/>
      <c r="M428" s="158" t="s">
        <v>1</v>
      </c>
      <c r="N428" s="159" t="s">
        <v>41</v>
      </c>
      <c r="O428" s="59"/>
      <c r="P428" s="160">
        <f>O428*H428</f>
        <v>0</v>
      </c>
      <c r="Q428" s="160">
        <v>0</v>
      </c>
      <c r="R428" s="160">
        <f>Q428*H428</f>
        <v>0</v>
      </c>
      <c r="S428" s="160">
        <v>0</v>
      </c>
      <c r="T428" s="161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62" t="s">
        <v>251</v>
      </c>
      <c r="AT428" s="162" t="s">
        <v>165</v>
      </c>
      <c r="AU428" s="162" t="s">
        <v>85</v>
      </c>
      <c r="AY428" s="18" t="s">
        <v>163</v>
      </c>
      <c r="BE428" s="163">
        <f>IF(N428="základní",J428,0)</f>
        <v>0</v>
      </c>
      <c r="BF428" s="163">
        <f>IF(N428="snížená",J428,0)</f>
        <v>0</v>
      </c>
      <c r="BG428" s="163">
        <f>IF(N428="zákl. přenesená",J428,0)</f>
        <v>0</v>
      </c>
      <c r="BH428" s="163">
        <f>IF(N428="sníž. přenesená",J428,0)</f>
        <v>0</v>
      </c>
      <c r="BI428" s="163">
        <f>IF(N428="nulová",J428,0)</f>
        <v>0</v>
      </c>
      <c r="BJ428" s="18" t="s">
        <v>83</v>
      </c>
      <c r="BK428" s="163">
        <f>ROUND(I428*H428,2)</f>
        <v>0</v>
      </c>
      <c r="BL428" s="18" t="s">
        <v>251</v>
      </c>
      <c r="BM428" s="162" t="s">
        <v>677</v>
      </c>
    </row>
    <row r="429" spans="1:65" s="15" customFormat="1" ht="11.25">
      <c r="B429" s="181"/>
      <c r="D429" s="165" t="s">
        <v>172</v>
      </c>
      <c r="E429" s="182" t="s">
        <v>1</v>
      </c>
      <c r="F429" s="183" t="s">
        <v>678</v>
      </c>
      <c r="H429" s="182" t="s">
        <v>1</v>
      </c>
      <c r="I429" s="184"/>
      <c r="L429" s="181"/>
      <c r="M429" s="185"/>
      <c r="N429" s="186"/>
      <c r="O429" s="186"/>
      <c r="P429" s="186"/>
      <c r="Q429" s="186"/>
      <c r="R429" s="186"/>
      <c r="S429" s="186"/>
      <c r="T429" s="187"/>
      <c r="AT429" s="182" t="s">
        <v>172</v>
      </c>
      <c r="AU429" s="182" t="s">
        <v>85</v>
      </c>
      <c r="AV429" s="15" t="s">
        <v>83</v>
      </c>
      <c r="AW429" s="15" t="s">
        <v>32</v>
      </c>
      <c r="AX429" s="15" t="s">
        <v>76</v>
      </c>
      <c r="AY429" s="182" t="s">
        <v>163</v>
      </c>
    </row>
    <row r="430" spans="1:65" s="13" customFormat="1" ht="11.25">
      <c r="B430" s="164"/>
      <c r="D430" s="165" t="s">
        <v>172</v>
      </c>
      <c r="E430" s="166" t="s">
        <v>1</v>
      </c>
      <c r="F430" s="167" t="s">
        <v>563</v>
      </c>
      <c r="H430" s="168">
        <v>84.603999999999999</v>
      </c>
      <c r="I430" s="169"/>
      <c r="L430" s="164"/>
      <c r="M430" s="170"/>
      <c r="N430" s="171"/>
      <c r="O430" s="171"/>
      <c r="P430" s="171"/>
      <c r="Q430" s="171"/>
      <c r="R430" s="171"/>
      <c r="S430" s="171"/>
      <c r="T430" s="172"/>
      <c r="AT430" s="166" t="s">
        <v>172</v>
      </c>
      <c r="AU430" s="166" t="s">
        <v>85</v>
      </c>
      <c r="AV430" s="13" t="s">
        <v>85</v>
      </c>
      <c r="AW430" s="13" t="s">
        <v>32</v>
      </c>
      <c r="AX430" s="13" t="s">
        <v>83</v>
      </c>
      <c r="AY430" s="166" t="s">
        <v>163</v>
      </c>
    </row>
    <row r="431" spans="1:65" s="2" customFormat="1" ht="33" customHeight="1">
      <c r="A431" s="33"/>
      <c r="B431" s="150"/>
      <c r="C431" s="188" t="s">
        <v>679</v>
      </c>
      <c r="D431" s="188" t="s">
        <v>246</v>
      </c>
      <c r="E431" s="189" t="s">
        <v>680</v>
      </c>
      <c r="F431" s="190" t="s">
        <v>681</v>
      </c>
      <c r="G431" s="191" t="s">
        <v>168</v>
      </c>
      <c r="H431" s="192">
        <v>98.605999999999995</v>
      </c>
      <c r="I431" s="193"/>
      <c r="J431" s="194">
        <f>ROUND(I431*H431,2)</f>
        <v>0</v>
      </c>
      <c r="K431" s="190" t="s">
        <v>169</v>
      </c>
      <c r="L431" s="195"/>
      <c r="M431" s="196" t="s">
        <v>1</v>
      </c>
      <c r="N431" s="197" t="s">
        <v>41</v>
      </c>
      <c r="O431" s="59"/>
      <c r="P431" s="160">
        <f>O431*H431</f>
        <v>0</v>
      </c>
      <c r="Q431" s="160">
        <v>5.0000000000000001E-4</v>
      </c>
      <c r="R431" s="160">
        <f>Q431*H431</f>
        <v>4.9303E-2</v>
      </c>
      <c r="S431" s="160">
        <v>0</v>
      </c>
      <c r="T431" s="161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2" t="s">
        <v>341</v>
      </c>
      <c r="AT431" s="162" t="s">
        <v>246</v>
      </c>
      <c r="AU431" s="162" t="s">
        <v>85</v>
      </c>
      <c r="AY431" s="18" t="s">
        <v>163</v>
      </c>
      <c r="BE431" s="163">
        <f>IF(N431="základní",J431,0)</f>
        <v>0</v>
      </c>
      <c r="BF431" s="163">
        <f>IF(N431="snížená",J431,0)</f>
        <v>0</v>
      </c>
      <c r="BG431" s="163">
        <f>IF(N431="zákl. přenesená",J431,0)</f>
        <v>0</v>
      </c>
      <c r="BH431" s="163">
        <f>IF(N431="sníž. přenesená",J431,0)</f>
        <v>0</v>
      </c>
      <c r="BI431" s="163">
        <f>IF(N431="nulová",J431,0)</f>
        <v>0</v>
      </c>
      <c r="BJ431" s="18" t="s">
        <v>83</v>
      </c>
      <c r="BK431" s="163">
        <f>ROUND(I431*H431,2)</f>
        <v>0</v>
      </c>
      <c r="BL431" s="18" t="s">
        <v>251</v>
      </c>
      <c r="BM431" s="162" t="s">
        <v>682</v>
      </c>
    </row>
    <row r="432" spans="1:65" s="13" customFormat="1" ht="11.25">
      <c r="B432" s="164"/>
      <c r="D432" s="165" t="s">
        <v>172</v>
      </c>
      <c r="F432" s="167" t="s">
        <v>599</v>
      </c>
      <c r="H432" s="168">
        <v>98.605999999999995</v>
      </c>
      <c r="I432" s="169"/>
      <c r="L432" s="164"/>
      <c r="M432" s="170"/>
      <c r="N432" s="171"/>
      <c r="O432" s="171"/>
      <c r="P432" s="171"/>
      <c r="Q432" s="171"/>
      <c r="R432" s="171"/>
      <c r="S432" s="171"/>
      <c r="T432" s="172"/>
      <c r="AT432" s="166" t="s">
        <v>172</v>
      </c>
      <c r="AU432" s="166" t="s">
        <v>85</v>
      </c>
      <c r="AV432" s="13" t="s">
        <v>85</v>
      </c>
      <c r="AW432" s="13" t="s">
        <v>3</v>
      </c>
      <c r="AX432" s="13" t="s">
        <v>83</v>
      </c>
      <c r="AY432" s="166" t="s">
        <v>163</v>
      </c>
    </row>
    <row r="433" spans="1:65" s="2" customFormat="1" ht="24.2" customHeight="1">
      <c r="A433" s="33"/>
      <c r="B433" s="150"/>
      <c r="C433" s="151" t="s">
        <v>683</v>
      </c>
      <c r="D433" s="151" t="s">
        <v>165</v>
      </c>
      <c r="E433" s="152" t="s">
        <v>684</v>
      </c>
      <c r="F433" s="153" t="s">
        <v>685</v>
      </c>
      <c r="G433" s="154" t="s">
        <v>621</v>
      </c>
      <c r="H433" s="198"/>
      <c r="I433" s="156"/>
      <c r="J433" s="157">
        <f>ROUND(I433*H433,2)</f>
        <v>0</v>
      </c>
      <c r="K433" s="153" t="s">
        <v>169</v>
      </c>
      <c r="L433" s="34"/>
      <c r="M433" s="158" t="s">
        <v>1</v>
      </c>
      <c r="N433" s="159" t="s">
        <v>41</v>
      </c>
      <c r="O433" s="59"/>
      <c r="P433" s="160">
        <f>O433*H433</f>
        <v>0</v>
      </c>
      <c r="Q433" s="160">
        <v>0</v>
      </c>
      <c r="R433" s="160">
        <f>Q433*H433</f>
        <v>0</v>
      </c>
      <c r="S433" s="160">
        <v>0</v>
      </c>
      <c r="T433" s="161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2" t="s">
        <v>251</v>
      </c>
      <c r="AT433" s="162" t="s">
        <v>165</v>
      </c>
      <c r="AU433" s="162" t="s">
        <v>85</v>
      </c>
      <c r="AY433" s="18" t="s">
        <v>163</v>
      </c>
      <c r="BE433" s="163">
        <f>IF(N433="základní",J433,0)</f>
        <v>0</v>
      </c>
      <c r="BF433" s="163">
        <f>IF(N433="snížená",J433,0)</f>
        <v>0</v>
      </c>
      <c r="BG433" s="163">
        <f>IF(N433="zákl. přenesená",J433,0)</f>
        <v>0</v>
      </c>
      <c r="BH433" s="163">
        <f>IF(N433="sníž. přenesená",J433,0)</f>
        <v>0</v>
      </c>
      <c r="BI433" s="163">
        <f>IF(N433="nulová",J433,0)</f>
        <v>0</v>
      </c>
      <c r="BJ433" s="18" t="s">
        <v>83</v>
      </c>
      <c r="BK433" s="163">
        <f>ROUND(I433*H433,2)</f>
        <v>0</v>
      </c>
      <c r="BL433" s="18" t="s">
        <v>251</v>
      </c>
      <c r="BM433" s="162" t="s">
        <v>686</v>
      </c>
    </row>
    <row r="434" spans="1:65" s="12" customFormat="1" ht="22.9" customHeight="1">
      <c r="B434" s="137"/>
      <c r="D434" s="138" t="s">
        <v>75</v>
      </c>
      <c r="E434" s="148" t="s">
        <v>687</v>
      </c>
      <c r="F434" s="148" t="s">
        <v>688</v>
      </c>
      <c r="I434" s="140"/>
      <c r="J434" s="149">
        <f>BK434</f>
        <v>0</v>
      </c>
      <c r="L434" s="137"/>
      <c r="M434" s="142"/>
      <c r="N434" s="143"/>
      <c r="O434" s="143"/>
      <c r="P434" s="144">
        <f>SUM(P435:P465)</f>
        <v>0</v>
      </c>
      <c r="Q434" s="143"/>
      <c r="R434" s="144">
        <f>SUM(R435:R465)</f>
        <v>6.5829422899999992</v>
      </c>
      <c r="S434" s="143"/>
      <c r="T434" s="145">
        <f>SUM(T435:T465)</f>
        <v>0</v>
      </c>
      <c r="AR434" s="138" t="s">
        <v>85</v>
      </c>
      <c r="AT434" s="146" t="s">
        <v>75</v>
      </c>
      <c r="AU434" s="146" t="s">
        <v>83</v>
      </c>
      <c r="AY434" s="138" t="s">
        <v>163</v>
      </c>
      <c r="BK434" s="147">
        <f>SUM(BK435:BK465)</f>
        <v>0</v>
      </c>
    </row>
    <row r="435" spans="1:65" s="2" customFormat="1" ht="21.75" customHeight="1">
      <c r="A435" s="33"/>
      <c r="B435" s="150"/>
      <c r="C435" s="151" t="s">
        <v>689</v>
      </c>
      <c r="D435" s="151" t="s">
        <v>165</v>
      </c>
      <c r="E435" s="152" t="s">
        <v>690</v>
      </c>
      <c r="F435" s="153" t="s">
        <v>691</v>
      </c>
      <c r="G435" s="154" t="s">
        <v>243</v>
      </c>
      <c r="H435" s="155">
        <v>18</v>
      </c>
      <c r="I435" s="156"/>
      <c r="J435" s="157">
        <f>ROUND(I435*H435,2)</f>
        <v>0</v>
      </c>
      <c r="K435" s="153" t="s">
        <v>169</v>
      </c>
      <c r="L435" s="34"/>
      <c r="M435" s="158" t="s">
        <v>1</v>
      </c>
      <c r="N435" s="159" t="s">
        <v>41</v>
      </c>
      <c r="O435" s="59"/>
      <c r="P435" s="160">
        <f>O435*H435</f>
        <v>0</v>
      </c>
      <c r="Q435" s="160">
        <v>2.6700000000000001E-3</v>
      </c>
      <c r="R435" s="160">
        <f>Q435*H435</f>
        <v>4.8059999999999999E-2</v>
      </c>
      <c r="S435" s="160">
        <v>0</v>
      </c>
      <c r="T435" s="161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62" t="s">
        <v>251</v>
      </c>
      <c r="AT435" s="162" t="s">
        <v>165</v>
      </c>
      <c r="AU435" s="162" t="s">
        <v>85</v>
      </c>
      <c r="AY435" s="18" t="s">
        <v>163</v>
      </c>
      <c r="BE435" s="163">
        <f>IF(N435="základní",J435,0)</f>
        <v>0</v>
      </c>
      <c r="BF435" s="163">
        <f>IF(N435="snížená",J435,0)</f>
        <v>0</v>
      </c>
      <c r="BG435" s="163">
        <f>IF(N435="zákl. přenesená",J435,0)</f>
        <v>0</v>
      </c>
      <c r="BH435" s="163">
        <f>IF(N435="sníž. přenesená",J435,0)</f>
        <v>0</v>
      </c>
      <c r="BI435" s="163">
        <f>IF(N435="nulová",J435,0)</f>
        <v>0</v>
      </c>
      <c r="BJ435" s="18" t="s">
        <v>83</v>
      </c>
      <c r="BK435" s="163">
        <f>ROUND(I435*H435,2)</f>
        <v>0</v>
      </c>
      <c r="BL435" s="18" t="s">
        <v>251</v>
      </c>
      <c r="BM435" s="162" t="s">
        <v>692</v>
      </c>
    </row>
    <row r="436" spans="1:65" s="2" customFormat="1" ht="16.5" customHeight="1">
      <c r="A436" s="33"/>
      <c r="B436" s="150"/>
      <c r="C436" s="188" t="s">
        <v>693</v>
      </c>
      <c r="D436" s="188" t="s">
        <v>246</v>
      </c>
      <c r="E436" s="189" t="s">
        <v>694</v>
      </c>
      <c r="F436" s="190" t="s">
        <v>695</v>
      </c>
      <c r="G436" s="191" t="s">
        <v>314</v>
      </c>
      <c r="H436" s="192">
        <v>7.2</v>
      </c>
      <c r="I436" s="193"/>
      <c r="J436" s="194">
        <f>ROUND(I436*H436,2)</f>
        <v>0</v>
      </c>
      <c r="K436" s="190" t="s">
        <v>169</v>
      </c>
      <c r="L436" s="195"/>
      <c r="M436" s="196" t="s">
        <v>1</v>
      </c>
      <c r="N436" s="197" t="s">
        <v>41</v>
      </c>
      <c r="O436" s="59"/>
      <c r="P436" s="160">
        <f>O436*H436</f>
        <v>0</v>
      </c>
      <c r="Q436" s="160">
        <v>7.7999999999999999E-4</v>
      </c>
      <c r="R436" s="160">
        <f>Q436*H436</f>
        <v>5.6160000000000003E-3</v>
      </c>
      <c r="S436" s="160">
        <v>0</v>
      </c>
      <c r="T436" s="161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2" t="s">
        <v>341</v>
      </c>
      <c r="AT436" s="162" t="s">
        <v>246</v>
      </c>
      <c r="AU436" s="162" t="s">
        <v>85</v>
      </c>
      <c r="AY436" s="18" t="s">
        <v>163</v>
      </c>
      <c r="BE436" s="163">
        <f>IF(N436="základní",J436,0)</f>
        <v>0</v>
      </c>
      <c r="BF436" s="163">
        <f>IF(N436="snížená",J436,0)</f>
        <v>0</v>
      </c>
      <c r="BG436" s="163">
        <f>IF(N436="zákl. přenesená",J436,0)</f>
        <v>0</v>
      </c>
      <c r="BH436" s="163">
        <f>IF(N436="sníž. přenesená",J436,0)</f>
        <v>0</v>
      </c>
      <c r="BI436" s="163">
        <f>IF(N436="nulová",J436,0)</f>
        <v>0</v>
      </c>
      <c r="BJ436" s="18" t="s">
        <v>83</v>
      </c>
      <c r="BK436" s="163">
        <f>ROUND(I436*H436,2)</f>
        <v>0</v>
      </c>
      <c r="BL436" s="18" t="s">
        <v>251</v>
      </c>
      <c r="BM436" s="162" t="s">
        <v>696</v>
      </c>
    </row>
    <row r="437" spans="1:65" s="13" customFormat="1" ht="11.25">
      <c r="B437" s="164"/>
      <c r="D437" s="165" t="s">
        <v>172</v>
      </c>
      <c r="E437" s="166" t="s">
        <v>1</v>
      </c>
      <c r="F437" s="167" t="s">
        <v>697</v>
      </c>
      <c r="H437" s="168">
        <v>7.2</v>
      </c>
      <c r="I437" s="169"/>
      <c r="L437" s="164"/>
      <c r="M437" s="170"/>
      <c r="N437" s="171"/>
      <c r="O437" s="171"/>
      <c r="P437" s="171"/>
      <c r="Q437" s="171"/>
      <c r="R437" s="171"/>
      <c r="S437" s="171"/>
      <c r="T437" s="172"/>
      <c r="AT437" s="166" t="s">
        <v>172</v>
      </c>
      <c r="AU437" s="166" t="s">
        <v>85</v>
      </c>
      <c r="AV437" s="13" t="s">
        <v>85</v>
      </c>
      <c r="AW437" s="13" t="s">
        <v>32</v>
      </c>
      <c r="AX437" s="13" t="s">
        <v>83</v>
      </c>
      <c r="AY437" s="166" t="s">
        <v>163</v>
      </c>
    </row>
    <row r="438" spans="1:65" s="2" customFormat="1" ht="24.2" customHeight="1">
      <c r="A438" s="33"/>
      <c r="B438" s="150"/>
      <c r="C438" s="151" t="s">
        <v>698</v>
      </c>
      <c r="D438" s="151" t="s">
        <v>165</v>
      </c>
      <c r="E438" s="152" t="s">
        <v>699</v>
      </c>
      <c r="F438" s="153" t="s">
        <v>700</v>
      </c>
      <c r="G438" s="154" t="s">
        <v>314</v>
      </c>
      <c r="H438" s="155">
        <v>250.56</v>
      </c>
      <c r="I438" s="156"/>
      <c r="J438" s="157">
        <f>ROUND(I438*H438,2)</f>
        <v>0</v>
      </c>
      <c r="K438" s="153" t="s">
        <v>169</v>
      </c>
      <c r="L438" s="34"/>
      <c r="M438" s="158" t="s">
        <v>1</v>
      </c>
      <c r="N438" s="159" t="s">
        <v>41</v>
      </c>
      <c r="O438" s="59"/>
      <c r="P438" s="160">
        <f>O438*H438</f>
        <v>0</v>
      </c>
      <c r="Q438" s="160">
        <v>0</v>
      </c>
      <c r="R438" s="160">
        <f>Q438*H438</f>
        <v>0</v>
      </c>
      <c r="S438" s="160">
        <v>0</v>
      </c>
      <c r="T438" s="161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62" t="s">
        <v>251</v>
      </c>
      <c r="AT438" s="162" t="s">
        <v>165</v>
      </c>
      <c r="AU438" s="162" t="s">
        <v>85</v>
      </c>
      <c r="AY438" s="18" t="s">
        <v>163</v>
      </c>
      <c r="BE438" s="163">
        <f>IF(N438="základní",J438,0)</f>
        <v>0</v>
      </c>
      <c r="BF438" s="163">
        <f>IF(N438="snížená",J438,0)</f>
        <v>0</v>
      </c>
      <c r="BG438" s="163">
        <f>IF(N438="zákl. přenesená",J438,0)</f>
        <v>0</v>
      </c>
      <c r="BH438" s="163">
        <f>IF(N438="sníž. přenesená",J438,0)</f>
        <v>0</v>
      </c>
      <c r="BI438" s="163">
        <f>IF(N438="nulová",J438,0)</f>
        <v>0</v>
      </c>
      <c r="BJ438" s="18" t="s">
        <v>83</v>
      </c>
      <c r="BK438" s="163">
        <f>ROUND(I438*H438,2)</f>
        <v>0</v>
      </c>
      <c r="BL438" s="18" t="s">
        <v>251</v>
      </c>
      <c r="BM438" s="162" t="s">
        <v>701</v>
      </c>
    </row>
    <row r="439" spans="1:65" s="13" customFormat="1" ht="11.25">
      <c r="B439" s="164"/>
      <c r="D439" s="165" t="s">
        <v>172</v>
      </c>
      <c r="E439" s="166" t="s">
        <v>1</v>
      </c>
      <c r="F439" s="167" t="s">
        <v>702</v>
      </c>
      <c r="H439" s="168">
        <v>188.8</v>
      </c>
      <c r="I439" s="169"/>
      <c r="L439" s="164"/>
      <c r="M439" s="170"/>
      <c r="N439" s="171"/>
      <c r="O439" s="171"/>
      <c r="P439" s="171"/>
      <c r="Q439" s="171"/>
      <c r="R439" s="171"/>
      <c r="S439" s="171"/>
      <c r="T439" s="172"/>
      <c r="AT439" s="166" t="s">
        <v>172</v>
      </c>
      <c r="AU439" s="166" t="s">
        <v>85</v>
      </c>
      <c r="AV439" s="13" t="s">
        <v>85</v>
      </c>
      <c r="AW439" s="13" t="s">
        <v>32</v>
      </c>
      <c r="AX439" s="13" t="s">
        <v>76</v>
      </c>
      <c r="AY439" s="166" t="s">
        <v>163</v>
      </c>
    </row>
    <row r="440" spans="1:65" s="13" customFormat="1" ht="11.25">
      <c r="B440" s="164"/>
      <c r="D440" s="165" t="s">
        <v>172</v>
      </c>
      <c r="E440" s="166" t="s">
        <v>1</v>
      </c>
      <c r="F440" s="167" t="s">
        <v>703</v>
      </c>
      <c r="H440" s="168">
        <v>61.76</v>
      </c>
      <c r="I440" s="169"/>
      <c r="L440" s="164"/>
      <c r="M440" s="170"/>
      <c r="N440" s="171"/>
      <c r="O440" s="171"/>
      <c r="P440" s="171"/>
      <c r="Q440" s="171"/>
      <c r="R440" s="171"/>
      <c r="S440" s="171"/>
      <c r="T440" s="172"/>
      <c r="AT440" s="166" t="s">
        <v>172</v>
      </c>
      <c r="AU440" s="166" t="s">
        <v>85</v>
      </c>
      <c r="AV440" s="13" t="s">
        <v>85</v>
      </c>
      <c r="AW440" s="13" t="s">
        <v>32</v>
      </c>
      <c r="AX440" s="13" t="s">
        <v>76</v>
      </c>
      <c r="AY440" s="166" t="s">
        <v>163</v>
      </c>
    </row>
    <row r="441" spans="1:65" s="14" customFormat="1" ht="11.25">
      <c r="B441" s="173"/>
      <c r="D441" s="165" t="s">
        <v>172</v>
      </c>
      <c r="E441" s="174" t="s">
        <v>1</v>
      </c>
      <c r="F441" s="175" t="s">
        <v>174</v>
      </c>
      <c r="H441" s="176">
        <v>250.56</v>
      </c>
      <c r="I441" s="177"/>
      <c r="L441" s="173"/>
      <c r="M441" s="178"/>
      <c r="N441" s="179"/>
      <c r="O441" s="179"/>
      <c r="P441" s="179"/>
      <c r="Q441" s="179"/>
      <c r="R441" s="179"/>
      <c r="S441" s="179"/>
      <c r="T441" s="180"/>
      <c r="AT441" s="174" t="s">
        <v>172</v>
      </c>
      <c r="AU441" s="174" t="s">
        <v>85</v>
      </c>
      <c r="AV441" s="14" t="s">
        <v>170</v>
      </c>
      <c r="AW441" s="14" t="s">
        <v>32</v>
      </c>
      <c r="AX441" s="14" t="s">
        <v>83</v>
      </c>
      <c r="AY441" s="174" t="s">
        <v>163</v>
      </c>
    </row>
    <row r="442" spans="1:65" s="2" customFormat="1" ht="21.75" customHeight="1">
      <c r="A442" s="33"/>
      <c r="B442" s="150"/>
      <c r="C442" s="188" t="s">
        <v>704</v>
      </c>
      <c r="D442" s="188" t="s">
        <v>246</v>
      </c>
      <c r="E442" s="189" t="s">
        <v>705</v>
      </c>
      <c r="F442" s="190" t="s">
        <v>706</v>
      </c>
      <c r="G442" s="191" t="s">
        <v>177</v>
      </c>
      <c r="H442" s="192">
        <v>5.4340000000000002</v>
      </c>
      <c r="I442" s="193"/>
      <c r="J442" s="194">
        <f>ROUND(I442*H442,2)</f>
        <v>0</v>
      </c>
      <c r="K442" s="190" t="s">
        <v>169</v>
      </c>
      <c r="L442" s="195"/>
      <c r="M442" s="196" t="s">
        <v>1</v>
      </c>
      <c r="N442" s="197" t="s">
        <v>41</v>
      </c>
      <c r="O442" s="59"/>
      <c r="P442" s="160">
        <f>O442*H442</f>
        <v>0</v>
      </c>
      <c r="Q442" s="160">
        <v>0.55000000000000004</v>
      </c>
      <c r="R442" s="160">
        <f>Q442*H442</f>
        <v>2.9887000000000001</v>
      </c>
      <c r="S442" s="160">
        <v>0</v>
      </c>
      <c r="T442" s="161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62" t="s">
        <v>341</v>
      </c>
      <c r="AT442" s="162" t="s">
        <v>246</v>
      </c>
      <c r="AU442" s="162" t="s">
        <v>85</v>
      </c>
      <c r="AY442" s="18" t="s">
        <v>163</v>
      </c>
      <c r="BE442" s="163">
        <f>IF(N442="základní",J442,0)</f>
        <v>0</v>
      </c>
      <c r="BF442" s="163">
        <f>IF(N442="snížená",J442,0)</f>
        <v>0</v>
      </c>
      <c r="BG442" s="163">
        <f>IF(N442="zákl. přenesená",J442,0)</f>
        <v>0</v>
      </c>
      <c r="BH442" s="163">
        <f>IF(N442="sníž. přenesená",J442,0)</f>
        <v>0</v>
      </c>
      <c r="BI442" s="163">
        <f>IF(N442="nulová",J442,0)</f>
        <v>0</v>
      </c>
      <c r="BJ442" s="18" t="s">
        <v>83</v>
      </c>
      <c r="BK442" s="163">
        <f>ROUND(I442*H442,2)</f>
        <v>0</v>
      </c>
      <c r="BL442" s="18" t="s">
        <v>251</v>
      </c>
      <c r="BM442" s="162" t="s">
        <v>707</v>
      </c>
    </row>
    <row r="443" spans="1:65" s="13" customFormat="1" ht="11.25">
      <c r="B443" s="164"/>
      <c r="D443" s="165" t="s">
        <v>172</v>
      </c>
      <c r="E443" s="166" t="s">
        <v>1</v>
      </c>
      <c r="F443" s="167" t="s">
        <v>708</v>
      </c>
      <c r="H443" s="168">
        <v>5.4340000000000002</v>
      </c>
      <c r="I443" s="169"/>
      <c r="L443" s="164"/>
      <c r="M443" s="170"/>
      <c r="N443" s="171"/>
      <c r="O443" s="171"/>
      <c r="P443" s="171"/>
      <c r="Q443" s="171"/>
      <c r="R443" s="171"/>
      <c r="S443" s="171"/>
      <c r="T443" s="172"/>
      <c r="AT443" s="166" t="s">
        <v>172</v>
      </c>
      <c r="AU443" s="166" t="s">
        <v>85</v>
      </c>
      <c r="AV443" s="13" t="s">
        <v>85</v>
      </c>
      <c r="AW443" s="13" t="s">
        <v>32</v>
      </c>
      <c r="AX443" s="13" t="s">
        <v>83</v>
      </c>
      <c r="AY443" s="166" t="s">
        <v>163</v>
      </c>
    </row>
    <row r="444" spans="1:65" s="2" customFormat="1" ht="24.2" customHeight="1">
      <c r="A444" s="33"/>
      <c r="B444" s="150"/>
      <c r="C444" s="151" t="s">
        <v>709</v>
      </c>
      <c r="D444" s="151" t="s">
        <v>165</v>
      </c>
      <c r="E444" s="152" t="s">
        <v>710</v>
      </c>
      <c r="F444" s="153" t="s">
        <v>711</v>
      </c>
      <c r="G444" s="154" t="s">
        <v>314</v>
      </c>
      <c r="H444" s="155">
        <v>185.5</v>
      </c>
      <c r="I444" s="156"/>
      <c r="J444" s="157">
        <f>ROUND(I444*H444,2)</f>
        <v>0</v>
      </c>
      <c r="K444" s="153" t="s">
        <v>169</v>
      </c>
      <c r="L444" s="34"/>
      <c r="M444" s="158" t="s">
        <v>1</v>
      </c>
      <c r="N444" s="159" t="s">
        <v>41</v>
      </c>
      <c r="O444" s="59"/>
      <c r="P444" s="160">
        <f>O444*H444</f>
        <v>0</v>
      </c>
      <c r="Q444" s="160">
        <v>0</v>
      </c>
      <c r="R444" s="160">
        <f>Q444*H444</f>
        <v>0</v>
      </c>
      <c r="S444" s="160">
        <v>0</v>
      </c>
      <c r="T444" s="161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62" t="s">
        <v>251</v>
      </c>
      <c r="AT444" s="162" t="s">
        <v>165</v>
      </c>
      <c r="AU444" s="162" t="s">
        <v>85</v>
      </c>
      <c r="AY444" s="18" t="s">
        <v>163</v>
      </c>
      <c r="BE444" s="163">
        <f>IF(N444="základní",J444,0)</f>
        <v>0</v>
      </c>
      <c r="BF444" s="163">
        <f>IF(N444="snížená",J444,0)</f>
        <v>0</v>
      </c>
      <c r="BG444" s="163">
        <f>IF(N444="zákl. přenesená",J444,0)</f>
        <v>0</v>
      </c>
      <c r="BH444" s="163">
        <f>IF(N444="sníž. přenesená",J444,0)</f>
        <v>0</v>
      </c>
      <c r="BI444" s="163">
        <f>IF(N444="nulová",J444,0)</f>
        <v>0</v>
      </c>
      <c r="BJ444" s="18" t="s">
        <v>83</v>
      </c>
      <c r="BK444" s="163">
        <f>ROUND(I444*H444,2)</f>
        <v>0</v>
      </c>
      <c r="BL444" s="18" t="s">
        <v>251</v>
      </c>
      <c r="BM444" s="162" t="s">
        <v>712</v>
      </c>
    </row>
    <row r="445" spans="1:65" s="13" customFormat="1" ht="11.25">
      <c r="B445" s="164"/>
      <c r="D445" s="165" t="s">
        <v>172</v>
      </c>
      <c r="E445" s="166" t="s">
        <v>1</v>
      </c>
      <c r="F445" s="167" t="s">
        <v>713</v>
      </c>
      <c r="H445" s="168">
        <v>27.4</v>
      </c>
      <c r="I445" s="169"/>
      <c r="L445" s="164"/>
      <c r="M445" s="170"/>
      <c r="N445" s="171"/>
      <c r="O445" s="171"/>
      <c r="P445" s="171"/>
      <c r="Q445" s="171"/>
      <c r="R445" s="171"/>
      <c r="S445" s="171"/>
      <c r="T445" s="172"/>
      <c r="AT445" s="166" t="s">
        <v>172</v>
      </c>
      <c r="AU445" s="166" t="s">
        <v>85</v>
      </c>
      <c r="AV445" s="13" t="s">
        <v>85</v>
      </c>
      <c r="AW445" s="13" t="s">
        <v>32</v>
      </c>
      <c r="AX445" s="13" t="s">
        <v>76</v>
      </c>
      <c r="AY445" s="166" t="s">
        <v>163</v>
      </c>
    </row>
    <row r="446" spans="1:65" s="13" customFormat="1" ht="11.25">
      <c r="B446" s="164"/>
      <c r="D446" s="165" t="s">
        <v>172</v>
      </c>
      <c r="E446" s="166" t="s">
        <v>1</v>
      </c>
      <c r="F446" s="167" t="s">
        <v>714</v>
      </c>
      <c r="H446" s="168">
        <v>158.1</v>
      </c>
      <c r="I446" s="169"/>
      <c r="L446" s="164"/>
      <c r="M446" s="170"/>
      <c r="N446" s="171"/>
      <c r="O446" s="171"/>
      <c r="P446" s="171"/>
      <c r="Q446" s="171"/>
      <c r="R446" s="171"/>
      <c r="S446" s="171"/>
      <c r="T446" s="172"/>
      <c r="AT446" s="166" t="s">
        <v>172</v>
      </c>
      <c r="AU446" s="166" t="s">
        <v>85</v>
      </c>
      <c r="AV446" s="13" t="s">
        <v>85</v>
      </c>
      <c r="AW446" s="13" t="s">
        <v>32</v>
      </c>
      <c r="AX446" s="13" t="s">
        <v>76</v>
      </c>
      <c r="AY446" s="166" t="s">
        <v>163</v>
      </c>
    </row>
    <row r="447" spans="1:65" s="14" customFormat="1" ht="11.25">
      <c r="B447" s="173"/>
      <c r="D447" s="165" t="s">
        <v>172</v>
      </c>
      <c r="E447" s="174" t="s">
        <v>1</v>
      </c>
      <c r="F447" s="175" t="s">
        <v>174</v>
      </c>
      <c r="H447" s="176">
        <v>185.5</v>
      </c>
      <c r="I447" s="177"/>
      <c r="L447" s="173"/>
      <c r="M447" s="178"/>
      <c r="N447" s="179"/>
      <c r="O447" s="179"/>
      <c r="P447" s="179"/>
      <c r="Q447" s="179"/>
      <c r="R447" s="179"/>
      <c r="S447" s="179"/>
      <c r="T447" s="180"/>
      <c r="AT447" s="174" t="s">
        <v>172</v>
      </c>
      <c r="AU447" s="174" t="s">
        <v>85</v>
      </c>
      <c r="AV447" s="14" t="s">
        <v>170</v>
      </c>
      <c r="AW447" s="14" t="s">
        <v>32</v>
      </c>
      <c r="AX447" s="14" t="s">
        <v>83</v>
      </c>
      <c r="AY447" s="174" t="s">
        <v>163</v>
      </c>
    </row>
    <row r="448" spans="1:65" s="2" customFormat="1" ht="21.75" customHeight="1">
      <c r="A448" s="33"/>
      <c r="B448" s="150"/>
      <c r="C448" s="188" t="s">
        <v>715</v>
      </c>
      <c r="D448" s="188" t="s">
        <v>246</v>
      </c>
      <c r="E448" s="189" t="s">
        <v>716</v>
      </c>
      <c r="F448" s="190" t="s">
        <v>717</v>
      </c>
      <c r="G448" s="191" t="s">
        <v>177</v>
      </c>
      <c r="H448" s="192">
        <v>3.3740000000000001</v>
      </c>
      <c r="I448" s="193"/>
      <c r="J448" s="194">
        <f>ROUND(I448*H448,2)</f>
        <v>0</v>
      </c>
      <c r="K448" s="190" t="s">
        <v>169</v>
      </c>
      <c r="L448" s="195"/>
      <c r="M448" s="196" t="s">
        <v>1</v>
      </c>
      <c r="N448" s="197" t="s">
        <v>41</v>
      </c>
      <c r="O448" s="59"/>
      <c r="P448" s="160">
        <f>O448*H448</f>
        <v>0</v>
      </c>
      <c r="Q448" s="160">
        <v>0.55000000000000004</v>
      </c>
      <c r="R448" s="160">
        <f>Q448*H448</f>
        <v>1.8557000000000001</v>
      </c>
      <c r="S448" s="160">
        <v>0</v>
      </c>
      <c r="T448" s="161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62" t="s">
        <v>341</v>
      </c>
      <c r="AT448" s="162" t="s">
        <v>246</v>
      </c>
      <c r="AU448" s="162" t="s">
        <v>85</v>
      </c>
      <c r="AY448" s="18" t="s">
        <v>163</v>
      </c>
      <c r="BE448" s="163">
        <f>IF(N448="základní",J448,0)</f>
        <v>0</v>
      </c>
      <c r="BF448" s="163">
        <f>IF(N448="snížená",J448,0)</f>
        <v>0</v>
      </c>
      <c r="BG448" s="163">
        <f>IF(N448="zákl. přenesená",J448,0)</f>
        <v>0</v>
      </c>
      <c r="BH448" s="163">
        <f>IF(N448="sníž. přenesená",J448,0)</f>
        <v>0</v>
      </c>
      <c r="BI448" s="163">
        <f>IF(N448="nulová",J448,0)</f>
        <v>0</v>
      </c>
      <c r="BJ448" s="18" t="s">
        <v>83</v>
      </c>
      <c r="BK448" s="163">
        <f>ROUND(I448*H448,2)</f>
        <v>0</v>
      </c>
      <c r="BL448" s="18" t="s">
        <v>251</v>
      </c>
      <c r="BM448" s="162" t="s">
        <v>718</v>
      </c>
    </row>
    <row r="449" spans="1:65" s="13" customFormat="1" ht="11.25">
      <c r="B449" s="164"/>
      <c r="D449" s="165" t="s">
        <v>172</v>
      </c>
      <c r="E449" s="166" t="s">
        <v>1</v>
      </c>
      <c r="F449" s="167" t="s">
        <v>719</v>
      </c>
      <c r="H449" s="168">
        <v>3.3740000000000001</v>
      </c>
      <c r="I449" s="169"/>
      <c r="L449" s="164"/>
      <c r="M449" s="170"/>
      <c r="N449" s="171"/>
      <c r="O449" s="171"/>
      <c r="P449" s="171"/>
      <c r="Q449" s="171"/>
      <c r="R449" s="171"/>
      <c r="S449" s="171"/>
      <c r="T449" s="172"/>
      <c r="AT449" s="166" t="s">
        <v>172</v>
      </c>
      <c r="AU449" s="166" t="s">
        <v>85</v>
      </c>
      <c r="AV449" s="13" t="s">
        <v>85</v>
      </c>
      <c r="AW449" s="13" t="s">
        <v>32</v>
      </c>
      <c r="AX449" s="13" t="s">
        <v>83</v>
      </c>
      <c r="AY449" s="166" t="s">
        <v>163</v>
      </c>
    </row>
    <row r="450" spans="1:65" s="2" customFormat="1" ht="24.2" customHeight="1">
      <c r="A450" s="33"/>
      <c r="B450" s="150"/>
      <c r="C450" s="151" t="s">
        <v>720</v>
      </c>
      <c r="D450" s="151" t="s">
        <v>165</v>
      </c>
      <c r="E450" s="152" t="s">
        <v>721</v>
      </c>
      <c r="F450" s="153" t="s">
        <v>722</v>
      </c>
      <c r="G450" s="154" t="s">
        <v>168</v>
      </c>
      <c r="H450" s="155">
        <v>141.82499999999999</v>
      </c>
      <c r="I450" s="156"/>
      <c r="J450" s="157">
        <f>ROUND(I450*H450,2)</f>
        <v>0</v>
      </c>
      <c r="K450" s="153" t="s">
        <v>1</v>
      </c>
      <c r="L450" s="34"/>
      <c r="M450" s="158" t="s">
        <v>1</v>
      </c>
      <c r="N450" s="159" t="s">
        <v>41</v>
      </c>
      <c r="O450" s="59"/>
      <c r="P450" s="160">
        <f>O450*H450</f>
        <v>0</v>
      </c>
      <c r="Q450" s="160">
        <v>0</v>
      </c>
      <c r="R450" s="160">
        <f>Q450*H450</f>
        <v>0</v>
      </c>
      <c r="S450" s="160">
        <v>0</v>
      </c>
      <c r="T450" s="161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62" t="s">
        <v>251</v>
      </c>
      <c r="AT450" s="162" t="s">
        <v>165</v>
      </c>
      <c r="AU450" s="162" t="s">
        <v>85</v>
      </c>
      <c r="AY450" s="18" t="s">
        <v>163</v>
      </c>
      <c r="BE450" s="163">
        <f>IF(N450="základní",J450,0)</f>
        <v>0</v>
      </c>
      <c r="BF450" s="163">
        <f>IF(N450="snížená",J450,0)</f>
        <v>0</v>
      </c>
      <c r="BG450" s="163">
        <f>IF(N450="zákl. přenesená",J450,0)</f>
        <v>0</v>
      </c>
      <c r="BH450" s="163">
        <f>IF(N450="sníž. přenesená",J450,0)</f>
        <v>0</v>
      </c>
      <c r="BI450" s="163">
        <f>IF(N450="nulová",J450,0)</f>
        <v>0</v>
      </c>
      <c r="BJ450" s="18" t="s">
        <v>83</v>
      </c>
      <c r="BK450" s="163">
        <f>ROUND(I450*H450,2)</f>
        <v>0</v>
      </c>
      <c r="BL450" s="18" t="s">
        <v>251</v>
      </c>
      <c r="BM450" s="162" t="s">
        <v>723</v>
      </c>
    </row>
    <row r="451" spans="1:65" s="13" customFormat="1" ht="11.25">
      <c r="B451" s="164"/>
      <c r="D451" s="165" t="s">
        <v>172</v>
      </c>
      <c r="E451" s="166" t="s">
        <v>1</v>
      </c>
      <c r="F451" s="167" t="s">
        <v>724</v>
      </c>
      <c r="H451" s="168">
        <v>141.82499999999999</v>
      </c>
      <c r="I451" s="169"/>
      <c r="L451" s="164"/>
      <c r="M451" s="170"/>
      <c r="N451" s="171"/>
      <c r="O451" s="171"/>
      <c r="P451" s="171"/>
      <c r="Q451" s="171"/>
      <c r="R451" s="171"/>
      <c r="S451" s="171"/>
      <c r="T451" s="172"/>
      <c r="AT451" s="166" t="s">
        <v>172</v>
      </c>
      <c r="AU451" s="166" t="s">
        <v>85</v>
      </c>
      <c r="AV451" s="13" t="s">
        <v>85</v>
      </c>
      <c r="AW451" s="13" t="s">
        <v>32</v>
      </c>
      <c r="AX451" s="13" t="s">
        <v>83</v>
      </c>
      <c r="AY451" s="166" t="s">
        <v>163</v>
      </c>
    </row>
    <row r="452" spans="1:65" s="2" customFormat="1" ht="21.75" customHeight="1">
      <c r="A452" s="33"/>
      <c r="B452" s="150"/>
      <c r="C452" s="188" t="s">
        <v>725</v>
      </c>
      <c r="D452" s="188" t="s">
        <v>246</v>
      </c>
      <c r="E452" s="189" t="s">
        <v>726</v>
      </c>
      <c r="F452" s="190" t="s">
        <v>727</v>
      </c>
      <c r="G452" s="191" t="s">
        <v>177</v>
      </c>
      <c r="H452" s="192">
        <v>2.0670000000000002</v>
      </c>
      <c r="I452" s="193"/>
      <c r="J452" s="194">
        <f>ROUND(I452*H452,2)</f>
        <v>0</v>
      </c>
      <c r="K452" s="190" t="s">
        <v>169</v>
      </c>
      <c r="L452" s="195"/>
      <c r="M452" s="196" t="s">
        <v>1</v>
      </c>
      <c r="N452" s="197" t="s">
        <v>41</v>
      </c>
      <c r="O452" s="59"/>
      <c r="P452" s="160">
        <f>O452*H452</f>
        <v>0</v>
      </c>
      <c r="Q452" s="160">
        <v>0.55000000000000004</v>
      </c>
      <c r="R452" s="160">
        <f>Q452*H452</f>
        <v>1.1368500000000001</v>
      </c>
      <c r="S452" s="160">
        <v>0</v>
      </c>
      <c r="T452" s="161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62" t="s">
        <v>341</v>
      </c>
      <c r="AT452" s="162" t="s">
        <v>246</v>
      </c>
      <c r="AU452" s="162" t="s">
        <v>85</v>
      </c>
      <c r="AY452" s="18" t="s">
        <v>163</v>
      </c>
      <c r="BE452" s="163">
        <f>IF(N452="základní",J452,0)</f>
        <v>0</v>
      </c>
      <c r="BF452" s="163">
        <f>IF(N452="snížená",J452,0)</f>
        <v>0</v>
      </c>
      <c r="BG452" s="163">
        <f>IF(N452="zákl. přenesená",J452,0)</f>
        <v>0</v>
      </c>
      <c r="BH452" s="163">
        <f>IF(N452="sníž. přenesená",J452,0)</f>
        <v>0</v>
      </c>
      <c r="BI452" s="163">
        <f>IF(N452="nulová",J452,0)</f>
        <v>0</v>
      </c>
      <c r="BJ452" s="18" t="s">
        <v>83</v>
      </c>
      <c r="BK452" s="163">
        <f>ROUND(I452*H452,2)</f>
        <v>0</v>
      </c>
      <c r="BL452" s="18" t="s">
        <v>251</v>
      </c>
      <c r="BM452" s="162" t="s">
        <v>728</v>
      </c>
    </row>
    <row r="453" spans="1:65" s="13" customFormat="1" ht="11.25">
      <c r="B453" s="164"/>
      <c r="D453" s="165" t="s">
        <v>172</v>
      </c>
      <c r="E453" s="166" t="s">
        <v>1</v>
      </c>
      <c r="F453" s="167" t="s">
        <v>729</v>
      </c>
      <c r="H453" s="168">
        <v>2.0670000000000002</v>
      </c>
      <c r="I453" s="169"/>
      <c r="L453" s="164"/>
      <c r="M453" s="170"/>
      <c r="N453" s="171"/>
      <c r="O453" s="171"/>
      <c r="P453" s="171"/>
      <c r="Q453" s="171"/>
      <c r="R453" s="171"/>
      <c r="S453" s="171"/>
      <c r="T453" s="172"/>
      <c r="AT453" s="166" t="s">
        <v>172</v>
      </c>
      <c r="AU453" s="166" t="s">
        <v>85</v>
      </c>
      <c r="AV453" s="13" t="s">
        <v>85</v>
      </c>
      <c r="AW453" s="13" t="s">
        <v>32</v>
      </c>
      <c r="AX453" s="13" t="s">
        <v>83</v>
      </c>
      <c r="AY453" s="166" t="s">
        <v>163</v>
      </c>
    </row>
    <row r="454" spans="1:65" s="2" customFormat="1" ht="24.2" customHeight="1">
      <c r="A454" s="33"/>
      <c r="B454" s="150"/>
      <c r="C454" s="151" t="s">
        <v>730</v>
      </c>
      <c r="D454" s="151" t="s">
        <v>165</v>
      </c>
      <c r="E454" s="152" t="s">
        <v>731</v>
      </c>
      <c r="F454" s="153" t="s">
        <v>732</v>
      </c>
      <c r="G454" s="154" t="s">
        <v>314</v>
      </c>
      <c r="H454" s="155">
        <v>158.1</v>
      </c>
      <c r="I454" s="156"/>
      <c r="J454" s="157">
        <f>ROUND(I454*H454,2)</f>
        <v>0</v>
      </c>
      <c r="K454" s="153" t="s">
        <v>169</v>
      </c>
      <c r="L454" s="34"/>
      <c r="M454" s="158" t="s">
        <v>1</v>
      </c>
      <c r="N454" s="159" t="s">
        <v>41</v>
      </c>
      <c r="O454" s="59"/>
      <c r="P454" s="160">
        <f>O454*H454</f>
        <v>0</v>
      </c>
      <c r="Q454" s="160">
        <v>0</v>
      </c>
      <c r="R454" s="160">
        <f>Q454*H454</f>
        <v>0</v>
      </c>
      <c r="S454" s="160">
        <v>0</v>
      </c>
      <c r="T454" s="161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2" t="s">
        <v>251</v>
      </c>
      <c r="AT454" s="162" t="s">
        <v>165</v>
      </c>
      <c r="AU454" s="162" t="s">
        <v>85</v>
      </c>
      <c r="AY454" s="18" t="s">
        <v>163</v>
      </c>
      <c r="BE454" s="163">
        <f>IF(N454="základní",J454,0)</f>
        <v>0</v>
      </c>
      <c r="BF454" s="163">
        <f>IF(N454="snížená",J454,0)</f>
        <v>0</v>
      </c>
      <c r="BG454" s="163">
        <f>IF(N454="zákl. přenesená",J454,0)</f>
        <v>0</v>
      </c>
      <c r="BH454" s="163">
        <f>IF(N454="sníž. přenesená",J454,0)</f>
        <v>0</v>
      </c>
      <c r="BI454" s="163">
        <f>IF(N454="nulová",J454,0)</f>
        <v>0</v>
      </c>
      <c r="BJ454" s="18" t="s">
        <v>83</v>
      </c>
      <c r="BK454" s="163">
        <f>ROUND(I454*H454,2)</f>
        <v>0</v>
      </c>
      <c r="BL454" s="18" t="s">
        <v>251</v>
      </c>
      <c r="BM454" s="162" t="s">
        <v>733</v>
      </c>
    </row>
    <row r="455" spans="1:65" s="13" customFormat="1" ht="11.25">
      <c r="B455" s="164"/>
      <c r="D455" s="165" t="s">
        <v>172</v>
      </c>
      <c r="E455" s="166" t="s">
        <v>1</v>
      </c>
      <c r="F455" s="167" t="s">
        <v>714</v>
      </c>
      <c r="H455" s="168">
        <v>158.1</v>
      </c>
      <c r="I455" s="169"/>
      <c r="L455" s="164"/>
      <c r="M455" s="170"/>
      <c r="N455" s="171"/>
      <c r="O455" s="171"/>
      <c r="P455" s="171"/>
      <c r="Q455" s="171"/>
      <c r="R455" s="171"/>
      <c r="S455" s="171"/>
      <c r="T455" s="172"/>
      <c r="AT455" s="166" t="s">
        <v>172</v>
      </c>
      <c r="AU455" s="166" t="s">
        <v>85</v>
      </c>
      <c r="AV455" s="13" t="s">
        <v>85</v>
      </c>
      <c r="AW455" s="13" t="s">
        <v>32</v>
      </c>
      <c r="AX455" s="13" t="s">
        <v>83</v>
      </c>
      <c r="AY455" s="166" t="s">
        <v>163</v>
      </c>
    </row>
    <row r="456" spans="1:65" s="2" customFormat="1" ht="24.2" customHeight="1">
      <c r="A456" s="33"/>
      <c r="B456" s="150"/>
      <c r="C456" s="188" t="s">
        <v>734</v>
      </c>
      <c r="D456" s="188" t="s">
        <v>246</v>
      </c>
      <c r="E456" s="189" t="s">
        <v>735</v>
      </c>
      <c r="F456" s="190" t="s">
        <v>736</v>
      </c>
      <c r="G456" s="191" t="s">
        <v>177</v>
      </c>
      <c r="H456" s="192">
        <v>0.626</v>
      </c>
      <c r="I456" s="193"/>
      <c r="J456" s="194">
        <f>ROUND(I456*H456,2)</f>
        <v>0</v>
      </c>
      <c r="K456" s="190" t="s">
        <v>169</v>
      </c>
      <c r="L456" s="195"/>
      <c r="M456" s="196" t="s">
        <v>1</v>
      </c>
      <c r="N456" s="197" t="s">
        <v>41</v>
      </c>
      <c r="O456" s="59"/>
      <c r="P456" s="160">
        <f>O456*H456</f>
        <v>0</v>
      </c>
      <c r="Q456" s="160">
        <v>0.55000000000000004</v>
      </c>
      <c r="R456" s="160">
        <f>Q456*H456</f>
        <v>0.34430000000000005</v>
      </c>
      <c r="S456" s="160">
        <v>0</v>
      </c>
      <c r="T456" s="161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62" t="s">
        <v>341</v>
      </c>
      <c r="AT456" s="162" t="s">
        <v>246</v>
      </c>
      <c r="AU456" s="162" t="s">
        <v>85</v>
      </c>
      <c r="AY456" s="18" t="s">
        <v>163</v>
      </c>
      <c r="BE456" s="163">
        <f>IF(N456="základní",J456,0)</f>
        <v>0</v>
      </c>
      <c r="BF456" s="163">
        <f>IF(N456="snížená",J456,0)</f>
        <v>0</v>
      </c>
      <c r="BG456" s="163">
        <f>IF(N456="zákl. přenesená",J456,0)</f>
        <v>0</v>
      </c>
      <c r="BH456" s="163">
        <f>IF(N456="sníž. přenesená",J456,0)</f>
        <v>0</v>
      </c>
      <c r="BI456" s="163">
        <f>IF(N456="nulová",J456,0)</f>
        <v>0</v>
      </c>
      <c r="BJ456" s="18" t="s">
        <v>83</v>
      </c>
      <c r="BK456" s="163">
        <f>ROUND(I456*H456,2)</f>
        <v>0</v>
      </c>
      <c r="BL456" s="18" t="s">
        <v>251</v>
      </c>
      <c r="BM456" s="162" t="s">
        <v>737</v>
      </c>
    </row>
    <row r="457" spans="1:65" s="13" customFormat="1" ht="11.25">
      <c r="B457" s="164"/>
      <c r="D457" s="165" t="s">
        <v>172</v>
      </c>
      <c r="E457" s="166" t="s">
        <v>1</v>
      </c>
      <c r="F457" s="167" t="s">
        <v>738</v>
      </c>
      <c r="H457" s="168">
        <v>0.626</v>
      </c>
      <c r="I457" s="169"/>
      <c r="L457" s="164"/>
      <c r="M457" s="170"/>
      <c r="N457" s="171"/>
      <c r="O457" s="171"/>
      <c r="P457" s="171"/>
      <c r="Q457" s="171"/>
      <c r="R457" s="171"/>
      <c r="S457" s="171"/>
      <c r="T457" s="172"/>
      <c r="AT457" s="166" t="s">
        <v>172</v>
      </c>
      <c r="AU457" s="166" t="s">
        <v>85</v>
      </c>
      <c r="AV457" s="13" t="s">
        <v>85</v>
      </c>
      <c r="AW457" s="13" t="s">
        <v>32</v>
      </c>
      <c r="AX457" s="13" t="s">
        <v>83</v>
      </c>
      <c r="AY457" s="166" t="s">
        <v>163</v>
      </c>
    </row>
    <row r="458" spans="1:65" s="2" customFormat="1" ht="24.2" customHeight="1">
      <c r="A458" s="33"/>
      <c r="B458" s="150"/>
      <c r="C458" s="151" t="s">
        <v>739</v>
      </c>
      <c r="D458" s="151" t="s">
        <v>165</v>
      </c>
      <c r="E458" s="152" t="s">
        <v>740</v>
      </c>
      <c r="F458" s="153" t="s">
        <v>741</v>
      </c>
      <c r="G458" s="154" t="s">
        <v>177</v>
      </c>
      <c r="H458" s="155">
        <v>8.7170000000000005</v>
      </c>
      <c r="I458" s="156"/>
      <c r="J458" s="157">
        <f>ROUND(I458*H458,2)</f>
        <v>0</v>
      </c>
      <c r="K458" s="153" t="s">
        <v>169</v>
      </c>
      <c r="L458" s="34"/>
      <c r="M458" s="158" t="s">
        <v>1</v>
      </c>
      <c r="N458" s="159" t="s">
        <v>41</v>
      </c>
      <c r="O458" s="59"/>
      <c r="P458" s="160">
        <f>O458*H458</f>
        <v>0</v>
      </c>
      <c r="Q458" s="160">
        <v>2.3369999999999998E-2</v>
      </c>
      <c r="R458" s="160">
        <f>Q458*H458</f>
        <v>0.20371628999999999</v>
      </c>
      <c r="S458" s="160">
        <v>0</v>
      </c>
      <c r="T458" s="161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62" t="s">
        <v>251</v>
      </c>
      <c r="AT458" s="162" t="s">
        <v>165</v>
      </c>
      <c r="AU458" s="162" t="s">
        <v>85</v>
      </c>
      <c r="AY458" s="18" t="s">
        <v>163</v>
      </c>
      <c r="BE458" s="163">
        <f>IF(N458="základní",J458,0)</f>
        <v>0</v>
      </c>
      <c r="BF458" s="163">
        <f>IF(N458="snížená",J458,0)</f>
        <v>0</v>
      </c>
      <c r="BG458" s="163">
        <f>IF(N458="zákl. přenesená",J458,0)</f>
        <v>0</v>
      </c>
      <c r="BH458" s="163">
        <f>IF(N458="sníž. přenesená",J458,0)</f>
        <v>0</v>
      </c>
      <c r="BI458" s="163">
        <f>IF(N458="nulová",J458,0)</f>
        <v>0</v>
      </c>
      <c r="BJ458" s="18" t="s">
        <v>83</v>
      </c>
      <c r="BK458" s="163">
        <f>ROUND(I458*H458,2)</f>
        <v>0</v>
      </c>
      <c r="BL458" s="18" t="s">
        <v>251</v>
      </c>
      <c r="BM458" s="162" t="s">
        <v>742</v>
      </c>
    </row>
    <row r="459" spans="1:65" s="2" customFormat="1" ht="49.15" customHeight="1">
      <c r="A459" s="33"/>
      <c r="B459" s="150"/>
      <c r="C459" s="151" t="s">
        <v>743</v>
      </c>
      <c r="D459" s="151" t="s">
        <v>165</v>
      </c>
      <c r="E459" s="152" t="s">
        <v>744</v>
      </c>
      <c r="F459" s="153" t="s">
        <v>745</v>
      </c>
      <c r="G459" s="154" t="s">
        <v>314</v>
      </c>
      <c r="H459" s="155">
        <v>25.405000000000001</v>
      </c>
      <c r="I459" s="156"/>
      <c r="J459" s="157">
        <f>ROUND(I459*H459,2)</f>
        <v>0</v>
      </c>
      <c r="K459" s="153" t="s">
        <v>1</v>
      </c>
      <c r="L459" s="34"/>
      <c r="M459" s="158" t="s">
        <v>1</v>
      </c>
      <c r="N459" s="159" t="s">
        <v>41</v>
      </c>
      <c r="O459" s="59"/>
      <c r="P459" s="160">
        <f>O459*H459</f>
        <v>0</v>
      </c>
      <c r="Q459" s="160">
        <v>0</v>
      </c>
      <c r="R459" s="160">
        <f>Q459*H459</f>
        <v>0</v>
      </c>
      <c r="S459" s="160">
        <v>0</v>
      </c>
      <c r="T459" s="161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62" t="s">
        <v>251</v>
      </c>
      <c r="AT459" s="162" t="s">
        <v>165</v>
      </c>
      <c r="AU459" s="162" t="s">
        <v>85</v>
      </c>
      <c r="AY459" s="18" t="s">
        <v>163</v>
      </c>
      <c r="BE459" s="163">
        <f>IF(N459="základní",J459,0)</f>
        <v>0</v>
      </c>
      <c r="BF459" s="163">
        <f>IF(N459="snížená",J459,0)</f>
        <v>0</v>
      </c>
      <c r="BG459" s="163">
        <f>IF(N459="zákl. přenesená",J459,0)</f>
        <v>0</v>
      </c>
      <c r="BH459" s="163">
        <f>IF(N459="sníž. přenesená",J459,0)</f>
        <v>0</v>
      </c>
      <c r="BI459" s="163">
        <f>IF(N459="nulová",J459,0)</f>
        <v>0</v>
      </c>
      <c r="BJ459" s="18" t="s">
        <v>83</v>
      </c>
      <c r="BK459" s="163">
        <f>ROUND(I459*H459,2)</f>
        <v>0</v>
      </c>
      <c r="BL459" s="18" t="s">
        <v>251</v>
      </c>
      <c r="BM459" s="162" t="s">
        <v>746</v>
      </c>
    </row>
    <row r="460" spans="1:65" s="13" customFormat="1" ht="11.25">
      <c r="B460" s="164"/>
      <c r="D460" s="165" t="s">
        <v>172</v>
      </c>
      <c r="E460" s="166" t="s">
        <v>1</v>
      </c>
      <c r="F460" s="167" t="s">
        <v>747</v>
      </c>
      <c r="H460" s="168">
        <v>19.824999999999999</v>
      </c>
      <c r="I460" s="169"/>
      <c r="L460" s="164"/>
      <c r="M460" s="170"/>
      <c r="N460" s="171"/>
      <c r="O460" s="171"/>
      <c r="P460" s="171"/>
      <c r="Q460" s="171"/>
      <c r="R460" s="171"/>
      <c r="S460" s="171"/>
      <c r="T460" s="172"/>
      <c r="AT460" s="166" t="s">
        <v>172</v>
      </c>
      <c r="AU460" s="166" t="s">
        <v>85</v>
      </c>
      <c r="AV460" s="13" t="s">
        <v>85</v>
      </c>
      <c r="AW460" s="13" t="s">
        <v>32</v>
      </c>
      <c r="AX460" s="13" t="s">
        <v>76</v>
      </c>
      <c r="AY460" s="166" t="s">
        <v>163</v>
      </c>
    </row>
    <row r="461" spans="1:65" s="13" customFormat="1" ht="11.25">
      <c r="B461" s="164"/>
      <c r="D461" s="165" t="s">
        <v>172</v>
      </c>
      <c r="E461" s="166" t="s">
        <v>1</v>
      </c>
      <c r="F461" s="167" t="s">
        <v>748</v>
      </c>
      <c r="H461" s="168">
        <v>5.58</v>
      </c>
      <c r="I461" s="169"/>
      <c r="L461" s="164"/>
      <c r="M461" s="170"/>
      <c r="N461" s="171"/>
      <c r="O461" s="171"/>
      <c r="P461" s="171"/>
      <c r="Q461" s="171"/>
      <c r="R461" s="171"/>
      <c r="S461" s="171"/>
      <c r="T461" s="172"/>
      <c r="AT461" s="166" t="s">
        <v>172</v>
      </c>
      <c r="AU461" s="166" t="s">
        <v>85</v>
      </c>
      <c r="AV461" s="13" t="s">
        <v>85</v>
      </c>
      <c r="AW461" s="13" t="s">
        <v>32</v>
      </c>
      <c r="AX461" s="13" t="s">
        <v>76</v>
      </c>
      <c r="AY461" s="166" t="s">
        <v>163</v>
      </c>
    </row>
    <row r="462" spans="1:65" s="14" customFormat="1" ht="11.25">
      <c r="B462" s="173"/>
      <c r="D462" s="165" t="s">
        <v>172</v>
      </c>
      <c r="E462" s="174" t="s">
        <v>1</v>
      </c>
      <c r="F462" s="175" t="s">
        <v>174</v>
      </c>
      <c r="H462" s="176">
        <v>25.405000000000001</v>
      </c>
      <c r="I462" s="177"/>
      <c r="L462" s="173"/>
      <c r="M462" s="178"/>
      <c r="N462" s="179"/>
      <c r="O462" s="179"/>
      <c r="P462" s="179"/>
      <c r="Q462" s="179"/>
      <c r="R462" s="179"/>
      <c r="S462" s="179"/>
      <c r="T462" s="180"/>
      <c r="AT462" s="174" t="s">
        <v>172</v>
      </c>
      <c r="AU462" s="174" t="s">
        <v>85</v>
      </c>
      <c r="AV462" s="14" t="s">
        <v>170</v>
      </c>
      <c r="AW462" s="14" t="s">
        <v>32</v>
      </c>
      <c r="AX462" s="14" t="s">
        <v>83</v>
      </c>
      <c r="AY462" s="174" t="s">
        <v>163</v>
      </c>
    </row>
    <row r="463" spans="1:65" s="2" customFormat="1" ht="37.9" customHeight="1">
      <c r="A463" s="33"/>
      <c r="B463" s="150"/>
      <c r="C463" s="151" t="s">
        <v>749</v>
      </c>
      <c r="D463" s="151" t="s">
        <v>165</v>
      </c>
      <c r="E463" s="152" t="s">
        <v>750</v>
      </c>
      <c r="F463" s="153" t="s">
        <v>751</v>
      </c>
      <c r="G463" s="154" t="s">
        <v>168</v>
      </c>
      <c r="H463" s="155">
        <v>19.045000000000002</v>
      </c>
      <c r="I463" s="156"/>
      <c r="J463" s="157">
        <f>ROUND(I463*H463,2)</f>
        <v>0</v>
      </c>
      <c r="K463" s="153" t="s">
        <v>1</v>
      </c>
      <c r="L463" s="34"/>
      <c r="M463" s="158" t="s">
        <v>1</v>
      </c>
      <c r="N463" s="159" t="s">
        <v>41</v>
      </c>
      <c r="O463" s="59"/>
      <c r="P463" s="160">
        <f>O463*H463</f>
        <v>0</v>
      </c>
      <c r="Q463" s="160">
        <v>0</v>
      </c>
      <c r="R463" s="160">
        <f>Q463*H463</f>
        <v>0</v>
      </c>
      <c r="S463" s="160">
        <v>0</v>
      </c>
      <c r="T463" s="161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2" t="s">
        <v>251</v>
      </c>
      <c r="AT463" s="162" t="s">
        <v>165</v>
      </c>
      <c r="AU463" s="162" t="s">
        <v>85</v>
      </c>
      <c r="AY463" s="18" t="s">
        <v>163</v>
      </c>
      <c r="BE463" s="163">
        <f>IF(N463="základní",J463,0)</f>
        <v>0</v>
      </c>
      <c r="BF463" s="163">
        <f>IF(N463="snížená",J463,0)</f>
        <v>0</v>
      </c>
      <c r="BG463" s="163">
        <f>IF(N463="zákl. přenesená",J463,0)</f>
        <v>0</v>
      </c>
      <c r="BH463" s="163">
        <f>IF(N463="sníž. přenesená",J463,0)</f>
        <v>0</v>
      </c>
      <c r="BI463" s="163">
        <f>IF(N463="nulová",J463,0)</f>
        <v>0</v>
      </c>
      <c r="BJ463" s="18" t="s">
        <v>83</v>
      </c>
      <c r="BK463" s="163">
        <f>ROUND(I463*H463,2)</f>
        <v>0</v>
      </c>
      <c r="BL463" s="18" t="s">
        <v>251</v>
      </c>
      <c r="BM463" s="162" t="s">
        <v>752</v>
      </c>
    </row>
    <row r="464" spans="1:65" s="13" customFormat="1" ht="11.25">
      <c r="B464" s="164"/>
      <c r="D464" s="165" t="s">
        <v>172</v>
      </c>
      <c r="E464" s="166" t="s">
        <v>1</v>
      </c>
      <c r="F464" s="167" t="s">
        <v>753</v>
      </c>
      <c r="H464" s="168">
        <v>19.045000000000002</v>
      </c>
      <c r="I464" s="169"/>
      <c r="L464" s="164"/>
      <c r="M464" s="170"/>
      <c r="N464" s="171"/>
      <c r="O464" s="171"/>
      <c r="P464" s="171"/>
      <c r="Q464" s="171"/>
      <c r="R464" s="171"/>
      <c r="S464" s="171"/>
      <c r="T464" s="172"/>
      <c r="AT464" s="166" t="s">
        <v>172</v>
      </c>
      <c r="AU464" s="166" t="s">
        <v>85</v>
      </c>
      <c r="AV464" s="13" t="s">
        <v>85</v>
      </c>
      <c r="AW464" s="13" t="s">
        <v>32</v>
      </c>
      <c r="AX464" s="13" t="s">
        <v>83</v>
      </c>
      <c r="AY464" s="166" t="s">
        <v>163</v>
      </c>
    </row>
    <row r="465" spans="1:65" s="2" customFormat="1" ht="24.2" customHeight="1">
      <c r="A465" s="33"/>
      <c r="B465" s="150"/>
      <c r="C465" s="151" t="s">
        <v>754</v>
      </c>
      <c r="D465" s="151" t="s">
        <v>165</v>
      </c>
      <c r="E465" s="152" t="s">
        <v>755</v>
      </c>
      <c r="F465" s="153" t="s">
        <v>756</v>
      </c>
      <c r="G465" s="154" t="s">
        <v>621</v>
      </c>
      <c r="H465" s="198"/>
      <c r="I465" s="156"/>
      <c r="J465" s="157">
        <f>ROUND(I465*H465,2)</f>
        <v>0</v>
      </c>
      <c r="K465" s="153" t="s">
        <v>169</v>
      </c>
      <c r="L465" s="34"/>
      <c r="M465" s="158" t="s">
        <v>1</v>
      </c>
      <c r="N465" s="159" t="s">
        <v>41</v>
      </c>
      <c r="O465" s="59"/>
      <c r="P465" s="160">
        <f>O465*H465</f>
        <v>0</v>
      </c>
      <c r="Q465" s="160">
        <v>0</v>
      </c>
      <c r="R465" s="160">
        <f>Q465*H465</f>
        <v>0</v>
      </c>
      <c r="S465" s="160">
        <v>0</v>
      </c>
      <c r="T465" s="161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2" t="s">
        <v>251</v>
      </c>
      <c r="AT465" s="162" t="s">
        <v>165</v>
      </c>
      <c r="AU465" s="162" t="s">
        <v>85</v>
      </c>
      <c r="AY465" s="18" t="s">
        <v>163</v>
      </c>
      <c r="BE465" s="163">
        <f>IF(N465="základní",J465,0)</f>
        <v>0</v>
      </c>
      <c r="BF465" s="163">
        <f>IF(N465="snížená",J465,0)</f>
        <v>0</v>
      </c>
      <c r="BG465" s="163">
        <f>IF(N465="zákl. přenesená",J465,0)</f>
        <v>0</v>
      </c>
      <c r="BH465" s="163">
        <f>IF(N465="sníž. přenesená",J465,0)</f>
        <v>0</v>
      </c>
      <c r="BI465" s="163">
        <f>IF(N465="nulová",J465,0)</f>
        <v>0</v>
      </c>
      <c r="BJ465" s="18" t="s">
        <v>83</v>
      </c>
      <c r="BK465" s="163">
        <f>ROUND(I465*H465,2)</f>
        <v>0</v>
      </c>
      <c r="BL465" s="18" t="s">
        <v>251</v>
      </c>
      <c r="BM465" s="162" t="s">
        <v>757</v>
      </c>
    </row>
    <row r="466" spans="1:65" s="12" customFormat="1" ht="22.9" customHeight="1">
      <c r="B466" s="137"/>
      <c r="D466" s="138" t="s">
        <v>75</v>
      </c>
      <c r="E466" s="148" t="s">
        <v>758</v>
      </c>
      <c r="F466" s="148" t="s">
        <v>759</v>
      </c>
      <c r="I466" s="140"/>
      <c r="J466" s="149">
        <f>BK466</f>
        <v>0</v>
      </c>
      <c r="L466" s="137"/>
      <c r="M466" s="142"/>
      <c r="N466" s="143"/>
      <c r="O466" s="143"/>
      <c r="P466" s="144">
        <f>SUM(P467:P489)</f>
        <v>0</v>
      </c>
      <c r="Q466" s="143"/>
      <c r="R466" s="144">
        <f>SUM(R467:R489)</f>
        <v>1.2301631099999999</v>
      </c>
      <c r="S466" s="143"/>
      <c r="T466" s="145">
        <f>SUM(T467:T489)</f>
        <v>0</v>
      </c>
      <c r="AR466" s="138" t="s">
        <v>85</v>
      </c>
      <c r="AT466" s="146" t="s">
        <v>75</v>
      </c>
      <c r="AU466" s="146" t="s">
        <v>83</v>
      </c>
      <c r="AY466" s="138" t="s">
        <v>163</v>
      </c>
      <c r="BK466" s="147">
        <f>SUM(BK467:BK489)</f>
        <v>0</v>
      </c>
    </row>
    <row r="467" spans="1:65" s="2" customFormat="1" ht="24.2" customHeight="1">
      <c r="A467" s="33"/>
      <c r="B467" s="150"/>
      <c r="C467" s="151" t="s">
        <v>760</v>
      </c>
      <c r="D467" s="151" t="s">
        <v>165</v>
      </c>
      <c r="E467" s="152" t="s">
        <v>761</v>
      </c>
      <c r="F467" s="153" t="s">
        <v>762</v>
      </c>
      <c r="G467" s="154" t="s">
        <v>168</v>
      </c>
      <c r="H467" s="155">
        <v>11.3</v>
      </c>
      <c r="I467" s="156"/>
      <c r="J467" s="157">
        <f>ROUND(I467*H467,2)</f>
        <v>0</v>
      </c>
      <c r="K467" s="153" t="s">
        <v>169</v>
      </c>
      <c r="L467" s="34"/>
      <c r="M467" s="158" t="s">
        <v>1</v>
      </c>
      <c r="N467" s="159" t="s">
        <v>41</v>
      </c>
      <c r="O467" s="59"/>
      <c r="P467" s="160">
        <f>O467*H467</f>
        <v>0</v>
      </c>
      <c r="Q467" s="160">
        <v>1.217E-2</v>
      </c>
      <c r="R467" s="160">
        <f>Q467*H467</f>
        <v>0.137521</v>
      </c>
      <c r="S467" s="160">
        <v>0</v>
      </c>
      <c r="T467" s="161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2" t="s">
        <v>251</v>
      </c>
      <c r="AT467" s="162" t="s">
        <v>165</v>
      </c>
      <c r="AU467" s="162" t="s">
        <v>85</v>
      </c>
      <c r="AY467" s="18" t="s">
        <v>163</v>
      </c>
      <c r="BE467" s="163">
        <f>IF(N467="základní",J467,0)</f>
        <v>0</v>
      </c>
      <c r="BF467" s="163">
        <f>IF(N467="snížená",J467,0)</f>
        <v>0</v>
      </c>
      <c r="BG467" s="163">
        <f>IF(N467="zákl. přenesená",J467,0)</f>
        <v>0</v>
      </c>
      <c r="BH467" s="163">
        <f>IF(N467="sníž. přenesená",J467,0)</f>
        <v>0</v>
      </c>
      <c r="BI467" s="163">
        <f>IF(N467="nulová",J467,0)</f>
        <v>0</v>
      </c>
      <c r="BJ467" s="18" t="s">
        <v>83</v>
      </c>
      <c r="BK467" s="163">
        <f>ROUND(I467*H467,2)</f>
        <v>0</v>
      </c>
      <c r="BL467" s="18" t="s">
        <v>251</v>
      </c>
      <c r="BM467" s="162" t="s">
        <v>763</v>
      </c>
    </row>
    <row r="468" spans="1:65" s="2" customFormat="1" ht="24.2" customHeight="1">
      <c r="A468" s="33"/>
      <c r="B468" s="150"/>
      <c r="C468" s="151" t="s">
        <v>764</v>
      </c>
      <c r="D468" s="151" t="s">
        <v>165</v>
      </c>
      <c r="E468" s="152" t="s">
        <v>765</v>
      </c>
      <c r="F468" s="153" t="s">
        <v>766</v>
      </c>
      <c r="G468" s="154" t="s">
        <v>168</v>
      </c>
      <c r="H468" s="155">
        <v>52.5</v>
      </c>
      <c r="I468" s="156"/>
      <c r="J468" s="157">
        <f>ROUND(I468*H468,2)</f>
        <v>0</v>
      </c>
      <c r="K468" s="153" t="s">
        <v>169</v>
      </c>
      <c r="L468" s="34"/>
      <c r="M468" s="158" t="s">
        <v>1</v>
      </c>
      <c r="N468" s="159" t="s">
        <v>41</v>
      </c>
      <c r="O468" s="59"/>
      <c r="P468" s="160">
        <f>O468*H468</f>
        <v>0</v>
      </c>
      <c r="Q468" s="160">
        <v>1.18E-2</v>
      </c>
      <c r="R468" s="160">
        <f>Q468*H468</f>
        <v>0.61949999999999994</v>
      </c>
      <c r="S468" s="160">
        <v>0</v>
      </c>
      <c r="T468" s="161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62" t="s">
        <v>251</v>
      </c>
      <c r="AT468" s="162" t="s">
        <v>165</v>
      </c>
      <c r="AU468" s="162" t="s">
        <v>85</v>
      </c>
      <c r="AY468" s="18" t="s">
        <v>163</v>
      </c>
      <c r="BE468" s="163">
        <f>IF(N468="základní",J468,0)</f>
        <v>0</v>
      </c>
      <c r="BF468" s="163">
        <f>IF(N468="snížená",J468,0)</f>
        <v>0</v>
      </c>
      <c r="BG468" s="163">
        <f>IF(N468="zákl. přenesená",J468,0)</f>
        <v>0</v>
      </c>
      <c r="BH468" s="163">
        <f>IF(N468="sníž. přenesená",J468,0)</f>
        <v>0</v>
      </c>
      <c r="BI468" s="163">
        <f>IF(N468="nulová",J468,0)</f>
        <v>0</v>
      </c>
      <c r="BJ468" s="18" t="s">
        <v>83</v>
      </c>
      <c r="BK468" s="163">
        <f>ROUND(I468*H468,2)</f>
        <v>0</v>
      </c>
      <c r="BL468" s="18" t="s">
        <v>251</v>
      </c>
      <c r="BM468" s="162" t="s">
        <v>767</v>
      </c>
    </row>
    <row r="469" spans="1:65" s="13" customFormat="1" ht="11.25">
      <c r="B469" s="164"/>
      <c r="D469" s="165" t="s">
        <v>172</v>
      </c>
      <c r="E469" s="166" t="s">
        <v>1</v>
      </c>
      <c r="F469" s="167" t="s">
        <v>768</v>
      </c>
      <c r="H469" s="168">
        <v>52.5</v>
      </c>
      <c r="I469" s="169"/>
      <c r="L469" s="164"/>
      <c r="M469" s="170"/>
      <c r="N469" s="171"/>
      <c r="O469" s="171"/>
      <c r="P469" s="171"/>
      <c r="Q469" s="171"/>
      <c r="R469" s="171"/>
      <c r="S469" s="171"/>
      <c r="T469" s="172"/>
      <c r="AT469" s="166" t="s">
        <v>172</v>
      </c>
      <c r="AU469" s="166" t="s">
        <v>85</v>
      </c>
      <c r="AV469" s="13" t="s">
        <v>85</v>
      </c>
      <c r="AW469" s="13" t="s">
        <v>32</v>
      </c>
      <c r="AX469" s="13" t="s">
        <v>83</v>
      </c>
      <c r="AY469" s="166" t="s">
        <v>163</v>
      </c>
    </row>
    <row r="470" spans="1:65" s="2" customFormat="1" ht="16.5" customHeight="1">
      <c r="A470" s="33"/>
      <c r="B470" s="150"/>
      <c r="C470" s="151" t="s">
        <v>111</v>
      </c>
      <c r="D470" s="151" t="s">
        <v>165</v>
      </c>
      <c r="E470" s="152" t="s">
        <v>769</v>
      </c>
      <c r="F470" s="153" t="s">
        <v>770</v>
      </c>
      <c r="G470" s="154" t="s">
        <v>168</v>
      </c>
      <c r="H470" s="155">
        <v>84.603999999999999</v>
      </c>
      <c r="I470" s="156"/>
      <c r="J470" s="157">
        <f>ROUND(I470*H470,2)</f>
        <v>0</v>
      </c>
      <c r="K470" s="153" t="s">
        <v>169</v>
      </c>
      <c r="L470" s="34"/>
      <c r="M470" s="158" t="s">
        <v>1</v>
      </c>
      <c r="N470" s="159" t="s">
        <v>41</v>
      </c>
      <c r="O470" s="59"/>
      <c r="P470" s="160">
        <f>O470*H470</f>
        <v>0</v>
      </c>
      <c r="Q470" s="160">
        <v>0</v>
      </c>
      <c r="R470" s="160">
        <f>Q470*H470</f>
        <v>0</v>
      </c>
      <c r="S470" s="160">
        <v>0</v>
      </c>
      <c r="T470" s="161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62" t="s">
        <v>251</v>
      </c>
      <c r="AT470" s="162" t="s">
        <v>165</v>
      </c>
      <c r="AU470" s="162" t="s">
        <v>85</v>
      </c>
      <c r="AY470" s="18" t="s">
        <v>163</v>
      </c>
      <c r="BE470" s="163">
        <f>IF(N470="základní",J470,0)</f>
        <v>0</v>
      </c>
      <c r="BF470" s="163">
        <f>IF(N470="snížená",J470,0)</f>
        <v>0</v>
      </c>
      <c r="BG470" s="163">
        <f>IF(N470="zákl. přenesená",J470,0)</f>
        <v>0</v>
      </c>
      <c r="BH470" s="163">
        <f>IF(N470="sníž. přenesená",J470,0)</f>
        <v>0</v>
      </c>
      <c r="BI470" s="163">
        <f>IF(N470="nulová",J470,0)</f>
        <v>0</v>
      </c>
      <c r="BJ470" s="18" t="s">
        <v>83</v>
      </c>
      <c r="BK470" s="163">
        <f>ROUND(I470*H470,2)</f>
        <v>0</v>
      </c>
      <c r="BL470" s="18" t="s">
        <v>251</v>
      </c>
      <c r="BM470" s="162" t="s">
        <v>771</v>
      </c>
    </row>
    <row r="471" spans="1:65" s="13" customFormat="1" ht="11.25">
      <c r="B471" s="164"/>
      <c r="D471" s="165" t="s">
        <v>172</v>
      </c>
      <c r="E471" s="166" t="s">
        <v>1</v>
      </c>
      <c r="F471" s="167" t="s">
        <v>563</v>
      </c>
      <c r="H471" s="168">
        <v>84.603999999999999</v>
      </c>
      <c r="I471" s="169"/>
      <c r="L471" s="164"/>
      <c r="M471" s="170"/>
      <c r="N471" s="171"/>
      <c r="O471" s="171"/>
      <c r="P471" s="171"/>
      <c r="Q471" s="171"/>
      <c r="R471" s="171"/>
      <c r="S471" s="171"/>
      <c r="T471" s="172"/>
      <c r="AT471" s="166" t="s">
        <v>172</v>
      </c>
      <c r="AU471" s="166" t="s">
        <v>85</v>
      </c>
      <c r="AV471" s="13" t="s">
        <v>85</v>
      </c>
      <c r="AW471" s="13" t="s">
        <v>32</v>
      </c>
      <c r="AX471" s="13" t="s">
        <v>83</v>
      </c>
      <c r="AY471" s="166" t="s">
        <v>163</v>
      </c>
    </row>
    <row r="472" spans="1:65" s="2" customFormat="1" ht="24.2" customHeight="1">
      <c r="A472" s="33"/>
      <c r="B472" s="150"/>
      <c r="C472" s="188" t="s">
        <v>772</v>
      </c>
      <c r="D472" s="188" t="s">
        <v>246</v>
      </c>
      <c r="E472" s="189" t="s">
        <v>773</v>
      </c>
      <c r="F472" s="190" t="s">
        <v>774</v>
      </c>
      <c r="G472" s="191" t="s">
        <v>168</v>
      </c>
      <c r="H472" s="192">
        <v>95.052999999999997</v>
      </c>
      <c r="I472" s="193"/>
      <c r="J472" s="194">
        <f>ROUND(I472*H472,2)</f>
        <v>0</v>
      </c>
      <c r="K472" s="190" t="s">
        <v>169</v>
      </c>
      <c r="L472" s="195"/>
      <c r="M472" s="196" t="s">
        <v>1</v>
      </c>
      <c r="N472" s="197" t="s">
        <v>41</v>
      </c>
      <c r="O472" s="59"/>
      <c r="P472" s="160">
        <f>O472*H472</f>
        <v>0</v>
      </c>
      <c r="Q472" s="160">
        <v>1.7000000000000001E-4</v>
      </c>
      <c r="R472" s="160">
        <f>Q472*H472</f>
        <v>1.6159010000000001E-2</v>
      </c>
      <c r="S472" s="160">
        <v>0</v>
      </c>
      <c r="T472" s="161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62" t="s">
        <v>341</v>
      </c>
      <c r="AT472" s="162" t="s">
        <v>246</v>
      </c>
      <c r="AU472" s="162" t="s">
        <v>85</v>
      </c>
      <c r="AY472" s="18" t="s">
        <v>163</v>
      </c>
      <c r="BE472" s="163">
        <f>IF(N472="základní",J472,0)</f>
        <v>0</v>
      </c>
      <c r="BF472" s="163">
        <f>IF(N472="snížená",J472,0)</f>
        <v>0</v>
      </c>
      <c r="BG472" s="163">
        <f>IF(N472="zákl. přenesená",J472,0)</f>
        <v>0</v>
      </c>
      <c r="BH472" s="163">
        <f>IF(N472="sníž. přenesená",J472,0)</f>
        <v>0</v>
      </c>
      <c r="BI472" s="163">
        <f>IF(N472="nulová",J472,0)</f>
        <v>0</v>
      </c>
      <c r="BJ472" s="18" t="s">
        <v>83</v>
      </c>
      <c r="BK472" s="163">
        <f>ROUND(I472*H472,2)</f>
        <v>0</v>
      </c>
      <c r="BL472" s="18" t="s">
        <v>251</v>
      </c>
      <c r="BM472" s="162" t="s">
        <v>775</v>
      </c>
    </row>
    <row r="473" spans="1:65" s="13" customFormat="1" ht="11.25">
      <c r="B473" s="164"/>
      <c r="D473" s="165" t="s">
        <v>172</v>
      </c>
      <c r="F473" s="167" t="s">
        <v>776</v>
      </c>
      <c r="H473" s="168">
        <v>95.052999999999997</v>
      </c>
      <c r="I473" s="169"/>
      <c r="L473" s="164"/>
      <c r="M473" s="170"/>
      <c r="N473" s="171"/>
      <c r="O473" s="171"/>
      <c r="P473" s="171"/>
      <c r="Q473" s="171"/>
      <c r="R473" s="171"/>
      <c r="S473" s="171"/>
      <c r="T473" s="172"/>
      <c r="AT473" s="166" t="s">
        <v>172</v>
      </c>
      <c r="AU473" s="166" t="s">
        <v>85</v>
      </c>
      <c r="AV473" s="13" t="s">
        <v>85</v>
      </c>
      <c r="AW473" s="13" t="s">
        <v>3</v>
      </c>
      <c r="AX473" s="13" t="s">
        <v>83</v>
      </c>
      <c r="AY473" s="166" t="s">
        <v>163</v>
      </c>
    </row>
    <row r="474" spans="1:65" s="2" customFormat="1" ht="21.75" customHeight="1">
      <c r="A474" s="33"/>
      <c r="B474" s="150"/>
      <c r="C474" s="151" t="s">
        <v>777</v>
      </c>
      <c r="D474" s="151" t="s">
        <v>165</v>
      </c>
      <c r="E474" s="152" t="s">
        <v>778</v>
      </c>
      <c r="F474" s="153" t="s">
        <v>779</v>
      </c>
      <c r="G474" s="154" t="s">
        <v>314</v>
      </c>
      <c r="H474" s="155">
        <v>14.25</v>
      </c>
      <c r="I474" s="156"/>
      <c r="J474" s="157">
        <f>ROUND(I474*H474,2)</f>
        <v>0</v>
      </c>
      <c r="K474" s="153" t="s">
        <v>169</v>
      </c>
      <c r="L474" s="34"/>
      <c r="M474" s="158" t="s">
        <v>1</v>
      </c>
      <c r="N474" s="159" t="s">
        <v>41</v>
      </c>
      <c r="O474" s="59"/>
      <c r="P474" s="160">
        <f>O474*H474</f>
        <v>0</v>
      </c>
      <c r="Q474" s="160">
        <v>9.0600000000000003E-3</v>
      </c>
      <c r="R474" s="160">
        <f>Q474*H474</f>
        <v>0.129105</v>
      </c>
      <c r="S474" s="160">
        <v>0</v>
      </c>
      <c r="T474" s="161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2" t="s">
        <v>251</v>
      </c>
      <c r="AT474" s="162" t="s">
        <v>165</v>
      </c>
      <c r="AU474" s="162" t="s">
        <v>85</v>
      </c>
      <c r="AY474" s="18" t="s">
        <v>163</v>
      </c>
      <c r="BE474" s="163">
        <f>IF(N474="základní",J474,0)</f>
        <v>0</v>
      </c>
      <c r="BF474" s="163">
        <f>IF(N474="snížená",J474,0)</f>
        <v>0</v>
      </c>
      <c r="BG474" s="163">
        <f>IF(N474="zákl. přenesená",J474,0)</f>
        <v>0</v>
      </c>
      <c r="BH474" s="163">
        <f>IF(N474="sníž. přenesená",J474,0)</f>
        <v>0</v>
      </c>
      <c r="BI474" s="163">
        <f>IF(N474="nulová",J474,0)</f>
        <v>0</v>
      </c>
      <c r="BJ474" s="18" t="s">
        <v>83</v>
      </c>
      <c r="BK474" s="163">
        <f>ROUND(I474*H474,2)</f>
        <v>0</v>
      </c>
      <c r="BL474" s="18" t="s">
        <v>251</v>
      </c>
      <c r="BM474" s="162" t="s">
        <v>780</v>
      </c>
    </row>
    <row r="475" spans="1:65" s="15" customFormat="1" ht="11.25">
      <c r="B475" s="181"/>
      <c r="D475" s="165" t="s">
        <v>172</v>
      </c>
      <c r="E475" s="182" t="s">
        <v>1</v>
      </c>
      <c r="F475" s="183" t="s">
        <v>781</v>
      </c>
      <c r="H475" s="182" t="s">
        <v>1</v>
      </c>
      <c r="I475" s="184"/>
      <c r="L475" s="181"/>
      <c r="M475" s="185"/>
      <c r="N475" s="186"/>
      <c r="O475" s="186"/>
      <c r="P475" s="186"/>
      <c r="Q475" s="186"/>
      <c r="R475" s="186"/>
      <c r="S475" s="186"/>
      <c r="T475" s="187"/>
      <c r="AT475" s="182" t="s">
        <v>172</v>
      </c>
      <c r="AU475" s="182" t="s">
        <v>85</v>
      </c>
      <c r="AV475" s="15" t="s">
        <v>83</v>
      </c>
      <c r="AW475" s="15" t="s">
        <v>32</v>
      </c>
      <c r="AX475" s="15" t="s">
        <v>76</v>
      </c>
      <c r="AY475" s="182" t="s">
        <v>163</v>
      </c>
    </row>
    <row r="476" spans="1:65" s="13" customFormat="1" ht="11.25">
      <c r="B476" s="164"/>
      <c r="D476" s="165" t="s">
        <v>172</v>
      </c>
      <c r="E476" s="166" t="s">
        <v>1</v>
      </c>
      <c r="F476" s="167" t="s">
        <v>782</v>
      </c>
      <c r="H476" s="168">
        <v>14.25</v>
      </c>
      <c r="I476" s="169"/>
      <c r="L476" s="164"/>
      <c r="M476" s="170"/>
      <c r="N476" s="171"/>
      <c r="O476" s="171"/>
      <c r="P476" s="171"/>
      <c r="Q476" s="171"/>
      <c r="R476" s="171"/>
      <c r="S476" s="171"/>
      <c r="T476" s="172"/>
      <c r="AT476" s="166" t="s">
        <v>172</v>
      </c>
      <c r="AU476" s="166" t="s">
        <v>85</v>
      </c>
      <c r="AV476" s="13" t="s">
        <v>85</v>
      </c>
      <c r="AW476" s="13" t="s">
        <v>32</v>
      </c>
      <c r="AX476" s="13" t="s">
        <v>83</v>
      </c>
      <c r="AY476" s="166" t="s">
        <v>163</v>
      </c>
    </row>
    <row r="477" spans="1:65" s="2" customFormat="1" ht="24.2" customHeight="1">
      <c r="A477" s="33"/>
      <c r="B477" s="150"/>
      <c r="C477" s="151" t="s">
        <v>783</v>
      </c>
      <c r="D477" s="151" t="s">
        <v>165</v>
      </c>
      <c r="E477" s="152" t="s">
        <v>784</v>
      </c>
      <c r="F477" s="153" t="s">
        <v>785</v>
      </c>
      <c r="G477" s="154" t="s">
        <v>168</v>
      </c>
      <c r="H477" s="155">
        <v>10.855</v>
      </c>
      <c r="I477" s="156"/>
      <c r="J477" s="157">
        <f>ROUND(I477*H477,2)</f>
        <v>0</v>
      </c>
      <c r="K477" s="153" t="s">
        <v>169</v>
      </c>
      <c r="L477" s="34"/>
      <c r="M477" s="158" t="s">
        <v>1</v>
      </c>
      <c r="N477" s="159" t="s">
        <v>41</v>
      </c>
      <c r="O477" s="59"/>
      <c r="P477" s="160">
        <f>O477*H477</f>
        <v>0</v>
      </c>
      <c r="Q477" s="160">
        <v>1.7100000000000001E-2</v>
      </c>
      <c r="R477" s="160">
        <f>Q477*H477</f>
        <v>0.18562050000000002</v>
      </c>
      <c r="S477" s="160">
        <v>0</v>
      </c>
      <c r="T477" s="161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2" t="s">
        <v>251</v>
      </c>
      <c r="AT477" s="162" t="s">
        <v>165</v>
      </c>
      <c r="AU477" s="162" t="s">
        <v>85</v>
      </c>
      <c r="AY477" s="18" t="s">
        <v>163</v>
      </c>
      <c r="BE477" s="163">
        <f>IF(N477="základní",J477,0)</f>
        <v>0</v>
      </c>
      <c r="BF477" s="163">
        <f>IF(N477="snížená",J477,0)</f>
        <v>0</v>
      </c>
      <c r="BG477" s="163">
        <f>IF(N477="zákl. přenesená",J477,0)</f>
        <v>0</v>
      </c>
      <c r="BH477" s="163">
        <f>IF(N477="sníž. přenesená",J477,0)</f>
        <v>0</v>
      </c>
      <c r="BI477" s="163">
        <f>IF(N477="nulová",J477,0)</f>
        <v>0</v>
      </c>
      <c r="BJ477" s="18" t="s">
        <v>83</v>
      </c>
      <c r="BK477" s="163">
        <f>ROUND(I477*H477,2)</f>
        <v>0</v>
      </c>
      <c r="BL477" s="18" t="s">
        <v>251</v>
      </c>
      <c r="BM477" s="162" t="s">
        <v>786</v>
      </c>
    </row>
    <row r="478" spans="1:65" s="15" customFormat="1" ht="11.25">
      <c r="B478" s="181"/>
      <c r="D478" s="165" t="s">
        <v>172</v>
      </c>
      <c r="E478" s="182" t="s">
        <v>1</v>
      </c>
      <c r="F478" s="183" t="s">
        <v>787</v>
      </c>
      <c r="H478" s="182" t="s">
        <v>1</v>
      </c>
      <c r="I478" s="184"/>
      <c r="L478" s="181"/>
      <c r="M478" s="185"/>
      <c r="N478" s="186"/>
      <c r="O478" s="186"/>
      <c r="P478" s="186"/>
      <c r="Q478" s="186"/>
      <c r="R478" s="186"/>
      <c r="S478" s="186"/>
      <c r="T478" s="187"/>
      <c r="AT478" s="182" t="s">
        <v>172</v>
      </c>
      <c r="AU478" s="182" t="s">
        <v>85</v>
      </c>
      <c r="AV478" s="15" t="s">
        <v>83</v>
      </c>
      <c r="AW478" s="15" t="s">
        <v>32</v>
      </c>
      <c r="AX478" s="15" t="s">
        <v>76</v>
      </c>
      <c r="AY478" s="182" t="s">
        <v>163</v>
      </c>
    </row>
    <row r="479" spans="1:65" s="13" customFormat="1" ht="11.25">
      <c r="B479" s="164"/>
      <c r="D479" s="165" t="s">
        <v>172</v>
      </c>
      <c r="E479" s="166" t="s">
        <v>1</v>
      </c>
      <c r="F479" s="167" t="s">
        <v>788</v>
      </c>
      <c r="H479" s="168">
        <v>6.6</v>
      </c>
      <c r="I479" s="169"/>
      <c r="L479" s="164"/>
      <c r="M479" s="170"/>
      <c r="N479" s="171"/>
      <c r="O479" s="171"/>
      <c r="P479" s="171"/>
      <c r="Q479" s="171"/>
      <c r="R479" s="171"/>
      <c r="S479" s="171"/>
      <c r="T479" s="172"/>
      <c r="AT479" s="166" t="s">
        <v>172</v>
      </c>
      <c r="AU479" s="166" t="s">
        <v>85</v>
      </c>
      <c r="AV479" s="13" t="s">
        <v>85</v>
      </c>
      <c r="AW479" s="13" t="s">
        <v>32</v>
      </c>
      <c r="AX479" s="13" t="s">
        <v>76</v>
      </c>
      <c r="AY479" s="166" t="s">
        <v>163</v>
      </c>
    </row>
    <row r="480" spans="1:65" s="13" customFormat="1" ht="11.25">
      <c r="B480" s="164"/>
      <c r="D480" s="165" t="s">
        <v>172</v>
      </c>
      <c r="E480" s="166" t="s">
        <v>1</v>
      </c>
      <c r="F480" s="167" t="s">
        <v>789</v>
      </c>
      <c r="H480" s="168">
        <v>-2.758</v>
      </c>
      <c r="I480" s="169"/>
      <c r="L480" s="164"/>
      <c r="M480" s="170"/>
      <c r="N480" s="171"/>
      <c r="O480" s="171"/>
      <c r="P480" s="171"/>
      <c r="Q480" s="171"/>
      <c r="R480" s="171"/>
      <c r="S480" s="171"/>
      <c r="T480" s="172"/>
      <c r="AT480" s="166" t="s">
        <v>172</v>
      </c>
      <c r="AU480" s="166" t="s">
        <v>85</v>
      </c>
      <c r="AV480" s="13" t="s">
        <v>85</v>
      </c>
      <c r="AW480" s="13" t="s">
        <v>32</v>
      </c>
      <c r="AX480" s="13" t="s">
        <v>76</v>
      </c>
      <c r="AY480" s="166" t="s">
        <v>163</v>
      </c>
    </row>
    <row r="481" spans="1:65" s="15" customFormat="1" ht="11.25">
      <c r="B481" s="181"/>
      <c r="D481" s="165" t="s">
        <v>172</v>
      </c>
      <c r="E481" s="182" t="s">
        <v>1</v>
      </c>
      <c r="F481" s="183" t="s">
        <v>790</v>
      </c>
      <c r="H481" s="182" t="s">
        <v>1</v>
      </c>
      <c r="I481" s="184"/>
      <c r="L481" s="181"/>
      <c r="M481" s="185"/>
      <c r="N481" s="186"/>
      <c r="O481" s="186"/>
      <c r="P481" s="186"/>
      <c r="Q481" s="186"/>
      <c r="R481" s="186"/>
      <c r="S481" s="186"/>
      <c r="T481" s="187"/>
      <c r="AT481" s="182" t="s">
        <v>172</v>
      </c>
      <c r="AU481" s="182" t="s">
        <v>85</v>
      </c>
      <c r="AV481" s="15" t="s">
        <v>83</v>
      </c>
      <c r="AW481" s="15" t="s">
        <v>32</v>
      </c>
      <c r="AX481" s="15" t="s">
        <v>76</v>
      </c>
      <c r="AY481" s="182" t="s">
        <v>163</v>
      </c>
    </row>
    <row r="482" spans="1:65" s="13" customFormat="1" ht="11.25">
      <c r="B482" s="164"/>
      <c r="D482" s="165" t="s">
        <v>172</v>
      </c>
      <c r="E482" s="166" t="s">
        <v>1</v>
      </c>
      <c r="F482" s="167" t="s">
        <v>791</v>
      </c>
      <c r="H482" s="168">
        <v>11.15</v>
      </c>
      <c r="I482" s="169"/>
      <c r="L482" s="164"/>
      <c r="M482" s="170"/>
      <c r="N482" s="171"/>
      <c r="O482" s="171"/>
      <c r="P482" s="171"/>
      <c r="Q482" s="171"/>
      <c r="R482" s="171"/>
      <c r="S482" s="171"/>
      <c r="T482" s="172"/>
      <c r="AT482" s="166" t="s">
        <v>172</v>
      </c>
      <c r="AU482" s="166" t="s">
        <v>85</v>
      </c>
      <c r="AV482" s="13" t="s">
        <v>85</v>
      </c>
      <c r="AW482" s="13" t="s">
        <v>32</v>
      </c>
      <c r="AX482" s="13" t="s">
        <v>76</v>
      </c>
      <c r="AY482" s="166" t="s">
        <v>163</v>
      </c>
    </row>
    <row r="483" spans="1:65" s="13" customFormat="1" ht="11.25">
      <c r="B483" s="164"/>
      <c r="D483" s="165" t="s">
        <v>172</v>
      </c>
      <c r="E483" s="166" t="s">
        <v>1</v>
      </c>
      <c r="F483" s="167" t="s">
        <v>792</v>
      </c>
      <c r="H483" s="168">
        <v>-4.1369999999999996</v>
      </c>
      <c r="I483" s="169"/>
      <c r="L483" s="164"/>
      <c r="M483" s="170"/>
      <c r="N483" s="171"/>
      <c r="O483" s="171"/>
      <c r="P483" s="171"/>
      <c r="Q483" s="171"/>
      <c r="R483" s="171"/>
      <c r="S483" s="171"/>
      <c r="T483" s="172"/>
      <c r="AT483" s="166" t="s">
        <v>172</v>
      </c>
      <c r="AU483" s="166" t="s">
        <v>85</v>
      </c>
      <c r="AV483" s="13" t="s">
        <v>85</v>
      </c>
      <c r="AW483" s="13" t="s">
        <v>32</v>
      </c>
      <c r="AX483" s="13" t="s">
        <v>76</v>
      </c>
      <c r="AY483" s="166" t="s">
        <v>163</v>
      </c>
    </row>
    <row r="484" spans="1:65" s="14" customFormat="1" ht="11.25">
      <c r="B484" s="173"/>
      <c r="D484" s="165" t="s">
        <v>172</v>
      </c>
      <c r="E484" s="174" t="s">
        <v>1</v>
      </c>
      <c r="F484" s="175" t="s">
        <v>174</v>
      </c>
      <c r="H484" s="176">
        <v>10.855</v>
      </c>
      <c r="I484" s="177"/>
      <c r="L484" s="173"/>
      <c r="M484" s="178"/>
      <c r="N484" s="179"/>
      <c r="O484" s="179"/>
      <c r="P484" s="179"/>
      <c r="Q484" s="179"/>
      <c r="R484" s="179"/>
      <c r="S484" s="179"/>
      <c r="T484" s="180"/>
      <c r="AT484" s="174" t="s">
        <v>172</v>
      </c>
      <c r="AU484" s="174" t="s">
        <v>85</v>
      </c>
      <c r="AV484" s="14" t="s">
        <v>170</v>
      </c>
      <c r="AW484" s="14" t="s">
        <v>32</v>
      </c>
      <c r="AX484" s="14" t="s">
        <v>83</v>
      </c>
      <c r="AY484" s="174" t="s">
        <v>163</v>
      </c>
    </row>
    <row r="485" spans="1:65" s="2" customFormat="1" ht="33" customHeight="1">
      <c r="A485" s="33"/>
      <c r="B485" s="150"/>
      <c r="C485" s="151" t="s">
        <v>793</v>
      </c>
      <c r="D485" s="151" t="s">
        <v>165</v>
      </c>
      <c r="E485" s="152" t="s">
        <v>794</v>
      </c>
      <c r="F485" s="153" t="s">
        <v>795</v>
      </c>
      <c r="G485" s="154" t="s">
        <v>243</v>
      </c>
      <c r="H485" s="155">
        <v>5</v>
      </c>
      <c r="I485" s="156"/>
      <c r="J485" s="157">
        <f>ROUND(I485*H485,2)</f>
        <v>0</v>
      </c>
      <c r="K485" s="153" t="s">
        <v>169</v>
      </c>
      <c r="L485" s="34"/>
      <c r="M485" s="158" t="s">
        <v>1</v>
      </c>
      <c r="N485" s="159" t="s">
        <v>41</v>
      </c>
      <c r="O485" s="59"/>
      <c r="P485" s="160">
        <f>O485*H485</f>
        <v>0</v>
      </c>
      <c r="Q485" s="160">
        <v>2.5739999999999999E-2</v>
      </c>
      <c r="R485" s="160">
        <f>Q485*H485</f>
        <v>0.12869999999999998</v>
      </c>
      <c r="S485" s="160">
        <v>0</v>
      </c>
      <c r="T485" s="161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2" t="s">
        <v>251</v>
      </c>
      <c r="AT485" s="162" t="s">
        <v>165</v>
      </c>
      <c r="AU485" s="162" t="s">
        <v>85</v>
      </c>
      <c r="AY485" s="18" t="s">
        <v>163</v>
      </c>
      <c r="BE485" s="163">
        <f>IF(N485="základní",J485,0)</f>
        <v>0</v>
      </c>
      <c r="BF485" s="163">
        <f>IF(N485="snížená",J485,0)</f>
        <v>0</v>
      </c>
      <c r="BG485" s="163">
        <f>IF(N485="zákl. přenesená",J485,0)</f>
        <v>0</v>
      </c>
      <c r="BH485" s="163">
        <f>IF(N485="sníž. přenesená",J485,0)</f>
        <v>0</v>
      </c>
      <c r="BI485" s="163">
        <f>IF(N485="nulová",J485,0)</f>
        <v>0</v>
      </c>
      <c r="BJ485" s="18" t="s">
        <v>83</v>
      </c>
      <c r="BK485" s="163">
        <f>ROUND(I485*H485,2)</f>
        <v>0</v>
      </c>
      <c r="BL485" s="18" t="s">
        <v>251</v>
      </c>
      <c r="BM485" s="162" t="s">
        <v>796</v>
      </c>
    </row>
    <row r="486" spans="1:65" s="13" customFormat="1" ht="11.25">
      <c r="B486" s="164"/>
      <c r="D486" s="165" t="s">
        <v>172</v>
      </c>
      <c r="E486" s="166" t="s">
        <v>1</v>
      </c>
      <c r="F486" s="167" t="s">
        <v>797</v>
      </c>
      <c r="H486" s="168">
        <v>5</v>
      </c>
      <c r="I486" s="169"/>
      <c r="L486" s="164"/>
      <c r="M486" s="170"/>
      <c r="N486" s="171"/>
      <c r="O486" s="171"/>
      <c r="P486" s="171"/>
      <c r="Q486" s="171"/>
      <c r="R486" s="171"/>
      <c r="S486" s="171"/>
      <c r="T486" s="172"/>
      <c r="AT486" s="166" t="s">
        <v>172</v>
      </c>
      <c r="AU486" s="166" t="s">
        <v>85</v>
      </c>
      <c r="AV486" s="13" t="s">
        <v>85</v>
      </c>
      <c r="AW486" s="13" t="s">
        <v>32</v>
      </c>
      <c r="AX486" s="13" t="s">
        <v>83</v>
      </c>
      <c r="AY486" s="166" t="s">
        <v>163</v>
      </c>
    </row>
    <row r="487" spans="1:65" s="2" customFormat="1" ht="24.2" customHeight="1">
      <c r="A487" s="33"/>
      <c r="B487" s="150"/>
      <c r="C487" s="151" t="s">
        <v>798</v>
      </c>
      <c r="D487" s="151" t="s">
        <v>165</v>
      </c>
      <c r="E487" s="152" t="s">
        <v>799</v>
      </c>
      <c r="F487" s="153" t="s">
        <v>800</v>
      </c>
      <c r="G487" s="154" t="s">
        <v>168</v>
      </c>
      <c r="H487" s="155">
        <v>0.84</v>
      </c>
      <c r="I487" s="156"/>
      <c r="J487" s="157">
        <f>ROUND(I487*H487,2)</f>
        <v>0</v>
      </c>
      <c r="K487" s="153" t="s">
        <v>169</v>
      </c>
      <c r="L487" s="34"/>
      <c r="M487" s="158" t="s">
        <v>1</v>
      </c>
      <c r="N487" s="159" t="s">
        <v>41</v>
      </c>
      <c r="O487" s="59"/>
      <c r="P487" s="160">
        <f>O487*H487</f>
        <v>0</v>
      </c>
      <c r="Q487" s="160">
        <v>1.6140000000000002E-2</v>
      </c>
      <c r="R487" s="160">
        <f>Q487*H487</f>
        <v>1.3557600000000001E-2</v>
      </c>
      <c r="S487" s="160">
        <v>0</v>
      </c>
      <c r="T487" s="161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62" t="s">
        <v>251</v>
      </c>
      <c r="AT487" s="162" t="s">
        <v>165</v>
      </c>
      <c r="AU487" s="162" t="s">
        <v>85</v>
      </c>
      <c r="AY487" s="18" t="s">
        <v>163</v>
      </c>
      <c r="BE487" s="163">
        <f>IF(N487="základní",J487,0)</f>
        <v>0</v>
      </c>
      <c r="BF487" s="163">
        <f>IF(N487="snížená",J487,0)</f>
        <v>0</v>
      </c>
      <c r="BG487" s="163">
        <f>IF(N487="zákl. přenesená",J487,0)</f>
        <v>0</v>
      </c>
      <c r="BH487" s="163">
        <f>IF(N487="sníž. přenesená",J487,0)</f>
        <v>0</v>
      </c>
      <c r="BI487" s="163">
        <f>IF(N487="nulová",J487,0)</f>
        <v>0</v>
      </c>
      <c r="BJ487" s="18" t="s">
        <v>83</v>
      </c>
      <c r="BK487" s="163">
        <f>ROUND(I487*H487,2)</f>
        <v>0</v>
      </c>
      <c r="BL487" s="18" t="s">
        <v>251</v>
      </c>
      <c r="BM487" s="162" t="s">
        <v>801</v>
      </c>
    </row>
    <row r="488" spans="1:65" s="13" customFormat="1" ht="11.25">
      <c r="B488" s="164"/>
      <c r="D488" s="165" t="s">
        <v>172</v>
      </c>
      <c r="E488" s="166" t="s">
        <v>1</v>
      </c>
      <c r="F488" s="167" t="s">
        <v>802</v>
      </c>
      <c r="H488" s="168">
        <v>0.84</v>
      </c>
      <c r="I488" s="169"/>
      <c r="L488" s="164"/>
      <c r="M488" s="170"/>
      <c r="N488" s="171"/>
      <c r="O488" s="171"/>
      <c r="P488" s="171"/>
      <c r="Q488" s="171"/>
      <c r="R488" s="171"/>
      <c r="S488" s="171"/>
      <c r="T488" s="172"/>
      <c r="AT488" s="166" t="s">
        <v>172</v>
      </c>
      <c r="AU488" s="166" t="s">
        <v>85</v>
      </c>
      <c r="AV488" s="13" t="s">
        <v>85</v>
      </c>
      <c r="AW488" s="13" t="s">
        <v>32</v>
      </c>
      <c r="AX488" s="13" t="s">
        <v>83</v>
      </c>
      <c r="AY488" s="166" t="s">
        <v>163</v>
      </c>
    </row>
    <row r="489" spans="1:65" s="2" customFormat="1" ht="24.2" customHeight="1">
      <c r="A489" s="33"/>
      <c r="B489" s="150"/>
      <c r="C489" s="151" t="s">
        <v>803</v>
      </c>
      <c r="D489" s="151" t="s">
        <v>165</v>
      </c>
      <c r="E489" s="152" t="s">
        <v>804</v>
      </c>
      <c r="F489" s="153" t="s">
        <v>805</v>
      </c>
      <c r="G489" s="154" t="s">
        <v>621</v>
      </c>
      <c r="H489" s="198"/>
      <c r="I489" s="156"/>
      <c r="J489" s="157">
        <f>ROUND(I489*H489,2)</f>
        <v>0</v>
      </c>
      <c r="K489" s="153" t="s">
        <v>169</v>
      </c>
      <c r="L489" s="34"/>
      <c r="M489" s="158" t="s">
        <v>1</v>
      </c>
      <c r="N489" s="159" t="s">
        <v>41</v>
      </c>
      <c r="O489" s="59"/>
      <c r="P489" s="160">
        <f>O489*H489</f>
        <v>0</v>
      </c>
      <c r="Q489" s="160">
        <v>0</v>
      </c>
      <c r="R489" s="160">
        <f>Q489*H489</f>
        <v>0</v>
      </c>
      <c r="S489" s="160">
        <v>0</v>
      </c>
      <c r="T489" s="161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62" t="s">
        <v>251</v>
      </c>
      <c r="AT489" s="162" t="s">
        <v>165</v>
      </c>
      <c r="AU489" s="162" t="s">
        <v>85</v>
      </c>
      <c r="AY489" s="18" t="s">
        <v>163</v>
      </c>
      <c r="BE489" s="163">
        <f>IF(N489="základní",J489,0)</f>
        <v>0</v>
      </c>
      <c r="BF489" s="163">
        <f>IF(N489="snížená",J489,0)</f>
        <v>0</v>
      </c>
      <c r="BG489" s="163">
        <f>IF(N489="zákl. přenesená",J489,0)</f>
        <v>0</v>
      </c>
      <c r="BH489" s="163">
        <f>IF(N489="sníž. přenesená",J489,0)</f>
        <v>0</v>
      </c>
      <c r="BI489" s="163">
        <f>IF(N489="nulová",J489,0)</f>
        <v>0</v>
      </c>
      <c r="BJ489" s="18" t="s">
        <v>83</v>
      </c>
      <c r="BK489" s="163">
        <f>ROUND(I489*H489,2)</f>
        <v>0</v>
      </c>
      <c r="BL489" s="18" t="s">
        <v>251</v>
      </c>
      <c r="BM489" s="162" t="s">
        <v>806</v>
      </c>
    </row>
    <row r="490" spans="1:65" s="12" customFormat="1" ht="22.9" customHeight="1">
      <c r="B490" s="137"/>
      <c r="D490" s="138" t="s">
        <v>75</v>
      </c>
      <c r="E490" s="148" t="s">
        <v>807</v>
      </c>
      <c r="F490" s="148" t="s">
        <v>808</v>
      </c>
      <c r="I490" s="140"/>
      <c r="J490" s="149">
        <f>BK490</f>
        <v>0</v>
      </c>
      <c r="L490" s="137"/>
      <c r="M490" s="142"/>
      <c r="N490" s="143"/>
      <c r="O490" s="143"/>
      <c r="P490" s="144">
        <f>SUM(P491:P508)</f>
        <v>0</v>
      </c>
      <c r="Q490" s="143"/>
      <c r="R490" s="144">
        <f>SUM(R491:R508)</f>
        <v>1.3377699999999997</v>
      </c>
      <c r="S490" s="143"/>
      <c r="T490" s="145">
        <f>SUM(T491:T508)</f>
        <v>0</v>
      </c>
      <c r="AR490" s="138" t="s">
        <v>85</v>
      </c>
      <c r="AT490" s="146" t="s">
        <v>75</v>
      </c>
      <c r="AU490" s="146" t="s">
        <v>83</v>
      </c>
      <c r="AY490" s="138" t="s">
        <v>163</v>
      </c>
      <c r="BK490" s="147">
        <f>SUM(BK491:BK508)</f>
        <v>0</v>
      </c>
    </row>
    <row r="491" spans="1:65" s="2" customFormat="1" ht="33" customHeight="1">
      <c r="A491" s="33"/>
      <c r="B491" s="150"/>
      <c r="C491" s="151" t="s">
        <v>809</v>
      </c>
      <c r="D491" s="151" t="s">
        <v>165</v>
      </c>
      <c r="E491" s="152" t="s">
        <v>810</v>
      </c>
      <c r="F491" s="153" t="s">
        <v>811</v>
      </c>
      <c r="G491" s="154" t="s">
        <v>168</v>
      </c>
      <c r="H491" s="155">
        <v>142</v>
      </c>
      <c r="I491" s="156"/>
      <c r="J491" s="157">
        <f>ROUND(I491*H491,2)</f>
        <v>0</v>
      </c>
      <c r="K491" s="153" t="s">
        <v>169</v>
      </c>
      <c r="L491" s="34"/>
      <c r="M491" s="158" t="s">
        <v>1</v>
      </c>
      <c r="N491" s="159" t="s">
        <v>41</v>
      </c>
      <c r="O491" s="59"/>
      <c r="P491" s="160">
        <f>O491*H491</f>
        <v>0</v>
      </c>
      <c r="Q491" s="160">
        <v>6.6100000000000004E-3</v>
      </c>
      <c r="R491" s="160">
        <f>Q491*H491</f>
        <v>0.93862000000000001</v>
      </c>
      <c r="S491" s="160">
        <v>0</v>
      </c>
      <c r="T491" s="161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62" t="s">
        <v>251</v>
      </c>
      <c r="AT491" s="162" t="s">
        <v>165</v>
      </c>
      <c r="AU491" s="162" t="s">
        <v>85</v>
      </c>
      <c r="AY491" s="18" t="s">
        <v>163</v>
      </c>
      <c r="BE491" s="163">
        <f>IF(N491="základní",J491,0)</f>
        <v>0</v>
      </c>
      <c r="BF491" s="163">
        <f>IF(N491="snížená",J491,0)</f>
        <v>0</v>
      </c>
      <c r="BG491" s="163">
        <f>IF(N491="zákl. přenesená",J491,0)</f>
        <v>0</v>
      </c>
      <c r="BH491" s="163">
        <f>IF(N491="sníž. přenesená",J491,0)</f>
        <v>0</v>
      </c>
      <c r="BI491" s="163">
        <f>IF(N491="nulová",J491,0)</f>
        <v>0</v>
      </c>
      <c r="BJ491" s="18" t="s">
        <v>83</v>
      </c>
      <c r="BK491" s="163">
        <f>ROUND(I491*H491,2)</f>
        <v>0</v>
      </c>
      <c r="BL491" s="18" t="s">
        <v>251</v>
      </c>
      <c r="BM491" s="162" t="s">
        <v>812</v>
      </c>
    </row>
    <row r="492" spans="1:65" s="13" customFormat="1" ht="11.25">
      <c r="B492" s="164"/>
      <c r="D492" s="165" t="s">
        <v>172</v>
      </c>
      <c r="E492" s="166" t="s">
        <v>1</v>
      </c>
      <c r="F492" s="167" t="s">
        <v>724</v>
      </c>
      <c r="H492" s="168">
        <v>141.82499999999999</v>
      </c>
      <c r="I492" s="169"/>
      <c r="L492" s="164"/>
      <c r="M492" s="170"/>
      <c r="N492" s="171"/>
      <c r="O492" s="171"/>
      <c r="P492" s="171"/>
      <c r="Q492" s="171"/>
      <c r="R492" s="171"/>
      <c r="S492" s="171"/>
      <c r="T492" s="172"/>
      <c r="AT492" s="166" t="s">
        <v>172</v>
      </c>
      <c r="AU492" s="166" t="s">
        <v>85</v>
      </c>
      <c r="AV492" s="13" t="s">
        <v>85</v>
      </c>
      <c r="AW492" s="13" t="s">
        <v>32</v>
      </c>
      <c r="AX492" s="13" t="s">
        <v>76</v>
      </c>
      <c r="AY492" s="166" t="s">
        <v>163</v>
      </c>
    </row>
    <row r="493" spans="1:65" s="13" customFormat="1" ht="11.25">
      <c r="B493" s="164"/>
      <c r="D493" s="165" t="s">
        <v>172</v>
      </c>
      <c r="E493" s="166" t="s">
        <v>1</v>
      </c>
      <c r="F493" s="167" t="s">
        <v>813</v>
      </c>
      <c r="H493" s="168">
        <v>142</v>
      </c>
      <c r="I493" s="169"/>
      <c r="L493" s="164"/>
      <c r="M493" s="170"/>
      <c r="N493" s="171"/>
      <c r="O493" s="171"/>
      <c r="P493" s="171"/>
      <c r="Q493" s="171"/>
      <c r="R493" s="171"/>
      <c r="S493" s="171"/>
      <c r="T493" s="172"/>
      <c r="AT493" s="166" t="s">
        <v>172</v>
      </c>
      <c r="AU493" s="166" t="s">
        <v>85</v>
      </c>
      <c r="AV493" s="13" t="s">
        <v>85</v>
      </c>
      <c r="AW493" s="13" t="s">
        <v>32</v>
      </c>
      <c r="AX493" s="13" t="s">
        <v>83</v>
      </c>
      <c r="AY493" s="166" t="s">
        <v>163</v>
      </c>
    </row>
    <row r="494" spans="1:65" s="2" customFormat="1" ht="24.2" customHeight="1">
      <c r="A494" s="33"/>
      <c r="B494" s="150"/>
      <c r="C494" s="151" t="s">
        <v>814</v>
      </c>
      <c r="D494" s="151" t="s">
        <v>165</v>
      </c>
      <c r="E494" s="152" t="s">
        <v>815</v>
      </c>
      <c r="F494" s="153" t="s">
        <v>816</v>
      </c>
      <c r="G494" s="154" t="s">
        <v>314</v>
      </c>
      <c r="H494" s="155">
        <v>15.25</v>
      </c>
      <c r="I494" s="156"/>
      <c r="J494" s="157">
        <f>ROUND(I494*H494,2)</f>
        <v>0</v>
      </c>
      <c r="K494" s="153" t="s">
        <v>1</v>
      </c>
      <c r="L494" s="34"/>
      <c r="M494" s="158" t="s">
        <v>1</v>
      </c>
      <c r="N494" s="159" t="s">
        <v>41</v>
      </c>
      <c r="O494" s="59"/>
      <c r="P494" s="160">
        <f>O494*H494</f>
        <v>0</v>
      </c>
      <c r="Q494" s="160">
        <v>4.0600000000000002E-3</v>
      </c>
      <c r="R494" s="160">
        <f>Q494*H494</f>
        <v>6.1915000000000005E-2</v>
      </c>
      <c r="S494" s="160">
        <v>0</v>
      </c>
      <c r="T494" s="161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62" t="s">
        <v>251</v>
      </c>
      <c r="AT494" s="162" t="s">
        <v>165</v>
      </c>
      <c r="AU494" s="162" t="s">
        <v>85</v>
      </c>
      <c r="AY494" s="18" t="s">
        <v>163</v>
      </c>
      <c r="BE494" s="163">
        <f>IF(N494="základní",J494,0)</f>
        <v>0</v>
      </c>
      <c r="BF494" s="163">
        <f>IF(N494="snížená",J494,0)</f>
        <v>0</v>
      </c>
      <c r="BG494" s="163">
        <f>IF(N494="zákl. přenesená",J494,0)</f>
        <v>0</v>
      </c>
      <c r="BH494" s="163">
        <f>IF(N494="sníž. přenesená",J494,0)</f>
        <v>0</v>
      </c>
      <c r="BI494" s="163">
        <f>IF(N494="nulová",J494,0)</f>
        <v>0</v>
      </c>
      <c r="BJ494" s="18" t="s">
        <v>83</v>
      </c>
      <c r="BK494" s="163">
        <f>ROUND(I494*H494,2)</f>
        <v>0</v>
      </c>
      <c r="BL494" s="18" t="s">
        <v>251</v>
      </c>
      <c r="BM494" s="162" t="s">
        <v>817</v>
      </c>
    </row>
    <row r="495" spans="1:65" s="2" customFormat="1" ht="24.2" customHeight="1">
      <c r="A495" s="33"/>
      <c r="B495" s="150"/>
      <c r="C495" s="151" t="s">
        <v>818</v>
      </c>
      <c r="D495" s="151" t="s">
        <v>165</v>
      </c>
      <c r="E495" s="152" t="s">
        <v>819</v>
      </c>
      <c r="F495" s="153" t="s">
        <v>820</v>
      </c>
      <c r="G495" s="154" t="s">
        <v>314</v>
      </c>
      <c r="H495" s="155">
        <v>18.600000000000001</v>
      </c>
      <c r="I495" s="156"/>
      <c r="J495" s="157">
        <f>ROUND(I495*H495,2)</f>
        <v>0</v>
      </c>
      <c r="K495" s="153" t="s">
        <v>1</v>
      </c>
      <c r="L495" s="34"/>
      <c r="M495" s="158" t="s">
        <v>1</v>
      </c>
      <c r="N495" s="159" t="s">
        <v>41</v>
      </c>
      <c r="O495" s="59"/>
      <c r="P495" s="160">
        <f>O495*H495</f>
        <v>0</v>
      </c>
      <c r="Q495" s="160">
        <v>5.7999999999999996E-3</v>
      </c>
      <c r="R495" s="160">
        <f>Q495*H495</f>
        <v>0.10788</v>
      </c>
      <c r="S495" s="160">
        <v>0</v>
      </c>
      <c r="T495" s="161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62" t="s">
        <v>251</v>
      </c>
      <c r="AT495" s="162" t="s">
        <v>165</v>
      </c>
      <c r="AU495" s="162" t="s">
        <v>85</v>
      </c>
      <c r="AY495" s="18" t="s">
        <v>163</v>
      </c>
      <c r="BE495" s="163">
        <f>IF(N495="základní",J495,0)</f>
        <v>0</v>
      </c>
      <c r="BF495" s="163">
        <f>IF(N495="snížená",J495,0)</f>
        <v>0</v>
      </c>
      <c r="BG495" s="163">
        <f>IF(N495="zákl. přenesená",J495,0)</f>
        <v>0</v>
      </c>
      <c r="BH495" s="163">
        <f>IF(N495="sníž. přenesená",J495,0)</f>
        <v>0</v>
      </c>
      <c r="BI495" s="163">
        <f>IF(N495="nulová",J495,0)</f>
        <v>0</v>
      </c>
      <c r="BJ495" s="18" t="s">
        <v>83</v>
      </c>
      <c r="BK495" s="163">
        <f>ROUND(I495*H495,2)</f>
        <v>0</v>
      </c>
      <c r="BL495" s="18" t="s">
        <v>251</v>
      </c>
      <c r="BM495" s="162" t="s">
        <v>821</v>
      </c>
    </row>
    <row r="496" spans="1:65" s="13" customFormat="1" ht="11.25">
      <c r="B496" s="164"/>
      <c r="D496" s="165" t="s">
        <v>172</v>
      </c>
      <c r="E496" s="166" t="s">
        <v>1</v>
      </c>
      <c r="F496" s="167" t="s">
        <v>822</v>
      </c>
      <c r="H496" s="168">
        <v>18.600000000000001</v>
      </c>
      <c r="I496" s="169"/>
      <c r="L496" s="164"/>
      <c r="M496" s="170"/>
      <c r="N496" s="171"/>
      <c r="O496" s="171"/>
      <c r="P496" s="171"/>
      <c r="Q496" s="171"/>
      <c r="R496" s="171"/>
      <c r="S496" s="171"/>
      <c r="T496" s="172"/>
      <c r="AT496" s="166" t="s">
        <v>172</v>
      </c>
      <c r="AU496" s="166" t="s">
        <v>85</v>
      </c>
      <c r="AV496" s="13" t="s">
        <v>85</v>
      </c>
      <c r="AW496" s="13" t="s">
        <v>32</v>
      </c>
      <c r="AX496" s="13" t="s">
        <v>83</v>
      </c>
      <c r="AY496" s="166" t="s">
        <v>163</v>
      </c>
    </row>
    <row r="497" spans="1:65" s="2" customFormat="1" ht="24.2" customHeight="1">
      <c r="A497" s="33"/>
      <c r="B497" s="150"/>
      <c r="C497" s="151" t="s">
        <v>823</v>
      </c>
      <c r="D497" s="151" t="s">
        <v>165</v>
      </c>
      <c r="E497" s="152" t="s">
        <v>824</v>
      </c>
      <c r="F497" s="153" t="s">
        <v>825</v>
      </c>
      <c r="G497" s="154" t="s">
        <v>314</v>
      </c>
      <c r="H497" s="155">
        <v>30.5</v>
      </c>
      <c r="I497" s="156"/>
      <c r="J497" s="157">
        <f>ROUND(I497*H497,2)</f>
        <v>0</v>
      </c>
      <c r="K497" s="153" t="s">
        <v>169</v>
      </c>
      <c r="L497" s="34"/>
      <c r="M497" s="158" t="s">
        <v>1</v>
      </c>
      <c r="N497" s="159" t="s">
        <v>41</v>
      </c>
      <c r="O497" s="59"/>
      <c r="P497" s="160">
        <f>O497*H497</f>
        <v>0</v>
      </c>
      <c r="Q497" s="160">
        <v>2.97E-3</v>
      </c>
      <c r="R497" s="160">
        <f>Q497*H497</f>
        <v>9.0584999999999999E-2</v>
      </c>
      <c r="S497" s="160">
        <v>0</v>
      </c>
      <c r="T497" s="161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62" t="s">
        <v>251</v>
      </c>
      <c r="AT497" s="162" t="s">
        <v>165</v>
      </c>
      <c r="AU497" s="162" t="s">
        <v>85</v>
      </c>
      <c r="AY497" s="18" t="s">
        <v>163</v>
      </c>
      <c r="BE497" s="163">
        <f>IF(N497="základní",J497,0)</f>
        <v>0</v>
      </c>
      <c r="BF497" s="163">
        <f>IF(N497="snížená",J497,0)</f>
        <v>0</v>
      </c>
      <c r="BG497" s="163">
        <f>IF(N497="zákl. přenesená",J497,0)</f>
        <v>0</v>
      </c>
      <c r="BH497" s="163">
        <f>IF(N497="sníž. přenesená",J497,0)</f>
        <v>0</v>
      </c>
      <c r="BI497" s="163">
        <f>IF(N497="nulová",J497,0)</f>
        <v>0</v>
      </c>
      <c r="BJ497" s="18" t="s">
        <v>83</v>
      </c>
      <c r="BK497" s="163">
        <f>ROUND(I497*H497,2)</f>
        <v>0</v>
      </c>
      <c r="BL497" s="18" t="s">
        <v>251</v>
      </c>
      <c r="BM497" s="162" t="s">
        <v>826</v>
      </c>
    </row>
    <row r="498" spans="1:65" s="13" customFormat="1" ht="11.25">
      <c r="B498" s="164"/>
      <c r="D498" s="165" t="s">
        <v>172</v>
      </c>
      <c r="E498" s="166" t="s">
        <v>1</v>
      </c>
      <c r="F498" s="167" t="s">
        <v>827</v>
      </c>
      <c r="H498" s="168">
        <v>30.5</v>
      </c>
      <c r="I498" s="169"/>
      <c r="L498" s="164"/>
      <c r="M498" s="170"/>
      <c r="N498" s="171"/>
      <c r="O498" s="171"/>
      <c r="P498" s="171"/>
      <c r="Q498" s="171"/>
      <c r="R498" s="171"/>
      <c r="S498" s="171"/>
      <c r="T498" s="172"/>
      <c r="AT498" s="166" t="s">
        <v>172</v>
      </c>
      <c r="AU498" s="166" t="s">
        <v>85</v>
      </c>
      <c r="AV498" s="13" t="s">
        <v>85</v>
      </c>
      <c r="AW498" s="13" t="s">
        <v>32</v>
      </c>
      <c r="AX498" s="13" t="s">
        <v>83</v>
      </c>
      <c r="AY498" s="166" t="s">
        <v>163</v>
      </c>
    </row>
    <row r="499" spans="1:65" s="2" customFormat="1" ht="24.2" customHeight="1">
      <c r="A499" s="33"/>
      <c r="B499" s="150"/>
      <c r="C499" s="151" t="s">
        <v>828</v>
      </c>
      <c r="D499" s="151" t="s">
        <v>165</v>
      </c>
      <c r="E499" s="152" t="s">
        <v>829</v>
      </c>
      <c r="F499" s="153" t="s">
        <v>830</v>
      </c>
      <c r="G499" s="154" t="s">
        <v>314</v>
      </c>
      <c r="H499" s="155">
        <v>14.65</v>
      </c>
      <c r="I499" s="156"/>
      <c r="J499" s="157">
        <f>ROUND(I499*H499,2)</f>
        <v>0</v>
      </c>
      <c r="K499" s="153" t="s">
        <v>169</v>
      </c>
      <c r="L499" s="34"/>
      <c r="M499" s="158" t="s">
        <v>1</v>
      </c>
      <c r="N499" s="159" t="s">
        <v>41</v>
      </c>
      <c r="O499" s="59"/>
      <c r="P499" s="160">
        <f>O499*H499</f>
        <v>0</v>
      </c>
      <c r="Q499" s="160">
        <v>1.72E-3</v>
      </c>
      <c r="R499" s="160">
        <f>Q499*H499</f>
        <v>2.5198000000000002E-2</v>
      </c>
      <c r="S499" s="160">
        <v>0</v>
      </c>
      <c r="T499" s="161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62" t="s">
        <v>251</v>
      </c>
      <c r="AT499" s="162" t="s">
        <v>165</v>
      </c>
      <c r="AU499" s="162" t="s">
        <v>85</v>
      </c>
      <c r="AY499" s="18" t="s">
        <v>163</v>
      </c>
      <c r="BE499" s="163">
        <f>IF(N499="základní",J499,0)</f>
        <v>0</v>
      </c>
      <c r="BF499" s="163">
        <f>IF(N499="snížená",J499,0)</f>
        <v>0</v>
      </c>
      <c r="BG499" s="163">
        <f>IF(N499="zákl. přenesená",J499,0)</f>
        <v>0</v>
      </c>
      <c r="BH499" s="163">
        <f>IF(N499="sníž. přenesená",J499,0)</f>
        <v>0</v>
      </c>
      <c r="BI499" s="163">
        <f>IF(N499="nulová",J499,0)</f>
        <v>0</v>
      </c>
      <c r="BJ499" s="18" t="s">
        <v>83</v>
      </c>
      <c r="BK499" s="163">
        <f>ROUND(I499*H499,2)</f>
        <v>0</v>
      </c>
      <c r="BL499" s="18" t="s">
        <v>251</v>
      </c>
      <c r="BM499" s="162" t="s">
        <v>831</v>
      </c>
    </row>
    <row r="500" spans="1:65" s="2" customFormat="1" ht="33" customHeight="1">
      <c r="A500" s="33"/>
      <c r="B500" s="150"/>
      <c r="C500" s="151" t="s">
        <v>832</v>
      </c>
      <c r="D500" s="151" t="s">
        <v>165</v>
      </c>
      <c r="E500" s="152" t="s">
        <v>833</v>
      </c>
      <c r="F500" s="153" t="s">
        <v>834</v>
      </c>
      <c r="G500" s="154" t="s">
        <v>314</v>
      </c>
      <c r="H500" s="155">
        <v>12</v>
      </c>
      <c r="I500" s="156"/>
      <c r="J500" s="157">
        <f>ROUND(I500*H500,2)</f>
        <v>0</v>
      </c>
      <c r="K500" s="153" t="s">
        <v>169</v>
      </c>
      <c r="L500" s="34"/>
      <c r="M500" s="158" t="s">
        <v>1</v>
      </c>
      <c r="N500" s="159" t="s">
        <v>41</v>
      </c>
      <c r="O500" s="59"/>
      <c r="P500" s="160">
        <f>O500*H500</f>
        <v>0</v>
      </c>
      <c r="Q500" s="160">
        <v>2.9099999999999998E-3</v>
      </c>
      <c r="R500" s="160">
        <f>Q500*H500</f>
        <v>3.492E-2</v>
      </c>
      <c r="S500" s="160">
        <v>0</v>
      </c>
      <c r="T500" s="161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62" t="s">
        <v>251</v>
      </c>
      <c r="AT500" s="162" t="s">
        <v>165</v>
      </c>
      <c r="AU500" s="162" t="s">
        <v>85</v>
      </c>
      <c r="AY500" s="18" t="s">
        <v>163</v>
      </c>
      <c r="BE500" s="163">
        <f>IF(N500="základní",J500,0)</f>
        <v>0</v>
      </c>
      <c r="BF500" s="163">
        <f>IF(N500="snížená",J500,0)</f>
        <v>0</v>
      </c>
      <c r="BG500" s="163">
        <f>IF(N500="zákl. přenesená",J500,0)</f>
        <v>0</v>
      </c>
      <c r="BH500" s="163">
        <f>IF(N500="sníž. přenesená",J500,0)</f>
        <v>0</v>
      </c>
      <c r="BI500" s="163">
        <f>IF(N500="nulová",J500,0)</f>
        <v>0</v>
      </c>
      <c r="BJ500" s="18" t="s">
        <v>83</v>
      </c>
      <c r="BK500" s="163">
        <f>ROUND(I500*H500,2)</f>
        <v>0</v>
      </c>
      <c r="BL500" s="18" t="s">
        <v>251</v>
      </c>
      <c r="BM500" s="162" t="s">
        <v>835</v>
      </c>
    </row>
    <row r="501" spans="1:65" s="13" customFormat="1" ht="11.25">
      <c r="B501" s="164"/>
      <c r="D501" s="165" t="s">
        <v>172</v>
      </c>
      <c r="E501" s="166" t="s">
        <v>1</v>
      </c>
      <c r="F501" s="167" t="s">
        <v>836</v>
      </c>
      <c r="H501" s="168">
        <v>12</v>
      </c>
      <c r="I501" s="169"/>
      <c r="L501" s="164"/>
      <c r="M501" s="170"/>
      <c r="N501" s="171"/>
      <c r="O501" s="171"/>
      <c r="P501" s="171"/>
      <c r="Q501" s="171"/>
      <c r="R501" s="171"/>
      <c r="S501" s="171"/>
      <c r="T501" s="172"/>
      <c r="AT501" s="166" t="s">
        <v>172</v>
      </c>
      <c r="AU501" s="166" t="s">
        <v>85</v>
      </c>
      <c r="AV501" s="13" t="s">
        <v>85</v>
      </c>
      <c r="AW501" s="13" t="s">
        <v>32</v>
      </c>
      <c r="AX501" s="13" t="s">
        <v>83</v>
      </c>
      <c r="AY501" s="166" t="s">
        <v>163</v>
      </c>
    </row>
    <row r="502" spans="1:65" s="2" customFormat="1" ht="33" customHeight="1">
      <c r="A502" s="33"/>
      <c r="B502" s="150"/>
      <c r="C502" s="151" t="s">
        <v>837</v>
      </c>
      <c r="D502" s="151" t="s">
        <v>165</v>
      </c>
      <c r="E502" s="152" t="s">
        <v>838</v>
      </c>
      <c r="F502" s="153" t="s">
        <v>839</v>
      </c>
      <c r="G502" s="154" t="s">
        <v>243</v>
      </c>
      <c r="H502" s="155">
        <v>2</v>
      </c>
      <c r="I502" s="156"/>
      <c r="J502" s="157">
        <f>ROUND(I502*H502,2)</f>
        <v>0</v>
      </c>
      <c r="K502" s="153" t="s">
        <v>169</v>
      </c>
      <c r="L502" s="34"/>
      <c r="M502" s="158" t="s">
        <v>1</v>
      </c>
      <c r="N502" s="159" t="s">
        <v>41</v>
      </c>
      <c r="O502" s="59"/>
      <c r="P502" s="160">
        <f>O502*H502</f>
        <v>0</v>
      </c>
      <c r="Q502" s="160">
        <v>4.4999999999999999E-4</v>
      </c>
      <c r="R502" s="160">
        <f>Q502*H502</f>
        <v>8.9999999999999998E-4</v>
      </c>
      <c r="S502" s="160">
        <v>0</v>
      </c>
      <c r="T502" s="161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62" t="s">
        <v>251</v>
      </c>
      <c r="AT502" s="162" t="s">
        <v>165</v>
      </c>
      <c r="AU502" s="162" t="s">
        <v>85</v>
      </c>
      <c r="AY502" s="18" t="s">
        <v>163</v>
      </c>
      <c r="BE502" s="163">
        <f>IF(N502="základní",J502,0)</f>
        <v>0</v>
      </c>
      <c r="BF502" s="163">
        <f>IF(N502="snížená",J502,0)</f>
        <v>0</v>
      </c>
      <c r="BG502" s="163">
        <f>IF(N502="zákl. přenesená",J502,0)</f>
        <v>0</v>
      </c>
      <c r="BH502" s="163">
        <f>IF(N502="sníž. přenesená",J502,0)</f>
        <v>0</v>
      </c>
      <c r="BI502" s="163">
        <f>IF(N502="nulová",J502,0)</f>
        <v>0</v>
      </c>
      <c r="BJ502" s="18" t="s">
        <v>83</v>
      </c>
      <c r="BK502" s="163">
        <f>ROUND(I502*H502,2)</f>
        <v>0</v>
      </c>
      <c r="BL502" s="18" t="s">
        <v>251</v>
      </c>
      <c r="BM502" s="162" t="s">
        <v>840</v>
      </c>
    </row>
    <row r="503" spans="1:65" s="2" customFormat="1" ht="24.2" customHeight="1">
      <c r="A503" s="33"/>
      <c r="B503" s="150"/>
      <c r="C503" s="151" t="s">
        <v>841</v>
      </c>
      <c r="D503" s="151" t="s">
        <v>165</v>
      </c>
      <c r="E503" s="152" t="s">
        <v>842</v>
      </c>
      <c r="F503" s="153" t="s">
        <v>843</v>
      </c>
      <c r="G503" s="154" t="s">
        <v>314</v>
      </c>
      <c r="H503" s="155">
        <v>30.5</v>
      </c>
      <c r="I503" s="156"/>
      <c r="J503" s="157">
        <f>ROUND(I503*H503,2)</f>
        <v>0</v>
      </c>
      <c r="K503" s="153" t="s">
        <v>169</v>
      </c>
      <c r="L503" s="34"/>
      <c r="M503" s="158" t="s">
        <v>1</v>
      </c>
      <c r="N503" s="159" t="s">
        <v>41</v>
      </c>
      <c r="O503" s="59"/>
      <c r="P503" s="160">
        <f>O503*H503</f>
        <v>0</v>
      </c>
      <c r="Q503" s="160">
        <v>1.6199999999999999E-3</v>
      </c>
      <c r="R503" s="160">
        <f>Q503*H503</f>
        <v>4.9409999999999996E-2</v>
      </c>
      <c r="S503" s="160">
        <v>0</v>
      </c>
      <c r="T503" s="161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62" t="s">
        <v>251</v>
      </c>
      <c r="AT503" s="162" t="s">
        <v>165</v>
      </c>
      <c r="AU503" s="162" t="s">
        <v>85</v>
      </c>
      <c r="AY503" s="18" t="s">
        <v>163</v>
      </c>
      <c r="BE503" s="163">
        <f>IF(N503="základní",J503,0)</f>
        <v>0</v>
      </c>
      <c r="BF503" s="163">
        <f>IF(N503="snížená",J503,0)</f>
        <v>0</v>
      </c>
      <c r="BG503" s="163">
        <f>IF(N503="zákl. přenesená",J503,0)</f>
        <v>0</v>
      </c>
      <c r="BH503" s="163">
        <f>IF(N503="sníž. přenesená",J503,0)</f>
        <v>0</v>
      </c>
      <c r="BI503" s="163">
        <f>IF(N503="nulová",J503,0)</f>
        <v>0</v>
      </c>
      <c r="BJ503" s="18" t="s">
        <v>83</v>
      </c>
      <c r="BK503" s="163">
        <f>ROUND(I503*H503,2)</f>
        <v>0</v>
      </c>
      <c r="BL503" s="18" t="s">
        <v>251</v>
      </c>
      <c r="BM503" s="162" t="s">
        <v>844</v>
      </c>
    </row>
    <row r="504" spans="1:65" s="13" customFormat="1" ht="11.25">
      <c r="B504" s="164"/>
      <c r="D504" s="165" t="s">
        <v>172</v>
      </c>
      <c r="E504" s="166" t="s">
        <v>1</v>
      </c>
      <c r="F504" s="167" t="s">
        <v>845</v>
      </c>
      <c r="H504" s="168">
        <v>30.5</v>
      </c>
      <c r="I504" s="169"/>
      <c r="L504" s="164"/>
      <c r="M504" s="170"/>
      <c r="N504" s="171"/>
      <c r="O504" s="171"/>
      <c r="P504" s="171"/>
      <c r="Q504" s="171"/>
      <c r="R504" s="171"/>
      <c r="S504" s="171"/>
      <c r="T504" s="172"/>
      <c r="AT504" s="166" t="s">
        <v>172</v>
      </c>
      <c r="AU504" s="166" t="s">
        <v>85</v>
      </c>
      <c r="AV504" s="13" t="s">
        <v>85</v>
      </c>
      <c r="AW504" s="13" t="s">
        <v>32</v>
      </c>
      <c r="AX504" s="13" t="s">
        <v>83</v>
      </c>
      <c r="AY504" s="166" t="s">
        <v>163</v>
      </c>
    </row>
    <row r="505" spans="1:65" s="2" customFormat="1" ht="33" customHeight="1">
      <c r="A505" s="33"/>
      <c r="B505" s="150"/>
      <c r="C505" s="151" t="s">
        <v>846</v>
      </c>
      <c r="D505" s="151" t="s">
        <v>165</v>
      </c>
      <c r="E505" s="152" t="s">
        <v>847</v>
      </c>
      <c r="F505" s="153" t="s">
        <v>848</v>
      </c>
      <c r="G505" s="154" t="s">
        <v>243</v>
      </c>
      <c r="H505" s="155">
        <v>4</v>
      </c>
      <c r="I505" s="156"/>
      <c r="J505" s="157">
        <f>ROUND(I505*H505,2)</f>
        <v>0</v>
      </c>
      <c r="K505" s="153" t="s">
        <v>169</v>
      </c>
      <c r="L505" s="34"/>
      <c r="M505" s="158" t="s">
        <v>1</v>
      </c>
      <c r="N505" s="159" t="s">
        <v>41</v>
      </c>
      <c r="O505" s="59"/>
      <c r="P505" s="160">
        <f>O505*H505</f>
        <v>0</v>
      </c>
      <c r="Q505" s="160">
        <v>2.5000000000000001E-4</v>
      </c>
      <c r="R505" s="160">
        <f>Q505*H505</f>
        <v>1E-3</v>
      </c>
      <c r="S505" s="160">
        <v>0</v>
      </c>
      <c r="T505" s="161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62" t="s">
        <v>251</v>
      </c>
      <c r="AT505" s="162" t="s">
        <v>165</v>
      </c>
      <c r="AU505" s="162" t="s">
        <v>85</v>
      </c>
      <c r="AY505" s="18" t="s">
        <v>163</v>
      </c>
      <c r="BE505" s="163">
        <f>IF(N505="základní",J505,0)</f>
        <v>0</v>
      </c>
      <c r="BF505" s="163">
        <f>IF(N505="snížená",J505,0)</f>
        <v>0</v>
      </c>
      <c r="BG505" s="163">
        <f>IF(N505="zákl. přenesená",J505,0)</f>
        <v>0</v>
      </c>
      <c r="BH505" s="163">
        <f>IF(N505="sníž. přenesená",J505,0)</f>
        <v>0</v>
      </c>
      <c r="BI505" s="163">
        <f>IF(N505="nulová",J505,0)</f>
        <v>0</v>
      </c>
      <c r="BJ505" s="18" t="s">
        <v>83</v>
      </c>
      <c r="BK505" s="163">
        <f>ROUND(I505*H505,2)</f>
        <v>0</v>
      </c>
      <c r="BL505" s="18" t="s">
        <v>251</v>
      </c>
      <c r="BM505" s="162" t="s">
        <v>849</v>
      </c>
    </row>
    <row r="506" spans="1:65" s="2" customFormat="1" ht="37.9" customHeight="1">
      <c r="A506" s="33"/>
      <c r="B506" s="150"/>
      <c r="C506" s="151" t="s">
        <v>850</v>
      </c>
      <c r="D506" s="151" t="s">
        <v>165</v>
      </c>
      <c r="E506" s="152" t="s">
        <v>851</v>
      </c>
      <c r="F506" s="153" t="s">
        <v>852</v>
      </c>
      <c r="G506" s="154" t="s">
        <v>314</v>
      </c>
      <c r="H506" s="155">
        <v>12.6</v>
      </c>
      <c r="I506" s="156"/>
      <c r="J506" s="157">
        <f>ROUND(I506*H506,2)</f>
        <v>0</v>
      </c>
      <c r="K506" s="153" t="s">
        <v>169</v>
      </c>
      <c r="L506" s="34"/>
      <c r="M506" s="158" t="s">
        <v>1</v>
      </c>
      <c r="N506" s="159" t="s">
        <v>41</v>
      </c>
      <c r="O506" s="59"/>
      <c r="P506" s="160">
        <f>O506*H506</f>
        <v>0</v>
      </c>
      <c r="Q506" s="160">
        <v>2.1700000000000001E-3</v>
      </c>
      <c r="R506" s="160">
        <f>Q506*H506</f>
        <v>2.7341999999999998E-2</v>
      </c>
      <c r="S506" s="160">
        <v>0</v>
      </c>
      <c r="T506" s="161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62" t="s">
        <v>251</v>
      </c>
      <c r="AT506" s="162" t="s">
        <v>165</v>
      </c>
      <c r="AU506" s="162" t="s">
        <v>85</v>
      </c>
      <c r="AY506" s="18" t="s">
        <v>163</v>
      </c>
      <c r="BE506" s="163">
        <f>IF(N506="základní",J506,0)</f>
        <v>0</v>
      </c>
      <c r="BF506" s="163">
        <f>IF(N506="snížená",J506,0)</f>
        <v>0</v>
      </c>
      <c r="BG506" s="163">
        <f>IF(N506="zákl. přenesená",J506,0)</f>
        <v>0</v>
      </c>
      <c r="BH506" s="163">
        <f>IF(N506="sníž. přenesená",J506,0)</f>
        <v>0</v>
      </c>
      <c r="BI506" s="163">
        <f>IF(N506="nulová",J506,0)</f>
        <v>0</v>
      </c>
      <c r="BJ506" s="18" t="s">
        <v>83</v>
      </c>
      <c r="BK506" s="163">
        <f>ROUND(I506*H506,2)</f>
        <v>0</v>
      </c>
      <c r="BL506" s="18" t="s">
        <v>251</v>
      </c>
      <c r="BM506" s="162" t="s">
        <v>853</v>
      </c>
    </row>
    <row r="507" spans="1:65" s="13" customFormat="1" ht="11.25">
      <c r="B507" s="164"/>
      <c r="D507" s="165" t="s">
        <v>172</v>
      </c>
      <c r="E507" s="166" t="s">
        <v>1</v>
      </c>
      <c r="F507" s="167" t="s">
        <v>854</v>
      </c>
      <c r="H507" s="168">
        <v>12.6</v>
      </c>
      <c r="I507" s="169"/>
      <c r="L507" s="164"/>
      <c r="M507" s="170"/>
      <c r="N507" s="171"/>
      <c r="O507" s="171"/>
      <c r="P507" s="171"/>
      <c r="Q507" s="171"/>
      <c r="R507" s="171"/>
      <c r="S507" s="171"/>
      <c r="T507" s="172"/>
      <c r="AT507" s="166" t="s">
        <v>172</v>
      </c>
      <c r="AU507" s="166" t="s">
        <v>85</v>
      </c>
      <c r="AV507" s="13" t="s">
        <v>85</v>
      </c>
      <c r="AW507" s="13" t="s">
        <v>32</v>
      </c>
      <c r="AX507" s="13" t="s">
        <v>83</v>
      </c>
      <c r="AY507" s="166" t="s">
        <v>163</v>
      </c>
    </row>
    <row r="508" spans="1:65" s="2" customFormat="1" ht="24.2" customHeight="1">
      <c r="A508" s="33"/>
      <c r="B508" s="150"/>
      <c r="C508" s="151" t="s">
        <v>855</v>
      </c>
      <c r="D508" s="151" t="s">
        <v>165</v>
      </c>
      <c r="E508" s="152" t="s">
        <v>856</v>
      </c>
      <c r="F508" s="153" t="s">
        <v>857</v>
      </c>
      <c r="G508" s="154" t="s">
        <v>621</v>
      </c>
      <c r="H508" s="198"/>
      <c r="I508" s="156"/>
      <c r="J508" s="157">
        <f>ROUND(I508*H508,2)</f>
        <v>0</v>
      </c>
      <c r="K508" s="153" t="s">
        <v>169</v>
      </c>
      <c r="L508" s="34"/>
      <c r="M508" s="158" t="s">
        <v>1</v>
      </c>
      <c r="N508" s="159" t="s">
        <v>41</v>
      </c>
      <c r="O508" s="59"/>
      <c r="P508" s="160">
        <f>O508*H508</f>
        <v>0</v>
      </c>
      <c r="Q508" s="160">
        <v>0</v>
      </c>
      <c r="R508" s="160">
        <f>Q508*H508</f>
        <v>0</v>
      </c>
      <c r="S508" s="160">
        <v>0</v>
      </c>
      <c r="T508" s="161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62" t="s">
        <v>251</v>
      </c>
      <c r="AT508" s="162" t="s">
        <v>165</v>
      </c>
      <c r="AU508" s="162" t="s">
        <v>85</v>
      </c>
      <c r="AY508" s="18" t="s">
        <v>163</v>
      </c>
      <c r="BE508" s="163">
        <f>IF(N508="základní",J508,0)</f>
        <v>0</v>
      </c>
      <c r="BF508" s="163">
        <f>IF(N508="snížená",J508,0)</f>
        <v>0</v>
      </c>
      <c r="BG508" s="163">
        <f>IF(N508="zákl. přenesená",J508,0)</f>
        <v>0</v>
      </c>
      <c r="BH508" s="163">
        <f>IF(N508="sníž. přenesená",J508,0)</f>
        <v>0</v>
      </c>
      <c r="BI508" s="163">
        <f>IF(N508="nulová",J508,0)</f>
        <v>0</v>
      </c>
      <c r="BJ508" s="18" t="s">
        <v>83</v>
      </c>
      <c r="BK508" s="163">
        <f>ROUND(I508*H508,2)</f>
        <v>0</v>
      </c>
      <c r="BL508" s="18" t="s">
        <v>251</v>
      </c>
      <c r="BM508" s="162" t="s">
        <v>858</v>
      </c>
    </row>
    <row r="509" spans="1:65" s="12" customFormat="1" ht="22.9" customHeight="1">
      <c r="B509" s="137"/>
      <c r="D509" s="138" t="s">
        <v>75</v>
      </c>
      <c r="E509" s="148" t="s">
        <v>859</v>
      </c>
      <c r="F509" s="148" t="s">
        <v>860</v>
      </c>
      <c r="I509" s="140"/>
      <c r="J509" s="149">
        <f>BK509</f>
        <v>0</v>
      </c>
      <c r="L509" s="137"/>
      <c r="M509" s="142"/>
      <c r="N509" s="143"/>
      <c r="O509" s="143"/>
      <c r="P509" s="144">
        <f>SUM(P510:P515)</f>
        <v>0</v>
      </c>
      <c r="Q509" s="143"/>
      <c r="R509" s="144">
        <f>SUM(R510:R515)</f>
        <v>8.7471999999999994E-2</v>
      </c>
      <c r="S509" s="143"/>
      <c r="T509" s="145">
        <f>SUM(T510:T515)</f>
        <v>0</v>
      </c>
      <c r="AR509" s="138" t="s">
        <v>85</v>
      </c>
      <c r="AT509" s="146" t="s">
        <v>75</v>
      </c>
      <c r="AU509" s="146" t="s">
        <v>83</v>
      </c>
      <c r="AY509" s="138" t="s">
        <v>163</v>
      </c>
      <c r="BK509" s="147">
        <f>SUM(BK510:BK515)</f>
        <v>0</v>
      </c>
    </row>
    <row r="510" spans="1:65" s="2" customFormat="1" ht="37.9" customHeight="1">
      <c r="A510" s="33"/>
      <c r="B510" s="150"/>
      <c r="C510" s="151" t="s">
        <v>861</v>
      </c>
      <c r="D510" s="151" t="s">
        <v>165</v>
      </c>
      <c r="E510" s="152" t="s">
        <v>862</v>
      </c>
      <c r="F510" s="153" t="s">
        <v>863</v>
      </c>
      <c r="G510" s="154" t="s">
        <v>168</v>
      </c>
      <c r="H510" s="155">
        <v>284</v>
      </c>
      <c r="I510" s="156"/>
      <c r="J510" s="157">
        <f>ROUND(I510*H510,2)</f>
        <v>0</v>
      </c>
      <c r="K510" s="153" t="s">
        <v>169</v>
      </c>
      <c r="L510" s="34"/>
      <c r="M510" s="158" t="s">
        <v>1</v>
      </c>
      <c r="N510" s="159" t="s">
        <v>41</v>
      </c>
      <c r="O510" s="59"/>
      <c r="P510" s="160">
        <f>O510*H510</f>
        <v>0</v>
      </c>
      <c r="Q510" s="160">
        <v>0</v>
      </c>
      <c r="R510" s="160">
        <f>Q510*H510</f>
        <v>0</v>
      </c>
      <c r="S510" s="160">
        <v>0</v>
      </c>
      <c r="T510" s="161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2" t="s">
        <v>251</v>
      </c>
      <c r="AT510" s="162" t="s">
        <v>165</v>
      </c>
      <c r="AU510" s="162" t="s">
        <v>85</v>
      </c>
      <c r="AY510" s="18" t="s">
        <v>163</v>
      </c>
      <c r="BE510" s="163">
        <f>IF(N510="základní",J510,0)</f>
        <v>0</v>
      </c>
      <c r="BF510" s="163">
        <f>IF(N510="snížená",J510,0)</f>
        <v>0</v>
      </c>
      <c r="BG510" s="163">
        <f>IF(N510="zákl. přenesená",J510,0)</f>
        <v>0</v>
      </c>
      <c r="BH510" s="163">
        <f>IF(N510="sníž. přenesená",J510,0)</f>
        <v>0</v>
      </c>
      <c r="BI510" s="163">
        <f>IF(N510="nulová",J510,0)</f>
        <v>0</v>
      </c>
      <c r="BJ510" s="18" t="s">
        <v>83</v>
      </c>
      <c r="BK510" s="163">
        <f>ROUND(I510*H510,2)</f>
        <v>0</v>
      </c>
      <c r="BL510" s="18" t="s">
        <v>251</v>
      </c>
      <c r="BM510" s="162" t="s">
        <v>864</v>
      </c>
    </row>
    <row r="511" spans="1:65" s="13" customFormat="1" ht="11.25">
      <c r="B511" s="164"/>
      <c r="D511" s="165" t="s">
        <v>172</v>
      </c>
      <c r="E511" s="166" t="s">
        <v>1</v>
      </c>
      <c r="F511" s="167" t="s">
        <v>865</v>
      </c>
      <c r="H511" s="168">
        <v>284</v>
      </c>
      <c r="I511" s="169"/>
      <c r="L511" s="164"/>
      <c r="M511" s="170"/>
      <c r="N511" s="171"/>
      <c r="O511" s="171"/>
      <c r="P511" s="171"/>
      <c r="Q511" s="171"/>
      <c r="R511" s="171"/>
      <c r="S511" s="171"/>
      <c r="T511" s="172"/>
      <c r="AT511" s="166" t="s">
        <v>172</v>
      </c>
      <c r="AU511" s="166" t="s">
        <v>85</v>
      </c>
      <c r="AV511" s="13" t="s">
        <v>85</v>
      </c>
      <c r="AW511" s="13" t="s">
        <v>32</v>
      </c>
      <c r="AX511" s="13" t="s">
        <v>83</v>
      </c>
      <c r="AY511" s="166" t="s">
        <v>163</v>
      </c>
    </row>
    <row r="512" spans="1:65" s="2" customFormat="1" ht="37.9" customHeight="1">
      <c r="A512" s="33"/>
      <c r="B512" s="150"/>
      <c r="C512" s="188" t="s">
        <v>866</v>
      </c>
      <c r="D512" s="188" t="s">
        <v>246</v>
      </c>
      <c r="E512" s="189" t="s">
        <v>867</v>
      </c>
      <c r="F512" s="190" t="s">
        <v>868</v>
      </c>
      <c r="G512" s="191" t="s">
        <v>168</v>
      </c>
      <c r="H512" s="192">
        <v>156.19999999999999</v>
      </c>
      <c r="I512" s="193"/>
      <c r="J512" s="194">
        <f>ROUND(I512*H512,2)</f>
        <v>0</v>
      </c>
      <c r="K512" s="190" t="s">
        <v>169</v>
      </c>
      <c r="L512" s="195"/>
      <c r="M512" s="196" t="s">
        <v>1</v>
      </c>
      <c r="N512" s="197" t="s">
        <v>41</v>
      </c>
      <c r="O512" s="59"/>
      <c r="P512" s="160">
        <f>O512*H512</f>
        <v>0</v>
      </c>
      <c r="Q512" s="160">
        <v>1.6000000000000001E-4</v>
      </c>
      <c r="R512" s="160">
        <f>Q512*H512</f>
        <v>2.4992E-2</v>
      </c>
      <c r="S512" s="160">
        <v>0</v>
      </c>
      <c r="T512" s="161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62" t="s">
        <v>341</v>
      </c>
      <c r="AT512" s="162" t="s">
        <v>246</v>
      </c>
      <c r="AU512" s="162" t="s">
        <v>85</v>
      </c>
      <c r="AY512" s="18" t="s">
        <v>163</v>
      </c>
      <c r="BE512" s="163">
        <f>IF(N512="základní",J512,0)</f>
        <v>0</v>
      </c>
      <c r="BF512" s="163">
        <f>IF(N512="snížená",J512,0)</f>
        <v>0</v>
      </c>
      <c r="BG512" s="163">
        <f>IF(N512="zákl. přenesená",J512,0)</f>
        <v>0</v>
      </c>
      <c r="BH512" s="163">
        <f>IF(N512="sníž. přenesená",J512,0)</f>
        <v>0</v>
      </c>
      <c r="BI512" s="163">
        <f>IF(N512="nulová",J512,0)</f>
        <v>0</v>
      </c>
      <c r="BJ512" s="18" t="s">
        <v>83</v>
      </c>
      <c r="BK512" s="163">
        <f>ROUND(I512*H512,2)</f>
        <v>0</v>
      </c>
      <c r="BL512" s="18" t="s">
        <v>251</v>
      </c>
      <c r="BM512" s="162" t="s">
        <v>869</v>
      </c>
    </row>
    <row r="513" spans="1:65" s="13" customFormat="1" ht="11.25">
      <c r="B513" s="164"/>
      <c r="D513" s="165" t="s">
        <v>172</v>
      </c>
      <c r="F513" s="167" t="s">
        <v>870</v>
      </c>
      <c r="H513" s="168">
        <v>156.19999999999999</v>
      </c>
      <c r="I513" s="169"/>
      <c r="L513" s="164"/>
      <c r="M513" s="170"/>
      <c r="N513" s="171"/>
      <c r="O513" s="171"/>
      <c r="P513" s="171"/>
      <c r="Q513" s="171"/>
      <c r="R513" s="171"/>
      <c r="S513" s="171"/>
      <c r="T513" s="172"/>
      <c r="AT513" s="166" t="s">
        <v>172</v>
      </c>
      <c r="AU513" s="166" t="s">
        <v>85</v>
      </c>
      <c r="AV513" s="13" t="s">
        <v>85</v>
      </c>
      <c r="AW513" s="13" t="s">
        <v>3</v>
      </c>
      <c r="AX513" s="13" t="s">
        <v>83</v>
      </c>
      <c r="AY513" s="166" t="s">
        <v>163</v>
      </c>
    </row>
    <row r="514" spans="1:65" s="2" customFormat="1" ht="44.25" customHeight="1">
      <c r="A514" s="33"/>
      <c r="B514" s="150"/>
      <c r="C514" s="188" t="s">
        <v>871</v>
      </c>
      <c r="D514" s="188" t="s">
        <v>246</v>
      </c>
      <c r="E514" s="189" t="s">
        <v>872</v>
      </c>
      <c r="F514" s="190" t="s">
        <v>873</v>
      </c>
      <c r="G514" s="191" t="s">
        <v>168</v>
      </c>
      <c r="H514" s="192">
        <v>156.19999999999999</v>
      </c>
      <c r="I514" s="193"/>
      <c r="J514" s="194">
        <f>ROUND(I514*H514,2)</f>
        <v>0</v>
      </c>
      <c r="K514" s="190" t="s">
        <v>169</v>
      </c>
      <c r="L514" s="195"/>
      <c r="M514" s="196" t="s">
        <v>1</v>
      </c>
      <c r="N514" s="197" t="s">
        <v>41</v>
      </c>
      <c r="O514" s="59"/>
      <c r="P514" s="160">
        <f>O514*H514</f>
        <v>0</v>
      </c>
      <c r="Q514" s="160">
        <v>4.0000000000000002E-4</v>
      </c>
      <c r="R514" s="160">
        <f>Q514*H514</f>
        <v>6.2480000000000001E-2</v>
      </c>
      <c r="S514" s="160">
        <v>0</v>
      </c>
      <c r="T514" s="161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62" t="s">
        <v>341</v>
      </c>
      <c r="AT514" s="162" t="s">
        <v>246</v>
      </c>
      <c r="AU514" s="162" t="s">
        <v>85</v>
      </c>
      <c r="AY514" s="18" t="s">
        <v>163</v>
      </c>
      <c r="BE514" s="163">
        <f>IF(N514="základní",J514,0)</f>
        <v>0</v>
      </c>
      <c r="BF514" s="163">
        <f>IF(N514="snížená",J514,0)</f>
        <v>0</v>
      </c>
      <c r="BG514" s="163">
        <f>IF(N514="zákl. přenesená",J514,0)</f>
        <v>0</v>
      </c>
      <c r="BH514" s="163">
        <f>IF(N514="sníž. přenesená",J514,0)</f>
        <v>0</v>
      </c>
      <c r="BI514" s="163">
        <f>IF(N514="nulová",J514,0)</f>
        <v>0</v>
      </c>
      <c r="BJ514" s="18" t="s">
        <v>83</v>
      </c>
      <c r="BK514" s="163">
        <f>ROUND(I514*H514,2)</f>
        <v>0</v>
      </c>
      <c r="BL514" s="18" t="s">
        <v>251</v>
      </c>
      <c r="BM514" s="162" t="s">
        <v>874</v>
      </c>
    </row>
    <row r="515" spans="1:65" s="13" customFormat="1" ht="11.25">
      <c r="B515" s="164"/>
      <c r="D515" s="165" t="s">
        <v>172</v>
      </c>
      <c r="E515" s="166" t="s">
        <v>1</v>
      </c>
      <c r="F515" s="167" t="s">
        <v>875</v>
      </c>
      <c r="H515" s="168">
        <v>156.19999999999999</v>
      </c>
      <c r="I515" s="169"/>
      <c r="L515" s="164"/>
      <c r="M515" s="170"/>
      <c r="N515" s="171"/>
      <c r="O515" s="171"/>
      <c r="P515" s="171"/>
      <c r="Q515" s="171"/>
      <c r="R515" s="171"/>
      <c r="S515" s="171"/>
      <c r="T515" s="172"/>
      <c r="AT515" s="166" t="s">
        <v>172</v>
      </c>
      <c r="AU515" s="166" t="s">
        <v>85</v>
      </c>
      <c r="AV515" s="13" t="s">
        <v>85</v>
      </c>
      <c r="AW515" s="13" t="s">
        <v>32</v>
      </c>
      <c r="AX515" s="13" t="s">
        <v>83</v>
      </c>
      <c r="AY515" s="166" t="s">
        <v>163</v>
      </c>
    </row>
    <row r="516" spans="1:65" s="12" customFormat="1" ht="22.9" customHeight="1">
      <c r="B516" s="137"/>
      <c r="D516" s="138" t="s">
        <v>75</v>
      </c>
      <c r="E516" s="148" t="s">
        <v>876</v>
      </c>
      <c r="F516" s="148" t="s">
        <v>877</v>
      </c>
      <c r="I516" s="140"/>
      <c r="J516" s="149">
        <f>BK516</f>
        <v>0</v>
      </c>
      <c r="L516" s="137"/>
      <c r="M516" s="142"/>
      <c r="N516" s="143"/>
      <c r="O516" s="143"/>
      <c r="P516" s="144">
        <f>SUM(P517:P543)</f>
        <v>0</v>
      </c>
      <c r="Q516" s="143"/>
      <c r="R516" s="144">
        <f>SUM(R517:R543)</f>
        <v>0.64523609999999987</v>
      </c>
      <c r="S516" s="143"/>
      <c r="T516" s="145">
        <f>SUM(T517:T543)</f>
        <v>0</v>
      </c>
      <c r="AR516" s="138" t="s">
        <v>85</v>
      </c>
      <c r="AT516" s="146" t="s">
        <v>75</v>
      </c>
      <c r="AU516" s="146" t="s">
        <v>83</v>
      </c>
      <c r="AY516" s="138" t="s">
        <v>163</v>
      </c>
      <c r="BK516" s="147">
        <f>SUM(BK517:BK543)</f>
        <v>0</v>
      </c>
    </row>
    <row r="517" spans="1:65" s="2" customFormat="1" ht="16.5" customHeight="1">
      <c r="A517" s="33"/>
      <c r="B517" s="150"/>
      <c r="C517" s="151" t="s">
        <v>878</v>
      </c>
      <c r="D517" s="151" t="s">
        <v>165</v>
      </c>
      <c r="E517" s="152" t="s">
        <v>879</v>
      </c>
      <c r="F517" s="153" t="s">
        <v>880</v>
      </c>
      <c r="G517" s="154" t="s">
        <v>243</v>
      </c>
      <c r="H517" s="155">
        <v>1</v>
      </c>
      <c r="I517" s="156"/>
      <c r="J517" s="157">
        <f>ROUND(I517*H517,2)</f>
        <v>0</v>
      </c>
      <c r="K517" s="153" t="s">
        <v>1</v>
      </c>
      <c r="L517" s="34"/>
      <c r="M517" s="158" t="s">
        <v>1</v>
      </c>
      <c r="N517" s="159" t="s">
        <v>41</v>
      </c>
      <c r="O517" s="59"/>
      <c r="P517" s="160">
        <f>O517*H517</f>
        <v>0</v>
      </c>
      <c r="Q517" s="160">
        <v>4.4000000000000002E-4</v>
      </c>
      <c r="R517" s="160">
        <f>Q517*H517</f>
        <v>4.4000000000000002E-4</v>
      </c>
      <c r="S517" s="160">
        <v>0</v>
      </c>
      <c r="T517" s="161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62" t="s">
        <v>251</v>
      </c>
      <c r="AT517" s="162" t="s">
        <v>165</v>
      </c>
      <c r="AU517" s="162" t="s">
        <v>85</v>
      </c>
      <c r="AY517" s="18" t="s">
        <v>163</v>
      </c>
      <c r="BE517" s="163">
        <f>IF(N517="základní",J517,0)</f>
        <v>0</v>
      </c>
      <c r="BF517" s="163">
        <f>IF(N517="snížená",J517,0)</f>
        <v>0</v>
      </c>
      <c r="BG517" s="163">
        <f>IF(N517="zákl. přenesená",J517,0)</f>
        <v>0</v>
      </c>
      <c r="BH517" s="163">
        <f>IF(N517="sníž. přenesená",J517,0)</f>
        <v>0</v>
      </c>
      <c r="BI517" s="163">
        <f>IF(N517="nulová",J517,0)</f>
        <v>0</v>
      </c>
      <c r="BJ517" s="18" t="s">
        <v>83</v>
      </c>
      <c r="BK517" s="163">
        <f>ROUND(I517*H517,2)</f>
        <v>0</v>
      </c>
      <c r="BL517" s="18" t="s">
        <v>251</v>
      </c>
      <c r="BM517" s="162" t="s">
        <v>881</v>
      </c>
    </row>
    <row r="518" spans="1:65" s="2" customFormat="1" ht="44.25" customHeight="1">
      <c r="A518" s="33"/>
      <c r="B518" s="150"/>
      <c r="C518" s="188" t="s">
        <v>882</v>
      </c>
      <c r="D518" s="188" t="s">
        <v>246</v>
      </c>
      <c r="E518" s="189" t="s">
        <v>883</v>
      </c>
      <c r="F518" s="190" t="s">
        <v>884</v>
      </c>
      <c r="G518" s="191" t="s">
        <v>243</v>
      </c>
      <c r="H518" s="192">
        <v>1</v>
      </c>
      <c r="I518" s="193"/>
      <c r="J518" s="194">
        <f>ROUND(I518*H518,2)</f>
        <v>0</v>
      </c>
      <c r="K518" s="190" t="s">
        <v>169</v>
      </c>
      <c r="L518" s="195"/>
      <c r="M518" s="196" t="s">
        <v>1</v>
      </c>
      <c r="N518" s="197" t="s">
        <v>41</v>
      </c>
      <c r="O518" s="59"/>
      <c r="P518" s="160">
        <f>O518*H518</f>
        <v>0</v>
      </c>
      <c r="Q518" s="160">
        <v>8.0000000000000002E-3</v>
      </c>
      <c r="R518" s="160">
        <f>Q518*H518</f>
        <v>8.0000000000000002E-3</v>
      </c>
      <c r="S518" s="160">
        <v>0</v>
      </c>
      <c r="T518" s="161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62" t="s">
        <v>341</v>
      </c>
      <c r="AT518" s="162" t="s">
        <v>246</v>
      </c>
      <c r="AU518" s="162" t="s">
        <v>85</v>
      </c>
      <c r="AY518" s="18" t="s">
        <v>163</v>
      </c>
      <c r="BE518" s="163">
        <f>IF(N518="základní",J518,0)</f>
        <v>0</v>
      </c>
      <c r="BF518" s="163">
        <f>IF(N518="snížená",J518,0)</f>
        <v>0</v>
      </c>
      <c r="BG518" s="163">
        <f>IF(N518="zákl. přenesená",J518,0)</f>
        <v>0</v>
      </c>
      <c r="BH518" s="163">
        <f>IF(N518="sníž. přenesená",J518,0)</f>
        <v>0</v>
      </c>
      <c r="BI518" s="163">
        <f>IF(N518="nulová",J518,0)</f>
        <v>0</v>
      </c>
      <c r="BJ518" s="18" t="s">
        <v>83</v>
      </c>
      <c r="BK518" s="163">
        <f>ROUND(I518*H518,2)</f>
        <v>0</v>
      </c>
      <c r="BL518" s="18" t="s">
        <v>251</v>
      </c>
      <c r="BM518" s="162" t="s">
        <v>885</v>
      </c>
    </row>
    <row r="519" spans="1:65" s="13" customFormat="1" ht="11.25">
      <c r="B519" s="164"/>
      <c r="D519" s="165" t="s">
        <v>172</v>
      </c>
      <c r="E519" s="166" t="s">
        <v>1</v>
      </c>
      <c r="F519" s="167" t="s">
        <v>886</v>
      </c>
      <c r="H519" s="168">
        <v>1</v>
      </c>
      <c r="I519" s="169"/>
      <c r="L519" s="164"/>
      <c r="M519" s="170"/>
      <c r="N519" s="171"/>
      <c r="O519" s="171"/>
      <c r="P519" s="171"/>
      <c r="Q519" s="171"/>
      <c r="R519" s="171"/>
      <c r="S519" s="171"/>
      <c r="T519" s="172"/>
      <c r="AT519" s="166" t="s">
        <v>172</v>
      </c>
      <c r="AU519" s="166" t="s">
        <v>85</v>
      </c>
      <c r="AV519" s="13" t="s">
        <v>85</v>
      </c>
      <c r="AW519" s="13" t="s">
        <v>32</v>
      </c>
      <c r="AX519" s="13" t="s">
        <v>83</v>
      </c>
      <c r="AY519" s="166" t="s">
        <v>163</v>
      </c>
    </row>
    <row r="520" spans="1:65" s="2" customFormat="1" ht="37.9" customHeight="1">
      <c r="A520" s="33"/>
      <c r="B520" s="150"/>
      <c r="C520" s="151" t="s">
        <v>887</v>
      </c>
      <c r="D520" s="151" t="s">
        <v>165</v>
      </c>
      <c r="E520" s="152" t="s">
        <v>888</v>
      </c>
      <c r="F520" s="153" t="s">
        <v>889</v>
      </c>
      <c r="G520" s="154" t="s">
        <v>168</v>
      </c>
      <c r="H520" s="155">
        <v>20</v>
      </c>
      <c r="I520" s="156"/>
      <c r="J520" s="157">
        <f>ROUND(I520*H520,2)</f>
        <v>0</v>
      </c>
      <c r="K520" s="153" t="s">
        <v>1</v>
      </c>
      <c r="L520" s="34"/>
      <c r="M520" s="158" t="s">
        <v>1</v>
      </c>
      <c r="N520" s="159" t="s">
        <v>41</v>
      </c>
      <c r="O520" s="59"/>
      <c r="P520" s="160">
        <f>O520*H520</f>
        <v>0</v>
      </c>
      <c r="Q520" s="160">
        <v>0</v>
      </c>
      <c r="R520" s="160">
        <f>Q520*H520</f>
        <v>0</v>
      </c>
      <c r="S520" s="160">
        <v>0</v>
      </c>
      <c r="T520" s="161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62" t="s">
        <v>251</v>
      </c>
      <c r="AT520" s="162" t="s">
        <v>165</v>
      </c>
      <c r="AU520" s="162" t="s">
        <v>85</v>
      </c>
      <c r="AY520" s="18" t="s">
        <v>163</v>
      </c>
      <c r="BE520" s="163">
        <f>IF(N520="základní",J520,0)</f>
        <v>0</v>
      </c>
      <c r="BF520" s="163">
        <f>IF(N520="snížená",J520,0)</f>
        <v>0</v>
      </c>
      <c r="BG520" s="163">
        <f>IF(N520="zákl. přenesená",J520,0)</f>
        <v>0</v>
      </c>
      <c r="BH520" s="163">
        <f>IF(N520="sníž. přenesená",J520,0)</f>
        <v>0</v>
      </c>
      <c r="BI520" s="163">
        <f>IF(N520="nulová",J520,0)</f>
        <v>0</v>
      </c>
      <c r="BJ520" s="18" t="s">
        <v>83</v>
      </c>
      <c r="BK520" s="163">
        <f>ROUND(I520*H520,2)</f>
        <v>0</v>
      </c>
      <c r="BL520" s="18" t="s">
        <v>251</v>
      </c>
      <c r="BM520" s="162" t="s">
        <v>890</v>
      </c>
    </row>
    <row r="521" spans="1:65" s="13" customFormat="1" ht="11.25">
      <c r="B521" s="164"/>
      <c r="D521" s="165" t="s">
        <v>172</v>
      </c>
      <c r="E521" s="166" t="s">
        <v>1</v>
      </c>
      <c r="F521" s="167" t="s">
        <v>429</v>
      </c>
      <c r="H521" s="168">
        <v>15.65</v>
      </c>
      <c r="I521" s="169"/>
      <c r="L521" s="164"/>
      <c r="M521" s="170"/>
      <c r="N521" s="171"/>
      <c r="O521" s="171"/>
      <c r="P521" s="171"/>
      <c r="Q521" s="171"/>
      <c r="R521" s="171"/>
      <c r="S521" s="171"/>
      <c r="T521" s="172"/>
      <c r="AT521" s="166" t="s">
        <v>172</v>
      </c>
      <c r="AU521" s="166" t="s">
        <v>85</v>
      </c>
      <c r="AV521" s="13" t="s">
        <v>85</v>
      </c>
      <c r="AW521" s="13" t="s">
        <v>32</v>
      </c>
      <c r="AX521" s="13" t="s">
        <v>76</v>
      </c>
      <c r="AY521" s="166" t="s">
        <v>163</v>
      </c>
    </row>
    <row r="522" spans="1:65" s="13" customFormat="1" ht="11.25">
      <c r="B522" s="164"/>
      <c r="D522" s="165" t="s">
        <v>172</v>
      </c>
      <c r="E522" s="166" t="s">
        <v>1</v>
      </c>
      <c r="F522" s="167" t="s">
        <v>891</v>
      </c>
      <c r="H522" s="168">
        <v>3.4649999999999999</v>
      </c>
      <c r="I522" s="169"/>
      <c r="L522" s="164"/>
      <c r="M522" s="170"/>
      <c r="N522" s="171"/>
      <c r="O522" s="171"/>
      <c r="P522" s="171"/>
      <c r="Q522" s="171"/>
      <c r="R522" s="171"/>
      <c r="S522" s="171"/>
      <c r="T522" s="172"/>
      <c r="AT522" s="166" t="s">
        <v>172</v>
      </c>
      <c r="AU522" s="166" t="s">
        <v>85</v>
      </c>
      <c r="AV522" s="13" t="s">
        <v>85</v>
      </c>
      <c r="AW522" s="13" t="s">
        <v>32</v>
      </c>
      <c r="AX522" s="13" t="s">
        <v>76</v>
      </c>
      <c r="AY522" s="166" t="s">
        <v>163</v>
      </c>
    </row>
    <row r="523" spans="1:65" s="14" customFormat="1" ht="11.25">
      <c r="B523" s="173"/>
      <c r="D523" s="165" t="s">
        <v>172</v>
      </c>
      <c r="E523" s="174" t="s">
        <v>1</v>
      </c>
      <c r="F523" s="175" t="s">
        <v>174</v>
      </c>
      <c r="H523" s="176">
        <v>19.114999999999998</v>
      </c>
      <c r="I523" s="177"/>
      <c r="L523" s="173"/>
      <c r="M523" s="178"/>
      <c r="N523" s="179"/>
      <c r="O523" s="179"/>
      <c r="P523" s="179"/>
      <c r="Q523" s="179"/>
      <c r="R523" s="179"/>
      <c r="S523" s="179"/>
      <c r="T523" s="180"/>
      <c r="AT523" s="174" t="s">
        <v>172</v>
      </c>
      <c r="AU523" s="174" t="s">
        <v>85</v>
      </c>
      <c r="AV523" s="14" t="s">
        <v>170</v>
      </c>
      <c r="AW523" s="14" t="s">
        <v>32</v>
      </c>
      <c r="AX523" s="14" t="s">
        <v>76</v>
      </c>
      <c r="AY523" s="174" t="s">
        <v>163</v>
      </c>
    </row>
    <row r="524" spans="1:65" s="13" customFormat="1" ht="11.25">
      <c r="B524" s="164"/>
      <c r="D524" s="165" t="s">
        <v>172</v>
      </c>
      <c r="E524" s="166" t="s">
        <v>1</v>
      </c>
      <c r="F524" s="167" t="s">
        <v>267</v>
      </c>
      <c r="H524" s="168">
        <v>20</v>
      </c>
      <c r="I524" s="169"/>
      <c r="L524" s="164"/>
      <c r="M524" s="170"/>
      <c r="N524" s="171"/>
      <c r="O524" s="171"/>
      <c r="P524" s="171"/>
      <c r="Q524" s="171"/>
      <c r="R524" s="171"/>
      <c r="S524" s="171"/>
      <c r="T524" s="172"/>
      <c r="AT524" s="166" t="s">
        <v>172</v>
      </c>
      <c r="AU524" s="166" t="s">
        <v>85</v>
      </c>
      <c r="AV524" s="13" t="s">
        <v>85</v>
      </c>
      <c r="AW524" s="13" t="s">
        <v>32</v>
      </c>
      <c r="AX524" s="13" t="s">
        <v>83</v>
      </c>
      <c r="AY524" s="166" t="s">
        <v>163</v>
      </c>
    </row>
    <row r="525" spans="1:65" s="2" customFormat="1" ht="24.2" customHeight="1">
      <c r="A525" s="33"/>
      <c r="B525" s="150"/>
      <c r="C525" s="151" t="s">
        <v>892</v>
      </c>
      <c r="D525" s="151" t="s">
        <v>165</v>
      </c>
      <c r="E525" s="152" t="s">
        <v>893</v>
      </c>
      <c r="F525" s="153" t="s">
        <v>894</v>
      </c>
      <c r="G525" s="154" t="s">
        <v>168</v>
      </c>
      <c r="H525" s="155">
        <v>2.4300000000000002</v>
      </c>
      <c r="I525" s="156"/>
      <c r="J525" s="157">
        <f>ROUND(I525*H525,2)</f>
        <v>0</v>
      </c>
      <c r="K525" s="153" t="s">
        <v>169</v>
      </c>
      <c r="L525" s="34"/>
      <c r="M525" s="158" t="s">
        <v>1</v>
      </c>
      <c r="N525" s="159" t="s">
        <v>41</v>
      </c>
      <c r="O525" s="59"/>
      <c r="P525" s="160">
        <f>O525*H525</f>
        <v>0</v>
      </c>
      <c r="Q525" s="160">
        <v>2.7E-4</v>
      </c>
      <c r="R525" s="160">
        <f>Q525*H525</f>
        <v>6.5610000000000006E-4</v>
      </c>
      <c r="S525" s="160">
        <v>0</v>
      </c>
      <c r="T525" s="161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62" t="s">
        <v>251</v>
      </c>
      <c r="AT525" s="162" t="s">
        <v>165</v>
      </c>
      <c r="AU525" s="162" t="s">
        <v>85</v>
      </c>
      <c r="AY525" s="18" t="s">
        <v>163</v>
      </c>
      <c r="BE525" s="163">
        <f>IF(N525="základní",J525,0)</f>
        <v>0</v>
      </c>
      <c r="BF525" s="163">
        <f>IF(N525="snížená",J525,0)</f>
        <v>0</v>
      </c>
      <c r="BG525" s="163">
        <f>IF(N525="zákl. přenesená",J525,0)</f>
        <v>0</v>
      </c>
      <c r="BH525" s="163">
        <f>IF(N525="sníž. přenesená",J525,0)</f>
        <v>0</v>
      </c>
      <c r="BI525" s="163">
        <f>IF(N525="nulová",J525,0)</f>
        <v>0</v>
      </c>
      <c r="BJ525" s="18" t="s">
        <v>83</v>
      </c>
      <c r="BK525" s="163">
        <f>ROUND(I525*H525,2)</f>
        <v>0</v>
      </c>
      <c r="BL525" s="18" t="s">
        <v>251</v>
      </c>
      <c r="BM525" s="162" t="s">
        <v>895</v>
      </c>
    </row>
    <row r="526" spans="1:65" s="13" customFormat="1" ht="11.25">
      <c r="B526" s="164"/>
      <c r="D526" s="165" t="s">
        <v>172</v>
      </c>
      <c r="E526" s="166" t="s">
        <v>1</v>
      </c>
      <c r="F526" s="167" t="s">
        <v>896</v>
      </c>
      <c r="H526" s="168">
        <v>2.4300000000000002</v>
      </c>
      <c r="I526" s="169"/>
      <c r="L526" s="164"/>
      <c r="M526" s="170"/>
      <c r="N526" s="171"/>
      <c r="O526" s="171"/>
      <c r="P526" s="171"/>
      <c r="Q526" s="171"/>
      <c r="R526" s="171"/>
      <c r="S526" s="171"/>
      <c r="T526" s="172"/>
      <c r="AT526" s="166" t="s">
        <v>172</v>
      </c>
      <c r="AU526" s="166" t="s">
        <v>85</v>
      </c>
      <c r="AV526" s="13" t="s">
        <v>85</v>
      </c>
      <c r="AW526" s="13" t="s">
        <v>32</v>
      </c>
      <c r="AX526" s="13" t="s">
        <v>83</v>
      </c>
      <c r="AY526" s="166" t="s">
        <v>163</v>
      </c>
    </row>
    <row r="527" spans="1:65" s="2" customFormat="1" ht="24.2" customHeight="1">
      <c r="A527" s="33"/>
      <c r="B527" s="150"/>
      <c r="C527" s="151" t="s">
        <v>897</v>
      </c>
      <c r="D527" s="151" t="s">
        <v>165</v>
      </c>
      <c r="E527" s="152" t="s">
        <v>898</v>
      </c>
      <c r="F527" s="153" t="s">
        <v>899</v>
      </c>
      <c r="G527" s="154" t="s">
        <v>243</v>
      </c>
      <c r="H527" s="155">
        <v>10</v>
      </c>
      <c r="I527" s="156"/>
      <c r="J527" s="157">
        <f t="shared" ref="J527:J535" si="0">ROUND(I527*H527,2)</f>
        <v>0</v>
      </c>
      <c r="K527" s="153" t="s">
        <v>169</v>
      </c>
      <c r="L527" s="34"/>
      <c r="M527" s="158" t="s">
        <v>1</v>
      </c>
      <c r="N527" s="159" t="s">
        <v>41</v>
      </c>
      <c r="O527" s="59"/>
      <c r="P527" s="160">
        <f t="shared" ref="P527:P535" si="1">O527*H527</f>
        <v>0</v>
      </c>
      <c r="Q527" s="160">
        <v>2.7E-4</v>
      </c>
      <c r="R527" s="160">
        <f t="shared" ref="R527:R535" si="2">Q527*H527</f>
        <v>2.7000000000000001E-3</v>
      </c>
      <c r="S527" s="160">
        <v>0</v>
      </c>
      <c r="T527" s="161">
        <f t="shared" ref="T527:T535" si="3"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62" t="s">
        <v>251</v>
      </c>
      <c r="AT527" s="162" t="s">
        <v>165</v>
      </c>
      <c r="AU527" s="162" t="s">
        <v>85</v>
      </c>
      <c r="AY527" s="18" t="s">
        <v>163</v>
      </c>
      <c r="BE527" s="163">
        <f t="shared" ref="BE527:BE535" si="4">IF(N527="základní",J527,0)</f>
        <v>0</v>
      </c>
      <c r="BF527" s="163">
        <f t="shared" ref="BF527:BF535" si="5">IF(N527="snížená",J527,0)</f>
        <v>0</v>
      </c>
      <c r="BG527" s="163">
        <f t="shared" ref="BG527:BG535" si="6">IF(N527="zákl. přenesená",J527,0)</f>
        <v>0</v>
      </c>
      <c r="BH527" s="163">
        <f t="shared" ref="BH527:BH535" si="7">IF(N527="sníž. přenesená",J527,0)</f>
        <v>0</v>
      </c>
      <c r="BI527" s="163">
        <f t="shared" ref="BI527:BI535" si="8">IF(N527="nulová",J527,0)</f>
        <v>0</v>
      </c>
      <c r="BJ527" s="18" t="s">
        <v>83</v>
      </c>
      <c r="BK527" s="163">
        <f t="shared" ref="BK527:BK535" si="9">ROUND(I527*H527,2)</f>
        <v>0</v>
      </c>
      <c r="BL527" s="18" t="s">
        <v>251</v>
      </c>
      <c r="BM527" s="162" t="s">
        <v>900</v>
      </c>
    </row>
    <row r="528" spans="1:65" s="2" customFormat="1" ht="37.9" customHeight="1">
      <c r="A528" s="33"/>
      <c r="B528" s="150"/>
      <c r="C528" s="188" t="s">
        <v>901</v>
      </c>
      <c r="D528" s="188" t="s">
        <v>246</v>
      </c>
      <c r="E528" s="189" t="s">
        <v>902</v>
      </c>
      <c r="F528" s="190" t="s">
        <v>903</v>
      </c>
      <c r="G528" s="191" t="s">
        <v>243</v>
      </c>
      <c r="H528" s="192">
        <v>10</v>
      </c>
      <c r="I528" s="193"/>
      <c r="J528" s="194">
        <f t="shared" si="0"/>
        <v>0</v>
      </c>
      <c r="K528" s="190" t="s">
        <v>1</v>
      </c>
      <c r="L528" s="195"/>
      <c r="M528" s="196" t="s">
        <v>1</v>
      </c>
      <c r="N528" s="197" t="s">
        <v>41</v>
      </c>
      <c r="O528" s="59"/>
      <c r="P528" s="160">
        <f t="shared" si="1"/>
        <v>0</v>
      </c>
      <c r="Q528" s="160">
        <v>3.4720000000000001E-2</v>
      </c>
      <c r="R528" s="160">
        <f t="shared" si="2"/>
        <v>0.34720000000000001</v>
      </c>
      <c r="S528" s="160">
        <v>0</v>
      </c>
      <c r="T528" s="161">
        <f t="shared" si="3"/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62" t="s">
        <v>341</v>
      </c>
      <c r="AT528" s="162" t="s">
        <v>246</v>
      </c>
      <c r="AU528" s="162" t="s">
        <v>85</v>
      </c>
      <c r="AY528" s="18" t="s">
        <v>163</v>
      </c>
      <c r="BE528" s="163">
        <f t="shared" si="4"/>
        <v>0</v>
      </c>
      <c r="BF528" s="163">
        <f t="shared" si="5"/>
        <v>0</v>
      </c>
      <c r="BG528" s="163">
        <f t="shared" si="6"/>
        <v>0</v>
      </c>
      <c r="BH528" s="163">
        <f t="shared" si="7"/>
        <v>0</v>
      </c>
      <c r="BI528" s="163">
        <f t="shared" si="8"/>
        <v>0</v>
      </c>
      <c r="BJ528" s="18" t="s">
        <v>83</v>
      </c>
      <c r="BK528" s="163">
        <f t="shared" si="9"/>
        <v>0</v>
      </c>
      <c r="BL528" s="18" t="s">
        <v>251</v>
      </c>
      <c r="BM528" s="162" t="s">
        <v>904</v>
      </c>
    </row>
    <row r="529" spans="1:65" s="2" customFormat="1" ht="37.9" customHeight="1">
      <c r="A529" s="33"/>
      <c r="B529" s="150"/>
      <c r="C529" s="188" t="s">
        <v>905</v>
      </c>
      <c r="D529" s="188" t="s">
        <v>246</v>
      </c>
      <c r="E529" s="189" t="s">
        <v>906</v>
      </c>
      <c r="F529" s="190" t="s">
        <v>907</v>
      </c>
      <c r="G529" s="191" t="s">
        <v>243</v>
      </c>
      <c r="H529" s="192">
        <v>2</v>
      </c>
      <c r="I529" s="193"/>
      <c r="J529" s="194">
        <f t="shared" si="0"/>
        <v>0</v>
      </c>
      <c r="K529" s="190" t="s">
        <v>1</v>
      </c>
      <c r="L529" s="195"/>
      <c r="M529" s="196" t="s">
        <v>1</v>
      </c>
      <c r="N529" s="197" t="s">
        <v>41</v>
      </c>
      <c r="O529" s="59"/>
      <c r="P529" s="160">
        <f t="shared" si="1"/>
        <v>0</v>
      </c>
      <c r="Q529" s="160">
        <v>3.4720000000000001E-2</v>
      </c>
      <c r="R529" s="160">
        <f t="shared" si="2"/>
        <v>6.9440000000000002E-2</v>
      </c>
      <c r="S529" s="160">
        <v>0</v>
      </c>
      <c r="T529" s="161">
        <f t="shared" si="3"/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62" t="s">
        <v>341</v>
      </c>
      <c r="AT529" s="162" t="s">
        <v>246</v>
      </c>
      <c r="AU529" s="162" t="s">
        <v>85</v>
      </c>
      <c r="AY529" s="18" t="s">
        <v>163</v>
      </c>
      <c r="BE529" s="163">
        <f t="shared" si="4"/>
        <v>0</v>
      </c>
      <c r="BF529" s="163">
        <f t="shared" si="5"/>
        <v>0</v>
      </c>
      <c r="BG529" s="163">
        <f t="shared" si="6"/>
        <v>0</v>
      </c>
      <c r="BH529" s="163">
        <f t="shared" si="7"/>
        <v>0</v>
      </c>
      <c r="BI529" s="163">
        <f t="shared" si="8"/>
        <v>0</v>
      </c>
      <c r="BJ529" s="18" t="s">
        <v>83</v>
      </c>
      <c r="BK529" s="163">
        <f t="shared" si="9"/>
        <v>0</v>
      </c>
      <c r="BL529" s="18" t="s">
        <v>251</v>
      </c>
      <c r="BM529" s="162" t="s">
        <v>908</v>
      </c>
    </row>
    <row r="530" spans="1:65" s="2" customFormat="1" ht="24.2" customHeight="1">
      <c r="A530" s="33"/>
      <c r="B530" s="150"/>
      <c r="C530" s="151" t="s">
        <v>909</v>
      </c>
      <c r="D530" s="151" t="s">
        <v>165</v>
      </c>
      <c r="E530" s="152" t="s">
        <v>910</v>
      </c>
      <c r="F530" s="153" t="s">
        <v>911</v>
      </c>
      <c r="G530" s="154" t="s">
        <v>243</v>
      </c>
      <c r="H530" s="155">
        <v>6</v>
      </c>
      <c r="I530" s="156"/>
      <c r="J530" s="157">
        <f t="shared" si="0"/>
        <v>0</v>
      </c>
      <c r="K530" s="153" t="s">
        <v>169</v>
      </c>
      <c r="L530" s="34"/>
      <c r="M530" s="158" t="s">
        <v>1</v>
      </c>
      <c r="N530" s="159" t="s">
        <v>41</v>
      </c>
      <c r="O530" s="59"/>
      <c r="P530" s="160">
        <f t="shared" si="1"/>
        <v>0</v>
      </c>
      <c r="Q530" s="160">
        <v>0</v>
      </c>
      <c r="R530" s="160">
        <f t="shared" si="2"/>
        <v>0</v>
      </c>
      <c r="S530" s="160">
        <v>0</v>
      </c>
      <c r="T530" s="161">
        <f t="shared" si="3"/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62" t="s">
        <v>251</v>
      </c>
      <c r="AT530" s="162" t="s">
        <v>165</v>
      </c>
      <c r="AU530" s="162" t="s">
        <v>85</v>
      </c>
      <c r="AY530" s="18" t="s">
        <v>163</v>
      </c>
      <c r="BE530" s="163">
        <f t="shared" si="4"/>
        <v>0</v>
      </c>
      <c r="BF530" s="163">
        <f t="shared" si="5"/>
        <v>0</v>
      </c>
      <c r="BG530" s="163">
        <f t="shared" si="6"/>
        <v>0</v>
      </c>
      <c r="BH530" s="163">
        <f t="shared" si="7"/>
        <v>0</v>
      </c>
      <c r="BI530" s="163">
        <f t="shared" si="8"/>
        <v>0</v>
      </c>
      <c r="BJ530" s="18" t="s">
        <v>83</v>
      </c>
      <c r="BK530" s="163">
        <f t="shared" si="9"/>
        <v>0</v>
      </c>
      <c r="BL530" s="18" t="s">
        <v>251</v>
      </c>
      <c r="BM530" s="162" t="s">
        <v>912</v>
      </c>
    </row>
    <row r="531" spans="1:65" s="2" customFormat="1" ht="24.2" customHeight="1">
      <c r="A531" s="33"/>
      <c r="B531" s="150"/>
      <c r="C531" s="188" t="s">
        <v>913</v>
      </c>
      <c r="D531" s="188" t="s">
        <v>246</v>
      </c>
      <c r="E531" s="189" t="s">
        <v>914</v>
      </c>
      <c r="F531" s="190" t="s">
        <v>915</v>
      </c>
      <c r="G531" s="191" t="s">
        <v>243</v>
      </c>
      <c r="H531" s="192">
        <v>6</v>
      </c>
      <c r="I531" s="193"/>
      <c r="J531" s="194">
        <f t="shared" si="0"/>
        <v>0</v>
      </c>
      <c r="K531" s="190" t="s">
        <v>169</v>
      </c>
      <c r="L531" s="195"/>
      <c r="M531" s="196" t="s">
        <v>1</v>
      </c>
      <c r="N531" s="197" t="s">
        <v>41</v>
      </c>
      <c r="O531" s="59"/>
      <c r="P531" s="160">
        <f t="shared" si="1"/>
        <v>0</v>
      </c>
      <c r="Q531" s="160">
        <v>1.95E-2</v>
      </c>
      <c r="R531" s="160">
        <f t="shared" si="2"/>
        <v>0.11699999999999999</v>
      </c>
      <c r="S531" s="160">
        <v>0</v>
      </c>
      <c r="T531" s="161">
        <f t="shared" si="3"/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62" t="s">
        <v>341</v>
      </c>
      <c r="AT531" s="162" t="s">
        <v>246</v>
      </c>
      <c r="AU531" s="162" t="s">
        <v>85</v>
      </c>
      <c r="AY531" s="18" t="s">
        <v>163</v>
      </c>
      <c r="BE531" s="163">
        <f t="shared" si="4"/>
        <v>0</v>
      </c>
      <c r="BF531" s="163">
        <f t="shared" si="5"/>
        <v>0</v>
      </c>
      <c r="BG531" s="163">
        <f t="shared" si="6"/>
        <v>0</v>
      </c>
      <c r="BH531" s="163">
        <f t="shared" si="7"/>
        <v>0</v>
      </c>
      <c r="BI531" s="163">
        <f t="shared" si="8"/>
        <v>0</v>
      </c>
      <c r="BJ531" s="18" t="s">
        <v>83</v>
      </c>
      <c r="BK531" s="163">
        <f t="shared" si="9"/>
        <v>0</v>
      </c>
      <c r="BL531" s="18" t="s">
        <v>251</v>
      </c>
      <c r="BM531" s="162" t="s">
        <v>916</v>
      </c>
    </row>
    <row r="532" spans="1:65" s="2" customFormat="1" ht="24.2" customHeight="1">
      <c r="A532" s="33"/>
      <c r="B532" s="150"/>
      <c r="C532" s="151" t="s">
        <v>813</v>
      </c>
      <c r="D532" s="151" t="s">
        <v>165</v>
      </c>
      <c r="E532" s="152" t="s">
        <v>917</v>
      </c>
      <c r="F532" s="153" t="s">
        <v>918</v>
      </c>
      <c r="G532" s="154" t="s">
        <v>243</v>
      </c>
      <c r="H532" s="155">
        <v>2</v>
      </c>
      <c r="I532" s="156"/>
      <c r="J532" s="157">
        <f t="shared" si="0"/>
        <v>0</v>
      </c>
      <c r="K532" s="153" t="s">
        <v>169</v>
      </c>
      <c r="L532" s="34"/>
      <c r="M532" s="158" t="s">
        <v>1</v>
      </c>
      <c r="N532" s="159" t="s">
        <v>41</v>
      </c>
      <c r="O532" s="59"/>
      <c r="P532" s="160">
        <f t="shared" si="1"/>
        <v>0</v>
      </c>
      <c r="Q532" s="160">
        <v>0</v>
      </c>
      <c r="R532" s="160">
        <f t="shared" si="2"/>
        <v>0</v>
      </c>
      <c r="S532" s="160">
        <v>0</v>
      </c>
      <c r="T532" s="161">
        <f t="shared" si="3"/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62" t="s">
        <v>251</v>
      </c>
      <c r="AT532" s="162" t="s">
        <v>165</v>
      </c>
      <c r="AU532" s="162" t="s">
        <v>85</v>
      </c>
      <c r="AY532" s="18" t="s">
        <v>163</v>
      </c>
      <c r="BE532" s="163">
        <f t="shared" si="4"/>
        <v>0</v>
      </c>
      <c r="BF532" s="163">
        <f t="shared" si="5"/>
        <v>0</v>
      </c>
      <c r="BG532" s="163">
        <f t="shared" si="6"/>
        <v>0</v>
      </c>
      <c r="BH532" s="163">
        <f t="shared" si="7"/>
        <v>0</v>
      </c>
      <c r="BI532" s="163">
        <f t="shared" si="8"/>
        <v>0</v>
      </c>
      <c r="BJ532" s="18" t="s">
        <v>83</v>
      </c>
      <c r="BK532" s="163">
        <f t="shared" si="9"/>
        <v>0</v>
      </c>
      <c r="BL532" s="18" t="s">
        <v>251</v>
      </c>
      <c r="BM532" s="162" t="s">
        <v>919</v>
      </c>
    </row>
    <row r="533" spans="1:65" s="2" customFormat="1" ht="24.2" customHeight="1">
      <c r="A533" s="33"/>
      <c r="B533" s="150"/>
      <c r="C533" s="188" t="s">
        <v>920</v>
      </c>
      <c r="D533" s="188" t="s">
        <v>246</v>
      </c>
      <c r="E533" s="189" t="s">
        <v>921</v>
      </c>
      <c r="F533" s="190" t="s">
        <v>922</v>
      </c>
      <c r="G533" s="191" t="s">
        <v>243</v>
      </c>
      <c r="H533" s="192">
        <v>1</v>
      </c>
      <c r="I533" s="193"/>
      <c r="J533" s="194">
        <f t="shared" si="0"/>
        <v>0</v>
      </c>
      <c r="K533" s="190" t="s">
        <v>1</v>
      </c>
      <c r="L533" s="195"/>
      <c r="M533" s="196" t="s">
        <v>1</v>
      </c>
      <c r="N533" s="197" t="s">
        <v>41</v>
      </c>
      <c r="O533" s="59"/>
      <c r="P533" s="160">
        <f t="shared" si="1"/>
        <v>0</v>
      </c>
      <c r="Q533" s="160">
        <v>2.0500000000000001E-2</v>
      </c>
      <c r="R533" s="160">
        <f t="shared" si="2"/>
        <v>2.0500000000000001E-2</v>
      </c>
      <c r="S533" s="160">
        <v>0</v>
      </c>
      <c r="T533" s="161">
        <f t="shared" si="3"/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62" t="s">
        <v>341</v>
      </c>
      <c r="AT533" s="162" t="s">
        <v>246</v>
      </c>
      <c r="AU533" s="162" t="s">
        <v>85</v>
      </c>
      <c r="AY533" s="18" t="s">
        <v>163</v>
      </c>
      <c r="BE533" s="163">
        <f t="shared" si="4"/>
        <v>0</v>
      </c>
      <c r="BF533" s="163">
        <f t="shared" si="5"/>
        <v>0</v>
      </c>
      <c r="BG533" s="163">
        <f t="shared" si="6"/>
        <v>0</v>
      </c>
      <c r="BH533" s="163">
        <f t="shared" si="7"/>
        <v>0</v>
      </c>
      <c r="BI533" s="163">
        <f t="shared" si="8"/>
        <v>0</v>
      </c>
      <c r="BJ533" s="18" t="s">
        <v>83</v>
      </c>
      <c r="BK533" s="163">
        <f t="shared" si="9"/>
        <v>0</v>
      </c>
      <c r="BL533" s="18" t="s">
        <v>251</v>
      </c>
      <c r="BM533" s="162" t="s">
        <v>923</v>
      </c>
    </row>
    <row r="534" spans="1:65" s="2" customFormat="1" ht="24.2" customHeight="1">
      <c r="A534" s="33"/>
      <c r="B534" s="150"/>
      <c r="C534" s="188" t="s">
        <v>924</v>
      </c>
      <c r="D534" s="188" t="s">
        <v>246</v>
      </c>
      <c r="E534" s="189" t="s">
        <v>925</v>
      </c>
      <c r="F534" s="190" t="s">
        <v>926</v>
      </c>
      <c r="G534" s="191" t="s">
        <v>243</v>
      </c>
      <c r="H534" s="192">
        <v>1</v>
      </c>
      <c r="I534" s="193"/>
      <c r="J534" s="194">
        <f t="shared" si="0"/>
        <v>0</v>
      </c>
      <c r="K534" s="190" t="s">
        <v>1</v>
      </c>
      <c r="L534" s="195"/>
      <c r="M534" s="196" t="s">
        <v>1</v>
      </c>
      <c r="N534" s="197" t="s">
        <v>41</v>
      </c>
      <c r="O534" s="59"/>
      <c r="P534" s="160">
        <f t="shared" si="1"/>
        <v>0</v>
      </c>
      <c r="Q534" s="160">
        <v>2.0500000000000001E-2</v>
      </c>
      <c r="R534" s="160">
        <f t="shared" si="2"/>
        <v>2.0500000000000001E-2</v>
      </c>
      <c r="S534" s="160">
        <v>0</v>
      </c>
      <c r="T534" s="161">
        <f t="shared" si="3"/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62" t="s">
        <v>341</v>
      </c>
      <c r="AT534" s="162" t="s">
        <v>246</v>
      </c>
      <c r="AU534" s="162" t="s">
        <v>85</v>
      </c>
      <c r="AY534" s="18" t="s">
        <v>163</v>
      </c>
      <c r="BE534" s="163">
        <f t="shared" si="4"/>
        <v>0</v>
      </c>
      <c r="BF534" s="163">
        <f t="shared" si="5"/>
        <v>0</v>
      </c>
      <c r="BG534" s="163">
        <f t="shared" si="6"/>
        <v>0</v>
      </c>
      <c r="BH534" s="163">
        <f t="shared" si="7"/>
        <v>0</v>
      </c>
      <c r="BI534" s="163">
        <f t="shared" si="8"/>
        <v>0</v>
      </c>
      <c r="BJ534" s="18" t="s">
        <v>83</v>
      </c>
      <c r="BK534" s="163">
        <f t="shared" si="9"/>
        <v>0</v>
      </c>
      <c r="BL534" s="18" t="s">
        <v>251</v>
      </c>
      <c r="BM534" s="162" t="s">
        <v>927</v>
      </c>
    </row>
    <row r="535" spans="1:65" s="2" customFormat="1" ht="24.2" customHeight="1">
      <c r="A535" s="33"/>
      <c r="B535" s="150"/>
      <c r="C535" s="151" t="s">
        <v>928</v>
      </c>
      <c r="D535" s="151" t="s">
        <v>165</v>
      </c>
      <c r="E535" s="152" t="s">
        <v>929</v>
      </c>
      <c r="F535" s="153" t="s">
        <v>930</v>
      </c>
      <c r="G535" s="154" t="s">
        <v>243</v>
      </c>
      <c r="H535" s="155">
        <v>1</v>
      </c>
      <c r="I535" s="156"/>
      <c r="J535" s="157">
        <f t="shared" si="0"/>
        <v>0</v>
      </c>
      <c r="K535" s="153" t="s">
        <v>169</v>
      </c>
      <c r="L535" s="34"/>
      <c r="M535" s="158" t="s">
        <v>1</v>
      </c>
      <c r="N535" s="159" t="s">
        <v>41</v>
      </c>
      <c r="O535" s="59"/>
      <c r="P535" s="160">
        <f t="shared" si="1"/>
        <v>0</v>
      </c>
      <c r="Q535" s="160">
        <v>8.5999999999999998E-4</v>
      </c>
      <c r="R535" s="160">
        <f t="shared" si="2"/>
        <v>8.5999999999999998E-4</v>
      </c>
      <c r="S535" s="160">
        <v>0</v>
      </c>
      <c r="T535" s="161">
        <f t="shared" si="3"/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62" t="s">
        <v>251</v>
      </c>
      <c r="AT535" s="162" t="s">
        <v>165</v>
      </c>
      <c r="AU535" s="162" t="s">
        <v>85</v>
      </c>
      <c r="AY535" s="18" t="s">
        <v>163</v>
      </c>
      <c r="BE535" s="163">
        <f t="shared" si="4"/>
        <v>0</v>
      </c>
      <c r="BF535" s="163">
        <f t="shared" si="5"/>
        <v>0</v>
      </c>
      <c r="BG535" s="163">
        <f t="shared" si="6"/>
        <v>0</v>
      </c>
      <c r="BH535" s="163">
        <f t="shared" si="7"/>
        <v>0</v>
      </c>
      <c r="BI535" s="163">
        <f t="shared" si="8"/>
        <v>0</v>
      </c>
      <c r="BJ535" s="18" t="s">
        <v>83</v>
      </c>
      <c r="BK535" s="163">
        <f t="shared" si="9"/>
        <v>0</v>
      </c>
      <c r="BL535" s="18" t="s">
        <v>251</v>
      </c>
      <c r="BM535" s="162" t="s">
        <v>931</v>
      </c>
    </row>
    <row r="536" spans="1:65" s="13" customFormat="1" ht="11.25">
      <c r="B536" s="164"/>
      <c r="D536" s="165" t="s">
        <v>172</v>
      </c>
      <c r="E536" s="166" t="s">
        <v>1</v>
      </c>
      <c r="F536" s="167" t="s">
        <v>932</v>
      </c>
      <c r="H536" s="168">
        <v>1</v>
      </c>
      <c r="I536" s="169"/>
      <c r="L536" s="164"/>
      <c r="M536" s="170"/>
      <c r="N536" s="171"/>
      <c r="O536" s="171"/>
      <c r="P536" s="171"/>
      <c r="Q536" s="171"/>
      <c r="R536" s="171"/>
      <c r="S536" s="171"/>
      <c r="T536" s="172"/>
      <c r="AT536" s="166" t="s">
        <v>172</v>
      </c>
      <c r="AU536" s="166" t="s">
        <v>85</v>
      </c>
      <c r="AV536" s="13" t="s">
        <v>85</v>
      </c>
      <c r="AW536" s="13" t="s">
        <v>32</v>
      </c>
      <c r="AX536" s="13" t="s">
        <v>83</v>
      </c>
      <c r="AY536" s="166" t="s">
        <v>163</v>
      </c>
    </row>
    <row r="537" spans="1:65" s="2" customFormat="1" ht="49.15" customHeight="1">
      <c r="A537" s="33"/>
      <c r="B537" s="150"/>
      <c r="C537" s="188" t="s">
        <v>933</v>
      </c>
      <c r="D537" s="188" t="s">
        <v>246</v>
      </c>
      <c r="E537" s="189" t="s">
        <v>934</v>
      </c>
      <c r="F537" s="190" t="s">
        <v>935</v>
      </c>
      <c r="G537" s="191" t="s">
        <v>243</v>
      </c>
      <c r="H537" s="192">
        <v>1</v>
      </c>
      <c r="I537" s="193"/>
      <c r="J537" s="194">
        <f>ROUND(I537*H537,2)</f>
        <v>0</v>
      </c>
      <c r="K537" s="190" t="s">
        <v>1</v>
      </c>
      <c r="L537" s="195"/>
      <c r="M537" s="196" t="s">
        <v>1</v>
      </c>
      <c r="N537" s="197" t="s">
        <v>41</v>
      </c>
      <c r="O537" s="59"/>
      <c r="P537" s="160">
        <f>O537*H537</f>
        <v>0</v>
      </c>
      <c r="Q537" s="160">
        <v>4.0210000000000003E-2</v>
      </c>
      <c r="R537" s="160">
        <f>Q537*H537</f>
        <v>4.0210000000000003E-2</v>
      </c>
      <c r="S537" s="160">
        <v>0</v>
      </c>
      <c r="T537" s="161">
        <f>S537*H537</f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162" t="s">
        <v>341</v>
      </c>
      <c r="AT537" s="162" t="s">
        <v>246</v>
      </c>
      <c r="AU537" s="162" t="s">
        <v>85</v>
      </c>
      <c r="AY537" s="18" t="s">
        <v>163</v>
      </c>
      <c r="BE537" s="163">
        <f>IF(N537="základní",J537,0)</f>
        <v>0</v>
      </c>
      <c r="BF537" s="163">
        <f>IF(N537="snížená",J537,0)</f>
        <v>0</v>
      </c>
      <c r="BG537" s="163">
        <f>IF(N537="zákl. přenesená",J537,0)</f>
        <v>0</v>
      </c>
      <c r="BH537" s="163">
        <f>IF(N537="sníž. přenesená",J537,0)</f>
        <v>0</v>
      </c>
      <c r="BI537" s="163">
        <f>IF(N537="nulová",J537,0)</f>
        <v>0</v>
      </c>
      <c r="BJ537" s="18" t="s">
        <v>83</v>
      </c>
      <c r="BK537" s="163">
        <f>ROUND(I537*H537,2)</f>
        <v>0</v>
      </c>
      <c r="BL537" s="18" t="s">
        <v>251</v>
      </c>
      <c r="BM537" s="162" t="s">
        <v>936</v>
      </c>
    </row>
    <row r="538" spans="1:65" s="13" customFormat="1" ht="22.5">
      <c r="B538" s="164"/>
      <c r="D538" s="165" t="s">
        <v>172</v>
      </c>
      <c r="F538" s="167" t="s">
        <v>937</v>
      </c>
      <c r="H538" s="168">
        <v>1</v>
      </c>
      <c r="I538" s="169"/>
      <c r="L538" s="164"/>
      <c r="M538" s="170"/>
      <c r="N538" s="171"/>
      <c r="O538" s="171"/>
      <c r="P538" s="171"/>
      <c r="Q538" s="171"/>
      <c r="R538" s="171"/>
      <c r="S538" s="171"/>
      <c r="T538" s="172"/>
      <c r="AT538" s="166" t="s">
        <v>172</v>
      </c>
      <c r="AU538" s="166" t="s">
        <v>85</v>
      </c>
      <c r="AV538" s="13" t="s">
        <v>85</v>
      </c>
      <c r="AW538" s="13" t="s">
        <v>3</v>
      </c>
      <c r="AX538" s="13" t="s">
        <v>83</v>
      </c>
      <c r="AY538" s="166" t="s">
        <v>163</v>
      </c>
    </row>
    <row r="539" spans="1:65" s="2" customFormat="1" ht="24.2" customHeight="1">
      <c r="A539" s="33"/>
      <c r="B539" s="150"/>
      <c r="C539" s="151" t="s">
        <v>938</v>
      </c>
      <c r="D539" s="151" t="s">
        <v>165</v>
      </c>
      <c r="E539" s="152" t="s">
        <v>939</v>
      </c>
      <c r="F539" s="153" t="s">
        <v>940</v>
      </c>
      <c r="G539" s="154" t="s">
        <v>243</v>
      </c>
      <c r="H539" s="155">
        <v>12</v>
      </c>
      <c r="I539" s="156"/>
      <c r="J539" s="157">
        <f>ROUND(I539*H539,2)</f>
        <v>0</v>
      </c>
      <c r="K539" s="153" t="s">
        <v>169</v>
      </c>
      <c r="L539" s="34"/>
      <c r="M539" s="158" t="s">
        <v>1</v>
      </c>
      <c r="N539" s="159" t="s">
        <v>41</v>
      </c>
      <c r="O539" s="59"/>
      <c r="P539" s="160">
        <f>O539*H539</f>
        <v>0</v>
      </c>
      <c r="Q539" s="160">
        <v>0</v>
      </c>
      <c r="R539" s="160">
        <f>Q539*H539</f>
        <v>0</v>
      </c>
      <c r="S539" s="160">
        <v>0</v>
      </c>
      <c r="T539" s="161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62" t="s">
        <v>251</v>
      </c>
      <c r="AT539" s="162" t="s">
        <v>165</v>
      </c>
      <c r="AU539" s="162" t="s">
        <v>85</v>
      </c>
      <c r="AY539" s="18" t="s">
        <v>163</v>
      </c>
      <c r="BE539" s="163">
        <f>IF(N539="základní",J539,0)</f>
        <v>0</v>
      </c>
      <c r="BF539" s="163">
        <f>IF(N539="snížená",J539,0)</f>
        <v>0</v>
      </c>
      <c r="BG539" s="163">
        <f>IF(N539="zákl. přenesená",J539,0)</f>
        <v>0</v>
      </c>
      <c r="BH539" s="163">
        <f>IF(N539="sníž. přenesená",J539,0)</f>
        <v>0</v>
      </c>
      <c r="BI539" s="163">
        <f>IF(N539="nulová",J539,0)</f>
        <v>0</v>
      </c>
      <c r="BJ539" s="18" t="s">
        <v>83</v>
      </c>
      <c r="BK539" s="163">
        <f>ROUND(I539*H539,2)</f>
        <v>0</v>
      </c>
      <c r="BL539" s="18" t="s">
        <v>251</v>
      </c>
      <c r="BM539" s="162" t="s">
        <v>941</v>
      </c>
    </row>
    <row r="540" spans="1:65" s="2" customFormat="1" ht="16.5" customHeight="1">
      <c r="A540" s="33"/>
      <c r="B540" s="150"/>
      <c r="C540" s="188" t="s">
        <v>942</v>
      </c>
      <c r="D540" s="188" t="s">
        <v>246</v>
      </c>
      <c r="E540" s="189" t="s">
        <v>943</v>
      </c>
      <c r="F540" s="190" t="s">
        <v>944</v>
      </c>
      <c r="G540" s="191" t="s">
        <v>314</v>
      </c>
      <c r="H540" s="192">
        <v>11.34</v>
      </c>
      <c r="I540" s="193"/>
      <c r="J540" s="194">
        <f>ROUND(I540*H540,2)</f>
        <v>0</v>
      </c>
      <c r="K540" s="190" t="s">
        <v>169</v>
      </c>
      <c r="L540" s="195"/>
      <c r="M540" s="196" t="s">
        <v>1</v>
      </c>
      <c r="N540" s="197" t="s">
        <v>41</v>
      </c>
      <c r="O540" s="59"/>
      <c r="P540" s="160">
        <f>O540*H540</f>
        <v>0</v>
      </c>
      <c r="Q540" s="160">
        <v>1.5E-3</v>
      </c>
      <c r="R540" s="160">
        <f>Q540*H540</f>
        <v>1.7010000000000001E-2</v>
      </c>
      <c r="S540" s="160">
        <v>0</v>
      </c>
      <c r="T540" s="161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62" t="s">
        <v>341</v>
      </c>
      <c r="AT540" s="162" t="s">
        <v>246</v>
      </c>
      <c r="AU540" s="162" t="s">
        <v>85</v>
      </c>
      <c r="AY540" s="18" t="s">
        <v>163</v>
      </c>
      <c r="BE540" s="163">
        <f>IF(N540="základní",J540,0)</f>
        <v>0</v>
      </c>
      <c r="BF540" s="163">
        <f>IF(N540="snížená",J540,0)</f>
        <v>0</v>
      </c>
      <c r="BG540" s="163">
        <f>IF(N540="zákl. přenesená",J540,0)</f>
        <v>0</v>
      </c>
      <c r="BH540" s="163">
        <f>IF(N540="sníž. přenesená",J540,0)</f>
        <v>0</v>
      </c>
      <c r="BI540" s="163">
        <f>IF(N540="nulová",J540,0)</f>
        <v>0</v>
      </c>
      <c r="BJ540" s="18" t="s">
        <v>83</v>
      </c>
      <c r="BK540" s="163">
        <f>ROUND(I540*H540,2)</f>
        <v>0</v>
      </c>
      <c r="BL540" s="18" t="s">
        <v>251</v>
      </c>
      <c r="BM540" s="162" t="s">
        <v>945</v>
      </c>
    </row>
    <row r="541" spans="1:65" s="13" customFormat="1" ht="11.25">
      <c r="B541" s="164"/>
      <c r="D541" s="165" t="s">
        <v>172</v>
      </c>
      <c r="E541" s="166" t="s">
        <v>1</v>
      </c>
      <c r="F541" s="167" t="s">
        <v>946</v>
      </c>
      <c r="H541" s="168">
        <v>11.34</v>
      </c>
      <c r="I541" s="169"/>
      <c r="L541" s="164"/>
      <c r="M541" s="170"/>
      <c r="N541" s="171"/>
      <c r="O541" s="171"/>
      <c r="P541" s="171"/>
      <c r="Q541" s="171"/>
      <c r="R541" s="171"/>
      <c r="S541" s="171"/>
      <c r="T541" s="172"/>
      <c r="AT541" s="166" t="s">
        <v>172</v>
      </c>
      <c r="AU541" s="166" t="s">
        <v>85</v>
      </c>
      <c r="AV541" s="13" t="s">
        <v>85</v>
      </c>
      <c r="AW541" s="13" t="s">
        <v>32</v>
      </c>
      <c r="AX541" s="13" t="s">
        <v>83</v>
      </c>
      <c r="AY541" s="166" t="s">
        <v>163</v>
      </c>
    </row>
    <row r="542" spans="1:65" s="2" customFormat="1" ht="21.75" customHeight="1">
      <c r="A542" s="33"/>
      <c r="B542" s="150"/>
      <c r="C542" s="188" t="s">
        <v>947</v>
      </c>
      <c r="D542" s="188" t="s">
        <v>246</v>
      </c>
      <c r="E542" s="189" t="s">
        <v>948</v>
      </c>
      <c r="F542" s="190" t="s">
        <v>949</v>
      </c>
      <c r="G542" s="191" t="s">
        <v>243</v>
      </c>
      <c r="H542" s="192">
        <v>12</v>
      </c>
      <c r="I542" s="193"/>
      <c r="J542" s="194">
        <f>ROUND(I542*H542,2)</f>
        <v>0</v>
      </c>
      <c r="K542" s="190" t="s">
        <v>169</v>
      </c>
      <c r="L542" s="195"/>
      <c r="M542" s="196" t="s">
        <v>1</v>
      </c>
      <c r="N542" s="197" t="s">
        <v>41</v>
      </c>
      <c r="O542" s="59"/>
      <c r="P542" s="160">
        <f>O542*H542</f>
        <v>0</v>
      </c>
      <c r="Q542" s="160">
        <v>6.0000000000000002E-5</v>
      </c>
      <c r="R542" s="160">
        <f>Q542*H542</f>
        <v>7.2000000000000005E-4</v>
      </c>
      <c r="S542" s="160">
        <v>0</v>
      </c>
      <c r="T542" s="161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62" t="s">
        <v>341</v>
      </c>
      <c r="AT542" s="162" t="s">
        <v>246</v>
      </c>
      <c r="AU542" s="162" t="s">
        <v>85</v>
      </c>
      <c r="AY542" s="18" t="s">
        <v>163</v>
      </c>
      <c r="BE542" s="163">
        <f>IF(N542="základní",J542,0)</f>
        <v>0</v>
      </c>
      <c r="BF542" s="163">
        <f>IF(N542="snížená",J542,0)</f>
        <v>0</v>
      </c>
      <c r="BG542" s="163">
        <f>IF(N542="zákl. přenesená",J542,0)</f>
        <v>0</v>
      </c>
      <c r="BH542" s="163">
        <f>IF(N542="sníž. přenesená",J542,0)</f>
        <v>0</v>
      </c>
      <c r="BI542" s="163">
        <f>IF(N542="nulová",J542,0)</f>
        <v>0</v>
      </c>
      <c r="BJ542" s="18" t="s">
        <v>83</v>
      </c>
      <c r="BK542" s="163">
        <f>ROUND(I542*H542,2)</f>
        <v>0</v>
      </c>
      <c r="BL542" s="18" t="s">
        <v>251</v>
      </c>
      <c r="BM542" s="162" t="s">
        <v>950</v>
      </c>
    </row>
    <row r="543" spans="1:65" s="2" customFormat="1" ht="24.2" customHeight="1">
      <c r="A543" s="33"/>
      <c r="B543" s="150"/>
      <c r="C543" s="151" t="s">
        <v>951</v>
      </c>
      <c r="D543" s="151" t="s">
        <v>165</v>
      </c>
      <c r="E543" s="152" t="s">
        <v>952</v>
      </c>
      <c r="F543" s="153" t="s">
        <v>953</v>
      </c>
      <c r="G543" s="154" t="s">
        <v>621</v>
      </c>
      <c r="H543" s="198"/>
      <c r="I543" s="156"/>
      <c r="J543" s="157">
        <f>ROUND(I543*H543,2)</f>
        <v>0</v>
      </c>
      <c r="K543" s="153" t="s">
        <v>169</v>
      </c>
      <c r="L543" s="34"/>
      <c r="M543" s="158" t="s">
        <v>1</v>
      </c>
      <c r="N543" s="159" t="s">
        <v>41</v>
      </c>
      <c r="O543" s="59"/>
      <c r="P543" s="160">
        <f>O543*H543</f>
        <v>0</v>
      </c>
      <c r="Q543" s="160">
        <v>0</v>
      </c>
      <c r="R543" s="160">
        <f>Q543*H543</f>
        <v>0</v>
      </c>
      <c r="S543" s="160">
        <v>0</v>
      </c>
      <c r="T543" s="161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62" t="s">
        <v>251</v>
      </c>
      <c r="AT543" s="162" t="s">
        <v>165</v>
      </c>
      <c r="AU543" s="162" t="s">
        <v>85</v>
      </c>
      <c r="AY543" s="18" t="s">
        <v>163</v>
      </c>
      <c r="BE543" s="163">
        <f>IF(N543="základní",J543,0)</f>
        <v>0</v>
      </c>
      <c r="BF543" s="163">
        <f>IF(N543="snížená",J543,0)</f>
        <v>0</v>
      </c>
      <c r="BG543" s="163">
        <f>IF(N543="zákl. přenesená",J543,0)</f>
        <v>0</v>
      </c>
      <c r="BH543" s="163">
        <f>IF(N543="sníž. přenesená",J543,0)</f>
        <v>0</v>
      </c>
      <c r="BI543" s="163">
        <f>IF(N543="nulová",J543,0)</f>
        <v>0</v>
      </c>
      <c r="BJ543" s="18" t="s">
        <v>83</v>
      </c>
      <c r="BK543" s="163">
        <f>ROUND(I543*H543,2)</f>
        <v>0</v>
      </c>
      <c r="BL543" s="18" t="s">
        <v>251</v>
      </c>
      <c r="BM543" s="162" t="s">
        <v>954</v>
      </c>
    </row>
    <row r="544" spans="1:65" s="12" customFormat="1" ht="22.9" customHeight="1">
      <c r="B544" s="137"/>
      <c r="D544" s="138" t="s">
        <v>75</v>
      </c>
      <c r="E544" s="148" t="s">
        <v>955</v>
      </c>
      <c r="F544" s="148" t="s">
        <v>956</v>
      </c>
      <c r="I544" s="140"/>
      <c r="J544" s="149">
        <f>BK544</f>
        <v>0</v>
      </c>
      <c r="L544" s="137"/>
      <c r="M544" s="142"/>
      <c r="N544" s="143"/>
      <c r="O544" s="143"/>
      <c r="P544" s="144">
        <f>SUM(P545:P552)</f>
        <v>0</v>
      </c>
      <c r="Q544" s="143"/>
      <c r="R544" s="144">
        <f>SUM(R545:R552)</f>
        <v>0.33365999999999996</v>
      </c>
      <c r="S544" s="143"/>
      <c r="T544" s="145">
        <f>SUM(T545:T552)</f>
        <v>0</v>
      </c>
      <c r="AR544" s="138" t="s">
        <v>85</v>
      </c>
      <c r="AT544" s="146" t="s">
        <v>75</v>
      </c>
      <c r="AU544" s="146" t="s">
        <v>83</v>
      </c>
      <c r="AY544" s="138" t="s">
        <v>163</v>
      </c>
      <c r="BK544" s="147">
        <f>SUM(BK545:BK552)</f>
        <v>0</v>
      </c>
    </row>
    <row r="545" spans="1:65" s="2" customFormat="1" ht="24.2" customHeight="1">
      <c r="A545" s="33"/>
      <c r="B545" s="150"/>
      <c r="C545" s="151" t="s">
        <v>957</v>
      </c>
      <c r="D545" s="151" t="s">
        <v>165</v>
      </c>
      <c r="E545" s="152" t="s">
        <v>958</v>
      </c>
      <c r="F545" s="153" t="s">
        <v>959</v>
      </c>
      <c r="G545" s="154" t="s">
        <v>960</v>
      </c>
      <c r="H545" s="155">
        <v>296.2</v>
      </c>
      <c r="I545" s="156"/>
      <c r="J545" s="157">
        <f>ROUND(I545*H545,2)</f>
        <v>0</v>
      </c>
      <c r="K545" s="153" t="s">
        <v>169</v>
      </c>
      <c r="L545" s="34"/>
      <c r="M545" s="158" t="s">
        <v>1</v>
      </c>
      <c r="N545" s="159" t="s">
        <v>41</v>
      </c>
      <c r="O545" s="59"/>
      <c r="P545" s="160">
        <f>O545*H545</f>
        <v>0</v>
      </c>
      <c r="Q545" s="160">
        <v>5.0000000000000002E-5</v>
      </c>
      <c r="R545" s="160">
        <f>Q545*H545</f>
        <v>1.481E-2</v>
      </c>
      <c r="S545" s="160">
        <v>0</v>
      </c>
      <c r="T545" s="161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62" t="s">
        <v>251</v>
      </c>
      <c r="AT545" s="162" t="s">
        <v>165</v>
      </c>
      <c r="AU545" s="162" t="s">
        <v>85</v>
      </c>
      <c r="AY545" s="18" t="s">
        <v>163</v>
      </c>
      <c r="BE545" s="163">
        <f>IF(N545="základní",J545,0)</f>
        <v>0</v>
      </c>
      <c r="BF545" s="163">
        <f>IF(N545="snížená",J545,0)</f>
        <v>0</v>
      </c>
      <c r="BG545" s="163">
        <f>IF(N545="zákl. přenesená",J545,0)</f>
        <v>0</v>
      </c>
      <c r="BH545" s="163">
        <f>IF(N545="sníž. přenesená",J545,0)</f>
        <v>0</v>
      </c>
      <c r="BI545" s="163">
        <f>IF(N545="nulová",J545,0)</f>
        <v>0</v>
      </c>
      <c r="BJ545" s="18" t="s">
        <v>83</v>
      </c>
      <c r="BK545" s="163">
        <f>ROUND(I545*H545,2)</f>
        <v>0</v>
      </c>
      <c r="BL545" s="18" t="s">
        <v>251</v>
      </c>
      <c r="BM545" s="162" t="s">
        <v>961</v>
      </c>
    </row>
    <row r="546" spans="1:65" s="15" customFormat="1" ht="11.25">
      <c r="B546" s="181"/>
      <c r="D546" s="165" t="s">
        <v>172</v>
      </c>
      <c r="E546" s="182" t="s">
        <v>1</v>
      </c>
      <c r="F546" s="183" t="s">
        <v>962</v>
      </c>
      <c r="H546" s="182" t="s">
        <v>1</v>
      </c>
      <c r="I546" s="184"/>
      <c r="L546" s="181"/>
      <c r="M546" s="185"/>
      <c r="N546" s="186"/>
      <c r="O546" s="186"/>
      <c r="P546" s="186"/>
      <c r="Q546" s="186"/>
      <c r="R546" s="186"/>
      <c r="S546" s="186"/>
      <c r="T546" s="187"/>
      <c r="AT546" s="182" t="s">
        <v>172</v>
      </c>
      <c r="AU546" s="182" t="s">
        <v>85</v>
      </c>
      <c r="AV546" s="15" t="s">
        <v>83</v>
      </c>
      <c r="AW546" s="15" t="s">
        <v>32</v>
      </c>
      <c r="AX546" s="15" t="s">
        <v>76</v>
      </c>
      <c r="AY546" s="182" t="s">
        <v>163</v>
      </c>
    </row>
    <row r="547" spans="1:65" s="13" customFormat="1" ht="11.25">
      <c r="B547" s="164"/>
      <c r="D547" s="165" t="s">
        <v>172</v>
      </c>
      <c r="E547" s="166" t="s">
        <v>1</v>
      </c>
      <c r="F547" s="167" t="s">
        <v>963</v>
      </c>
      <c r="H547" s="168">
        <v>296.2</v>
      </c>
      <c r="I547" s="169"/>
      <c r="L547" s="164"/>
      <c r="M547" s="170"/>
      <c r="N547" s="171"/>
      <c r="O547" s="171"/>
      <c r="P547" s="171"/>
      <c r="Q547" s="171"/>
      <c r="R547" s="171"/>
      <c r="S547" s="171"/>
      <c r="T547" s="172"/>
      <c r="AT547" s="166" t="s">
        <v>172</v>
      </c>
      <c r="AU547" s="166" t="s">
        <v>85</v>
      </c>
      <c r="AV547" s="13" t="s">
        <v>85</v>
      </c>
      <c r="AW547" s="13" t="s">
        <v>32</v>
      </c>
      <c r="AX547" s="13" t="s">
        <v>83</v>
      </c>
      <c r="AY547" s="166" t="s">
        <v>163</v>
      </c>
    </row>
    <row r="548" spans="1:65" s="2" customFormat="1" ht="16.5" customHeight="1">
      <c r="A548" s="33"/>
      <c r="B548" s="150"/>
      <c r="C548" s="188" t="s">
        <v>964</v>
      </c>
      <c r="D548" s="188" t="s">
        <v>246</v>
      </c>
      <c r="E548" s="189" t="s">
        <v>965</v>
      </c>
      <c r="F548" s="190" t="s">
        <v>966</v>
      </c>
      <c r="G548" s="191" t="s">
        <v>223</v>
      </c>
      <c r="H548" s="192">
        <v>0.29699999999999999</v>
      </c>
      <c r="I548" s="193"/>
      <c r="J548" s="194">
        <f>ROUND(I548*H548,2)</f>
        <v>0</v>
      </c>
      <c r="K548" s="190" t="s">
        <v>169</v>
      </c>
      <c r="L548" s="195"/>
      <c r="M548" s="196" t="s">
        <v>1</v>
      </c>
      <c r="N548" s="197" t="s">
        <v>41</v>
      </c>
      <c r="O548" s="59"/>
      <c r="P548" s="160">
        <f>O548*H548</f>
        <v>0</v>
      </c>
      <c r="Q548" s="160">
        <v>1</v>
      </c>
      <c r="R548" s="160">
        <f>Q548*H548</f>
        <v>0.29699999999999999</v>
      </c>
      <c r="S548" s="160">
        <v>0</v>
      </c>
      <c r="T548" s="161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62" t="s">
        <v>341</v>
      </c>
      <c r="AT548" s="162" t="s">
        <v>246</v>
      </c>
      <c r="AU548" s="162" t="s">
        <v>85</v>
      </c>
      <c r="AY548" s="18" t="s">
        <v>163</v>
      </c>
      <c r="BE548" s="163">
        <f>IF(N548="základní",J548,0)</f>
        <v>0</v>
      </c>
      <c r="BF548" s="163">
        <f>IF(N548="snížená",J548,0)</f>
        <v>0</v>
      </c>
      <c r="BG548" s="163">
        <f>IF(N548="zákl. přenesená",J548,0)</f>
        <v>0</v>
      </c>
      <c r="BH548" s="163">
        <f>IF(N548="sníž. přenesená",J548,0)</f>
        <v>0</v>
      </c>
      <c r="BI548" s="163">
        <f>IF(N548="nulová",J548,0)</f>
        <v>0</v>
      </c>
      <c r="BJ548" s="18" t="s">
        <v>83</v>
      </c>
      <c r="BK548" s="163">
        <f>ROUND(I548*H548,2)</f>
        <v>0</v>
      </c>
      <c r="BL548" s="18" t="s">
        <v>251</v>
      </c>
      <c r="BM548" s="162" t="s">
        <v>967</v>
      </c>
    </row>
    <row r="549" spans="1:65" s="13" customFormat="1" ht="11.25">
      <c r="B549" s="164"/>
      <c r="D549" s="165" t="s">
        <v>172</v>
      </c>
      <c r="E549" s="166" t="s">
        <v>1</v>
      </c>
      <c r="F549" s="167" t="s">
        <v>968</v>
      </c>
      <c r="H549" s="168">
        <v>0.29699999999999999</v>
      </c>
      <c r="I549" s="169"/>
      <c r="L549" s="164"/>
      <c r="M549" s="170"/>
      <c r="N549" s="171"/>
      <c r="O549" s="171"/>
      <c r="P549" s="171"/>
      <c r="Q549" s="171"/>
      <c r="R549" s="171"/>
      <c r="S549" s="171"/>
      <c r="T549" s="172"/>
      <c r="AT549" s="166" t="s">
        <v>172</v>
      </c>
      <c r="AU549" s="166" t="s">
        <v>85</v>
      </c>
      <c r="AV549" s="13" t="s">
        <v>85</v>
      </c>
      <c r="AW549" s="13" t="s">
        <v>32</v>
      </c>
      <c r="AX549" s="13" t="s">
        <v>83</v>
      </c>
      <c r="AY549" s="166" t="s">
        <v>163</v>
      </c>
    </row>
    <row r="550" spans="1:65" s="2" customFormat="1" ht="16.5" customHeight="1">
      <c r="A550" s="33"/>
      <c r="B550" s="150"/>
      <c r="C550" s="188" t="s">
        <v>969</v>
      </c>
      <c r="D550" s="188" t="s">
        <v>246</v>
      </c>
      <c r="E550" s="189" t="s">
        <v>970</v>
      </c>
      <c r="F550" s="190" t="s">
        <v>971</v>
      </c>
      <c r="G550" s="191" t="s">
        <v>960</v>
      </c>
      <c r="H550" s="192">
        <v>21.85</v>
      </c>
      <c r="I550" s="193"/>
      <c r="J550" s="194">
        <f>ROUND(I550*H550,2)</f>
        <v>0</v>
      </c>
      <c r="K550" s="190" t="s">
        <v>1</v>
      </c>
      <c r="L550" s="195"/>
      <c r="M550" s="196" t="s">
        <v>1</v>
      </c>
      <c r="N550" s="197" t="s">
        <v>41</v>
      </c>
      <c r="O550" s="59"/>
      <c r="P550" s="160">
        <f>O550*H550</f>
        <v>0</v>
      </c>
      <c r="Q550" s="160">
        <v>1E-3</v>
      </c>
      <c r="R550" s="160">
        <f>Q550*H550</f>
        <v>2.1850000000000001E-2</v>
      </c>
      <c r="S550" s="160">
        <v>0</v>
      </c>
      <c r="T550" s="161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62" t="s">
        <v>341</v>
      </c>
      <c r="AT550" s="162" t="s">
        <v>246</v>
      </c>
      <c r="AU550" s="162" t="s">
        <v>85</v>
      </c>
      <c r="AY550" s="18" t="s">
        <v>163</v>
      </c>
      <c r="BE550" s="163">
        <f>IF(N550="základní",J550,0)</f>
        <v>0</v>
      </c>
      <c r="BF550" s="163">
        <f>IF(N550="snížená",J550,0)</f>
        <v>0</v>
      </c>
      <c r="BG550" s="163">
        <f>IF(N550="zákl. přenesená",J550,0)</f>
        <v>0</v>
      </c>
      <c r="BH550" s="163">
        <f>IF(N550="sníž. přenesená",J550,0)</f>
        <v>0</v>
      </c>
      <c r="BI550" s="163">
        <f>IF(N550="nulová",J550,0)</f>
        <v>0</v>
      </c>
      <c r="BJ550" s="18" t="s">
        <v>83</v>
      </c>
      <c r="BK550" s="163">
        <f>ROUND(I550*H550,2)</f>
        <v>0</v>
      </c>
      <c r="BL550" s="18" t="s">
        <v>251</v>
      </c>
      <c r="BM550" s="162" t="s">
        <v>972</v>
      </c>
    </row>
    <row r="551" spans="1:65" s="13" customFormat="1" ht="11.25">
      <c r="B551" s="164"/>
      <c r="D551" s="165" t="s">
        <v>172</v>
      </c>
      <c r="E551" s="166" t="s">
        <v>1</v>
      </c>
      <c r="F551" s="167" t="s">
        <v>973</v>
      </c>
      <c r="H551" s="168">
        <v>21.85</v>
      </c>
      <c r="I551" s="169"/>
      <c r="L551" s="164"/>
      <c r="M551" s="170"/>
      <c r="N551" s="171"/>
      <c r="O551" s="171"/>
      <c r="P551" s="171"/>
      <c r="Q551" s="171"/>
      <c r="R551" s="171"/>
      <c r="S551" s="171"/>
      <c r="T551" s="172"/>
      <c r="AT551" s="166" t="s">
        <v>172</v>
      </c>
      <c r="AU551" s="166" t="s">
        <v>85</v>
      </c>
      <c r="AV551" s="13" t="s">
        <v>85</v>
      </c>
      <c r="AW551" s="13" t="s">
        <v>32</v>
      </c>
      <c r="AX551" s="13" t="s">
        <v>83</v>
      </c>
      <c r="AY551" s="166" t="s">
        <v>163</v>
      </c>
    </row>
    <row r="552" spans="1:65" s="2" customFormat="1" ht="24.2" customHeight="1">
      <c r="A552" s="33"/>
      <c r="B552" s="150"/>
      <c r="C552" s="151" t="s">
        <v>974</v>
      </c>
      <c r="D552" s="151" t="s">
        <v>165</v>
      </c>
      <c r="E552" s="152" t="s">
        <v>975</v>
      </c>
      <c r="F552" s="153" t="s">
        <v>976</v>
      </c>
      <c r="G552" s="154" t="s">
        <v>621</v>
      </c>
      <c r="H552" s="198"/>
      <c r="I552" s="156"/>
      <c r="J552" s="157">
        <f>ROUND(I552*H552,2)</f>
        <v>0</v>
      </c>
      <c r="K552" s="153" t="s">
        <v>169</v>
      </c>
      <c r="L552" s="34"/>
      <c r="M552" s="158" t="s">
        <v>1</v>
      </c>
      <c r="N552" s="159" t="s">
        <v>41</v>
      </c>
      <c r="O552" s="59"/>
      <c r="P552" s="160">
        <f>O552*H552</f>
        <v>0</v>
      </c>
      <c r="Q552" s="160">
        <v>0</v>
      </c>
      <c r="R552" s="160">
        <f>Q552*H552</f>
        <v>0</v>
      </c>
      <c r="S552" s="160">
        <v>0</v>
      </c>
      <c r="T552" s="161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62" t="s">
        <v>251</v>
      </c>
      <c r="AT552" s="162" t="s">
        <v>165</v>
      </c>
      <c r="AU552" s="162" t="s">
        <v>85</v>
      </c>
      <c r="AY552" s="18" t="s">
        <v>163</v>
      </c>
      <c r="BE552" s="163">
        <f>IF(N552="základní",J552,0)</f>
        <v>0</v>
      </c>
      <c r="BF552" s="163">
        <f>IF(N552="snížená",J552,0)</f>
        <v>0</v>
      </c>
      <c r="BG552" s="163">
        <f>IF(N552="zákl. přenesená",J552,0)</f>
        <v>0</v>
      </c>
      <c r="BH552" s="163">
        <f>IF(N552="sníž. přenesená",J552,0)</f>
        <v>0</v>
      </c>
      <c r="BI552" s="163">
        <f>IF(N552="nulová",J552,0)</f>
        <v>0</v>
      </c>
      <c r="BJ552" s="18" t="s">
        <v>83</v>
      </c>
      <c r="BK552" s="163">
        <f>ROUND(I552*H552,2)</f>
        <v>0</v>
      </c>
      <c r="BL552" s="18" t="s">
        <v>251</v>
      </c>
      <c r="BM552" s="162" t="s">
        <v>977</v>
      </c>
    </row>
    <row r="553" spans="1:65" s="12" customFormat="1" ht="22.9" customHeight="1">
      <c r="B553" s="137"/>
      <c r="D553" s="138" t="s">
        <v>75</v>
      </c>
      <c r="E553" s="148" t="s">
        <v>978</v>
      </c>
      <c r="F553" s="148" t="s">
        <v>979</v>
      </c>
      <c r="I553" s="140"/>
      <c r="J553" s="149">
        <f>BK553</f>
        <v>0</v>
      </c>
      <c r="L553" s="137"/>
      <c r="M553" s="142"/>
      <c r="N553" s="143"/>
      <c r="O553" s="143"/>
      <c r="P553" s="144">
        <f>SUM(P554:P585)</f>
        <v>0</v>
      </c>
      <c r="Q553" s="143"/>
      <c r="R553" s="144">
        <f>SUM(R554:R585)</f>
        <v>3.0024272999999999</v>
      </c>
      <c r="S553" s="143"/>
      <c r="T553" s="145">
        <f>SUM(T554:T585)</f>
        <v>0</v>
      </c>
      <c r="AR553" s="138" t="s">
        <v>85</v>
      </c>
      <c r="AT553" s="146" t="s">
        <v>75</v>
      </c>
      <c r="AU553" s="146" t="s">
        <v>83</v>
      </c>
      <c r="AY553" s="138" t="s">
        <v>163</v>
      </c>
      <c r="BK553" s="147">
        <f>SUM(BK554:BK585)</f>
        <v>0</v>
      </c>
    </row>
    <row r="554" spans="1:65" s="2" customFormat="1" ht="16.5" customHeight="1">
      <c r="A554" s="33"/>
      <c r="B554" s="150"/>
      <c r="C554" s="151" t="s">
        <v>980</v>
      </c>
      <c r="D554" s="151" t="s">
        <v>165</v>
      </c>
      <c r="E554" s="152" t="s">
        <v>981</v>
      </c>
      <c r="F554" s="153" t="s">
        <v>982</v>
      </c>
      <c r="G554" s="154" t="s">
        <v>168</v>
      </c>
      <c r="H554" s="155">
        <v>63.8</v>
      </c>
      <c r="I554" s="156"/>
      <c r="J554" s="157">
        <f>ROUND(I554*H554,2)</f>
        <v>0</v>
      </c>
      <c r="K554" s="153" t="s">
        <v>169</v>
      </c>
      <c r="L554" s="34"/>
      <c r="M554" s="158" t="s">
        <v>1</v>
      </c>
      <c r="N554" s="159" t="s">
        <v>41</v>
      </c>
      <c r="O554" s="59"/>
      <c r="P554" s="160">
        <f>O554*H554</f>
        <v>0</v>
      </c>
      <c r="Q554" s="160">
        <v>2.9999999999999997E-4</v>
      </c>
      <c r="R554" s="160">
        <f>Q554*H554</f>
        <v>1.9139999999999997E-2</v>
      </c>
      <c r="S554" s="160">
        <v>0</v>
      </c>
      <c r="T554" s="161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62" t="s">
        <v>251</v>
      </c>
      <c r="AT554" s="162" t="s">
        <v>165</v>
      </c>
      <c r="AU554" s="162" t="s">
        <v>85</v>
      </c>
      <c r="AY554" s="18" t="s">
        <v>163</v>
      </c>
      <c r="BE554" s="163">
        <f>IF(N554="základní",J554,0)</f>
        <v>0</v>
      </c>
      <c r="BF554" s="163">
        <f>IF(N554="snížená",J554,0)</f>
        <v>0</v>
      </c>
      <c r="BG554" s="163">
        <f>IF(N554="zákl. přenesená",J554,0)</f>
        <v>0</v>
      </c>
      <c r="BH554" s="163">
        <f>IF(N554="sníž. přenesená",J554,0)</f>
        <v>0</v>
      </c>
      <c r="BI554" s="163">
        <f>IF(N554="nulová",J554,0)</f>
        <v>0</v>
      </c>
      <c r="BJ554" s="18" t="s">
        <v>83</v>
      </c>
      <c r="BK554" s="163">
        <f>ROUND(I554*H554,2)</f>
        <v>0</v>
      </c>
      <c r="BL554" s="18" t="s">
        <v>251</v>
      </c>
      <c r="BM554" s="162" t="s">
        <v>983</v>
      </c>
    </row>
    <row r="555" spans="1:65" s="13" customFormat="1" ht="11.25">
      <c r="B555" s="164"/>
      <c r="D555" s="165" t="s">
        <v>172</v>
      </c>
      <c r="E555" s="166" t="s">
        <v>1</v>
      </c>
      <c r="F555" s="167" t="s">
        <v>552</v>
      </c>
      <c r="H555" s="168">
        <v>63.8</v>
      </c>
      <c r="I555" s="169"/>
      <c r="L555" s="164"/>
      <c r="M555" s="170"/>
      <c r="N555" s="171"/>
      <c r="O555" s="171"/>
      <c r="P555" s="171"/>
      <c r="Q555" s="171"/>
      <c r="R555" s="171"/>
      <c r="S555" s="171"/>
      <c r="T555" s="172"/>
      <c r="AT555" s="166" t="s">
        <v>172</v>
      </c>
      <c r="AU555" s="166" t="s">
        <v>85</v>
      </c>
      <c r="AV555" s="13" t="s">
        <v>85</v>
      </c>
      <c r="AW555" s="13" t="s">
        <v>32</v>
      </c>
      <c r="AX555" s="13" t="s">
        <v>83</v>
      </c>
      <c r="AY555" s="166" t="s">
        <v>163</v>
      </c>
    </row>
    <row r="556" spans="1:65" s="2" customFormat="1" ht="24.2" customHeight="1">
      <c r="A556" s="33"/>
      <c r="B556" s="150"/>
      <c r="C556" s="151" t="s">
        <v>984</v>
      </c>
      <c r="D556" s="151" t="s">
        <v>165</v>
      </c>
      <c r="E556" s="152" t="s">
        <v>985</v>
      </c>
      <c r="F556" s="153" t="s">
        <v>986</v>
      </c>
      <c r="G556" s="154" t="s">
        <v>314</v>
      </c>
      <c r="H556" s="155">
        <v>15.3</v>
      </c>
      <c r="I556" s="156"/>
      <c r="J556" s="157">
        <f>ROUND(I556*H556,2)</f>
        <v>0</v>
      </c>
      <c r="K556" s="153" t="s">
        <v>169</v>
      </c>
      <c r="L556" s="34"/>
      <c r="M556" s="158" t="s">
        <v>1</v>
      </c>
      <c r="N556" s="159" t="s">
        <v>41</v>
      </c>
      <c r="O556" s="59"/>
      <c r="P556" s="160">
        <f>O556*H556</f>
        <v>0</v>
      </c>
      <c r="Q556" s="160">
        <v>5.8E-4</v>
      </c>
      <c r="R556" s="160">
        <f>Q556*H556</f>
        <v>8.8739999999999999E-3</v>
      </c>
      <c r="S556" s="160">
        <v>0</v>
      </c>
      <c r="T556" s="161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62" t="s">
        <v>251</v>
      </c>
      <c r="AT556" s="162" t="s">
        <v>165</v>
      </c>
      <c r="AU556" s="162" t="s">
        <v>85</v>
      </c>
      <c r="AY556" s="18" t="s">
        <v>163</v>
      </c>
      <c r="BE556" s="163">
        <f>IF(N556="základní",J556,0)</f>
        <v>0</v>
      </c>
      <c r="BF556" s="163">
        <f>IF(N556="snížená",J556,0)</f>
        <v>0</v>
      </c>
      <c r="BG556" s="163">
        <f>IF(N556="zákl. přenesená",J556,0)</f>
        <v>0</v>
      </c>
      <c r="BH556" s="163">
        <f>IF(N556="sníž. přenesená",J556,0)</f>
        <v>0</v>
      </c>
      <c r="BI556" s="163">
        <f>IF(N556="nulová",J556,0)</f>
        <v>0</v>
      </c>
      <c r="BJ556" s="18" t="s">
        <v>83</v>
      </c>
      <c r="BK556" s="163">
        <f>ROUND(I556*H556,2)</f>
        <v>0</v>
      </c>
      <c r="BL556" s="18" t="s">
        <v>251</v>
      </c>
      <c r="BM556" s="162" t="s">
        <v>987</v>
      </c>
    </row>
    <row r="557" spans="1:65" s="15" customFormat="1" ht="11.25">
      <c r="B557" s="181"/>
      <c r="D557" s="165" t="s">
        <v>172</v>
      </c>
      <c r="E557" s="182" t="s">
        <v>1</v>
      </c>
      <c r="F557" s="183" t="s">
        <v>386</v>
      </c>
      <c r="H557" s="182" t="s">
        <v>1</v>
      </c>
      <c r="I557" s="184"/>
      <c r="L557" s="181"/>
      <c r="M557" s="185"/>
      <c r="N557" s="186"/>
      <c r="O557" s="186"/>
      <c r="P557" s="186"/>
      <c r="Q557" s="186"/>
      <c r="R557" s="186"/>
      <c r="S557" s="186"/>
      <c r="T557" s="187"/>
      <c r="AT557" s="182" t="s">
        <v>172</v>
      </c>
      <c r="AU557" s="182" t="s">
        <v>85</v>
      </c>
      <c r="AV557" s="15" t="s">
        <v>83</v>
      </c>
      <c r="AW557" s="15" t="s">
        <v>32</v>
      </c>
      <c r="AX557" s="15" t="s">
        <v>76</v>
      </c>
      <c r="AY557" s="182" t="s">
        <v>163</v>
      </c>
    </row>
    <row r="558" spans="1:65" s="13" customFormat="1" ht="11.25">
      <c r="B558" s="164"/>
      <c r="D558" s="165" t="s">
        <v>172</v>
      </c>
      <c r="E558" s="166" t="s">
        <v>1</v>
      </c>
      <c r="F558" s="167" t="s">
        <v>988</v>
      </c>
      <c r="H558" s="168">
        <v>15.3</v>
      </c>
      <c r="I558" s="169"/>
      <c r="L558" s="164"/>
      <c r="M558" s="170"/>
      <c r="N558" s="171"/>
      <c r="O558" s="171"/>
      <c r="P558" s="171"/>
      <c r="Q558" s="171"/>
      <c r="R558" s="171"/>
      <c r="S558" s="171"/>
      <c r="T558" s="172"/>
      <c r="AT558" s="166" t="s">
        <v>172</v>
      </c>
      <c r="AU558" s="166" t="s">
        <v>85</v>
      </c>
      <c r="AV558" s="13" t="s">
        <v>85</v>
      </c>
      <c r="AW558" s="13" t="s">
        <v>32</v>
      </c>
      <c r="AX558" s="13" t="s">
        <v>83</v>
      </c>
      <c r="AY558" s="166" t="s">
        <v>163</v>
      </c>
    </row>
    <row r="559" spans="1:65" s="2" customFormat="1" ht="37.9" customHeight="1">
      <c r="A559" s="33"/>
      <c r="B559" s="150"/>
      <c r="C559" s="188" t="s">
        <v>989</v>
      </c>
      <c r="D559" s="188" t="s">
        <v>246</v>
      </c>
      <c r="E559" s="189" t="s">
        <v>990</v>
      </c>
      <c r="F559" s="190" t="s">
        <v>991</v>
      </c>
      <c r="G559" s="191" t="s">
        <v>168</v>
      </c>
      <c r="H559" s="192">
        <v>1.76</v>
      </c>
      <c r="I559" s="193"/>
      <c r="J559" s="194">
        <f>ROUND(I559*H559,2)</f>
        <v>0</v>
      </c>
      <c r="K559" s="190" t="s">
        <v>169</v>
      </c>
      <c r="L559" s="195"/>
      <c r="M559" s="196" t="s">
        <v>1</v>
      </c>
      <c r="N559" s="197" t="s">
        <v>41</v>
      </c>
      <c r="O559" s="59"/>
      <c r="P559" s="160">
        <f>O559*H559</f>
        <v>0</v>
      </c>
      <c r="Q559" s="160">
        <v>3.3000000000000002E-2</v>
      </c>
      <c r="R559" s="160">
        <f>Q559*H559</f>
        <v>5.808E-2</v>
      </c>
      <c r="S559" s="160">
        <v>0</v>
      </c>
      <c r="T559" s="161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62" t="s">
        <v>341</v>
      </c>
      <c r="AT559" s="162" t="s">
        <v>246</v>
      </c>
      <c r="AU559" s="162" t="s">
        <v>85</v>
      </c>
      <c r="AY559" s="18" t="s">
        <v>163</v>
      </c>
      <c r="BE559" s="163">
        <f>IF(N559="základní",J559,0)</f>
        <v>0</v>
      </c>
      <c r="BF559" s="163">
        <f>IF(N559="snížená",J559,0)</f>
        <v>0</v>
      </c>
      <c r="BG559" s="163">
        <f>IF(N559="zákl. přenesená",J559,0)</f>
        <v>0</v>
      </c>
      <c r="BH559" s="163">
        <f>IF(N559="sníž. přenesená",J559,0)</f>
        <v>0</v>
      </c>
      <c r="BI559" s="163">
        <f>IF(N559="nulová",J559,0)</f>
        <v>0</v>
      </c>
      <c r="BJ559" s="18" t="s">
        <v>83</v>
      </c>
      <c r="BK559" s="163">
        <f>ROUND(I559*H559,2)</f>
        <v>0</v>
      </c>
      <c r="BL559" s="18" t="s">
        <v>251</v>
      </c>
      <c r="BM559" s="162" t="s">
        <v>992</v>
      </c>
    </row>
    <row r="560" spans="1:65" s="13" customFormat="1" ht="11.25">
      <c r="B560" s="164"/>
      <c r="D560" s="165" t="s">
        <v>172</v>
      </c>
      <c r="E560" s="166" t="s">
        <v>1</v>
      </c>
      <c r="F560" s="167" t="s">
        <v>993</v>
      </c>
      <c r="H560" s="168">
        <v>1.76</v>
      </c>
      <c r="I560" s="169"/>
      <c r="L560" s="164"/>
      <c r="M560" s="170"/>
      <c r="N560" s="171"/>
      <c r="O560" s="171"/>
      <c r="P560" s="171"/>
      <c r="Q560" s="171"/>
      <c r="R560" s="171"/>
      <c r="S560" s="171"/>
      <c r="T560" s="172"/>
      <c r="AT560" s="166" t="s">
        <v>172</v>
      </c>
      <c r="AU560" s="166" t="s">
        <v>85</v>
      </c>
      <c r="AV560" s="13" t="s">
        <v>85</v>
      </c>
      <c r="AW560" s="13" t="s">
        <v>32</v>
      </c>
      <c r="AX560" s="13" t="s">
        <v>83</v>
      </c>
      <c r="AY560" s="166" t="s">
        <v>163</v>
      </c>
    </row>
    <row r="561" spans="1:65" s="2" customFormat="1" ht="24.2" customHeight="1">
      <c r="A561" s="33"/>
      <c r="B561" s="150"/>
      <c r="C561" s="151" t="s">
        <v>994</v>
      </c>
      <c r="D561" s="151" t="s">
        <v>165</v>
      </c>
      <c r="E561" s="152" t="s">
        <v>995</v>
      </c>
      <c r="F561" s="153" t="s">
        <v>996</v>
      </c>
      <c r="G561" s="154" t="s">
        <v>168</v>
      </c>
      <c r="H561" s="155">
        <v>62.99</v>
      </c>
      <c r="I561" s="156"/>
      <c r="J561" s="157">
        <f>ROUND(I561*H561,2)</f>
        <v>0</v>
      </c>
      <c r="K561" s="153" t="s">
        <v>169</v>
      </c>
      <c r="L561" s="34"/>
      <c r="M561" s="158" t="s">
        <v>1</v>
      </c>
      <c r="N561" s="159" t="s">
        <v>41</v>
      </c>
      <c r="O561" s="59"/>
      <c r="P561" s="160">
        <f>O561*H561</f>
        <v>0</v>
      </c>
      <c r="Q561" s="160">
        <v>6.3E-3</v>
      </c>
      <c r="R561" s="160">
        <f>Q561*H561</f>
        <v>0.396837</v>
      </c>
      <c r="S561" s="160">
        <v>0</v>
      </c>
      <c r="T561" s="161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62" t="s">
        <v>251</v>
      </c>
      <c r="AT561" s="162" t="s">
        <v>165</v>
      </c>
      <c r="AU561" s="162" t="s">
        <v>85</v>
      </c>
      <c r="AY561" s="18" t="s">
        <v>163</v>
      </c>
      <c r="BE561" s="163">
        <f>IF(N561="základní",J561,0)</f>
        <v>0</v>
      </c>
      <c r="BF561" s="163">
        <f>IF(N561="snížená",J561,0)</f>
        <v>0</v>
      </c>
      <c r="BG561" s="163">
        <f>IF(N561="zákl. přenesená",J561,0)</f>
        <v>0</v>
      </c>
      <c r="BH561" s="163">
        <f>IF(N561="sníž. přenesená",J561,0)</f>
        <v>0</v>
      </c>
      <c r="BI561" s="163">
        <f>IF(N561="nulová",J561,0)</f>
        <v>0</v>
      </c>
      <c r="BJ561" s="18" t="s">
        <v>83</v>
      </c>
      <c r="BK561" s="163">
        <f>ROUND(I561*H561,2)</f>
        <v>0</v>
      </c>
      <c r="BL561" s="18" t="s">
        <v>251</v>
      </c>
      <c r="BM561" s="162" t="s">
        <v>997</v>
      </c>
    </row>
    <row r="562" spans="1:65" s="15" customFormat="1" ht="11.25">
      <c r="B562" s="181"/>
      <c r="D562" s="165" t="s">
        <v>172</v>
      </c>
      <c r="E562" s="182" t="s">
        <v>1</v>
      </c>
      <c r="F562" s="183" t="s">
        <v>486</v>
      </c>
      <c r="H562" s="182" t="s">
        <v>1</v>
      </c>
      <c r="I562" s="184"/>
      <c r="L562" s="181"/>
      <c r="M562" s="185"/>
      <c r="N562" s="186"/>
      <c r="O562" s="186"/>
      <c r="P562" s="186"/>
      <c r="Q562" s="186"/>
      <c r="R562" s="186"/>
      <c r="S562" s="186"/>
      <c r="T562" s="187"/>
      <c r="AT562" s="182" t="s">
        <v>172</v>
      </c>
      <c r="AU562" s="182" t="s">
        <v>85</v>
      </c>
      <c r="AV562" s="15" t="s">
        <v>83</v>
      </c>
      <c r="AW562" s="15" t="s">
        <v>32</v>
      </c>
      <c r="AX562" s="15" t="s">
        <v>76</v>
      </c>
      <c r="AY562" s="182" t="s">
        <v>163</v>
      </c>
    </row>
    <row r="563" spans="1:65" s="13" customFormat="1" ht="11.25">
      <c r="B563" s="164"/>
      <c r="D563" s="165" t="s">
        <v>172</v>
      </c>
      <c r="E563" s="166" t="s">
        <v>1</v>
      </c>
      <c r="F563" s="167" t="s">
        <v>998</v>
      </c>
      <c r="H563" s="168">
        <v>62.99</v>
      </c>
      <c r="I563" s="169"/>
      <c r="L563" s="164"/>
      <c r="M563" s="170"/>
      <c r="N563" s="171"/>
      <c r="O563" s="171"/>
      <c r="P563" s="171"/>
      <c r="Q563" s="171"/>
      <c r="R563" s="171"/>
      <c r="S563" s="171"/>
      <c r="T563" s="172"/>
      <c r="AT563" s="166" t="s">
        <v>172</v>
      </c>
      <c r="AU563" s="166" t="s">
        <v>85</v>
      </c>
      <c r="AV563" s="13" t="s">
        <v>85</v>
      </c>
      <c r="AW563" s="13" t="s">
        <v>32</v>
      </c>
      <c r="AX563" s="13" t="s">
        <v>83</v>
      </c>
      <c r="AY563" s="166" t="s">
        <v>163</v>
      </c>
    </row>
    <row r="564" spans="1:65" s="2" customFormat="1" ht="37.9" customHeight="1">
      <c r="A564" s="33"/>
      <c r="B564" s="150"/>
      <c r="C564" s="188" t="s">
        <v>999</v>
      </c>
      <c r="D564" s="188" t="s">
        <v>246</v>
      </c>
      <c r="E564" s="189" t="s">
        <v>990</v>
      </c>
      <c r="F564" s="190" t="s">
        <v>991</v>
      </c>
      <c r="G564" s="191" t="s">
        <v>168</v>
      </c>
      <c r="H564" s="192">
        <v>72.438999999999993</v>
      </c>
      <c r="I564" s="193"/>
      <c r="J564" s="194">
        <f>ROUND(I564*H564,2)</f>
        <v>0</v>
      </c>
      <c r="K564" s="190" t="s">
        <v>169</v>
      </c>
      <c r="L564" s="195"/>
      <c r="M564" s="196" t="s">
        <v>1</v>
      </c>
      <c r="N564" s="197" t="s">
        <v>41</v>
      </c>
      <c r="O564" s="59"/>
      <c r="P564" s="160">
        <f>O564*H564</f>
        <v>0</v>
      </c>
      <c r="Q564" s="160">
        <v>3.3000000000000002E-2</v>
      </c>
      <c r="R564" s="160">
        <f>Q564*H564</f>
        <v>2.3904869999999998</v>
      </c>
      <c r="S564" s="160">
        <v>0</v>
      </c>
      <c r="T564" s="161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62" t="s">
        <v>341</v>
      </c>
      <c r="AT564" s="162" t="s">
        <v>246</v>
      </c>
      <c r="AU564" s="162" t="s">
        <v>85</v>
      </c>
      <c r="AY564" s="18" t="s">
        <v>163</v>
      </c>
      <c r="BE564" s="163">
        <f>IF(N564="základní",J564,0)</f>
        <v>0</v>
      </c>
      <c r="BF564" s="163">
        <f>IF(N564="snížená",J564,0)</f>
        <v>0</v>
      </c>
      <c r="BG564" s="163">
        <f>IF(N564="zákl. přenesená",J564,0)</f>
        <v>0</v>
      </c>
      <c r="BH564" s="163">
        <f>IF(N564="sníž. přenesená",J564,0)</f>
        <v>0</v>
      </c>
      <c r="BI564" s="163">
        <f>IF(N564="nulová",J564,0)</f>
        <v>0</v>
      </c>
      <c r="BJ564" s="18" t="s">
        <v>83</v>
      </c>
      <c r="BK564" s="163">
        <f>ROUND(I564*H564,2)</f>
        <v>0</v>
      </c>
      <c r="BL564" s="18" t="s">
        <v>251</v>
      </c>
      <c r="BM564" s="162" t="s">
        <v>1000</v>
      </c>
    </row>
    <row r="565" spans="1:65" s="13" customFormat="1" ht="11.25">
      <c r="B565" s="164"/>
      <c r="D565" s="165" t="s">
        <v>172</v>
      </c>
      <c r="F565" s="167" t="s">
        <v>1001</v>
      </c>
      <c r="H565" s="168">
        <v>72.438999999999993</v>
      </c>
      <c r="I565" s="169"/>
      <c r="L565" s="164"/>
      <c r="M565" s="170"/>
      <c r="N565" s="171"/>
      <c r="O565" s="171"/>
      <c r="P565" s="171"/>
      <c r="Q565" s="171"/>
      <c r="R565" s="171"/>
      <c r="S565" s="171"/>
      <c r="T565" s="172"/>
      <c r="AT565" s="166" t="s">
        <v>172</v>
      </c>
      <c r="AU565" s="166" t="s">
        <v>85</v>
      </c>
      <c r="AV565" s="13" t="s">
        <v>85</v>
      </c>
      <c r="AW565" s="13" t="s">
        <v>3</v>
      </c>
      <c r="AX565" s="13" t="s">
        <v>83</v>
      </c>
      <c r="AY565" s="166" t="s">
        <v>163</v>
      </c>
    </row>
    <row r="566" spans="1:65" s="2" customFormat="1" ht="37.9" customHeight="1">
      <c r="A566" s="33"/>
      <c r="B566" s="150"/>
      <c r="C566" s="151" t="s">
        <v>1002</v>
      </c>
      <c r="D566" s="151" t="s">
        <v>165</v>
      </c>
      <c r="E566" s="152" t="s">
        <v>1003</v>
      </c>
      <c r="F566" s="153" t="s">
        <v>1004</v>
      </c>
      <c r="G566" s="154" t="s">
        <v>168</v>
      </c>
      <c r="H566" s="155">
        <v>0.81</v>
      </c>
      <c r="I566" s="156"/>
      <c r="J566" s="157">
        <f>ROUND(I566*H566,2)</f>
        <v>0</v>
      </c>
      <c r="K566" s="153" t="s">
        <v>169</v>
      </c>
      <c r="L566" s="34"/>
      <c r="M566" s="158" t="s">
        <v>1</v>
      </c>
      <c r="N566" s="159" t="s">
        <v>41</v>
      </c>
      <c r="O566" s="59"/>
      <c r="P566" s="160">
        <f>O566*H566</f>
        <v>0</v>
      </c>
      <c r="Q566" s="160">
        <v>6.8900000000000003E-3</v>
      </c>
      <c r="R566" s="160">
        <f>Q566*H566</f>
        <v>5.5809000000000006E-3</v>
      </c>
      <c r="S566" s="160">
        <v>0</v>
      </c>
      <c r="T566" s="161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62" t="s">
        <v>251</v>
      </c>
      <c r="AT566" s="162" t="s">
        <v>165</v>
      </c>
      <c r="AU566" s="162" t="s">
        <v>85</v>
      </c>
      <c r="AY566" s="18" t="s">
        <v>163</v>
      </c>
      <c r="BE566" s="163">
        <f>IF(N566="základní",J566,0)</f>
        <v>0</v>
      </c>
      <c r="BF566" s="163">
        <f>IF(N566="snížená",J566,0)</f>
        <v>0</v>
      </c>
      <c r="BG566" s="163">
        <f>IF(N566="zákl. přenesená",J566,0)</f>
        <v>0</v>
      </c>
      <c r="BH566" s="163">
        <f>IF(N566="sníž. přenesená",J566,0)</f>
        <v>0</v>
      </c>
      <c r="BI566" s="163">
        <f>IF(N566="nulová",J566,0)</f>
        <v>0</v>
      </c>
      <c r="BJ566" s="18" t="s">
        <v>83</v>
      </c>
      <c r="BK566" s="163">
        <f>ROUND(I566*H566,2)</f>
        <v>0</v>
      </c>
      <c r="BL566" s="18" t="s">
        <v>251</v>
      </c>
      <c r="BM566" s="162" t="s">
        <v>1005</v>
      </c>
    </row>
    <row r="567" spans="1:65" s="15" customFormat="1" ht="11.25">
      <c r="B567" s="181"/>
      <c r="D567" s="165" t="s">
        <v>172</v>
      </c>
      <c r="E567" s="182" t="s">
        <v>1</v>
      </c>
      <c r="F567" s="183" t="s">
        <v>1006</v>
      </c>
      <c r="H567" s="182" t="s">
        <v>1</v>
      </c>
      <c r="I567" s="184"/>
      <c r="L567" s="181"/>
      <c r="M567" s="185"/>
      <c r="N567" s="186"/>
      <c r="O567" s="186"/>
      <c r="P567" s="186"/>
      <c r="Q567" s="186"/>
      <c r="R567" s="186"/>
      <c r="S567" s="186"/>
      <c r="T567" s="187"/>
      <c r="AT567" s="182" t="s">
        <v>172</v>
      </c>
      <c r="AU567" s="182" t="s">
        <v>85</v>
      </c>
      <c r="AV567" s="15" t="s">
        <v>83</v>
      </c>
      <c r="AW567" s="15" t="s">
        <v>32</v>
      </c>
      <c r="AX567" s="15" t="s">
        <v>76</v>
      </c>
      <c r="AY567" s="182" t="s">
        <v>163</v>
      </c>
    </row>
    <row r="568" spans="1:65" s="13" customFormat="1" ht="11.25">
      <c r="B568" s="164"/>
      <c r="D568" s="165" t="s">
        <v>172</v>
      </c>
      <c r="E568" s="166" t="s">
        <v>1</v>
      </c>
      <c r="F568" s="167" t="s">
        <v>1007</v>
      </c>
      <c r="H568" s="168">
        <v>0.81</v>
      </c>
      <c r="I568" s="169"/>
      <c r="L568" s="164"/>
      <c r="M568" s="170"/>
      <c r="N568" s="171"/>
      <c r="O568" s="171"/>
      <c r="P568" s="171"/>
      <c r="Q568" s="171"/>
      <c r="R568" s="171"/>
      <c r="S568" s="171"/>
      <c r="T568" s="172"/>
      <c r="AT568" s="166" t="s">
        <v>172</v>
      </c>
      <c r="AU568" s="166" t="s">
        <v>85</v>
      </c>
      <c r="AV568" s="13" t="s">
        <v>85</v>
      </c>
      <c r="AW568" s="13" t="s">
        <v>32</v>
      </c>
      <c r="AX568" s="13" t="s">
        <v>83</v>
      </c>
      <c r="AY568" s="166" t="s">
        <v>163</v>
      </c>
    </row>
    <row r="569" spans="1:65" s="2" customFormat="1" ht="37.9" customHeight="1">
      <c r="A569" s="33"/>
      <c r="B569" s="150"/>
      <c r="C569" s="188" t="s">
        <v>1008</v>
      </c>
      <c r="D569" s="188" t="s">
        <v>246</v>
      </c>
      <c r="E569" s="189" t="s">
        <v>1009</v>
      </c>
      <c r="F569" s="190" t="s">
        <v>1010</v>
      </c>
      <c r="G569" s="191" t="s">
        <v>168</v>
      </c>
      <c r="H569" s="192">
        <v>0.93200000000000005</v>
      </c>
      <c r="I569" s="193"/>
      <c r="J569" s="194">
        <f>ROUND(I569*H569,2)</f>
        <v>0</v>
      </c>
      <c r="K569" s="190" t="s">
        <v>169</v>
      </c>
      <c r="L569" s="195"/>
      <c r="M569" s="196" t="s">
        <v>1</v>
      </c>
      <c r="N569" s="197" t="s">
        <v>41</v>
      </c>
      <c r="O569" s="59"/>
      <c r="P569" s="160">
        <f>O569*H569</f>
        <v>0</v>
      </c>
      <c r="Q569" s="160">
        <v>1.9199999999999998E-2</v>
      </c>
      <c r="R569" s="160">
        <f>Q569*H569</f>
        <v>1.7894399999999998E-2</v>
      </c>
      <c r="S569" s="160">
        <v>0</v>
      </c>
      <c r="T569" s="161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62" t="s">
        <v>341</v>
      </c>
      <c r="AT569" s="162" t="s">
        <v>246</v>
      </c>
      <c r="AU569" s="162" t="s">
        <v>85</v>
      </c>
      <c r="AY569" s="18" t="s">
        <v>163</v>
      </c>
      <c r="BE569" s="163">
        <f>IF(N569="základní",J569,0)</f>
        <v>0</v>
      </c>
      <c r="BF569" s="163">
        <f>IF(N569="snížená",J569,0)</f>
        <v>0</v>
      </c>
      <c r="BG569" s="163">
        <f>IF(N569="zákl. přenesená",J569,0)</f>
        <v>0</v>
      </c>
      <c r="BH569" s="163">
        <f>IF(N569="sníž. přenesená",J569,0)</f>
        <v>0</v>
      </c>
      <c r="BI569" s="163">
        <f>IF(N569="nulová",J569,0)</f>
        <v>0</v>
      </c>
      <c r="BJ569" s="18" t="s">
        <v>83</v>
      </c>
      <c r="BK569" s="163">
        <f>ROUND(I569*H569,2)</f>
        <v>0</v>
      </c>
      <c r="BL569" s="18" t="s">
        <v>251</v>
      </c>
      <c r="BM569" s="162" t="s">
        <v>1011</v>
      </c>
    </row>
    <row r="570" spans="1:65" s="13" customFormat="1" ht="11.25">
      <c r="B570" s="164"/>
      <c r="D570" s="165" t="s">
        <v>172</v>
      </c>
      <c r="F570" s="167" t="s">
        <v>1012</v>
      </c>
      <c r="H570" s="168">
        <v>0.93200000000000005</v>
      </c>
      <c r="I570" s="169"/>
      <c r="L570" s="164"/>
      <c r="M570" s="170"/>
      <c r="N570" s="171"/>
      <c r="O570" s="171"/>
      <c r="P570" s="171"/>
      <c r="Q570" s="171"/>
      <c r="R570" s="171"/>
      <c r="S570" s="171"/>
      <c r="T570" s="172"/>
      <c r="AT570" s="166" t="s">
        <v>172</v>
      </c>
      <c r="AU570" s="166" t="s">
        <v>85</v>
      </c>
      <c r="AV570" s="13" t="s">
        <v>85</v>
      </c>
      <c r="AW570" s="13" t="s">
        <v>3</v>
      </c>
      <c r="AX570" s="13" t="s">
        <v>83</v>
      </c>
      <c r="AY570" s="166" t="s">
        <v>163</v>
      </c>
    </row>
    <row r="571" spans="1:65" s="2" customFormat="1" ht="24.2" customHeight="1">
      <c r="A571" s="33"/>
      <c r="B571" s="150"/>
      <c r="C571" s="151" t="s">
        <v>1013</v>
      </c>
      <c r="D571" s="151" t="s">
        <v>165</v>
      </c>
      <c r="E571" s="152" t="s">
        <v>1014</v>
      </c>
      <c r="F571" s="153" t="s">
        <v>1015</v>
      </c>
      <c r="G571" s="154" t="s">
        <v>168</v>
      </c>
      <c r="H571" s="155">
        <v>8</v>
      </c>
      <c r="I571" s="156"/>
      <c r="J571" s="157">
        <f>ROUND(I571*H571,2)</f>
        <v>0</v>
      </c>
      <c r="K571" s="153" t="s">
        <v>169</v>
      </c>
      <c r="L571" s="34"/>
      <c r="M571" s="158" t="s">
        <v>1</v>
      </c>
      <c r="N571" s="159" t="s">
        <v>41</v>
      </c>
      <c r="O571" s="59"/>
      <c r="P571" s="160">
        <f>O571*H571</f>
        <v>0</v>
      </c>
      <c r="Q571" s="160">
        <v>0</v>
      </c>
      <c r="R571" s="160">
        <f>Q571*H571</f>
        <v>0</v>
      </c>
      <c r="S571" s="160">
        <v>0</v>
      </c>
      <c r="T571" s="161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62" t="s">
        <v>251</v>
      </c>
      <c r="AT571" s="162" t="s">
        <v>165</v>
      </c>
      <c r="AU571" s="162" t="s">
        <v>85</v>
      </c>
      <c r="AY571" s="18" t="s">
        <v>163</v>
      </c>
      <c r="BE571" s="163">
        <f>IF(N571="základní",J571,0)</f>
        <v>0</v>
      </c>
      <c r="BF571" s="163">
        <f>IF(N571="snížená",J571,0)</f>
        <v>0</v>
      </c>
      <c r="BG571" s="163">
        <f>IF(N571="zákl. přenesená",J571,0)</f>
        <v>0</v>
      </c>
      <c r="BH571" s="163">
        <f>IF(N571="sníž. přenesená",J571,0)</f>
        <v>0</v>
      </c>
      <c r="BI571" s="163">
        <f>IF(N571="nulová",J571,0)</f>
        <v>0</v>
      </c>
      <c r="BJ571" s="18" t="s">
        <v>83</v>
      </c>
      <c r="BK571" s="163">
        <f>ROUND(I571*H571,2)</f>
        <v>0</v>
      </c>
      <c r="BL571" s="18" t="s">
        <v>251</v>
      </c>
      <c r="BM571" s="162" t="s">
        <v>1016</v>
      </c>
    </row>
    <row r="572" spans="1:65" s="13" customFormat="1" ht="11.25">
      <c r="B572" s="164"/>
      <c r="D572" s="165" t="s">
        <v>172</v>
      </c>
      <c r="E572" s="166" t="s">
        <v>1</v>
      </c>
      <c r="F572" s="167" t="s">
        <v>1017</v>
      </c>
      <c r="H572" s="168">
        <v>8</v>
      </c>
      <c r="I572" s="169"/>
      <c r="L572" s="164"/>
      <c r="M572" s="170"/>
      <c r="N572" s="171"/>
      <c r="O572" s="171"/>
      <c r="P572" s="171"/>
      <c r="Q572" s="171"/>
      <c r="R572" s="171"/>
      <c r="S572" s="171"/>
      <c r="T572" s="172"/>
      <c r="AT572" s="166" t="s">
        <v>172</v>
      </c>
      <c r="AU572" s="166" t="s">
        <v>85</v>
      </c>
      <c r="AV572" s="13" t="s">
        <v>85</v>
      </c>
      <c r="AW572" s="13" t="s">
        <v>32</v>
      </c>
      <c r="AX572" s="13" t="s">
        <v>83</v>
      </c>
      <c r="AY572" s="166" t="s">
        <v>163</v>
      </c>
    </row>
    <row r="573" spans="1:65" s="2" customFormat="1" ht="37.9" customHeight="1">
      <c r="A573" s="33"/>
      <c r="B573" s="150"/>
      <c r="C573" s="151" t="s">
        <v>1018</v>
      </c>
      <c r="D573" s="151" t="s">
        <v>165</v>
      </c>
      <c r="E573" s="152" t="s">
        <v>1019</v>
      </c>
      <c r="F573" s="153" t="s">
        <v>1020</v>
      </c>
      <c r="G573" s="154" t="s">
        <v>168</v>
      </c>
      <c r="H573" s="155">
        <v>63.8</v>
      </c>
      <c r="I573" s="156"/>
      <c r="J573" s="157">
        <f>ROUND(I573*H573,2)</f>
        <v>0</v>
      </c>
      <c r="K573" s="153" t="s">
        <v>169</v>
      </c>
      <c r="L573" s="34"/>
      <c r="M573" s="158" t="s">
        <v>1</v>
      </c>
      <c r="N573" s="159" t="s">
        <v>41</v>
      </c>
      <c r="O573" s="59"/>
      <c r="P573" s="160">
        <f>O573*H573</f>
        <v>0</v>
      </c>
      <c r="Q573" s="160">
        <v>0</v>
      </c>
      <c r="R573" s="160">
        <f>Q573*H573</f>
        <v>0</v>
      </c>
      <c r="S573" s="160">
        <v>0</v>
      </c>
      <c r="T573" s="161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62" t="s">
        <v>251</v>
      </c>
      <c r="AT573" s="162" t="s">
        <v>165</v>
      </c>
      <c r="AU573" s="162" t="s">
        <v>85</v>
      </c>
      <c r="AY573" s="18" t="s">
        <v>163</v>
      </c>
      <c r="BE573" s="163">
        <f>IF(N573="základní",J573,0)</f>
        <v>0</v>
      </c>
      <c r="BF573" s="163">
        <f>IF(N573="snížená",J573,0)</f>
        <v>0</v>
      </c>
      <c r="BG573" s="163">
        <f>IF(N573="zákl. přenesená",J573,0)</f>
        <v>0</v>
      </c>
      <c r="BH573" s="163">
        <f>IF(N573="sníž. přenesená",J573,0)</f>
        <v>0</v>
      </c>
      <c r="BI573" s="163">
        <f>IF(N573="nulová",J573,0)</f>
        <v>0</v>
      </c>
      <c r="BJ573" s="18" t="s">
        <v>83</v>
      </c>
      <c r="BK573" s="163">
        <f>ROUND(I573*H573,2)</f>
        <v>0</v>
      </c>
      <c r="BL573" s="18" t="s">
        <v>251</v>
      </c>
      <c r="BM573" s="162" t="s">
        <v>1021</v>
      </c>
    </row>
    <row r="574" spans="1:65" s="15" customFormat="1" ht="11.25">
      <c r="B574" s="181"/>
      <c r="D574" s="165" t="s">
        <v>172</v>
      </c>
      <c r="E574" s="182" t="s">
        <v>1</v>
      </c>
      <c r="F574" s="183" t="s">
        <v>486</v>
      </c>
      <c r="H574" s="182" t="s">
        <v>1</v>
      </c>
      <c r="I574" s="184"/>
      <c r="L574" s="181"/>
      <c r="M574" s="185"/>
      <c r="N574" s="186"/>
      <c r="O574" s="186"/>
      <c r="P574" s="186"/>
      <c r="Q574" s="186"/>
      <c r="R574" s="186"/>
      <c r="S574" s="186"/>
      <c r="T574" s="187"/>
      <c r="AT574" s="182" t="s">
        <v>172</v>
      </c>
      <c r="AU574" s="182" t="s">
        <v>85</v>
      </c>
      <c r="AV574" s="15" t="s">
        <v>83</v>
      </c>
      <c r="AW574" s="15" t="s">
        <v>32</v>
      </c>
      <c r="AX574" s="15" t="s">
        <v>76</v>
      </c>
      <c r="AY574" s="182" t="s">
        <v>163</v>
      </c>
    </row>
    <row r="575" spans="1:65" s="13" customFormat="1" ht="11.25">
      <c r="B575" s="164"/>
      <c r="D575" s="165" t="s">
        <v>172</v>
      </c>
      <c r="E575" s="166" t="s">
        <v>1</v>
      </c>
      <c r="F575" s="167" t="s">
        <v>469</v>
      </c>
      <c r="H575" s="168">
        <v>63.8</v>
      </c>
      <c r="I575" s="169"/>
      <c r="L575" s="164"/>
      <c r="M575" s="170"/>
      <c r="N575" s="171"/>
      <c r="O575" s="171"/>
      <c r="P575" s="171"/>
      <c r="Q575" s="171"/>
      <c r="R575" s="171"/>
      <c r="S575" s="171"/>
      <c r="T575" s="172"/>
      <c r="AT575" s="166" t="s">
        <v>172</v>
      </c>
      <c r="AU575" s="166" t="s">
        <v>85</v>
      </c>
      <c r="AV575" s="13" t="s">
        <v>85</v>
      </c>
      <c r="AW575" s="13" t="s">
        <v>32</v>
      </c>
      <c r="AX575" s="13" t="s">
        <v>83</v>
      </c>
      <c r="AY575" s="166" t="s">
        <v>163</v>
      </c>
    </row>
    <row r="576" spans="1:65" s="2" customFormat="1" ht="33" customHeight="1">
      <c r="A576" s="33"/>
      <c r="B576" s="150"/>
      <c r="C576" s="151" t="s">
        <v>1022</v>
      </c>
      <c r="D576" s="151" t="s">
        <v>165</v>
      </c>
      <c r="E576" s="152" t="s">
        <v>1023</v>
      </c>
      <c r="F576" s="153" t="s">
        <v>1024</v>
      </c>
      <c r="G576" s="154" t="s">
        <v>168</v>
      </c>
      <c r="H576" s="155">
        <v>63.8</v>
      </c>
      <c r="I576" s="156"/>
      <c r="J576" s="157">
        <f>ROUND(I576*H576,2)</f>
        <v>0</v>
      </c>
      <c r="K576" s="153" t="s">
        <v>169</v>
      </c>
      <c r="L576" s="34"/>
      <c r="M576" s="158" t="s">
        <v>1</v>
      </c>
      <c r="N576" s="159" t="s">
        <v>41</v>
      </c>
      <c r="O576" s="59"/>
      <c r="P576" s="160">
        <f>O576*H576</f>
        <v>0</v>
      </c>
      <c r="Q576" s="160">
        <v>0</v>
      </c>
      <c r="R576" s="160">
        <f>Q576*H576</f>
        <v>0</v>
      </c>
      <c r="S576" s="160">
        <v>0</v>
      </c>
      <c r="T576" s="161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62" t="s">
        <v>251</v>
      </c>
      <c r="AT576" s="162" t="s">
        <v>165</v>
      </c>
      <c r="AU576" s="162" t="s">
        <v>85</v>
      </c>
      <c r="AY576" s="18" t="s">
        <v>163</v>
      </c>
      <c r="BE576" s="163">
        <f>IF(N576="základní",J576,0)</f>
        <v>0</v>
      </c>
      <c r="BF576" s="163">
        <f>IF(N576="snížená",J576,0)</f>
        <v>0</v>
      </c>
      <c r="BG576" s="163">
        <f>IF(N576="zákl. přenesená",J576,0)</f>
        <v>0</v>
      </c>
      <c r="BH576" s="163">
        <f>IF(N576="sníž. přenesená",J576,0)</f>
        <v>0</v>
      </c>
      <c r="BI576" s="163">
        <f>IF(N576="nulová",J576,0)</f>
        <v>0</v>
      </c>
      <c r="BJ576" s="18" t="s">
        <v>83</v>
      </c>
      <c r="BK576" s="163">
        <f>ROUND(I576*H576,2)</f>
        <v>0</v>
      </c>
      <c r="BL576" s="18" t="s">
        <v>251</v>
      </c>
      <c r="BM576" s="162" t="s">
        <v>1025</v>
      </c>
    </row>
    <row r="577" spans="1:65" s="2" customFormat="1" ht="24.2" customHeight="1">
      <c r="A577" s="33"/>
      <c r="B577" s="150"/>
      <c r="C577" s="151" t="s">
        <v>1026</v>
      </c>
      <c r="D577" s="151" t="s">
        <v>165</v>
      </c>
      <c r="E577" s="152" t="s">
        <v>1027</v>
      </c>
      <c r="F577" s="153" t="s">
        <v>1028</v>
      </c>
      <c r="G577" s="154" t="s">
        <v>168</v>
      </c>
      <c r="H577" s="155">
        <v>52.5</v>
      </c>
      <c r="I577" s="156"/>
      <c r="J577" s="157">
        <f>ROUND(I577*H577,2)</f>
        <v>0</v>
      </c>
      <c r="K577" s="153" t="s">
        <v>169</v>
      </c>
      <c r="L577" s="34"/>
      <c r="M577" s="158" t="s">
        <v>1</v>
      </c>
      <c r="N577" s="159" t="s">
        <v>41</v>
      </c>
      <c r="O577" s="59"/>
      <c r="P577" s="160">
        <f>O577*H577</f>
        <v>0</v>
      </c>
      <c r="Q577" s="160">
        <v>1.5E-3</v>
      </c>
      <c r="R577" s="160">
        <f>Q577*H577</f>
        <v>7.8750000000000001E-2</v>
      </c>
      <c r="S577" s="160">
        <v>0</v>
      </c>
      <c r="T577" s="161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62" t="s">
        <v>251</v>
      </c>
      <c r="AT577" s="162" t="s">
        <v>165</v>
      </c>
      <c r="AU577" s="162" t="s">
        <v>85</v>
      </c>
      <c r="AY577" s="18" t="s">
        <v>163</v>
      </c>
      <c r="BE577" s="163">
        <f>IF(N577="základní",J577,0)</f>
        <v>0</v>
      </c>
      <c r="BF577" s="163">
        <f>IF(N577="snížená",J577,0)</f>
        <v>0</v>
      </c>
      <c r="BG577" s="163">
        <f>IF(N577="zákl. přenesená",J577,0)</f>
        <v>0</v>
      </c>
      <c r="BH577" s="163">
        <f>IF(N577="sníž. přenesená",J577,0)</f>
        <v>0</v>
      </c>
      <c r="BI577" s="163">
        <f>IF(N577="nulová",J577,0)</f>
        <v>0</v>
      </c>
      <c r="BJ577" s="18" t="s">
        <v>83</v>
      </c>
      <c r="BK577" s="163">
        <f>ROUND(I577*H577,2)</f>
        <v>0</v>
      </c>
      <c r="BL577" s="18" t="s">
        <v>251</v>
      </c>
      <c r="BM577" s="162" t="s">
        <v>1029</v>
      </c>
    </row>
    <row r="578" spans="1:65" s="13" customFormat="1" ht="11.25">
      <c r="B578" s="164"/>
      <c r="D578" s="165" t="s">
        <v>172</v>
      </c>
      <c r="E578" s="166" t="s">
        <v>1</v>
      </c>
      <c r="F578" s="167" t="s">
        <v>768</v>
      </c>
      <c r="H578" s="168">
        <v>52.5</v>
      </c>
      <c r="I578" s="169"/>
      <c r="L578" s="164"/>
      <c r="M578" s="170"/>
      <c r="N578" s="171"/>
      <c r="O578" s="171"/>
      <c r="P578" s="171"/>
      <c r="Q578" s="171"/>
      <c r="R578" s="171"/>
      <c r="S578" s="171"/>
      <c r="T578" s="172"/>
      <c r="AT578" s="166" t="s">
        <v>172</v>
      </c>
      <c r="AU578" s="166" t="s">
        <v>85</v>
      </c>
      <c r="AV578" s="13" t="s">
        <v>85</v>
      </c>
      <c r="AW578" s="13" t="s">
        <v>32</v>
      </c>
      <c r="AX578" s="13" t="s">
        <v>83</v>
      </c>
      <c r="AY578" s="166" t="s">
        <v>163</v>
      </c>
    </row>
    <row r="579" spans="1:65" s="2" customFormat="1" ht="16.5" customHeight="1">
      <c r="A579" s="33"/>
      <c r="B579" s="150"/>
      <c r="C579" s="151" t="s">
        <v>1030</v>
      </c>
      <c r="D579" s="151" t="s">
        <v>165</v>
      </c>
      <c r="E579" s="152" t="s">
        <v>1031</v>
      </c>
      <c r="F579" s="153" t="s">
        <v>1032</v>
      </c>
      <c r="G579" s="154" t="s">
        <v>314</v>
      </c>
      <c r="H579" s="155">
        <v>83.7</v>
      </c>
      <c r="I579" s="156"/>
      <c r="J579" s="157">
        <f>ROUND(I579*H579,2)</f>
        <v>0</v>
      </c>
      <c r="K579" s="153" t="s">
        <v>169</v>
      </c>
      <c r="L579" s="34"/>
      <c r="M579" s="158" t="s">
        <v>1</v>
      </c>
      <c r="N579" s="159" t="s">
        <v>41</v>
      </c>
      <c r="O579" s="59"/>
      <c r="P579" s="160">
        <f>O579*H579</f>
        <v>0</v>
      </c>
      <c r="Q579" s="160">
        <v>3.2000000000000003E-4</v>
      </c>
      <c r="R579" s="160">
        <f>Q579*H579</f>
        <v>2.6784000000000002E-2</v>
      </c>
      <c r="S579" s="160">
        <v>0</v>
      </c>
      <c r="T579" s="161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62" t="s">
        <v>251</v>
      </c>
      <c r="AT579" s="162" t="s">
        <v>165</v>
      </c>
      <c r="AU579" s="162" t="s">
        <v>85</v>
      </c>
      <c r="AY579" s="18" t="s">
        <v>163</v>
      </c>
      <c r="BE579" s="163">
        <f>IF(N579="základní",J579,0)</f>
        <v>0</v>
      </c>
      <c r="BF579" s="163">
        <f>IF(N579="snížená",J579,0)</f>
        <v>0</v>
      </c>
      <c r="BG579" s="163">
        <f>IF(N579="zákl. přenesená",J579,0)</f>
        <v>0</v>
      </c>
      <c r="BH579" s="163">
        <f>IF(N579="sníž. přenesená",J579,0)</f>
        <v>0</v>
      </c>
      <c r="BI579" s="163">
        <f>IF(N579="nulová",J579,0)</f>
        <v>0</v>
      </c>
      <c r="BJ579" s="18" t="s">
        <v>83</v>
      </c>
      <c r="BK579" s="163">
        <f>ROUND(I579*H579,2)</f>
        <v>0</v>
      </c>
      <c r="BL579" s="18" t="s">
        <v>251</v>
      </c>
      <c r="BM579" s="162" t="s">
        <v>1033</v>
      </c>
    </row>
    <row r="580" spans="1:65" s="13" customFormat="1" ht="11.25">
      <c r="B580" s="164"/>
      <c r="D580" s="165" t="s">
        <v>172</v>
      </c>
      <c r="E580" s="166" t="s">
        <v>1</v>
      </c>
      <c r="F580" s="167" t="s">
        <v>1034</v>
      </c>
      <c r="H580" s="168">
        <v>9.6</v>
      </c>
      <c r="I580" s="169"/>
      <c r="L580" s="164"/>
      <c r="M580" s="170"/>
      <c r="N580" s="171"/>
      <c r="O580" s="171"/>
      <c r="P580" s="171"/>
      <c r="Q580" s="171"/>
      <c r="R580" s="171"/>
      <c r="S580" s="171"/>
      <c r="T580" s="172"/>
      <c r="AT580" s="166" t="s">
        <v>172</v>
      </c>
      <c r="AU580" s="166" t="s">
        <v>85</v>
      </c>
      <c r="AV580" s="13" t="s">
        <v>85</v>
      </c>
      <c r="AW580" s="13" t="s">
        <v>32</v>
      </c>
      <c r="AX580" s="13" t="s">
        <v>76</v>
      </c>
      <c r="AY580" s="166" t="s">
        <v>163</v>
      </c>
    </row>
    <row r="581" spans="1:65" s="13" customFormat="1" ht="11.25">
      <c r="B581" s="164"/>
      <c r="D581" s="165" t="s">
        <v>172</v>
      </c>
      <c r="E581" s="166" t="s">
        <v>1</v>
      </c>
      <c r="F581" s="167" t="s">
        <v>1035</v>
      </c>
      <c r="H581" s="168">
        <v>13.55</v>
      </c>
      <c r="I581" s="169"/>
      <c r="L581" s="164"/>
      <c r="M581" s="170"/>
      <c r="N581" s="171"/>
      <c r="O581" s="171"/>
      <c r="P581" s="171"/>
      <c r="Q581" s="171"/>
      <c r="R581" s="171"/>
      <c r="S581" s="171"/>
      <c r="T581" s="172"/>
      <c r="AT581" s="166" t="s">
        <v>172</v>
      </c>
      <c r="AU581" s="166" t="s">
        <v>85</v>
      </c>
      <c r="AV581" s="13" t="s">
        <v>85</v>
      </c>
      <c r="AW581" s="13" t="s">
        <v>32</v>
      </c>
      <c r="AX581" s="13" t="s">
        <v>76</v>
      </c>
      <c r="AY581" s="166" t="s">
        <v>163</v>
      </c>
    </row>
    <row r="582" spans="1:65" s="13" customFormat="1" ht="11.25">
      <c r="B582" s="164"/>
      <c r="D582" s="165" t="s">
        <v>172</v>
      </c>
      <c r="E582" s="166" t="s">
        <v>1</v>
      </c>
      <c r="F582" s="167" t="s">
        <v>1036</v>
      </c>
      <c r="H582" s="168">
        <v>50.35</v>
      </c>
      <c r="I582" s="169"/>
      <c r="L582" s="164"/>
      <c r="M582" s="170"/>
      <c r="N582" s="171"/>
      <c r="O582" s="171"/>
      <c r="P582" s="171"/>
      <c r="Q582" s="171"/>
      <c r="R582" s="171"/>
      <c r="S582" s="171"/>
      <c r="T582" s="172"/>
      <c r="AT582" s="166" t="s">
        <v>172</v>
      </c>
      <c r="AU582" s="166" t="s">
        <v>85</v>
      </c>
      <c r="AV582" s="13" t="s">
        <v>85</v>
      </c>
      <c r="AW582" s="13" t="s">
        <v>32</v>
      </c>
      <c r="AX582" s="13" t="s">
        <v>76</v>
      </c>
      <c r="AY582" s="166" t="s">
        <v>163</v>
      </c>
    </row>
    <row r="583" spans="1:65" s="13" customFormat="1" ht="11.25">
      <c r="B583" s="164"/>
      <c r="D583" s="165" t="s">
        <v>172</v>
      </c>
      <c r="E583" s="166" t="s">
        <v>1</v>
      </c>
      <c r="F583" s="167" t="s">
        <v>1037</v>
      </c>
      <c r="H583" s="168">
        <v>10.199999999999999</v>
      </c>
      <c r="I583" s="169"/>
      <c r="L583" s="164"/>
      <c r="M583" s="170"/>
      <c r="N583" s="171"/>
      <c r="O583" s="171"/>
      <c r="P583" s="171"/>
      <c r="Q583" s="171"/>
      <c r="R583" s="171"/>
      <c r="S583" s="171"/>
      <c r="T583" s="172"/>
      <c r="AT583" s="166" t="s">
        <v>172</v>
      </c>
      <c r="AU583" s="166" t="s">
        <v>85</v>
      </c>
      <c r="AV583" s="13" t="s">
        <v>85</v>
      </c>
      <c r="AW583" s="13" t="s">
        <v>32</v>
      </c>
      <c r="AX583" s="13" t="s">
        <v>76</v>
      </c>
      <c r="AY583" s="166" t="s">
        <v>163</v>
      </c>
    </row>
    <row r="584" spans="1:65" s="14" customFormat="1" ht="11.25">
      <c r="B584" s="173"/>
      <c r="D584" s="165" t="s">
        <v>172</v>
      </c>
      <c r="E584" s="174" t="s">
        <v>1</v>
      </c>
      <c r="F584" s="175" t="s">
        <v>174</v>
      </c>
      <c r="H584" s="176">
        <v>83.7</v>
      </c>
      <c r="I584" s="177"/>
      <c r="L584" s="173"/>
      <c r="M584" s="178"/>
      <c r="N584" s="179"/>
      <c r="O584" s="179"/>
      <c r="P584" s="179"/>
      <c r="Q584" s="179"/>
      <c r="R584" s="179"/>
      <c r="S584" s="179"/>
      <c r="T584" s="180"/>
      <c r="AT584" s="174" t="s">
        <v>172</v>
      </c>
      <c r="AU584" s="174" t="s">
        <v>85</v>
      </c>
      <c r="AV584" s="14" t="s">
        <v>170</v>
      </c>
      <c r="AW584" s="14" t="s">
        <v>32</v>
      </c>
      <c r="AX584" s="14" t="s">
        <v>83</v>
      </c>
      <c r="AY584" s="174" t="s">
        <v>163</v>
      </c>
    </row>
    <row r="585" spans="1:65" s="2" customFormat="1" ht="24.2" customHeight="1">
      <c r="A585" s="33"/>
      <c r="B585" s="150"/>
      <c r="C585" s="151" t="s">
        <v>109</v>
      </c>
      <c r="D585" s="151" t="s">
        <v>165</v>
      </c>
      <c r="E585" s="152" t="s">
        <v>1038</v>
      </c>
      <c r="F585" s="153" t="s">
        <v>1039</v>
      </c>
      <c r="G585" s="154" t="s">
        <v>621</v>
      </c>
      <c r="H585" s="198"/>
      <c r="I585" s="156"/>
      <c r="J585" s="157">
        <f>ROUND(I585*H585,2)</f>
        <v>0</v>
      </c>
      <c r="K585" s="153" t="s">
        <v>169</v>
      </c>
      <c r="L585" s="34"/>
      <c r="M585" s="158" t="s">
        <v>1</v>
      </c>
      <c r="N585" s="159" t="s">
        <v>41</v>
      </c>
      <c r="O585" s="59"/>
      <c r="P585" s="160">
        <f>O585*H585</f>
        <v>0</v>
      </c>
      <c r="Q585" s="160">
        <v>0</v>
      </c>
      <c r="R585" s="160">
        <f>Q585*H585</f>
        <v>0</v>
      </c>
      <c r="S585" s="160">
        <v>0</v>
      </c>
      <c r="T585" s="161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62" t="s">
        <v>251</v>
      </c>
      <c r="AT585" s="162" t="s">
        <v>165</v>
      </c>
      <c r="AU585" s="162" t="s">
        <v>85</v>
      </c>
      <c r="AY585" s="18" t="s">
        <v>163</v>
      </c>
      <c r="BE585" s="163">
        <f>IF(N585="základní",J585,0)</f>
        <v>0</v>
      </c>
      <c r="BF585" s="163">
        <f>IF(N585="snížená",J585,0)</f>
        <v>0</v>
      </c>
      <c r="BG585" s="163">
        <f>IF(N585="zákl. přenesená",J585,0)</f>
        <v>0</v>
      </c>
      <c r="BH585" s="163">
        <f>IF(N585="sníž. přenesená",J585,0)</f>
        <v>0</v>
      </c>
      <c r="BI585" s="163">
        <f>IF(N585="nulová",J585,0)</f>
        <v>0</v>
      </c>
      <c r="BJ585" s="18" t="s">
        <v>83</v>
      </c>
      <c r="BK585" s="163">
        <f>ROUND(I585*H585,2)</f>
        <v>0</v>
      </c>
      <c r="BL585" s="18" t="s">
        <v>251</v>
      </c>
      <c r="BM585" s="162" t="s">
        <v>1040</v>
      </c>
    </row>
    <row r="586" spans="1:65" s="12" customFormat="1" ht="22.9" customHeight="1">
      <c r="B586" s="137"/>
      <c r="D586" s="138" t="s">
        <v>75</v>
      </c>
      <c r="E586" s="148" t="s">
        <v>1041</v>
      </c>
      <c r="F586" s="148" t="s">
        <v>1042</v>
      </c>
      <c r="I586" s="140"/>
      <c r="J586" s="149">
        <f>BK586</f>
        <v>0</v>
      </c>
      <c r="L586" s="137"/>
      <c r="M586" s="142"/>
      <c r="N586" s="143"/>
      <c r="O586" s="143"/>
      <c r="P586" s="144">
        <f>SUM(P587:P655)</f>
        <v>0</v>
      </c>
      <c r="Q586" s="143"/>
      <c r="R586" s="144">
        <f>SUM(R587:R655)</f>
        <v>3.9192575000000005</v>
      </c>
      <c r="S586" s="143"/>
      <c r="T586" s="145">
        <f>SUM(T587:T655)</f>
        <v>0</v>
      </c>
      <c r="AR586" s="138" t="s">
        <v>85</v>
      </c>
      <c r="AT586" s="146" t="s">
        <v>75</v>
      </c>
      <c r="AU586" s="146" t="s">
        <v>83</v>
      </c>
      <c r="AY586" s="138" t="s">
        <v>163</v>
      </c>
      <c r="BK586" s="147">
        <f>SUM(BK587:BK655)</f>
        <v>0</v>
      </c>
    </row>
    <row r="587" spans="1:65" s="2" customFormat="1" ht="16.5" customHeight="1">
      <c r="A587" s="33"/>
      <c r="B587" s="150"/>
      <c r="C587" s="151" t="s">
        <v>1043</v>
      </c>
      <c r="D587" s="151" t="s">
        <v>165</v>
      </c>
      <c r="E587" s="152" t="s">
        <v>1044</v>
      </c>
      <c r="F587" s="153" t="s">
        <v>1045</v>
      </c>
      <c r="G587" s="154" t="s">
        <v>168</v>
      </c>
      <c r="H587" s="155">
        <v>167</v>
      </c>
      <c r="I587" s="156"/>
      <c r="J587" s="157">
        <f>ROUND(I587*H587,2)</f>
        <v>0</v>
      </c>
      <c r="K587" s="153" t="s">
        <v>169</v>
      </c>
      <c r="L587" s="34"/>
      <c r="M587" s="158" t="s">
        <v>1</v>
      </c>
      <c r="N587" s="159" t="s">
        <v>41</v>
      </c>
      <c r="O587" s="59"/>
      <c r="P587" s="160">
        <f>O587*H587</f>
        <v>0</v>
      </c>
      <c r="Q587" s="160">
        <v>2.9999999999999997E-4</v>
      </c>
      <c r="R587" s="160">
        <f>Q587*H587</f>
        <v>5.0099999999999999E-2</v>
      </c>
      <c r="S587" s="160">
        <v>0</v>
      </c>
      <c r="T587" s="161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62" t="s">
        <v>251</v>
      </c>
      <c r="AT587" s="162" t="s">
        <v>165</v>
      </c>
      <c r="AU587" s="162" t="s">
        <v>85</v>
      </c>
      <c r="AY587" s="18" t="s">
        <v>163</v>
      </c>
      <c r="BE587" s="163">
        <f>IF(N587="základní",J587,0)</f>
        <v>0</v>
      </c>
      <c r="BF587" s="163">
        <f>IF(N587="snížená",J587,0)</f>
        <v>0</v>
      </c>
      <c r="BG587" s="163">
        <f>IF(N587="zákl. přenesená",J587,0)</f>
        <v>0</v>
      </c>
      <c r="BH587" s="163">
        <f>IF(N587="sníž. přenesená",J587,0)</f>
        <v>0</v>
      </c>
      <c r="BI587" s="163">
        <f>IF(N587="nulová",J587,0)</f>
        <v>0</v>
      </c>
      <c r="BJ587" s="18" t="s">
        <v>83</v>
      </c>
      <c r="BK587" s="163">
        <f>ROUND(I587*H587,2)</f>
        <v>0</v>
      </c>
      <c r="BL587" s="18" t="s">
        <v>251</v>
      </c>
      <c r="BM587" s="162" t="s">
        <v>1046</v>
      </c>
    </row>
    <row r="588" spans="1:65" s="13" customFormat="1" ht="11.25">
      <c r="B588" s="164"/>
      <c r="D588" s="165" t="s">
        <v>172</v>
      </c>
      <c r="E588" s="166" t="s">
        <v>1</v>
      </c>
      <c r="F588" s="167" t="s">
        <v>108</v>
      </c>
      <c r="H588" s="168">
        <v>167</v>
      </c>
      <c r="I588" s="169"/>
      <c r="L588" s="164"/>
      <c r="M588" s="170"/>
      <c r="N588" s="171"/>
      <c r="O588" s="171"/>
      <c r="P588" s="171"/>
      <c r="Q588" s="171"/>
      <c r="R588" s="171"/>
      <c r="S588" s="171"/>
      <c r="T588" s="172"/>
      <c r="AT588" s="166" t="s">
        <v>172</v>
      </c>
      <c r="AU588" s="166" t="s">
        <v>85</v>
      </c>
      <c r="AV588" s="13" t="s">
        <v>85</v>
      </c>
      <c r="AW588" s="13" t="s">
        <v>32</v>
      </c>
      <c r="AX588" s="13" t="s">
        <v>83</v>
      </c>
      <c r="AY588" s="166" t="s">
        <v>163</v>
      </c>
    </row>
    <row r="589" spans="1:65" s="2" customFormat="1" ht="24.2" customHeight="1">
      <c r="A589" s="33"/>
      <c r="B589" s="150"/>
      <c r="C589" s="151" t="s">
        <v>1047</v>
      </c>
      <c r="D589" s="151" t="s">
        <v>165</v>
      </c>
      <c r="E589" s="152" t="s">
        <v>1048</v>
      </c>
      <c r="F589" s="153" t="s">
        <v>1049</v>
      </c>
      <c r="G589" s="154" t="s">
        <v>168</v>
      </c>
      <c r="H589" s="155">
        <v>44.61</v>
      </c>
      <c r="I589" s="156"/>
      <c r="J589" s="157">
        <f>ROUND(I589*H589,2)</f>
        <v>0</v>
      </c>
      <c r="K589" s="153" t="s">
        <v>169</v>
      </c>
      <c r="L589" s="34"/>
      <c r="M589" s="158" t="s">
        <v>1</v>
      </c>
      <c r="N589" s="159" t="s">
        <v>41</v>
      </c>
      <c r="O589" s="59"/>
      <c r="P589" s="160">
        <f>O589*H589</f>
        <v>0</v>
      </c>
      <c r="Q589" s="160">
        <v>1.5E-3</v>
      </c>
      <c r="R589" s="160">
        <f>Q589*H589</f>
        <v>6.6915000000000002E-2</v>
      </c>
      <c r="S589" s="160">
        <v>0</v>
      </c>
      <c r="T589" s="161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62" t="s">
        <v>251</v>
      </c>
      <c r="AT589" s="162" t="s">
        <v>165</v>
      </c>
      <c r="AU589" s="162" t="s">
        <v>85</v>
      </c>
      <c r="AY589" s="18" t="s">
        <v>163</v>
      </c>
      <c r="BE589" s="163">
        <f>IF(N589="základní",J589,0)</f>
        <v>0</v>
      </c>
      <c r="BF589" s="163">
        <f>IF(N589="snížená",J589,0)</f>
        <v>0</v>
      </c>
      <c r="BG589" s="163">
        <f>IF(N589="zákl. přenesená",J589,0)</f>
        <v>0</v>
      </c>
      <c r="BH589" s="163">
        <f>IF(N589="sníž. přenesená",J589,0)</f>
        <v>0</v>
      </c>
      <c r="BI589" s="163">
        <f>IF(N589="nulová",J589,0)</f>
        <v>0</v>
      </c>
      <c r="BJ589" s="18" t="s">
        <v>83</v>
      </c>
      <c r="BK589" s="163">
        <f>ROUND(I589*H589,2)</f>
        <v>0</v>
      </c>
      <c r="BL589" s="18" t="s">
        <v>251</v>
      </c>
      <c r="BM589" s="162" t="s">
        <v>1050</v>
      </c>
    </row>
    <row r="590" spans="1:65" s="15" customFormat="1" ht="11.25">
      <c r="B590" s="181"/>
      <c r="D590" s="165" t="s">
        <v>172</v>
      </c>
      <c r="E590" s="182" t="s">
        <v>1</v>
      </c>
      <c r="F590" s="183" t="s">
        <v>391</v>
      </c>
      <c r="H590" s="182" t="s">
        <v>1</v>
      </c>
      <c r="I590" s="184"/>
      <c r="L590" s="181"/>
      <c r="M590" s="185"/>
      <c r="N590" s="186"/>
      <c r="O590" s="186"/>
      <c r="P590" s="186"/>
      <c r="Q590" s="186"/>
      <c r="R590" s="186"/>
      <c r="S590" s="186"/>
      <c r="T590" s="187"/>
      <c r="AT590" s="182" t="s">
        <v>172</v>
      </c>
      <c r="AU590" s="182" t="s">
        <v>85</v>
      </c>
      <c r="AV590" s="15" t="s">
        <v>83</v>
      </c>
      <c r="AW590" s="15" t="s">
        <v>32</v>
      </c>
      <c r="AX590" s="15" t="s">
        <v>76</v>
      </c>
      <c r="AY590" s="182" t="s">
        <v>163</v>
      </c>
    </row>
    <row r="591" spans="1:65" s="13" customFormat="1" ht="11.25">
      <c r="B591" s="164"/>
      <c r="D591" s="165" t="s">
        <v>172</v>
      </c>
      <c r="E591" s="166" t="s">
        <v>1</v>
      </c>
      <c r="F591" s="167" t="s">
        <v>1051</v>
      </c>
      <c r="H591" s="168">
        <v>4.8</v>
      </c>
      <c r="I591" s="169"/>
      <c r="L591" s="164"/>
      <c r="M591" s="170"/>
      <c r="N591" s="171"/>
      <c r="O591" s="171"/>
      <c r="P591" s="171"/>
      <c r="Q591" s="171"/>
      <c r="R591" s="171"/>
      <c r="S591" s="171"/>
      <c r="T591" s="172"/>
      <c r="AT591" s="166" t="s">
        <v>172</v>
      </c>
      <c r="AU591" s="166" t="s">
        <v>85</v>
      </c>
      <c r="AV591" s="13" t="s">
        <v>85</v>
      </c>
      <c r="AW591" s="13" t="s">
        <v>32</v>
      </c>
      <c r="AX591" s="13" t="s">
        <v>76</v>
      </c>
      <c r="AY591" s="166" t="s">
        <v>163</v>
      </c>
    </row>
    <row r="592" spans="1:65" s="13" customFormat="1" ht="11.25">
      <c r="B592" s="164"/>
      <c r="D592" s="165" t="s">
        <v>172</v>
      </c>
      <c r="E592" s="166" t="s">
        <v>1</v>
      </c>
      <c r="F592" s="167" t="s">
        <v>1052</v>
      </c>
      <c r="H592" s="168">
        <v>6.7750000000000004</v>
      </c>
      <c r="I592" s="169"/>
      <c r="L592" s="164"/>
      <c r="M592" s="170"/>
      <c r="N592" s="171"/>
      <c r="O592" s="171"/>
      <c r="P592" s="171"/>
      <c r="Q592" s="171"/>
      <c r="R592" s="171"/>
      <c r="S592" s="171"/>
      <c r="T592" s="172"/>
      <c r="AT592" s="166" t="s">
        <v>172</v>
      </c>
      <c r="AU592" s="166" t="s">
        <v>85</v>
      </c>
      <c r="AV592" s="13" t="s">
        <v>85</v>
      </c>
      <c r="AW592" s="13" t="s">
        <v>32</v>
      </c>
      <c r="AX592" s="13" t="s">
        <v>76</v>
      </c>
      <c r="AY592" s="166" t="s">
        <v>163</v>
      </c>
    </row>
    <row r="593" spans="1:65" s="15" customFormat="1" ht="11.25">
      <c r="B593" s="181"/>
      <c r="D593" s="165" t="s">
        <v>172</v>
      </c>
      <c r="E593" s="182" t="s">
        <v>1</v>
      </c>
      <c r="F593" s="183" t="s">
        <v>394</v>
      </c>
      <c r="H593" s="182" t="s">
        <v>1</v>
      </c>
      <c r="I593" s="184"/>
      <c r="L593" s="181"/>
      <c r="M593" s="185"/>
      <c r="N593" s="186"/>
      <c r="O593" s="186"/>
      <c r="P593" s="186"/>
      <c r="Q593" s="186"/>
      <c r="R593" s="186"/>
      <c r="S593" s="186"/>
      <c r="T593" s="187"/>
      <c r="AT593" s="182" t="s">
        <v>172</v>
      </c>
      <c r="AU593" s="182" t="s">
        <v>85</v>
      </c>
      <c r="AV593" s="15" t="s">
        <v>83</v>
      </c>
      <c r="AW593" s="15" t="s">
        <v>32</v>
      </c>
      <c r="AX593" s="15" t="s">
        <v>76</v>
      </c>
      <c r="AY593" s="182" t="s">
        <v>163</v>
      </c>
    </row>
    <row r="594" spans="1:65" s="13" customFormat="1" ht="11.25">
      <c r="B594" s="164"/>
      <c r="D594" s="165" t="s">
        <v>172</v>
      </c>
      <c r="E594" s="166" t="s">
        <v>1</v>
      </c>
      <c r="F594" s="167" t="s">
        <v>1053</v>
      </c>
      <c r="H594" s="168">
        <v>5.0999999999999996</v>
      </c>
      <c r="I594" s="169"/>
      <c r="L594" s="164"/>
      <c r="M594" s="170"/>
      <c r="N594" s="171"/>
      <c r="O594" s="171"/>
      <c r="P594" s="171"/>
      <c r="Q594" s="171"/>
      <c r="R594" s="171"/>
      <c r="S594" s="171"/>
      <c r="T594" s="172"/>
      <c r="AT594" s="166" t="s">
        <v>172</v>
      </c>
      <c r="AU594" s="166" t="s">
        <v>85</v>
      </c>
      <c r="AV594" s="13" t="s">
        <v>85</v>
      </c>
      <c r="AW594" s="13" t="s">
        <v>32</v>
      </c>
      <c r="AX594" s="13" t="s">
        <v>76</v>
      </c>
      <c r="AY594" s="166" t="s">
        <v>163</v>
      </c>
    </row>
    <row r="595" spans="1:65" s="13" customFormat="1" ht="11.25">
      <c r="B595" s="164"/>
      <c r="D595" s="165" t="s">
        <v>172</v>
      </c>
      <c r="E595" s="166" t="s">
        <v>1</v>
      </c>
      <c r="F595" s="167" t="s">
        <v>1054</v>
      </c>
      <c r="H595" s="168">
        <v>5.875</v>
      </c>
      <c r="I595" s="169"/>
      <c r="L595" s="164"/>
      <c r="M595" s="170"/>
      <c r="N595" s="171"/>
      <c r="O595" s="171"/>
      <c r="P595" s="171"/>
      <c r="Q595" s="171"/>
      <c r="R595" s="171"/>
      <c r="S595" s="171"/>
      <c r="T595" s="172"/>
      <c r="AT595" s="166" t="s">
        <v>172</v>
      </c>
      <c r="AU595" s="166" t="s">
        <v>85</v>
      </c>
      <c r="AV595" s="13" t="s">
        <v>85</v>
      </c>
      <c r="AW595" s="13" t="s">
        <v>32</v>
      </c>
      <c r="AX595" s="13" t="s">
        <v>76</v>
      </c>
      <c r="AY595" s="166" t="s">
        <v>163</v>
      </c>
    </row>
    <row r="596" spans="1:65" s="15" customFormat="1" ht="11.25">
      <c r="B596" s="181"/>
      <c r="D596" s="165" t="s">
        <v>172</v>
      </c>
      <c r="E596" s="182" t="s">
        <v>1</v>
      </c>
      <c r="F596" s="183" t="s">
        <v>397</v>
      </c>
      <c r="H596" s="182" t="s">
        <v>1</v>
      </c>
      <c r="I596" s="184"/>
      <c r="L596" s="181"/>
      <c r="M596" s="185"/>
      <c r="N596" s="186"/>
      <c r="O596" s="186"/>
      <c r="P596" s="186"/>
      <c r="Q596" s="186"/>
      <c r="R596" s="186"/>
      <c r="S596" s="186"/>
      <c r="T596" s="187"/>
      <c r="AT596" s="182" t="s">
        <v>172</v>
      </c>
      <c r="AU596" s="182" t="s">
        <v>85</v>
      </c>
      <c r="AV596" s="15" t="s">
        <v>83</v>
      </c>
      <c r="AW596" s="15" t="s">
        <v>32</v>
      </c>
      <c r="AX596" s="15" t="s">
        <v>76</v>
      </c>
      <c r="AY596" s="182" t="s">
        <v>163</v>
      </c>
    </row>
    <row r="597" spans="1:65" s="13" customFormat="1" ht="11.25">
      <c r="B597" s="164"/>
      <c r="D597" s="165" t="s">
        <v>172</v>
      </c>
      <c r="E597" s="166" t="s">
        <v>1</v>
      </c>
      <c r="F597" s="167" t="s">
        <v>1055</v>
      </c>
      <c r="H597" s="168">
        <v>4.5750000000000002</v>
      </c>
      <c r="I597" s="169"/>
      <c r="L597" s="164"/>
      <c r="M597" s="170"/>
      <c r="N597" s="171"/>
      <c r="O597" s="171"/>
      <c r="P597" s="171"/>
      <c r="Q597" s="171"/>
      <c r="R597" s="171"/>
      <c r="S597" s="171"/>
      <c r="T597" s="172"/>
      <c r="AT597" s="166" t="s">
        <v>172</v>
      </c>
      <c r="AU597" s="166" t="s">
        <v>85</v>
      </c>
      <c r="AV597" s="13" t="s">
        <v>85</v>
      </c>
      <c r="AW597" s="13" t="s">
        <v>32</v>
      </c>
      <c r="AX597" s="13" t="s">
        <v>76</v>
      </c>
      <c r="AY597" s="166" t="s">
        <v>163</v>
      </c>
    </row>
    <row r="598" spans="1:65" s="15" customFormat="1" ht="11.25">
      <c r="B598" s="181"/>
      <c r="D598" s="165" t="s">
        <v>172</v>
      </c>
      <c r="E598" s="182" t="s">
        <v>1</v>
      </c>
      <c r="F598" s="183" t="s">
        <v>399</v>
      </c>
      <c r="H598" s="182" t="s">
        <v>1</v>
      </c>
      <c r="I598" s="184"/>
      <c r="L598" s="181"/>
      <c r="M598" s="185"/>
      <c r="N598" s="186"/>
      <c r="O598" s="186"/>
      <c r="P598" s="186"/>
      <c r="Q598" s="186"/>
      <c r="R598" s="186"/>
      <c r="S598" s="186"/>
      <c r="T598" s="187"/>
      <c r="AT598" s="182" t="s">
        <v>172</v>
      </c>
      <c r="AU598" s="182" t="s">
        <v>85</v>
      </c>
      <c r="AV598" s="15" t="s">
        <v>83</v>
      </c>
      <c r="AW598" s="15" t="s">
        <v>32</v>
      </c>
      <c r="AX598" s="15" t="s">
        <v>76</v>
      </c>
      <c r="AY598" s="182" t="s">
        <v>163</v>
      </c>
    </row>
    <row r="599" spans="1:65" s="13" customFormat="1" ht="11.25">
      <c r="B599" s="164"/>
      <c r="D599" s="165" t="s">
        <v>172</v>
      </c>
      <c r="E599" s="166" t="s">
        <v>1</v>
      </c>
      <c r="F599" s="167" t="s">
        <v>1056</v>
      </c>
      <c r="H599" s="168">
        <v>6.7750000000000004</v>
      </c>
      <c r="I599" s="169"/>
      <c r="L599" s="164"/>
      <c r="M599" s="170"/>
      <c r="N599" s="171"/>
      <c r="O599" s="171"/>
      <c r="P599" s="171"/>
      <c r="Q599" s="171"/>
      <c r="R599" s="171"/>
      <c r="S599" s="171"/>
      <c r="T599" s="172"/>
      <c r="AT599" s="166" t="s">
        <v>172</v>
      </c>
      <c r="AU599" s="166" t="s">
        <v>85</v>
      </c>
      <c r="AV599" s="13" t="s">
        <v>85</v>
      </c>
      <c r="AW599" s="13" t="s">
        <v>32</v>
      </c>
      <c r="AX599" s="13" t="s">
        <v>76</v>
      </c>
      <c r="AY599" s="166" t="s">
        <v>163</v>
      </c>
    </row>
    <row r="600" spans="1:65" s="13" customFormat="1" ht="11.25">
      <c r="B600" s="164"/>
      <c r="D600" s="165" t="s">
        <v>172</v>
      </c>
      <c r="E600" s="166" t="s">
        <v>1</v>
      </c>
      <c r="F600" s="167" t="s">
        <v>1057</v>
      </c>
      <c r="H600" s="168">
        <v>1.86</v>
      </c>
      <c r="I600" s="169"/>
      <c r="L600" s="164"/>
      <c r="M600" s="170"/>
      <c r="N600" s="171"/>
      <c r="O600" s="171"/>
      <c r="P600" s="171"/>
      <c r="Q600" s="171"/>
      <c r="R600" s="171"/>
      <c r="S600" s="171"/>
      <c r="T600" s="172"/>
      <c r="AT600" s="166" t="s">
        <v>172</v>
      </c>
      <c r="AU600" s="166" t="s">
        <v>85</v>
      </c>
      <c r="AV600" s="13" t="s">
        <v>85</v>
      </c>
      <c r="AW600" s="13" t="s">
        <v>32</v>
      </c>
      <c r="AX600" s="13" t="s">
        <v>76</v>
      </c>
      <c r="AY600" s="166" t="s">
        <v>163</v>
      </c>
    </row>
    <row r="601" spans="1:65" s="15" customFormat="1" ht="11.25">
      <c r="B601" s="181"/>
      <c r="D601" s="165" t="s">
        <v>172</v>
      </c>
      <c r="E601" s="182" t="s">
        <v>1</v>
      </c>
      <c r="F601" s="183" t="s">
        <v>401</v>
      </c>
      <c r="H601" s="182" t="s">
        <v>1</v>
      </c>
      <c r="I601" s="184"/>
      <c r="L601" s="181"/>
      <c r="M601" s="185"/>
      <c r="N601" s="186"/>
      <c r="O601" s="186"/>
      <c r="P601" s="186"/>
      <c r="Q601" s="186"/>
      <c r="R601" s="186"/>
      <c r="S601" s="186"/>
      <c r="T601" s="187"/>
      <c r="AT601" s="182" t="s">
        <v>172</v>
      </c>
      <c r="AU601" s="182" t="s">
        <v>85</v>
      </c>
      <c r="AV601" s="15" t="s">
        <v>83</v>
      </c>
      <c r="AW601" s="15" t="s">
        <v>32</v>
      </c>
      <c r="AX601" s="15" t="s">
        <v>76</v>
      </c>
      <c r="AY601" s="182" t="s">
        <v>163</v>
      </c>
    </row>
    <row r="602" spans="1:65" s="13" customFormat="1" ht="11.25">
      <c r="B602" s="164"/>
      <c r="D602" s="165" t="s">
        <v>172</v>
      </c>
      <c r="E602" s="166" t="s">
        <v>1</v>
      </c>
      <c r="F602" s="167" t="s">
        <v>1058</v>
      </c>
      <c r="H602" s="168">
        <v>4.9749999999999996</v>
      </c>
      <c r="I602" s="169"/>
      <c r="L602" s="164"/>
      <c r="M602" s="170"/>
      <c r="N602" s="171"/>
      <c r="O602" s="171"/>
      <c r="P602" s="171"/>
      <c r="Q602" s="171"/>
      <c r="R602" s="171"/>
      <c r="S602" s="171"/>
      <c r="T602" s="172"/>
      <c r="AT602" s="166" t="s">
        <v>172</v>
      </c>
      <c r="AU602" s="166" t="s">
        <v>85</v>
      </c>
      <c r="AV602" s="13" t="s">
        <v>85</v>
      </c>
      <c r="AW602" s="13" t="s">
        <v>32</v>
      </c>
      <c r="AX602" s="13" t="s">
        <v>76</v>
      </c>
      <c r="AY602" s="166" t="s">
        <v>163</v>
      </c>
    </row>
    <row r="603" spans="1:65" s="15" customFormat="1" ht="11.25">
      <c r="B603" s="181"/>
      <c r="D603" s="165" t="s">
        <v>172</v>
      </c>
      <c r="E603" s="182" t="s">
        <v>1</v>
      </c>
      <c r="F603" s="183" t="s">
        <v>403</v>
      </c>
      <c r="H603" s="182" t="s">
        <v>1</v>
      </c>
      <c r="I603" s="184"/>
      <c r="L603" s="181"/>
      <c r="M603" s="185"/>
      <c r="N603" s="186"/>
      <c r="O603" s="186"/>
      <c r="P603" s="186"/>
      <c r="Q603" s="186"/>
      <c r="R603" s="186"/>
      <c r="S603" s="186"/>
      <c r="T603" s="187"/>
      <c r="AT603" s="182" t="s">
        <v>172</v>
      </c>
      <c r="AU603" s="182" t="s">
        <v>85</v>
      </c>
      <c r="AV603" s="15" t="s">
        <v>83</v>
      </c>
      <c r="AW603" s="15" t="s">
        <v>32</v>
      </c>
      <c r="AX603" s="15" t="s">
        <v>76</v>
      </c>
      <c r="AY603" s="182" t="s">
        <v>163</v>
      </c>
    </row>
    <row r="604" spans="1:65" s="13" customFormat="1" ht="11.25">
      <c r="B604" s="164"/>
      <c r="D604" s="165" t="s">
        <v>172</v>
      </c>
      <c r="E604" s="166" t="s">
        <v>1</v>
      </c>
      <c r="F604" s="167" t="s">
        <v>1059</v>
      </c>
      <c r="H604" s="168">
        <v>3.875</v>
      </c>
      <c r="I604" s="169"/>
      <c r="L604" s="164"/>
      <c r="M604" s="170"/>
      <c r="N604" s="171"/>
      <c r="O604" s="171"/>
      <c r="P604" s="171"/>
      <c r="Q604" s="171"/>
      <c r="R604" s="171"/>
      <c r="S604" s="171"/>
      <c r="T604" s="172"/>
      <c r="AT604" s="166" t="s">
        <v>172</v>
      </c>
      <c r="AU604" s="166" t="s">
        <v>85</v>
      </c>
      <c r="AV604" s="13" t="s">
        <v>85</v>
      </c>
      <c r="AW604" s="13" t="s">
        <v>32</v>
      </c>
      <c r="AX604" s="13" t="s">
        <v>76</v>
      </c>
      <c r="AY604" s="166" t="s">
        <v>163</v>
      </c>
    </row>
    <row r="605" spans="1:65" s="14" customFormat="1" ht="11.25">
      <c r="B605" s="173"/>
      <c r="D605" s="165" t="s">
        <v>172</v>
      </c>
      <c r="E605" s="174" t="s">
        <v>1</v>
      </c>
      <c r="F605" s="175" t="s">
        <v>174</v>
      </c>
      <c r="H605" s="176">
        <v>44.61</v>
      </c>
      <c r="I605" s="177"/>
      <c r="L605" s="173"/>
      <c r="M605" s="178"/>
      <c r="N605" s="179"/>
      <c r="O605" s="179"/>
      <c r="P605" s="179"/>
      <c r="Q605" s="179"/>
      <c r="R605" s="179"/>
      <c r="S605" s="179"/>
      <c r="T605" s="180"/>
      <c r="AT605" s="174" t="s">
        <v>172</v>
      </c>
      <c r="AU605" s="174" t="s">
        <v>85</v>
      </c>
      <c r="AV605" s="14" t="s">
        <v>170</v>
      </c>
      <c r="AW605" s="14" t="s">
        <v>32</v>
      </c>
      <c r="AX605" s="14" t="s">
        <v>83</v>
      </c>
      <c r="AY605" s="174" t="s">
        <v>163</v>
      </c>
    </row>
    <row r="606" spans="1:65" s="2" customFormat="1" ht="24.2" customHeight="1">
      <c r="A606" s="33"/>
      <c r="B606" s="150"/>
      <c r="C606" s="151" t="s">
        <v>1060</v>
      </c>
      <c r="D606" s="151" t="s">
        <v>165</v>
      </c>
      <c r="E606" s="152" t="s">
        <v>1061</v>
      </c>
      <c r="F606" s="153" t="s">
        <v>1062</v>
      </c>
      <c r="G606" s="154" t="s">
        <v>168</v>
      </c>
      <c r="H606" s="155">
        <v>167</v>
      </c>
      <c r="I606" s="156"/>
      <c r="J606" s="157">
        <f>ROUND(I606*H606,2)</f>
        <v>0</v>
      </c>
      <c r="K606" s="153" t="s">
        <v>169</v>
      </c>
      <c r="L606" s="34"/>
      <c r="M606" s="158" t="s">
        <v>1</v>
      </c>
      <c r="N606" s="159" t="s">
        <v>41</v>
      </c>
      <c r="O606" s="59"/>
      <c r="P606" s="160">
        <f>O606*H606</f>
        <v>0</v>
      </c>
      <c r="Q606" s="160">
        <v>7.3000000000000001E-3</v>
      </c>
      <c r="R606" s="160">
        <f>Q606*H606</f>
        <v>1.2191000000000001</v>
      </c>
      <c r="S606" s="160">
        <v>0</v>
      </c>
      <c r="T606" s="161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62" t="s">
        <v>251</v>
      </c>
      <c r="AT606" s="162" t="s">
        <v>165</v>
      </c>
      <c r="AU606" s="162" t="s">
        <v>85</v>
      </c>
      <c r="AY606" s="18" t="s">
        <v>163</v>
      </c>
      <c r="BE606" s="163">
        <f>IF(N606="základní",J606,0)</f>
        <v>0</v>
      </c>
      <c r="BF606" s="163">
        <f>IF(N606="snížená",J606,0)</f>
        <v>0</v>
      </c>
      <c r="BG606" s="163">
        <f>IF(N606="zákl. přenesená",J606,0)</f>
        <v>0</v>
      </c>
      <c r="BH606" s="163">
        <f>IF(N606="sníž. přenesená",J606,0)</f>
        <v>0</v>
      </c>
      <c r="BI606" s="163">
        <f>IF(N606="nulová",J606,0)</f>
        <v>0</v>
      </c>
      <c r="BJ606" s="18" t="s">
        <v>83</v>
      </c>
      <c r="BK606" s="163">
        <f>ROUND(I606*H606,2)</f>
        <v>0</v>
      </c>
      <c r="BL606" s="18" t="s">
        <v>251</v>
      </c>
      <c r="BM606" s="162" t="s">
        <v>1063</v>
      </c>
    </row>
    <row r="607" spans="1:65" s="15" customFormat="1" ht="11.25">
      <c r="B607" s="181"/>
      <c r="D607" s="165" t="s">
        <v>172</v>
      </c>
      <c r="E607" s="182" t="s">
        <v>1</v>
      </c>
      <c r="F607" s="183" t="s">
        <v>391</v>
      </c>
      <c r="H607" s="182" t="s">
        <v>1</v>
      </c>
      <c r="I607" s="184"/>
      <c r="L607" s="181"/>
      <c r="M607" s="185"/>
      <c r="N607" s="186"/>
      <c r="O607" s="186"/>
      <c r="P607" s="186"/>
      <c r="Q607" s="186"/>
      <c r="R607" s="186"/>
      <c r="S607" s="186"/>
      <c r="T607" s="187"/>
      <c r="AT607" s="182" t="s">
        <v>172</v>
      </c>
      <c r="AU607" s="182" t="s">
        <v>85</v>
      </c>
      <c r="AV607" s="15" t="s">
        <v>83</v>
      </c>
      <c r="AW607" s="15" t="s">
        <v>32</v>
      </c>
      <c r="AX607" s="15" t="s">
        <v>76</v>
      </c>
      <c r="AY607" s="182" t="s">
        <v>163</v>
      </c>
    </row>
    <row r="608" spans="1:65" s="13" customFormat="1" ht="11.25">
      <c r="B608" s="164"/>
      <c r="D608" s="165" t="s">
        <v>172</v>
      </c>
      <c r="E608" s="166" t="s">
        <v>1</v>
      </c>
      <c r="F608" s="167" t="s">
        <v>1064</v>
      </c>
      <c r="H608" s="168">
        <v>16</v>
      </c>
      <c r="I608" s="169"/>
      <c r="L608" s="164"/>
      <c r="M608" s="170"/>
      <c r="N608" s="171"/>
      <c r="O608" s="171"/>
      <c r="P608" s="171"/>
      <c r="Q608" s="171"/>
      <c r="R608" s="171"/>
      <c r="S608" s="171"/>
      <c r="T608" s="172"/>
      <c r="AT608" s="166" t="s">
        <v>172</v>
      </c>
      <c r="AU608" s="166" t="s">
        <v>85</v>
      </c>
      <c r="AV608" s="13" t="s">
        <v>85</v>
      </c>
      <c r="AW608" s="13" t="s">
        <v>32</v>
      </c>
      <c r="AX608" s="13" t="s">
        <v>76</v>
      </c>
      <c r="AY608" s="166" t="s">
        <v>163</v>
      </c>
    </row>
    <row r="609" spans="1:65" s="13" customFormat="1" ht="11.25">
      <c r="B609" s="164"/>
      <c r="D609" s="165" t="s">
        <v>172</v>
      </c>
      <c r="E609" s="166" t="s">
        <v>1</v>
      </c>
      <c r="F609" s="167" t="s">
        <v>1065</v>
      </c>
      <c r="H609" s="168">
        <v>25.5</v>
      </c>
      <c r="I609" s="169"/>
      <c r="L609" s="164"/>
      <c r="M609" s="170"/>
      <c r="N609" s="171"/>
      <c r="O609" s="171"/>
      <c r="P609" s="171"/>
      <c r="Q609" s="171"/>
      <c r="R609" s="171"/>
      <c r="S609" s="171"/>
      <c r="T609" s="172"/>
      <c r="AT609" s="166" t="s">
        <v>172</v>
      </c>
      <c r="AU609" s="166" t="s">
        <v>85</v>
      </c>
      <c r="AV609" s="13" t="s">
        <v>85</v>
      </c>
      <c r="AW609" s="13" t="s">
        <v>32</v>
      </c>
      <c r="AX609" s="13" t="s">
        <v>76</v>
      </c>
      <c r="AY609" s="166" t="s">
        <v>163</v>
      </c>
    </row>
    <row r="610" spans="1:65" s="15" customFormat="1" ht="11.25">
      <c r="B610" s="181"/>
      <c r="D610" s="165" t="s">
        <v>172</v>
      </c>
      <c r="E610" s="182" t="s">
        <v>1</v>
      </c>
      <c r="F610" s="183" t="s">
        <v>394</v>
      </c>
      <c r="H610" s="182" t="s">
        <v>1</v>
      </c>
      <c r="I610" s="184"/>
      <c r="L610" s="181"/>
      <c r="M610" s="185"/>
      <c r="N610" s="186"/>
      <c r="O610" s="186"/>
      <c r="P610" s="186"/>
      <c r="Q610" s="186"/>
      <c r="R610" s="186"/>
      <c r="S610" s="186"/>
      <c r="T610" s="187"/>
      <c r="AT610" s="182" t="s">
        <v>172</v>
      </c>
      <c r="AU610" s="182" t="s">
        <v>85</v>
      </c>
      <c r="AV610" s="15" t="s">
        <v>83</v>
      </c>
      <c r="AW610" s="15" t="s">
        <v>32</v>
      </c>
      <c r="AX610" s="15" t="s">
        <v>76</v>
      </c>
      <c r="AY610" s="182" t="s">
        <v>163</v>
      </c>
    </row>
    <row r="611" spans="1:65" s="13" customFormat="1" ht="11.25">
      <c r="B611" s="164"/>
      <c r="D611" s="165" t="s">
        <v>172</v>
      </c>
      <c r="E611" s="166" t="s">
        <v>1</v>
      </c>
      <c r="F611" s="167" t="s">
        <v>1066</v>
      </c>
      <c r="H611" s="168">
        <v>17.2</v>
      </c>
      <c r="I611" s="169"/>
      <c r="L611" s="164"/>
      <c r="M611" s="170"/>
      <c r="N611" s="171"/>
      <c r="O611" s="171"/>
      <c r="P611" s="171"/>
      <c r="Q611" s="171"/>
      <c r="R611" s="171"/>
      <c r="S611" s="171"/>
      <c r="T611" s="172"/>
      <c r="AT611" s="166" t="s">
        <v>172</v>
      </c>
      <c r="AU611" s="166" t="s">
        <v>85</v>
      </c>
      <c r="AV611" s="13" t="s">
        <v>85</v>
      </c>
      <c r="AW611" s="13" t="s">
        <v>32</v>
      </c>
      <c r="AX611" s="13" t="s">
        <v>76</v>
      </c>
      <c r="AY611" s="166" t="s">
        <v>163</v>
      </c>
    </row>
    <row r="612" spans="1:65" s="13" customFormat="1" ht="11.25">
      <c r="B612" s="164"/>
      <c r="D612" s="165" t="s">
        <v>172</v>
      </c>
      <c r="E612" s="166" t="s">
        <v>1</v>
      </c>
      <c r="F612" s="167" t="s">
        <v>1067</v>
      </c>
      <c r="H612" s="168">
        <v>21.9</v>
      </c>
      <c r="I612" s="169"/>
      <c r="L612" s="164"/>
      <c r="M612" s="170"/>
      <c r="N612" s="171"/>
      <c r="O612" s="171"/>
      <c r="P612" s="171"/>
      <c r="Q612" s="171"/>
      <c r="R612" s="171"/>
      <c r="S612" s="171"/>
      <c r="T612" s="172"/>
      <c r="AT612" s="166" t="s">
        <v>172</v>
      </c>
      <c r="AU612" s="166" t="s">
        <v>85</v>
      </c>
      <c r="AV612" s="13" t="s">
        <v>85</v>
      </c>
      <c r="AW612" s="13" t="s">
        <v>32</v>
      </c>
      <c r="AX612" s="13" t="s">
        <v>76</v>
      </c>
      <c r="AY612" s="166" t="s">
        <v>163</v>
      </c>
    </row>
    <row r="613" spans="1:65" s="15" customFormat="1" ht="11.25">
      <c r="B613" s="181"/>
      <c r="D613" s="165" t="s">
        <v>172</v>
      </c>
      <c r="E613" s="182" t="s">
        <v>1</v>
      </c>
      <c r="F613" s="183" t="s">
        <v>397</v>
      </c>
      <c r="H613" s="182" t="s">
        <v>1</v>
      </c>
      <c r="I613" s="184"/>
      <c r="L613" s="181"/>
      <c r="M613" s="185"/>
      <c r="N613" s="186"/>
      <c r="O613" s="186"/>
      <c r="P613" s="186"/>
      <c r="Q613" s="186"/>
      <c r="R613" s="186"/>
      <c r="S613" s="186"/>
      <c r="T613" s="187"/>
      <c r="AT613" s="182" t="s">
        <v>172</v>
      </c>
      <c r="AU613" s="182" t="s">
        <v>85</v>
      </c>
      <c r="AV613" s="15" t="s">
        <v>83</v>
      </c>
      <c r="AW613" s="15" t="s">
        <v>32</v>
      </c>
      <c r="AX613" s="15" t="s">
        <v>76</v>
      </c>
      <c r="AY613" s="182" t="s">
        <v>163</v>
      </c>
    </row>
    <row r="614" spans="1:65" s="13" customFormat="1" ht="11.25">
      <c r="B614" s="164"/>
      <c r="D614" s="165" t="s">
        <v>172</v>
      </c>
      <c r="E614" s="166" t="s">
        <v>1</v>
      </c>
      <c r="F614" s="167" t="s">
        <v>1068</v>
      </c>
      <c r="H614" s="168">
        <v>16.7</v>
      </c>
      <c r="I614" s="169"/>
      <c r="L614" s="164"/>
      <c r="M614" s="170"/>
      <c r="N614" s="171"/>
      <c r="O614" s="171"/>
      <c r="P614" s="171"/>
      <c r="Q614" s="171"/>
      <c r="R614" s="171"/>
      <c r="S614" s="171"/>
      <c r="T614" s="172"/>
      <c r="AT614" s="166" t="s">
        <v>172</v>
      </c>
      <c r="AU614" s="166" t="s">
        <v>85</v>
      </c>
      <c r="AV614" s="13" t="s">
        <v>85</v>
      </c>
      <c r="AW614" s="13" t="s">
        <v>32</v>
      </c>
      <c r="AX614" s="13" t="s">
        <v>76</v>
      </c>
      <c r="AY614" s="166" t="s">
        <v>163</v>
      </c>
    </row>
    <row r="615" spans="1:65" s="15" customFormat="1" ht="11.25">
      <c r="B615" s="181"/>
      <c r="D615" s="165" t="s">
        <v>172</v>
      </c>
      <c r="E615" s="182" t="s">
        <v>1</v>
      </c>
      <c r="F615" s="183" t="s">
        <v>399</v>
      </c>
      <c r="H615" s="182" t="s">
        <v>1</v>
      </c>
      <c r="I615" s="184"/>
      <c r="L615" s="181"/>
      <c r="M615" s="185"/>
      <c r="N615" s="186"/>
      <c r="O615" s="186"/>
      <c r="P615" s="186"/>
      <c r="Q615" s="186"/>
      <c r="R615" s="186"/>
      <c r="S615" s="186"/>
      <c r="T615" s="187"/>
      <c r="AT615" s="182" t="s">
        <v>172</v>
      </c>
      <c r="AU615" s="182" t="s">
        <v>85</v>
      </c>
      <c r="AV615" s="15" t="s">
        <v>83</v>
      </c>
      <c r="AW615" s="15" t="s">
        <v>32</v>
      </c>
      <c r="AX615" s="15" t="s">
        <v>76</v>
      </c>
      <c r="AY615" s="182" t="s">
        <v>163</v>
      </c>
    </row>
    <row r="616" spans="1:65" s="13" customFormat="1" ht="11.25">
      <c r="B616" s="164"/>
      <c r="D616" s="165" t="s">
        <v>172</v>
      </c>
      <c r="E616" s="166" t="s">
        <v>1</v>
      </c>
      <c r="F616" s="167" t="s">
        <v>1069</v>
      </c>
      <c r="H616" s="168">
        <v>23.7</v>
      </c>
      <c r="I616" s="169"/>
      <c r="L616" s="164"/>
      <c r="M616" s="170"/>
      <c r="N616" s="171"/>
      <c r="O616" s="171"/>
      <c r="P616" s="171"/>
      <c r="Q616" s="171"/>
      <c r="R616" s="171"/>
      <c r="S616" s="171"/>
      <c r="T616" s="172"/>
      <c r="AT616" s="166" t="s">
        <v>172</v>
      </c>
      <c r="AU616" s="166" t="s">
        <v>85</v>
      </c>
      <c r="AV616" s="13" t="s">
        <v>85</v>
      </c>
      <c r="AW616" s="13" t="s">
        <v>32</v>
      </c>
      <c r="AX616" s="13" t="s">
        <v>76</v>
      </c>
      <c r="AY616" s="166" t="s">
        <v>163</v>
      </c>
    </row>
    <row r="617" spans="1:65" s="15" customFormat="1" ht="11.25">
      <c r="B617" s="181"/>
      <c r="D617" s="165" t="s">
        <v>172</v>
      </c>
      <c r="E617" s="182" t="s">
        <v>1</v>
      </c>
      <c r="F617" s="183" t="s">
        <v>401</v>
      </c>
      <c r="H617" s="182" t="s">
        <v>1</v>
      </c>
      <c r="I617" s="184"/>
      <c r="L617" s="181"/>
      <c r="M617" s="185"/>
      <c r="N617" s="186"/>
      <c r="O617" s="186"/>
      <c r="P617" s="186"/>
      <c r="Q617" s="186"/>
      <c r="R617" s="186"/>
      <c r="S617" s="186"/>
      <c r="T617" s="187"/>
      <c r="AT617" s="182" t="s">
        <v>172</v>
      </c>
      <c r="AU617" s="182" t="s">
        <v>85</v>
      </c>
      <c r="AV617" s="15" t="s">
        <v>83</v>
      </c>
      <c r="AW617" s="15" t="s">
        <v>32</v>
      </c>
      <c r="AX617" s="15" t="s">
        <v>76</v>
      </c>
      <c r="AY617" s="182" t="s">
        <v>163</v>
      </c>
    </row>
    <row r="618" spans="1:65" s="13" customFormat="1" ht="11.25">
      <c r="B618" s="164"/>
      <c r="D618" s="165" t="s">
        <v>172</v>
      </c>
      <c r="E618" s="166" t="s">
        <v>1</v>
      </c>
      <c r="F618" s="167" t="s">
        <v>1070</v>
      </c>
      <c r="H618" s="168">
        <v>18.100000000000001</v>
      </c>
      <c r="I618" s="169"/>
      <c r="L618" s="164"/>
      <c r="M618" s="170"/>
      <c r="N618" s="171"/>
      <c r="O618" s="171"/>
      <c r="P618" s="171"/>
      <c r="Q618" s="171"/>
      <c r="R618" s="171"/>
      <c r="S618" s="171"/>
      <c r="T618" s="172"/>
      <c r="AT618" s="166" t="s">
        <v>172</v>
      </c>
      <c r="AU618" s="166" t="s">
        <v>85</v>
      </c>
      <c r="AV618" s="13" t="s">
        <v>85</v>
      </c>
      <c r="AW618" s="13" t="s">
        <v>32</v>
      </c>
      <c r="AX618" s="13" t="s">
        <v>76</v>
      </c>
      <c r="AY618" s="166" t="s">
        <v>163</v>
      </c>
    </row>
    <row r="619" spans="1:65" s="15" customFormat="1" ht="11.25">
      <c r="B619" s="181"/>
      <c r="D619" s="165" t="s">
        <v>172</v>
      </c>
      <c r="E619" s="182" t="s">
        <v>1</v>
      </c>
      <c r="F619" s="183" t="s">
        <v>403</v>
      </c>
      <c r="H619" s="182" t="s">
        <v>1</v>
      </c>
      <c r="I619" s="184"/>
      <c r="L619" s="181"/>
      <c r="M619" s="185"/>
      <c r="N619" s="186"/>
      <c r="O619" s="186"/>
      <c r="P619" s="186"/>
      <c r="Q619" s="186"/>
      <c r="R619" s="186"/>
      <c r="S619" s="186"/>
      <c r="T619" s="187"/>
      <c r="AT619" s="182" t="s">
        <v>172</v>
      </c>
      <c r="AU619" s="182" t="s">
        <v>85</v>
      </c>
      <c r="AV619" s="15" t="s">
        <v>83</v>
      </c>
      <c r="AW619" s="15" t="s">
        <v>32</v>
      </c>
      <c r="AX619" s="15" t="s">
        <v>76</v>
      </c>
      <c r="AY619" s="182" t="s">
        <v>163</v>
      </c>
    </row>
    <row r="620" spans="1:65" s="13" customFormat="1" ht="11.25">
      <c r="B620" s="164"/>
      <c r="D620" s="165" t="s">
        <v>172</v>
      </c>
      <c r="E620" s="166" t="s">
        <v>1</v>
      </c>
      <c r="F620" s="167" t="s">
        <v>1071</v>
      </c>
      <c r="H620" s="168">
        <v>13.9</v>
      </c>
      <c r="I620" s="169"/>
      <c r="L620" s="164"/>
      <c r="M620" s="170"/>
      <c r="N620" s="171"/>
      <c r="O620" s="171"/>
      <c r="P620" s="171"/>
      <c r="Q620" s="171"/>
      <c r="R620" s="171"/>
      <c r="S620" s="171"/>
      <c r="T620" s="172"/>
      <c r="AT620" s="166" t="s">
        <v>172</v>
      </c>
      <c r="AU620" s="166" t="s">
        <v>85</v>
      </c>
      <c r="AV620" s="13" t="s">
        <v>85</v>
      </c>
      <c r="AW620" s="13" t="s">
        <v>32</v>
      </c>
      <c r="AX620" s="13" t="s">
        <v>76</v>
      </c>
      <c r="AY620" s="166" t="s">
        <v>163</v>
      </c>
    </row>
    <row r="621" spans="1:65" s="15" customFormat="1" ht="11.25">
      <c r="B621" s="181"/>
      <c r="D621" s="165" t="s">
        <v>172</v>
      </c>
      <c r="E621" s="182" t="s">
        <v>1</v>
      </c>
      <c r="F621" s="183" t="s">
        <v>1072</v>
      </c>
      <c r="H621" s="182" t="s">
        <v>1</v>
      </c>
      <c r="I621" s="184"/>
      <c r="L621" s="181"/>
      <c r="M621" s="185"/>
      <c r="N621" s="186"/>
      <c r="O621" s="186"/>
      <c r="P621" s="186"/>
      <c r="Q621" s="186"/>
      <c r="R621" s="186"/>
      <c r="S621" s="186"/>
      <c r="T621" s="187"/>
      <c r="AT621" s="182" t="s">
        <v>172</v>
      </c>
      <c r="AU621" s="182" t="s">
        <v>85</v>
      </c>
      <c r="AV621" s="15" t="s">
        <v>83</v>
      </c>
      <c r="AW621" s="15" t="s">
        <v>32</v>
      </c>
      <c r="AX621" s="15" t="s">
        <v>76</v>
      </c>
      <c r="AY621" s="182" t="s">
        <v>163</v>
      </c>
    </row>
    <row r="622" spans="1:65" s="13" customFormat="1" ht="11.25">
      <c r="B622" s="164"/>
      <c r="D622" s="165" t="s">
        <v>172</v>
      </c>
      <c r="E622" s="166" t="s">
        <v>1</v>
      </c>
      <c r="F622" s="167" t="s">
        <v>1073</v>
      </c>
      <c r="H622" s="168">
        <v>14</v>
      </c>
      <c r="I622" s="169"/>
      <c r="L622" s="164"/>
      <c r="M622" s="170"/>
      <c r="N622" s="171"/>
      <c r="O622" s="171"/>
      <c r="P622" s="171"/>
      <c r="Q622" s="171"/>
      <c r="R622" s="171"/>
      <c r="S622" s="171"/>
      <c r="T622" s="172"/>
      <c r="AT622" s="166" t="s">
        <v>172</v>
      </c>
      <c r="AU622" s="166" t="s">
        <v>85</v>
      </c>
      <c r="AV622" s="13" t="s">
        <v>85</v>
      </c>
      <c r="AW622" s="13" t="s">
        <v>32</v>
      </c>
      <c r="AX622" s="13" t="s">
        <v>76</v>
      </c>
      <c r="AY622" s="166" t="s">
        <v>163</v>
      </c>
    </row>
    <row r="623" spans="1:65" s="14" customFormat="1" ht="11.25">
      <c r="B623" s="173"/>
      <c r="D623" s="165" t="s">
        <v>172</v>
      </c>
      <c r="E623" s="174" t="s">
        <v>108</v>
      </c>
      <c r="F623" s="175" t="s">
        <v>174</v>
      </c>
      <c r="H623" s="176">
        <v>167</v>
      </c>
      <c r="I623" s="177"/>
      <c r="L623" s="173"/>
      <c r="M623" s="178"/>
      <c r="N623" s="179"/>
      <c r="O623" s="179"/>
      <c r="P623" s="179"/>
      <c r="Q623" s="179"/>
      <c r="R623" s="179"/>
      <c r="S623" s="179"/>
      <c r="T623" s="180"/>
      <c r="AT623" s="174" t="s">
        <v>172</v>
      </c>
      <c r="AU623" s="174" t="s">
        <v>85</v>
      </c>
      <c r="AV623" s="14" t="s">
        <v>170</v>
      </c>
      <c r="AW623" s="14" t="s">
        <v>32</v>
      </c>
      <c r="AX623" s="14" t="s">
        <v>83</v>
      </c>
      <c r="AY623" s="174" t="s">
        <v>163</v>
      </c>
    </row>
    <row r="624" spans="1:65" s="2" customFormat="1" ht="16.5" customHeight="1">
      <c r="A624" s="33"/>
      <c r="B624" s="150"/>
      <c r="C624" s="188" t="s">
        <v>1074</v>
      </c>
      <c r="D624" s="188" t="s">
        <v>246</v>
      </c>
      <c r="E624" s="189" t="s">
        <v>1075</v>
      </c>
      <c r="F624" s="190" t="s">
        <v>1076</v>
      </c>
      <c r="G624" s="191" t="s">
        <v>168</v>
      </c>
      <c r="H624" s="192">
        <v>192.05</v>
      </c>
      <c r="I624" s="193"/>
      <c r="J624" s="194">
        <f>ROUND(I624*H624,2)</f>
        <v>0</v>
      </c>
      <c r="K624" s="190" t="s">
        <v>169</v>
      </c>
      <c r="L624" s="195"/>
      <c r="M624" s="196" t="s">
        <v>1</v>
      </c>
      <c r="N624" s="197" t="s">
        <v>41</v>
      </c>
      <c r="O624" s="59"/>
      <c r="P624" s="160">
        <f>O624*H624</f>
        <v>0</v>
      </c>
      <c r="Q624" s="160">
        <v>1.29E-2</v>
      </c>
      <c r="R624" s="160">
        <f>Q624*H624</f>
        <v>2.4774450000000003</v>
      </c>
      <c r="S624" s="160">
        <v>0</v>
      </c>
      <c r="T624" s="161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62" t="s">
        <v>341</v>
      </c>
      <c r="AT624" s="162" t="s">
        <v>246</v>
      </c>
      <c r="AU624" s="162" t="s">
        <v>85</v>
      </c>
      <c r="AY624" s="18" t="s">
        <v>163</v>
      </c>
      <c r="BE624" s="163">
        <f>IF(N624="základní",J624,0)</f>
        <v>0</v>
      </c>
      <c r="BF624" s="163">
        <f>IF(N624="snížená",J624,0)</f>
        <v>0</v>
      </c>
      <c r="BG624" s="163">
        <f>IF(N624="zákl. přenesená",J624,0)</f>
        <v>0</v>
      </c>
      <c r="BH624" s="163">
        <f>IF(N624="sníž. přenesená",J624,0)</f>
        <v>0</v>
      </c>
      <c r="BI624" s="163">
        <f>IF(N624="nulová",J624,0)</f>
        <v>0</v>
      </c>
      <c r="BJ624" s="18" t="s">
        <v>83</v>
      </c>
      <c r="BK624" s="163">
        <f>ROUND(I624*H624,2)</f>
        <v>0</v>
      </c>
      <c r="BL624" s="18" t="s">
        <v>251</v>
      </c>
      <c r="BM624" s="162" t="s">
        <v>1077</v>
      </c>
    </row>
    <row r="625" spans="1:65" s="13" customFormat="1" ht="11.25">
      <c r="B625" s="164"/>
      <c r="D625" s="165" t="s">
        <v>172</v>
      </c>
      <c r="F625" s="167" t="s">
        <v>1078</v>
      </c>
      <c r="H625" s="168">
        <v>192.05</v>
      </c>
      <c r="I625" s="169"/>
      <c r="L625" s="164"/>
      <c r="M625" s="170"/>
      <c r="N625" s="171"/>
      <c r="O625" s="171"/>
      <c r="P625" s="171"/>
      <c r="Q625" s="171"/>
      <c r="R625" s="171"/>
      <c r="S625" s="171"/>
      <c r="T625" s="172"/>
      <c r="AT625" s="166" t="s">
        <v>172</v>
      </c>
      <c r="AU625" s="166" t="s">
        <v>85</v>
      </c>
      <c r="AV625" s="13" t="s">
        <v>85</v>
      </c>
      <c r="AW625" s="13" t="s">
        <v>3</v>
      </c>
      <c r="AX625" s="13" t="s">
        <v>83</v>
      </c>
      <c r="AY625" s="166" t="s">
        <v>163</v>
      </c>
    </row>
    <row r="626" spans="1:65" s="2" customFormat="1" ht="24.2" customHeight="1">
      <c r="A626" s="33"/>
      <c r="B626" s="150"/>
      <c r="C626" s="151" t="s">
        <v>1079</v>
      </c>
      <c r="D626" s="151" t="s">
        <v>165</v>
      </c>
      <c r="E626" s="152" t="s">
        <v>1080</v>
      </c>
      <c r="F626" s="153" t="s">
        <v>1081</v>
      </c>
      <c r="G626" s="154" t="s">
        <v>168</v>
      </c>
      <c r="H626" s="155">
        <v>167</v>
      </c>
      <c r="I626" s="156"/>
      <c r="J626" s="157">
        <f>ROUND(I626*H626,2)</f>
        <v>0</v>
      </c>
      <c r="K626" s="153" t="s">
        <v>169</v>
      </c>
      <c r="L626" s="34"/>
      <c r="M626" s="158" t="s">
        <v>1</v>
      </c>
      <c r="N626" s="159" t="s">
        <v>41</v>
      </c>
      <c r="O626" s="59"/>
      <c r="P626" s="160">
        <f>O626*H626</f>
        <v>0</v>
      </c>
      <c r="Q626" s="160">
        <v>0</v>
      </c>
      <c r="R626" s="160">
        <f>Q626*H626</f>
        <v>0</v>
      </c>
      <c r="S626" s="160">
        <v>0</v>
      </c>
      <c r="T626" s="161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162" t="s">
        <v>251</v>
      </c>
      <c r="AT626" s="162" t="s">
        <v>165</v>
      </c>
      <c r="AU626" s="162" t="s">
        <v>85</v>
      </c>
      <c r="AY626" s="18" t="s">
        <v>163</v>
      </c>
      <c r="BE626" s="163">
        <f>IF(N626="základní",J626,0)</f>
        <v>0</v>
      </c>
      <c r="BF626" s="163">
        <f>IF(N626="snížená",J626,0)</f>
        <v>0</v>
      </c>
      <c r="BG626" s="163">
        <f>IF(N626="zákl. přenesená",J626,0)</f>
        <v>0</v>
      </c>
      <c r="BH626" s="163">
        <f>IF(N626="sníž. přenesená",J626,0)</f>
        <v>0</v>
      </c>
      <c r="BI626" s="163">
        <f>IF(N626="nulová",J626,0)</f>
        <v>0</v>
      </c>
      <c r="BJ626" s="18" t="s">
        <v>83</v>
      </c>
      <c r="BK626" s="163">
        <f>ROUND(I626*H626,2)</f>
        <v>0</v>
      </c>
      <c r="BL626" s="18" t="s">
        <v>251</v>
      </c>
      <c r="BM626" s="162" t="s">
        <v>1082</v>
      </c>
    </row>
    <row r="627" spans="1:65" s="13" customFormat="1" ht="11.25">
      <c r="B627" s="164"/>
      <c r="D627" s="165" t="s">
        <v>172</v>
      </c>
      <c r="E627" s="166" t="s">
        <v>1</v>
      </c>
      <c r="F627" s="167" t="s">
        <v>108</v>
      </c>
      <c r="H627" s="168">
        <v>167</v>
      </c>
      <c r="I627" s="169"/>
      <c r="L627" s="164"/>
      <c r="M627" s="170"/>
      <c r="N627" s="171"/>
      <c r="O627" s="171"/>
      <c r="P627" s="171"/>
      <c r="Q627" s="171"/>
      <c r="R627" s="171"/>
      <c r="S627" s="171"/>
      <c r="T627" s="172"/>
      <c r="AT627" s="166" t="s">
        <v>172</v>
      </c>
      <c r="AU627" s="166" t="s">
        <v>85</v>
      </c>
      <c r="AV627" s="13" t="s">
        <v>85</v>
      </c>
      <c r="AW627" s="13" t="s">
        <v>32</v>
      </c>
      <c r="AX627" s="13" t="s">
        <v>83</v>
      </c>
      <c r="AY627" s="166" t="s">
        <v>163</v>
      </c>
    </row>
    <row r="628" spans="1:65" s="2" customFormat="1" ht="24.2" customHeight="1">
      <c r="A628" s="33"/>
      <c r="B628" s="150"/>
      <c r="C628" s="151" t="s">
        <v>1083</v>
      </c>
      <c r="D628" s="151" t="s">
        <v>165</v>
      </c>
      <c r="E628" s="152" t="s">
        <v>1084</v>
      </c>
      <c r="F628" s="153" t="s">
        <v>1085</v>
      </c>
      <c r="G628" s="154" t="s">
        <v>168</v>
      </c>
      <c r="H628" s="155">
        <v>167</v>
      </c>
      <c r="I628" s="156"/>
      <c r="J628" s="157">
        <f>ROUND(I628*H628,2)</f>
        <v>0</v>
      </c>
      <c r="K628" s="153" t="s">
        <v>169</v>
      </c>
      <c r="L628" s="34"/>
      <c r="M628" s="158" t="s">
        <v>1</v>
      </c>
      <c r="N628" s="159" t="s">
        <v>41</v>
      </c>
      <c r="O628" s="59"/>
      <c r="P628" s="160">
        <f>O628*H628</f>
        <v>0</v>
      </c>
      <c r="Q628" s="160">
        <v>0</v>
      </c>
      <c r="R628" s="160">
        <f>Q628*H628</f>
        <v>0</v>
      </c>
      <c r="S628" s="160">
        <v>0</v>
      </c>
      <c r="T628" s="161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62" t="s">
        <v>251</v>
      </c>
      <c r="AT628" s="162" t="s">
        <v>165</v>
      </c>
      <c r="AU628" s="162" t="s">
        <v>85</v>
      </c>
      <c r="AY628" s="18" t="s">
        <v>163</v>
      </c>
      <c r="BE628" s="163">
        <f>IF(N628="základní",J628,0)</f>
        <v>0</v>
      </c>
      <c r="BF628" s="163">
        <f>IF(N628="snížená",J628,0)</f>
        <v>0</v>
      </c>
      <c r="BG628" s="163">
        <f>IF(N628="zákl. přenesená",J628,0)</f>
        <v>0</v>
      </c>
      <c r="BH628" s="163">
        <f>IF(N628="sníž. přenesená",J628,0)</f>
        <v>0</v>
      </c>
      <c r="BI628" s="163">
        <f>IF(N628="nulová",J628,0)</f>
        <v>0</v>
      </c>
      <c r="BJ628" s="18" t="s">
        <v>83</v>
      </c>
      <c r="BK628" s="163">
        <f>ROUND(I628*H628,2)</f>
        <v>0</v>
      </c>
      <c r="BL628" s="18" t="s">
        <v>251</v>
      </c>
      <c r="BM628" s="162" t="s">
        <v>1086</v>
      </c>
    </row>
    <row r="629" spans="1:65" s="13" customFormat="1" ht="11.25">
      <c r="B629" s="164"/>
      <c r="D629" s="165" t="s">
        <v>172</v>
      </c>
      <c r="E629" s="166" t="s">
        <v>1</v>
      </c>
      <c r="F629" s="167" t="s">
        <v>108</v>
      </c>
      <c r="H629" s="168">
        <v>167</v>
      </c>
      <c r="I629" s="169"/>
      <c r="L629" s="164"/>
      <c r="M629" s="170"/>
      <c r="N629" s="171"/>
      <c r="O629" s="171"/>
      <c r="P629" s="171"/>
      <c r="Q629" s="171"/>
      <c r="R629" s="171"/>
      <c r="S629" s="171"/>
      <c r="T629" s="172"/>
      <c r="AT629" s="166" t="s">
        <v>172</v>
      </c>
      <c r="AU629" s="166" t="s">
        <v>85</v>
      </c>
      <c r="AV629" s="13" t="s">
        <v>85</v>
      </c>
      <c r="AW629" s="13" t="s">
        <v>32</v>
      </c>
      <c r="AX629" s="13" t="s">
        <v>83</v>
      </c>
      <c r="AY629" s="166" t="s">
        <v>163</v>
      </c>
    </row>
    <row r="630" spans="1:65" s="2" customFormat="1" ht="21.75" customHeight="1">
      <c r="A630" s="33"/>
      <c r="B630" s="150"/>
      <c r="C630" s="151" t="s">
        <v>1087</v>
      </c>
      <c r="D630" s="151" t="s">
        <v>165</v>
      </c>
      <c r="E630" s="152" t="s">
        <v>1088</v>
      </c>
      <c r="F630" s="153" t="s">
        <v>1089</v>
      </c>
      <c r="G630" s="154" t="s">
        <v>314</v>
      </c>
      <c r="H630" s="155">
        <v>97</v>
      </c>
      <c r="I630" s="156"/>
      <c r="J630" s="157">
        <f>ROUND(I630*H630,2)</f>
        <v>0</v>
      </c>
      <c r="K630" s="153" t="s">
        <v>169</v>
      </c>
      <c r="L630" s="34"/>
      <c r="M630" s="158" t="s">
        <v>1</v>
      </c>
      <c r="N630" s="159" t="s">
        <v>41</v>
      </c>
      <c r="O630" s="59"/>
      <c r="P630" s="160">
        <f>O630*H630</f>
        <v>0</v>
      </c>
      <c r="Q630" s="160">
        <v>5.5000000000000003E-4</v>
      </c>
      <c r="R630" s="160">
        <f>Q630*H630</f>
        <v>5.3350000000000002E-2</v>
      </c>
      <c r="S630" s="160">
        <v>0</v>
      </c>
      <c r="T630" s="161">
        <f>S630*H630</f>
        <v>0</v>
      </c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R630" s="162" t="s">
        <v>251</v>
      </c>
      <c r="AT630" s="162" t="s">
        <v>165</v>
      </c>
      <c r="AU630" s="162" t="s">
        <v>85</v>
      </c>
      <c r="AY630" s="18" t="s">
        <v>163</v>
      </c>
      <c r="BE630" s="163">
        <f>IF(N630="základní",J630,0)</f>
        <v>0</v>
      </c>
      <c r="BF630" s="163">
        <f>IF(N630="snížená",J630,0)</f>
        <v>0</v>
      </c>
      <c r="BG630" s="163">
        <f>IF(N630="zákl. přenesená",J630,0)</f>
        <v>0</v>
      </c>
      <c r="BH630" s="163">
        <f>IF(N630="sníž. přenesená",J630,0)</f>
        <v>0</v>
      </c>
      <c r="BI630" s="163">
        <f>IF(N630="nulová",J630,0)</f>
        <v>0</v>
      </c>
      <c r="BJ630" s="18" t="s">
        <v>83</v>
      </c>
      <c r="BK630" s="163">
        <f>ROUND(I630*H630,2)</f>
        <v>0</v>
      </c>
      <c r="BL630" s="18" t="s">
        <v>251</v>
      </c>
      <c r="BM630" s="162" t="s">
        <v>1090</v>
      </c>
    </row>
    <row r="631" spans="1:65" s="13" customFormat="1" ht="11.25">
      <c r="B631" s="164"/>
      <c r="D631" s="165" t="s">
        <v>172</v>
      </c>
      <c r="E631" s="166" t="s">
        <v>1</v>
      </c>
      <c r="F631" s="167" t="s">
        <v>1091</v>
      </c>
      <c r="H631" s="168">
        <v>92</v>
      </c>
      <c r="I631" s="169"/>
      <c r="L631" s="164"/>
      <c r="M631" s="170"/>
      <c r="N631" s="171"/>
      <c r="O631" s="171"/>
      <c r="P631" s="171"/>
      <c r="Q631" s="171"/>
      <c r="R631" s="171"/>
      <c r="S631" s="171"/>
      <c r="T631" s="172"/>
      <c r="AT631" s="166" t="s">
        <v>172</v>
      </c>
      <c r="AU631" s="166" t="s">
        <v>85</v>
      </c>
      <c r="AV631" s="13" t="s">
        <v>85</v>
      </c>
      <c r="AW631" s="13" t="s">
        <v>32</v>
      </c>
      <c r="AX631" s="13" t="s">
        <v>76</v>
      </c>
      <c r="AY631" s="166" t="s">
        <v>163</v>
      </c>
    </row>
    <row r="632" spans="1:65" s="13" customFormat="1" ht="11.25">
      <c r="B632" s="164"/>
      <c r="D632" s="165" t="s">
        <v>172</v>
      </c>
      <c r="E632" s="166" t="s">
        <v>1</v>
      </c>
      <c r="F632" s="167" t="s">
        <v>1092</v>
      </c>
      <c r="H632" s="168">
        <v>5</v>
      </c>
      <c r="I632" s="169"/>
      <c r="L632" s="164"/>
      <c r="M632" s="170"/>
      <c r="N632" s="171"/>
      <c r="O632" s="171"/>
      <c r="P632" s="171"/>
      <c r="Q632" s="171"/>
      <c r="R632" s="171"/>
      <c r="S632" s="171"/>
      <c r="T632" s="172"/>
      <c r="AT632" s="166" t="s">
        <v>172</v>
      </c>
      <c r="AU632" s="166" t="s">
        <v>85</v>
      </c>
      <c r="AV632" s="13" t="s">
        <v>85</v>
      </c>
      <c r="AW632" s="13" t="s">
        <v>32</v>
      </c>
      <c r="AX632" s="13" t="s">
        <v>76</v>
      </c>
      <c r="AY632" s="166" t="s">
        <v>163</v>
      </c>
    </row>
    <row r="633" spans="1:65" s="14" customFormat="1" ht="11.25">
      <c r="B633" s="173"/>
      <c r="D633" s="165" t="s">
        <v>172</v>
      </c>
      <c r="E633" s="174" t="s">
        <v>1</v>
      </c>
      <c r="F633" s="175" t="s">
        <v>174</v>
      </c>
      <c r="H633" s="176">
        <v>97</v>
      </c>
      <c r="I633" s="177"/>
      <c r="L633" s="173"/>
      <c r="M633" s="178"/>
      <c r="N633" s="179"/>
      <c r="O633" s="179"/>
      <c r="P633" s="179"/>
      <c r="Q633" s="179"/>
      <c r="R633" s="179"/>
      <c r="S633" s="179"/>
      <c r="T633" s="180"/>
      <c r="AT633" s="174" t="s">
        <v>172</v>
      </c>
      <c r="AU633" s="174" t="s">
        <v>85</v>
      </c>
      <c r="AV633" s="14" t="s">
        <v>170</v>
      </c>
      <c r="AW633" s="14" t="s">
        <v>32</v>
      </c>
      <c r="AX633" s="14" t="s">
        <v>83</v>
      </c>
      <c r="AY633" s="174" t="s">
        <v>163</v>
      </c>
    </row>
    <row r="634" spans="1:65" s="2" customFormat="1" ht="21.75" customHeight="1">
      <c r="A634" s="33"/>
      <c r="B634" s="150"/>
      <c r="C634" s="151" t="s">
        <v>1093</v>
      </c>
      <c r="D634" s="151" t="s">
        <v>165</v>
      </c>
      <c r="E634" s="152" t="s">
        <v>1094</v>
      </c>
      <c r="F634" s="153" t="s">
        <v>1095</v>
      </c>
      <c r="G634" s="154" t="s">
        <v>314</v>
      </c>
      <c r="H634" s="155">
        <v>17.45</v>
      </c>
      <c r="I634" s="156"/>
      <c r="J634" s="157">
        <f>ROUND(I634*H634,2)</f>
        <v>0</v>
      </c>
      <c r="K634" s="153" t="s">
        <v>169</v>
      </c>
      <c r="L634" s="34"/>
      <c r="M634" s="158" t="s">
        <v>1</v>
      </c>
      <c r="N634" s="159" t="s">
        <v>41</v>
      </c>
      <c r="O634" s="59"/>
      <c r="P634" s="160">
        <f>O634*H634</f>
        <v>0</v>
      </c>
      <c r="Q634" s="160">
        <v>5.5000000000000003E-4</v>
      </c>
      <c r="R634" s="160">
        <f>Q634*H634</f>
        <v>9.5975000000000001E-3</v>
      </c>
      <c r="S634" s="160">
        <v>0</v>
      </c>
      <c r="T634" s="161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62" t="s">
        <v>251</v>
      </c>
      <c r="AT634" s="162" t="s">
        <v>165</v>
      </c>
      <c r="AU634" s="162" t="s">
        <v>85</v>
      </c>
      <c r="AY634" s="18" t="s">
        <v>163</v>
      </c>
      <c r="BE634" s="163">
        <f>IF(N634="základní",J634,0)</f>
        <v>0</v>
      </c>
      <c r="BF634" s="163">
        <f>IF(N634="snížená",J634,0)</f>
        <v>0</v>
      </c>
      <c r="BG634" s="163">
        <f>IF(N634="zákl. přenesená",J634,0)</f>
        <v>0</v>
      </c>
      <c r="BH634" s="163">
        <f>IF(N634="sníž. přenesená",J634,0)</f>
        <v>0</v>
      </c>
      <c r="BI634" s="163">
        <f>IF(N634="nulová",J634,0)</f>
        <v>0</v>
      </c>
      <c r="BJ634" s="18" t="s">
        <v>83</v>
      </c>
      <c r="BK634" s="163">
        <f>ROUND(I634*H634,2)</f>
        <v>0</v>
      </c>
      <c r="BL634" s="18" t="s">
        <v>251</v>
      </c>
      <c r="BM634" s="162" t="s">
        <v>1096</v>
      </c>
    </row>
    <row r="635" spans="1:65" s="15" customFormat="1" ht="11.25">
      <c r="B635" s="181"/>
      <c r="D635" s="165" t="s">
        <v>172</v>
      </c>
      <c r="E635" s="182" t="s">
        <v>1</v>
      </c>
      <c r="F635" s="183" t="s">
        <v>1097</v>
      </c>
      <c r="H635" s="182" t="s">
        <v>1</v>
      </c>
      <c r="I635" s="184"/>
      <c r="L635" s="181"/>
      <c r="M635" s="185"/>
      <c r="N635" s="186"/>
      <c r="O635" s="186"/>
      <c r="P635" s="186"/>
      <c r="Q635" s="186"/>
      <c r="R635" s="186"/>
      <c r="S635" s="186"/>
      <c r="T635" s="187"/>
      <c r="AT635" s="182" t="s">
        <v>172</v>
      </c>
      <c r="AU635" s="182" t="s">
        <v>85</v>
      </c>
      <c r="AV635" s="15" t="s">
        <v>83</v>
      </c>
      <c r="AW635" s="15" t="s">
        <v>32</v>
      </c>
      <c r="AX635" s="15" t="s">
        <v>76</v>
      </c>
      <c r="AY635" s="182" t="s">
        <v>163</v>
      </c>
    </row>
    <row r="636" spans="1:65" s="13" customFormat="1" ht="11.25">
      <c r="B636" s="164"/>
      <c r="D636" s="165" t="s">
        <v>172</v>
      </c>
      <c r="E636" s="166" t="s">
        <v>1</v>
      </c>
      <c r="F636" s="167" t="s">
        <v>1098</v>
      </c>
      <c r="H636" s="168">
        <v>9</v>
      </c>
      <c r="I636" s="169"/>
      <c r="L636" s="164"/>
      <c r="M636" s="170"/>
      <c r="N636" s="171"/>
      <c r="O636" s="171"/>
      <c r="P636" s="171"/>
      <c r="Q636" s="171"/>
      <c r="R636" s="171"/>
      <c r="S636" s="171"/>
      <c r="T636" s="172"/>
      <c r="AT636" s="166" t="s">
        <v>172</v>
      </c>
      <c r="AU636" s="166" t="s">
        <v>85</v>
      </c>
      <c r="AV636" s="13" t="s">
        <v>85</v>
      </c>
      <c r="AW636" s="13" t="s">
        <v>32</v>
      </c>
      <c r="AX636" s="13" t="s">
        <v>76</v>
      </c>
      <c r="AY636" s="166" t="s">
        <v>163</v>
      </c>
    </row>
    <row r="637" spans="1:65" s="13" customFormat="1" ht="11.25">
      <c r="B637" s="164"/>
      <c r="D637" s="165" t="s">
        <v>172</v>
      </c>
      <c r="E637" s="166" t="s">
        <v>1</v>
      </c>
      <c r="F637" s="167" t="s">
        <v>1099</v>
      </c>
      <c r="H637" s="168">
        <v>8.4499999999999993</v>
      </c>
      <c r="I637" s="169"/>
      <c r="L637" s="164"/>
      <c r="M637" s="170"/>
      <c r="N637" s="171"/>
      <c r="O637" s="171"/>
      <c r="P637" s="171"/>
      <c r="Q637" s="171"/>
      <c r="R637" s="171"/>
      <c r="S637" s="171"/>
      <c r="T637" s="172"/>
      <c r="AT637" s="166" t="s">
        <v>172</v>
      </c>
      <c r="AU637" s="166" t="s">
        <v>85</v>
      </c>
      <c r="AV637" s="13" t="s">
        <v>85</v>
      </c>
      <c r="AW637" s="13" t="s">
        <v>32</v>
      </c>
      <c r="AX637" s="13" t="s">
        <v>76</v>
      </c>
      <c r="AY637" s="166" t="s">
        <v>163</v>
      </c>
    </row>
    <row r="638" spans="1:65" s="14" customFormat="1" ht="11.25">
      <c r="B638" s="173"/>
      <c r="D638" s="165" t="s">
        <v>172</v>
      </c>
      <c r="E638" s="174" t="s">
        <v>1</v>
      </c>
      <c r="F638" s="175" t="s">
        <v>174</v>
      </c>
      <c r="H638" s="176">
        <v>17.45</v>
      </c>
      <c r="I638" s="177"/>
      <c r="L638" s="173"/>
      <c r="M638" s="178"/>
      <c r="N638" s="179"/>
      <c r="O638" s="179"/>
      <c r="P638" s="179"/>
      <c r="Q638" s="179"/>
      <c r="R638" s="179"/>
      <c r="S638" s="179"/>
      <c r="T638" s="180"/>
      <c r="AT638" s="174" t="s">
        <v>172</v>
      </c>
      <c r="AU638" s="174" t="s">
        <v>85</v>
      </c>
      <c r="AV638" s="14" t="s">
        <v>170</v>
      </c>
      <c r="AW638" s="14" t="s">
        <v>32</v>
      </c>
      <c r="AX638" s="14" t="s">
        <v>83</v>
      </c>
      <c r="AY638" s="174" t="s">
        <v>163</v>
      </c>
    </row>
    <row r="639" spans="1:65" s="2" customFormat="1" ht="21.75" customHeight="1">
      <c r="A639" s="33"/>
      <c r="B639" s="150"/>
      <c r="C639" s="151" t="s">
        <v>1100</v>
      </c>
      <c r="D639" s="151" t="s">
        <v>165</v>
      </c>
      <c r="E639" s="152" t="s">
        <v>1101</v>
      </c>
      <c r="F639" s="153" t="s">
        <v>1102</v>
      </c>
      <c r="G639" s="154" t="s">
        <v>314</v>
      </c>
      <c r="H639" s="155">
        <v>85.5</v>
      </c>
      <c r="I639" s="156"/>
      <c r="J639" s="157">
        <f>ROUND(I639*H639,2)</f>
        <v>0</v>
      </c>
      <c r="K639" s="153" t="s">
        <v>169</v>
      </c>
      <c r="L639" s="34"/>
      <c r="M639" s="158" t="s">
        <v>1</v>
      </c>
      <c r="N639" s="159" t="s">
        <v>41</v>
      </c>
      <c r="O639" s="59"/>
      <c r="P639" s="160">
        <f>O639*H639</f>
        <v>0</v>
      </c>
      <c r="Q639" s="160">
        <v>5.0000000000000001E-4</v>
      </c>
      <c r="R639" s="160">
        <f>Q639*H639</f>
        <v>4.2750000000000003E-2</v>
      </c>
      <c r="S639" s="160">
        <v>0</v>
      </c>
      <c r="T639" s="161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62" t="s">
        <v>251</v>
      </c>
      <c r="AT639" s="162" t="s">
        <v>165</v>
      </c>
      <c r="AU639" s="162" t="s">
        <v>85</v>
      </c>
      <c r="AY639" s="18" t="s">
        <v>163</v>
      </c>
      <c r="BE639" s="163">
        <f>IF(N639="základní",J639,0)</f>
        <v>0</v>
      </c>
      <c r="BF639" s="163">
        <f>IF(N639="snížená",J639,0)</f>
        <v>0</v>
      </c>
      <c r="BG639" s="163">
        <f>IF(N639="zákl. přenesená",J639,0)</f>
        <v>0</v>
      </c>
      <c r="BH639" s="163">
        <f>IF(N639="sníž. přenesená",J639,0)</f>
        <v>0</v>
      </c>
      <c r="BI639" s="163">
        <f>IF(N639="nulová",J639,0)</f>
        <v>0</v>
      </c>
      <c r="BJ639" s="18" t="s">
        <v>83</v>
      </c>
      <c r="BK639" s="163">
        <f>ROUND(I639*H639,2)</f>
        <v>0</v>
      </c>
      <c r="BL639" s="18" t="s">
        <v>251</v>
      </c>
      <c r="BM639" s="162" t="s">
        <v>1103</v>
      </c>
    </row>
    <row r="640" spans="1:65" s="15" customFormat="1" ht="11.25">
      <c r="B640" s="181"/>
      <c r="D640" s="165" t="s">
        <v>172</v>
      </c>
      <c r="E640" s="182" t="s">
        <v>1</v>
      </c>
      <c r="F640" s="183" t="s">
        <v>391</v>
      </c>
      <c r="H640" s="182" t="s">
        <v>1</v>
      </c>
      <c r="I640" s="184"/>
      <c r="L640" s="181"/>
      <c r="M640" s="185"/>
      <c r="N640" s="186"/>
      <c r="O640" s="186"/>
      <c r="P640" s="186"/>
      <c r="Q640" s="186"/>
      <c r="R640" s="186"/>
      <c r="S640" s="186"/>
      <c r="T640" s="187"/>
      <c r="AT640" s="182" t="s">
        <v>172</v>
      </c>
      <c r="AU640" s="182" t="s">
        <v>85</v>
      </c>
      <c r="AV640" s="15" t="s">
        <v>83</v>
      </c>
      <c r="AW640" s="15" t="s">
        <v>32</v>
      </c>
      <c r="AX640" s="15" t="s">
        <v>76</v>
      </c>
      <c r="AY640" s="182" t="s">
        <v>163</v>
      </c>
    </row>
    <row r="641" spans="1:65" s="13" customFormat="1" ht="11.25">
      <c r="B641" s="164"/>
      <c r="D641" s="165" t="s">
        <v>172</v>
      </c>
      <c r="E641" s="166" t="s">
        <v>1</v>
      </c>
      <c r="F641" s="167" t="s">
        <v>1034</v>
      </c>
      <c r="H641" s="168">
        <v>9.6</v>
      </c>
      <c r="I641" s="169"/>
      <c r="L641" s="164"/>
      <c r="M641" s="170"/>
      <c r="N641" s="171"/>
      <c r="O641" s="171"/>
      <c r="P641" s="171"/>
      <c r="Q641" s="171"/>
      <c r="R641" s="171"/>
      <c r="S641" s="171"/>
      <c r="T641" s="172"/>
      <c r="AT641" s="166" t="s">
        <v>172</v>
      </c>
      <c r="AU641" s="166" t="s">
        <v>85</v>
      </c>
      <c r="AV641" s="13" t="s">
        <v>85</v>
      </c>
      <c r="AW641" s="13" t="s">
        <v>32</v>
      </c>
      <c r="AX641" s="13" t="s">
        <v>76</v>
      </c>
      <c r="AY641" s="166" t="s">
        <v>163</v>
      </c>
    </row>
    <row r="642" spans="1:65" s="13" customFormat="1" ht="11.25">
      <c r="B642" s="164"/>
      <c r="D642" s="165" t="s">
        <v>172</v>
      </c>
      <c r="E642" s="166" t="s">
        <v>1</v>
      </c>
      <c r="F642" s="167" t="s">
        <v>1035</v>
      </c>
      <c r="H642" s="168">
        <v>13.55</v>
      </c>
      <c r="I642" s="169"/>
      <c r="L642" s="164"/>
      <c r="M642" s="170"/>
      <c r="N642" s="171"/>
      <c r="O642" s="171"/>
      <c r="P642" s="171"/>
      <c r="Q642" s="171"/>
      <c r="R642" s="171"/>
      <c r="S642" s="171"/>
      <c r="T642" s="172"/>
      <c r="AT642" s="166" t="s">
        <v>172</v>
      </c>
      <c r="AU642" s="166" t="s">
        <v>85</v>
      </c>
      <c r="AV642" s="13" t="s">
        <v>85</v>
      </c>
      <c r="AW642" s="13" t="s">
        <v>32</v>
      </c>
      <c r="AX642" s="13" t="s">
        <v>76</v>
      </c>
      <c r="AY642" s="166" t="s">
        <v>163</v>
      </c>
    </row>
    <row r="643" spans="1:65" s="15" customFormat="1" ht="11.25">
      <c r="B643" s="181"/>
      <c r="D643" s="165" t="s">
        <v>172</v>
      </c>
      <c r="E643" s="182" t="s">
        <v>1</v>
      </c>
      <c r="F643" s="183" t="s">
        <v>394</v>
      </c>
      <c r="H643" s="182" t="s">
        <v>1</v>
      </c>
      <c r="I643" s="184"/>
      <c r="L643" s="181"/>
      <c r="M643" s="185"/>
      <c r="N643" s="186"/>
      <c r="O643" s="186"/>
      <c r="P643" s="186"/>
      <c r="Q643" s="186"/>
      <c r="R643" s="186"/>
      <c r="S643" s="186"/>
      <c r="T643" s="187"/>
      <c r="AT643" s="182" t="s">
        <v>172</v>
      </c>
      <c r="AU643" s="182" t="s">
        <v>85</v>
      </c>
      <c r="AV643" s="15" t="s">
        <v>83</v>
      </c>
      <c r="AW643" s="15" t="s">
        <v>32</v>
      </c>
      <c r="AX643" s="15" t="s">
        <v>76</v>
      </c>
      <c r="AY643" s="182" t="s">
        <v>163</v>
      </c>
    </row>
    <row r="644" spans="1:65" s="13" customFormat="1" ht="11.25">
      <c r="B644" s="164"/>
      <c r="D644" s="165" t="s">
        <v>172</v>
      </c>
      <c r="E644" s="166" t="s">
        <v>1</v>
      </c>
      <c r="F644" s="167" t="s">
        <v>1037</v>
      </c>
      <c r="H644" s="168">
        <v>10.199999999999999</v>
      </c>
      <c r="I644" s="169"/>
      <c r="L644" s="164"/>
      <c r="M644" s="170"/>
      <c r="N644" s="171"/>
      <c r="O644" s="171"/>
      <c r="P644" s="171"/>
      <c r="Q644" s="171"/>
      <c r="R644" s="171"/>
      <c r="S644" s="171"/>
      <c r="T644" s="172"/>
      <c r="AT644" s="166" t="s">
        <v>172</v>
      </c>
      <c r="AU644" s="166" t="s">
        <v>85</v>
      </c>
      <c r="AV644" s="13" t="s">
        <v>85</v>
      </c>
      <c r="AW644" s="13" t="s">
        <v>32</v>
      </c>
      <c r="AX644" s="13" t="s">
        <v>76</v>
      </c>
      <c r="AY644" s="166" t="s">
        <v>163</v>
      </c>
    </row>
    <row r="645" spans="1:65" s="13" customFormat="1" ht="11.25">
      <c r="B645" s="164"/>
      <c r="D645" s="165" t="s">
        <v>172</v>
      </c>
      <c r="E645" s="166" t="s">
        <v>1</v>
      </c>
      <c r="F645" s="167" t="s">
        <v>1104</v>
      </c>
      <c r="H645" s="168">
        <v>11.75</v>
      </c>
      <c r="I645" s="169"/>
      <c r="L645" s="164"/>
      <c r="M645" s="170"/>
      <c r="N645" s="171"/>
      <c r="O645" s="171"/>
      <c r="P645" s="171"/>
      <c r="Q645" s="171"/>
      <c r="R645" s="171"/>
      <c r="S645" s="171"/>
      <c r="T645" s="172"/>
      <c r="AT645" s="166" t="s">
        <v>172</v>
      </c>
      <c r="AU645" s="166" t="s">
        <v>85</v>
      </c>
      <c r="AV645" s="13" t="s">
        <v>85</v>
      </c>
      <c r="AW645" s="13" t="s">
        <v>32</v>
      </c>
      <c r="AX645" s="13" t="s">
        <v>76</v>
      </c>
      <c r="AY645" s="166" t="s">
        <v>163</v>
      </c>
    </row>
    <row r="646" spans="1:65" s="15" customFormat="1" ht="11.25">
      <c r="B646" s="181"/>
      <c r="D646" s="165" t="s">
        <v>172</v>
      </c>
      <c r="E646" s="182" t="s">
        <v>1</v>
      </c>
      <c r="F646" s="183" t="s">
        <v>397</v>
      </c>
      <c r="H646" s="182" t="s">
        <v>1</v>
      </c>
      <c r="I646" s="184"/>
      <c r="L646" s="181"/>
      <c r="M646" s="185"/>
      <c r="N646" s="186"/>
      <c r="O646" s="186"/>
      <c r="P646" s="186"/>
      <c r="Q646" s="186"/>
      <c r="R646" s="186"/>
      <c r="S646" s="186"/>
      <c r="T646" s="187"/>
      <c r="AT646" s="182" t="s">
        <v>172</v>
      </c>
      <c r="AU646" s="182" t="s">
        <v>85</v>
      </c>
      <c r="AV646" s="15" t="s">
        <v>83</v>
      </c>
      <c r="AW646" s="15" t="s">
        <v>32</v>
      </c>
      <c r="AX646" s="15" t="s">
        <v>76</v>
      </c>
      <c r="AY646" s="182" t="s">
        <v>163</v>
      </c>
    </row>
    <row r="647" spans="1:65" s="13" customFormat="1" ht="11.25">
      <c r="B647" s="164"/>
      <c r="D647" s="165" t="s">
        <v>172</v>
      </c>
      <c r="E647" s="166" t="s">
        <v>1</v>
      </c>
      <c r="F647" s="167" t="s">
        <v>1105</v>
      </c>
      <c r="H647" s="168">
        <v>9.15</v>
      </c>
      <c r="I647" s="169"/>
      <c r="L647" s="164"/>
      <c r="M647" s="170"/>
      <c r="N647" s="171"/>
      <c r="O647" s="171"/>
      <c r="P647" s="171"/>
      <c r="Q647" s="171"/>
      <c r="R647" s="171"/>
      <c r="S647" s="171"/>
      <c r="T647" s="172"/>
      <c r="AT647" s="166" t="s">
        <v>172</v>
      </c>
      <c r="AU647" s="166" t="s">
        <v>85</v>
      </c>
      <c r="AV647" s="13" t="s">
        <v>85</v>
      </c>
      <c r="AW647" s="13" t="s">
        <v>32</v>
      </c>
      <c r="AX647" s="13" t="s">
        <v>76</v>
      </c>
      <c r="AY647" s="166" t="s">
        <v>163</v>
      </c>
    </row>
    <row r="648" spans="1:65" s="15" customFormat="1" ht="11.25">
      <c r="B648" s="181"/>
      <c r="D648" s="165" t="s">
        <v>172</v>
      </c>
      <c r="E648" s="182" t="s">
        <v>1</v>
      </c>
      <c r="F648" s="183" t="s">
        <v>399</v>
      </c>
      <c r="H648" s="182" t="s">
        <v>1</v>
      </c>
      <c r="I648" s="184"/>
      <c r="L648" s="181"/>
      <c r="M648" s="185"/>
      <c r="N648" s="186"/>
      <c r="O648" s="186"/>
      <c r="P648" s="186"/>
      <c r="Q648" s="186"/>
      <c r="R648" s="186"/>
      <c r="S648" s="186"/>
      <c r="T648" s="187"/>
      <c r="AT648" s="182" t="s">
        <v>172</v>
      </c>
      <c r="AU648" s="182" t="s">
        <v>85</v>
      </c>
      <c r="AV648" s="15" t="s">
        <v>83</v>
      </c>
      <c r="AW648" s="15" t="s">
        <v>32</v>
      </c>
      <c r="AX648" s="15" t="s">
        <v>76</v>
      </c>
      <c r="AY648" s="182" t="s">
        <v>163</v>
      </c>
    </row>
    <row r="649" spans="1:65" s="13" customFormat="1" ht="11.25">
      <c r="B649" s="164"/>
      <c r="D649" s="165" t="s">
        <v>172</v>
      </c>
      <c r="E649" s="166" t="s">
        <v>1</v>
      </c>
      <c r="F649" s="167" t="s">
        <v>1106</v>
      </c>
      <c r="H649" s="168">
        <v>13.55</v>
      </c>
      <c r="I649" s="169"/>
      <c r="L649" s="164"/>
      <c r="M649" s="170"/>
      <c r="N649" s="171"/>
      <c r="O649" s="171"/>
      <c r="P649" s="171"/>
      <c r="Q649" s="171"/>
      <c r="R649" s="171"/>
      <c r="S649" s="171"/>
      <c r="T649" s="172"/>
      <c r="AT649" s="166" t="s">
        <v>172</v>
      </c>
      <c r="AU649" s="166" t="s">
        <v>85</v>
      </c>
      <c r="AV649" s="13" t="s">
        <v>85</v>
      </c>
      <c r="AW649" s="13" t="s">
        <v>32</v>
      </c>
      <c r="AX649" s="13" t="s">
        <v>76</v>
      </c>
      <c r="AY649" s="166" t="s">
        <v>163</v>
      </c>
    </row>
    <row r="650" spans="1:65" s="15" customFormat="1" ht="11.25">
      <c r="B650" s="181"/>
      <c r="D650" s="165" t="s">
        <v>172</v>
      </c>
      <c r="E650" s="182" t="s">
        <v>1</v>
      </c>
      <c r="F650" s="183" t="s">
        <v>401</v>
      </c>
      <c r="H650" s="182" t="s">
        <v>1</v>
      </c>
      <c r="I650" s="184"/>
      <c r="L650" s="181"/>
      <c r="M650" s="185"/>
      <c r="N650" s="186"/>
      <c r="O650" s="186"/>
      <c r="P650" s="186"/>
      <c r="Q650" s="186"/>
      <c r="R650" s="186"/>
      <c r="S650" s="186"/>
      <c r="T650" s="187"/>
      <c r="AT650" s="182" t="s">
        <v>172</v>
      </c>
      <c r="AU650" s="182" t="s">
        <v>85</v>
      </c>
      <c r="AV650" s="15" t="s">
        <v>83</v>
      </c>
      <c r="AW650" s="15" t="s">
        <v>32</v>
      </c>
      <c r="AX650" s="15" t="s">
        <v>76</v>
      </c>
      <c r="AY650" s="182" t="s">
        <v>163</v>
      </c>
    </row>
    <row r="651" spans="1:65" s="13" customFormat="1" ht="11.25">
      <c r="B651" s="164"/>
      <c r="D651" s="165" t="s">
        <v>172</v>
      </c>
      <c r="E651" s="166" t="s">
        <v>1</v>
      </c>
      <c r="F651" s="167" t="s">
        <v>1107</v>
      </c>
      <c r="H651" s="168">
        <v>9.9499999999999993</v>
      </c>
      <c r="I651" s="169"/>
      <c r="L651" s="164"/>
      <c r="M651" s="170"/>
      <c r="N651" s="171"/>
      <c r="O651" s="171"/>
      <c r="P651" s="171"/>
      <c r="Q651" s="171"/>
      <c r="R651" s="171"/>
      <c r="S651" s="171"/>
      <c r="T651" s="172"/>
      <c r="AT651" s="166" t="s">
        <v>172</v>
      </c>
      <c r="AU651" s="166" t="s">
        <v>85</v>
      </c>
      <c r="AV651" s="13" t="s">
        <v>85</v>
      </c>
      <c r="AW651" s="13" t="s">
        <v>32</v>
      </c>
      <c r="AX651" s="13" t="s">
        <v>76</v>
      </c>
      <c r="AY651" s="166" t="s">
        <v>163</v>
      </c>
    </row>
    <row r="652" spans="1:65" s="15" customFormat="1" ht="11.25">
      <c r="B652" s="181"/>
      <c r="D652" s="165" t="s">
        <v>172</v>
      </c>
      <c r="E652" s="182" t="s">
        <v>1</v>
      </c>
      <c r="F652" s="183" t="s">
        <v>403</v>
      </c>
      <c r="H652" s="182" t="s">
        <v>1</v>
      </c>
      <c r="I652" s="184"/>
      <c r="L652" s="181"/>
      <c r="M652" s="185"/>
      <c r="N652" s="186"/>
      <c r="O652" s="186"/>
      <c r="P652" s="186"/>
      <c r="Q652" s="186"/>
      <c r="R652" s="186"/>
      <c r="S652" s="186"/>
      <c r="T652" s="187"/>
      <c r="AT652" s="182" t="s">
        <v>172</v>
      </c>
      <c r="AU652" s="182" t="s">
        <v>85</v>
      </c>
      <c r="AV652" s="15" t="s">
        <v>83</v>
      </c>
      <c r="AW652" s="15" t="s">
        <v>32</v>
      </c>
      <c r="AX652" s="15" t="s">
        <v>76</v>
      </c>
      <c r="AY652" s="182" t="s">
        <v>163</v>
      </c>
    </row>
    <row r="653" spans="1:65" s="13" customFormat="1" ht="11.25">
      <c r="B653" s="164"/>
      <c r="D653" s="165" t="s">
        <v>172</v>
      </c>
      <c r="E653" s="166" t="s">
        <v>1</v>
      </c>
      <c r="F653" s="167" t="s">
        <v>1108</v>
      </c>
      <c r="H653" s="168">
        <v>7.75</v>
      </c>
      <c r="I653" s="169"/>
      <c r="L653" s="164"/>
      <c r="M653" s="170"/>
      <c r="N653" s="171"/>
      <c r="O653" s="171"/>
      <c r="P653" s="171"/>
      <c r="Q653" s="171"/>
      <c r="R653" s="171"/>
      <c r="S653" s="171"/>
      <c r="T653" s="172"/>
      <c r="AT653" s="166" t="s">
        <v>172</v>
      </c>
      <c r="AU653" s="166" t="s">
        <v>85</v>
      </c>
      <c r="AV653" s="13" t="s">
        <v>85</v>
      </c>
      <c r="AW653" s="13" t="s">
        <v>32</v>
      </c>
      <c r="AX653" s="13" t="s">
        <v>76</v>
      </c>
      <c r="AY653" s="166" t="s">
        <v>163</v>
      </c>
    </row>
    <row r="654" spans="1:65" s="14" customFormat="1" ht="11.25">
      <c r="B654" s="173"/>
      <c r="D654" s="165" t="s">
        <v>172</v>
      </c>
      <c r="E654" s="174" t="s">
        <v>1</v>
      </c>
      <c r="F654" s="175" t="s">
        <v>174</v>
      </c>
      <c r="H654" s="176">
        <v>85.5</v>
      </c>
      <c r="I654" s="177"/>
      <c r="L654" s="173"/>
      <c r="M654" s="178"/>
      <c r="N654" s="179"/>
      <c r="O654" s="179"/>
      <c r="P654" s="179"/>
      <c r="Q654" s="179"/>
      <c r="R654" s="179"/>
      <c r="S654" s="179"/>
      <c r="T654" s="180"/>
      <c r="AT654" s="174" t="s">
        <v>172</v>
      </c>
      <c r="AU654" s="174" t="s">
        <v>85</v>
      </c>
      <c r="AV654" s="14" t="s">
        <v>170</v>
      </c>
      <c r="AW654" s="14" t="s">
        <v>32</v>
      </c>
      <c r="AX654" s="14" t="s">
        <v>83</v>
      </c>
      <c r="AY654" s="174" t="s">
        <v>163</v>
      </c>
    </row>
    <row r="655" spans="1:65" s="2" customFormat="1" ht="24.2" customHeight="1">
      <c r="A655" s="33"/>
      <c r="B655" s="150"/>
      <c r="C655" s="151" t="s">
        <v>1109</v>
      </c>
      <c r="D655" s="151" t="s">
        <v>165</v>
      </c>
      <c r="E655" s="152" t="s">
        <v>1110</v>
      </c>
      <c r="F655" s="153" t="s">
        <v>1111</v>
      </c>
      <c r="G655" s="154" t="s">
        <v>621</v>
      </c>
      <c r="H655" s="198"/>
      <c r="I655" s="156"/>
      <c r="J655" s="157">
        <f>ROUND(I655*H655,2)</f>
        <v>0</v>
      </c>
      <c r="K655" s="153" t="s">
        <v>169</v>
      </c>
      <c r="L655" s="34"/>
      <c r="M655" s="158" t="s">
        <v>1</v>
      </c>
      <c r="N655" s="159" t="s">
        <v>41</v>
      </c>
      <c r="O655" s="59"/>
      <c r="P655" s="160">
        <f>O655*H655</f>
        <v>0</v>
      </c>
      <c r="Q655" s="160">
        <v>0</v>
      </c>
      <c r="R655" s="160">
        <f>Q655*H655</f>
        <v>0</v>
      </c>
      <c r="S655" s="160">
        <v>0</v>
      </c>
      <c r="T655" s="161">
        <f>S655*H655</f>
        <v>0</v>
      </c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R655" s="162" t="s">
        <v>251</v>
      </c>
      <c r="AT655" s="162" t="s">
        <v>165</v>
      </c>
      <c r="AU655" s="162" t="s">
        <v>85</v>
      </c>
      <c r="AY655" s="18" t="s">
        <v>163</v>
      </c>
      <c r="BE655" s="163">
        <f>IF(N655="základní",J655,0)</f>
        <v>0</v>
      </c>
      <c r="BF655" s="163">
        <f>IF(N655="snížená",J655,0)</f>
        <v>0</v>
      </c>
      <c r="BG655" s="163">
        <f>IF(N655="zákl. přenesená",J655,0)</f>
        <v>0</v>
      </c>
      <c r="BH655" s="163">
        <f>IF(N655="sníž. přenesená",J655,0)</f>
        <v>0</v>
      </c>
      <c r="BI655" s="163">
        <f>IF(N655="nulová",J655,0)</f>
        <v>0</v>
      </c>
      <c r="BJ655" s="18" t="s">
        <v>83</v>
      </c>
      <c r="BK655" s="163">
        <f>ROUND(I655*H655,2)</f>
        <v>0</v>
      </c>
      <c r="BL655" s="18" t="s">
        <v>251</v>
      </c>
      <c r="BM655" s="162" t="s">
        <v>1112</v>
      </c>
    </row>
    <row r="656" spans="1:65" s="12" customFormat="1" ht="22.9" customHeight="1">
      <c r="B656" s="137"/>
      <c r="D656" s="138" t="s">
        <v>75</v>
      </c>
      <c r="E656" s="148" t="s">
        <v>1113</v>
      </c>
      <c r="F656" s="148" t="s">
        <v>1114</v>
      </c>
      <c r="I656" s="140"/>
      <c r="J656" s="149">
        <f>BK656</f>
        <v>0</v>
      </c>
      <c r="L656" s="137"/>
      <c r="M656" s="142"/>
      <c r="N656" s="143"/>
      <c r="O656" s="143"/>
      <c r="P656" s="144">
        <f>SUM(P657:P667)</f>
        <v>0</v>
      </c>
      <c r="Q656" s="143"/>
      <c r="R656" s="144">
        <f>SUM(R657:R667)</f>
        <v>8.7592839999999991E-2</v>
      </c>
      <c r="S656" s="143"/>
      <c r="T656" s="145">
        <f>SUM(T657:T667)</f>
        <v>0</v>
      </c>
      <c r="AR656" s="138" t="s">
        <v>85</v>
      </c>
      <c r="AT656" s="146" t="s">
        <v>75</v>
      </c>
      <c r="AU656" s="146" t="s">
        <v>83</v>
      </c>
      <c r="AY656" s="138" t="s">
        <v>163</v>
      </c>
      <c r="BK656" s="147">
        <f>SUM(BK657:BK667)</f>
        <v>0</v>
      </c>
    </row>
    <row r="657" spans="1:65" s="2" customFormat="1" ht="24.2" customHeight="1">
      <c r="A657" s="33"/>
      <c r="B657" s="150"/>
      <c r="C657" s="151" t="s">
        <v>1115</v>
      </c>
      <c r="D657" s="151" t="s">
        <v>165</v>
      </c>
      <c r="E657" s="152" t="s">
        <v>1116</v>
      </c>
      <c r="F657" s="153" t="s">
        <v>1117</v>
      </c>
      <c r="G657" s="154" t="s">
        <v>168</v>
      </c>
      <c r="H657" s="155">
        <v>377.79199999999997</v>
      </c>
      <c r="I657" s="156"/>
      <c r="J657" s="157">
        <f>ROUND(I657*H657,2)</f>
        <v>0</v>
      </c>
      <c r="K657" s="153" t="s">
        <v>169</v>
      </c>
      <c r="L657" s="34"/>
      <c r="M657" s="158" t="s">
        <v>1</v>
      </c>
      <c r="N657" s="159" t="s">
        <v>41</v>
      </c>
      <c r="O657" s="59"/>
      <c r="P657" s="160">
        <f>O657*H657</f>
        <v>0</v>
      </c>
      <c r="Q657" s="160">
        <v>2.2000000000000001E-4</v>
      </c>
      <c r="R657" s="160">
        <f>Q657*H657</f>
        <v>8.3114239999999992E-2</v>
      </c>
      <c r="S657" s="160">
        <v>0</v>
      </c>
      <c r="T657" s="161">
        <f>S657*H657</f>
        <v>0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62" t="s">
        <v>251</v>
      </c>
      <c r="AT657" s="162" t="s">
        <v>165</v>
      </c>
      <c r="AU657" s="162" t="s">
        <v>85</v>
      </c>
      <c r="AY657" s="18" t="s">
        <v>163</v>
      </c>
      <c r="BE657" s="163">
        <f>IF(N657="základní",J657,0)</f>
        <v>0</v>
      </c>
      <c r="BF657" s="163">
        <f>IF(N657="snížená",J657,0)</f>
        <v>0</v>
      </c>
      <c r="BG657" s="163">
        <f>IF(N657="zákl. přenesená",J657,0)</f>
        <v>0</v>
      </c>
      <c r="BH657" s="163">
        <f>IF(N657="sníž. přenesená",J657,0)</f>
        <v>0</v>
      </c>
      <c r="BI657" s="163">
        <f>IF(N657="nulová",J657,0)</f>
        <v>0</v>
      </c>
      <c r="BJ657" s="18" t="s">
        <v>83</v>
      </c>
      <c r="BK657" s="163">
        <f>ROUND(I657*H657,2)</f>
        <v>0</v>
      </c>
      <c r="BL657" s="18" t="s">
        <v>251</v>
      </c>
      <c r="BM657" s="162" t="s">
        <v>1118</v>
      </c>
    </row>
    <row r="658" spans="1:65" s="13" customFormat="1" ht="11.25">
      <c r="B658" s="164"/>
      <c r="D658" s="165" t="s">
        <v>172</v>
      </c>
      <c r="E658" s="166" t="s">
        <v>1</v>
      </c>
      <c r="F658" s="167" t="s">
        <v>1119</v>
      </c>
      <c r="H658" s="168">
        <v>15.343999999999999</v>
      </c>
      <c r="I658" s="169"/>
      <c r="L658" s="164"/>
      <c r="M658" s="170"/>
      <c r="N658" s="171"/>
      <c r="O658" s="171"/>
      <c r="P658" s="171"/>
      <c r="Q658" s="171"/>
      <c r="R658" s="171"/>
      <c r="S658" s="171"/>
      <c r="T658" s="172"/>
      <c r="AT658" s="166" t="s">
        <v>172</v>
      </c>
      <c r="AU658" s="166" t="s">
        <v>85</v>
      </c>
      <c r="AV658" s="13" t="s">
        <v>85</v>
      </c>
      <c r="AW658" s="13" t="s">
        <v>32</v>
      </c>
      <c r="AX658" s="13" t="s">
        <v>76</v>
      </c>
      <c r="AY658" s="166" t="s">
        <v>163</v>
      </c>
    </row>
    <row r="659" spans="1:65" s="13" customFormat="1" ht="11.25">
      <c r="B659" s="164"/>
      <c r="D659" s="165" t="s">
        <v>172</v>
      </c>
      <c r="E659" s="166" t="s">
        <v>1</v>
      </c>
      <c r="F659" s="167" t="s">
        <v>1120</v>
      </c>
      <c r="H659" s="168">
        <v>41.106000000000002</v>
      </c>
      <c r="I659" s="169"/>
      <c r="L659" s="164"/>
      <c r="M659" s="170"/>
      <c r="N659" s="171"/>
      <c r="O659" s="171"/>
      <c r="P659" s="171"/>
      <c r="Q659" s="171"/>
      <c r="R659" s="171"/>
      <c r="S659" s="171"/>
      <c r="T659" s="172"/>
      <c r="AT659" s="166" t="s">
        <v>172</v>
      </c>
      <c r="AU659" s="166" t="s">
        <v>85</v>
      </c>
      <c r="AV659" s="13" t="s">
        <v>85</v>
      </c>
      <c r="AW659" s="13" t="s">
        <v>32</v>
      </c>
      <c r="AX659" s="13" t="s">
        <v>76</v>
      </c>
      <c r="AY659" s="166" t="s">
        <v>163</v>
      </c>
    </row>
    <row r="660" spans="1:65" s="13" customFormat="1" ht="11.25">
      <c r="B660" s="164"/>
      <c r="D660" s="165" t="s">
        <v>172</v>
      </c>
      <c r="E660" s="166" t="s">
        <v>1</v>
      </c>
      <c r="F660" s="167" t="s">
        <v>1121</v>
      </c>
      <c r="H660" s="168">
        <v>90.623999999999995</v>
      </c>
      <c r="I660" s="169"/>
      <c r="L660" s="164"/>
      <c r="M660" s="170"/>
      <c r="N660" s="171"/>
      <c r="O660" s="171"/>
      <c r="P660" s="171"/>
      <c r="Q660" s="171"/>
      <c r="R660" s="171"/>
      <c r="S660" s="171"/>
      <c r="T660" s="172"/>
      <c r="AT660" s="166" t="s">
        <v>172</v>
      </c>
      <c r="AU660" s="166" t="s">
        <v>85</v>
      </c>
      <c r="AV660" s="13" t="s">
        <v>85</v>
      </c>
      <c r="AW660" s="13" t="s">
        <v>32</v>
      </c>
      <c r="AX660" s="13" t="s">
        <v>76</v>
      </c>
      <c r="AY660" s="166" t="s">
        <v>163</v>
      </c>
    </row>
    <row r="661" spans="1:65" s="13" customFormat="1" ht="11.25">
      <c r="B661" s="164"/>
      <c r="D661" s="165" t="s">
        <v>172</v>
      </c>
      <c r="E661" s="166" t="s">
        <v>1</v>
      </c>
      <c r="F661" s="167" t="s">
        <v>1122</v>
      </c>
      <c r="H661" s="168">
        <v>20.998000000000001</v>
      </c>
      <c r="I661" s="169"/>
      <c r="L661" s="164"/>
      <c r="M661" s="170"/>
      <c r="N661" s="171"/>
      <c r="O661" s="171"/>
      <c r="P661" s="171"/>
      <c r="Q661" s="171"/>
      <c r="R661" s="171"/>
      <c r="S661" s="171"/>
      <c r="T661" s="172"/>
      <c r="AT661" s="166" t="s">
        <v>172</v>
      </c>
      <c r="AU661" s="166" t="s">
        <v>85</v>
      </c>
      <c r="AV661" s="13" t="s">
        <v>85</v>
      </c>
      <c r="AW661" s="13" t="s">
        <v>32</v>
      </c>
      <c r="AX661" s="13" t="s">
        <v>76</v>
      </c>
      <c r="AY661" s="166" t="s">
        <v>163</v>
      </c>
    </row>
    <row r="662" spans="1:65" s="13" customFormat="1" ht="11.25">
      <c r="B662" s="164"/>
      <c r="D662" s="165" t="s">
        <v>172</v>
      </c>
      <c r="E662" s="166" t="s">
        <v>1</v>
      </c>
      <c r="F662" s="167" t="s">
        <v>1123</v>
      </c>
      <c r="H662" s="168">
        <v>37.944000000000003</v>
      </c>
      <c r="I662" s="169"/>
      <c r="L662" s="164"/>
      <c r="M662" s="170"/>
      <c r="N662" s="171"/>
      <c r="O662" s="171"/>
      <c r="P662" s="171"/>
      <c r="Q662" s="171"/>
      <c r="R662" s="171"/>
      <c r="S662" s="171"/>
      <c r="T662" s="172"/>
      <c r="AT662" s="166" t="s">
        <v>172</v>
      </c>
      <c r="AU662" s="166" t="s">
        <v>85</v>
      </c>
      <c r="AV662" s="13" t="s">
        <v>85</v>
      </c>
      <c r="AW662" s="13" t="s">
        <v>32</v>
      </c>
      <c r="AX662" s="13" t="s">
        <v>76</v>
      </c>
      <c r="AY662" s="166" t="s">
        <v>163</v>
      </c>
    </row>
    <row r="663" spans="1:65" s="13" customFormat="1" ht="11.25">
      <c r="B663" s="164"/>
      <c r="D663" s="165" t="s">
        <v>172</v>
      </c>
      <c r="E663" s="166" t="s">
        <v>1</v>
      </c>
      <c r="F663" s="167" t="s">
        <v>1124</v>
      </c>
      <c r="H663" s="168">
        <v>171.77600000000001</v>
      </c>
      <c r="I663" s="169"/>
      <c r="L663" s="164"/>
      <c r="M663" s="170"/>
      <c r="N663" s="171"/>
      <c r="O663" s="171"/>
      <c r="P663" s="171"/>
      <c r="Q663" s="171"/>
      <c r="R663" s="171"/>
      <c r="S663" s="171"/>
      <c r="T663" s="172"/>
      <c r="AT663" s="166" t="s">
        <v>172</v>
      </c>
      <c r="AU663" s="166" t="s">
        <v>85</v>
      </c>
      <c r="AV663" s="13" t="s">
        <v>85</v>
      </c>
      <c r="AW663" s="13" t="s">
        <v>32</v>
      </c>
      <c r="AX663" s="13" t="s">
        <v>76</v>
      </c>
      <c r="AY663" s="166" t="s">
        <v>163</v>
      </c>
    </row>
    <row r="664" spans="1:65" s="14" customFormat="1" ht="11.25">
      <c r="B664" s="173"/>
      <c r="D664" s="165" t="s">
        <v>172</v>
      </c>
      <c r="E664" s="174" t="s">
        <v>1</v>
      </c>
      <c r="F664" s="175" t="s">
        <v>174</v>
      </c>
      <c r="H664" s="176">
        <v>377.79199999999997</v>
      </c>
      <c r="I664" s="177"/>
      <c r="L664" s="173"/>
      <c r="M664" s="178"/>
      <c r="N664" s="179"/>
      <c r="O664" s="179"/>
      <c r="P664" s="179"/>
      <c r="Q664" s="179"/>
      <c r="R664" s="179"/>
      <c r="S664" s="179"/>
      <c r="T664" s="180"/>
      <c r="AT664" s="174" t="s">
        <v>172</v>
      </c>
      <c r="AU664" s="174" t="s">
        <v>85</v>
      </c>
      <c r="AV664" s="14" t="s">
        <v>170</v>
      </c>
      <c r="AW664" s="14" t="s">
        <v>32</v>
      </c>
      <c r="AX664" s="14" t="s">
        <v>83</v>
      </c>
      <c r="AY664" s="174" t="s">
        <v>163</v>
      </c>
    </row>
    <row r="665" spans="1:65" s="2" customFormat="1" ht="24.2" customHeight="1">
      <c r="A665" s="33"/>
      <c r="B665" s="150"/>
      <c r="C665" s="151" t="s">
        <v>1125</v>
      </c>
      <c r="D665" s="151" t="s">
        <v>165</v>
      </c>
      <c r="E665" s="152" t="s">
        <v>1126</v>
      </c>
      <c r="F665" s="153" t="s">
        <v>1127</v>
      </c>
      <c r="G665" s="154" t="s">
        <v>168</v>
      </c>
      <c r="H665" s="155">
        <v>31.99</v>
      </c>
      <c r="I665" s="156"/>
      <c r="J665" s="157">
        <f>ROUND(I665*H665,2)</f>
        <v>0</v>
      </c>
      <c r="K665" s="153" t="s">
        <v>169</v>
      </c>
      <c r="L665" s="34"/>
      <c r="M665" s="158" t="s">
        <v>1</v>
      </c>
      <c r="N665" s="159" t="s">
        <v>41</v>
      </c>
      <c r="O665" s="59"/>
      <c r="P665" s="160">
        <f>O665*H665</f>
        <v>0</v>
      </c>
      <c r="Q665" s="160">
        <v>1.3999999999999999E-4</v>
      </c>
      <c r="R665" s="160">
        <f>Q665*H665</f>
        <v>4.4785999999999992E-3</v>
      </c>
      <c r="S665" s="160">
        <v>0</v>
      </c>
      <c r="T665" s="161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62" t="s">
        <v>251</v>
      </c>
      <c r="AT665" s="162" t="s">
        <v>165</v>
      </c>
      <c r="AU665" s="162" t="s">
        <v>85</v>
      </c>
      <c r="AY665" s="18" t="s">
        <v>163</v>
      </c>
      <c r="BE665" s="163">
        <f>IF(N665="základní",J665,0)</f>
        <v>0</v>
      </c>
      <c r="BF665" s="163">
        <f>IF(N665="snížená",J665,0)</f>
        <v>0</v>
      </c>
      <c r="BG665" s="163">
        <f>IF(N665="zákl. přenesená",J665,0)</f>
        <v>0</v>
      </c>
      <c r="BH665" s="163">
        <f>IF(N665="sníž. přenesená",J665,0)</f>
        <v>0</v>
      </c>
      <c r="BI665" s="163">
        <f>IF(N665="nulová",J665,0)</f>
        <v>0</v>
      </c>
      <c r="BJ665" s="18" t="s">
        <v>83</v>
      </c>
      <c r="BK665" s="163">
        <f>ROUND(I665*H665,2)</f>
        <v>0</v>
      </c>
      <c r="BL665" s="18" t="s">
        <v>251</v>
      </c>
      <c r="BM665" s="162" t="s">
        <v>1128</v>
      </c>
    </row>
    <row r="666" spans="1:65" s="15" customFormat="1" ht="11.25">
      <c r="B666" s="181"/>
      <c r="D666" s="165" t="s">
        <v>172</v>
      </c>
      <c r="E666" s="182" t="s">
        <v>1</v>
      </c>
      <c r="F666" s="183" t="s">
        <v>962</v>
      </c>
      <c r="H666" s="182" t="s">
        <v>1</v>
      </c>
      <c r="I666" s="184"/>
      <c r="L666" s="181"/>
      <c r="M666" s="185"/>
      <c r="N666" s="186"/>
      <c r="O666" s="186"/>
      <c r="P666" s="186"/>
      <c r="Q666" s="186"/>
      <c r="R666" s="186"/>
      <c r="S666" s="186"/>
      <c r="T666" s="187"/>
      <c r="AT666" s="182" t="s">
        <v>172</v>
      </c>
      <c r="AU666" s="182" t="s">
        <v>85</v>
      </c>
      <c r="AV666" s="15" t="s">
        <v>83</v>
      </c>
      <c r="AW666" s="15" t="s">
        <v>32</v>
      </c>
      <c r="AX666" s="15" t="s">
        <v>76</v>
      </c>
      <c r="AY666" s="182" t="s">
        <v>163</v>
      </c>
    </row>
    <row r="667" spans="1:65" s="13" customFormat="1" ht="11.25">
      <c r="B667" s="164"/>
      <c r="D667" s="165" t="s">
        <v>172</v>
      </c>
      <c r="E667" s="166" t="s">
        <v>1</v>
      </c>
      <c r="F667" s="167" t="s">
        <v>1129</v>
      </c>
      <c r="H667" s="168">
        <v>31.99</v>
      </c>
      <c r="I667" s="169"/>
      <c r="L667" s="164"/>
      <c r="M667" s="170"/>
      <c r="N667" s="171"/>
      <c r="O667" s="171"/>
      <c r="P667" s="171"/>
      <c r="Q667" s="171"/>
      <c r="R667" s="171"/>
      <c r="S667" s="171"/>
      <c r="T667" s="172"/>
      <c r="AT667" s="166" t="s">
        <v>172</v>
      </c>
      <c r="AU667" s="166" t="s">
        <v>85</v>
      </c>
      <c r="AV667" s="13" t="s">
        <v>85</v>
      </c>
      <c r="AW667" s="13" t="s">
        <v>32</v>
      </c>
      <c r="AX667" s="13" t="s">
        <v>83</v>
      </c>
      <c r="AY667" s="166" t="s">
        <v>163</v>
      </c>
    </row>
    <row r="668" spans="1:65" s="12" customFormat="1" ht="22.9" customHeight="1">
      <c r="B668" s="137"/>
      <c r="D668" s="138" t="s">
        <v>75</v>
      </c>
      <c r="E668" s="148" t="s">
        <v>1130</v>
      </c>
      <c r="F668" s="148" t="s">
        <v>1131</v>
      </c>
      <c r="I668" s="140"/>
      <c r="J668" s="149">
        <f>BK668</f>
        <v>0</v>
      </c>
      <c r="L668" s="137"/>
      <c r="M668" s="142"/>
      <c r="N668" s="143"/>
      <c r="O668" s="143"/>
      <c r="P668" s="144">
        <f>SUM(P669:P693)</f>
        <v>0</v>
      </c>
      <c r="Q668" s="143"/>
      <c r="R668" s="144">
        <f>SUM(R669:R693)</f>
        <v>0.10478159999999999</v>
      </c>
      <c r="S668" s="143"/>
      <c r="T668" s="145">
        <f>SUM(T669:T693)</f>
        <v>0</v>
      </c>
      <c r="AR668" s="138" t="s">
        <v>85</v>
      </c>
      <c r="AT668" s="146" t="s">
        <v>75</v>
      </c>
      <c r="AU668" s="146" t="s">
        <v>83</v>
      </c>
      <c r="AY668" s="138" t="s">
        <v>163</v>
      </c>
      <c r="BK668" s="147">
        <f>SUM(BK669:BK693)</f>
        <v>0</v>
      </c>
    </row>
    <row r="669" spans="1:65" s="2" customFormat="1" ht="33" customHeight="1">
      <c r="A669" s="33"/>
      <c r="B669" s="150"/>
      <c r="C669" s="151" t="s">
        <v>1132</v>
      </c>
      <c r="D669" s="151" t="s">
        <v>165</v>
      </c>
      <c r="E669" s="152" t="s">
        <v>1133</v>
      </c>
      <c r="F669" s="153" t="s">
        <v>1134</v>
      </c>
      <c r="G669" s="154" t="s">
        <v>168</v>
      </c>
      <c r="H669" s="155">
        <v>218.29499999999999</v>
      </c>
      <c r="I669" s="156"/>
      <c r="J669" s="157">
        <f>ROUND(I669*H669,2)</f>
        <v>0</v>
      </c>
      <c r="K669" s="153" t="s">
        <v>169</v>
      </c>
      <c r="L669" s="34"/>
      <c r="M669" s="158" t="s">
        <v>1</v>
      </c>
      <c r="N669" s="159" t="s">
        <v>41</v>
      </c>
      <c r="O669" s="59"/>
      <c r="P669" s="160">
        <f>O669*H669</f>
        <v>0</v>
      </c>
      <c r="Q669" s="160">
        <v>2.0000000000000001E-4</v>
      </c>
      <c r="R669" s="160">
        <f>Q669*H669</f>
        <v>4.3658999999999996E-2</v>
      </c>
      <c r="S669" s="160">
        <v>0</v>
      </c>
      <c r="T669" s="161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62" t="s">
        <v>251</v>
      </c>
      <c r="AT669" s="162" t="s">
        <v>165</v>
      </c>
      <c r="AU669" s="162" t="s">
        <v>85</v>
      </c>
      <c r="AY669" s="18" t="s">
        <v>163</v>
      </c>
      <c r="BE669" s="163">
        <f>IF(N669="základní",J669,0)</f>
        <v>0</v>
      </c>
      <c r="BF669" s="163">
        <f>IF(N669="snížená",J669,0)</f>
        <v>0</v>
      </c>
      <c r="BG669" s="163">
        <f>IF(N669="zákl. přenesená",J669,0)</f>
        <v>0</v>
      </c>
      <c r="BH669" s="163">
        <f>IF(N669="sníž. přenesená",J669,0)</f>
        <v>0</v>
      </c>
      <c r="BI669" s="163">
        <f>IF(N669="nulová",J669,0)</f>
        <v>0</v>
      </c>
      <c r="BJ669" s="18" t="s">
        <v>83</v>
      </c>
      <c r="BK669" s="163">
        <f>ROUND(I669*H669,2)</f>
        <v>0</v>
      </c>
      <c r="BL669" s="18" t="s">
        <v>251</v>
      </c>
      <c r="BM669" s="162" t="s">
        <v>1135</v>
      </c>
    </row>
    <row r="670" spans="1:65" s="2" customFormat="1" ht="33" customHeight="1">
      <c r="A670" s="33"/>
      <c r="B670" s="150"/>
      <c r="C670" s="151" t="s">
        <v>1136</v>
      </c>
      <c r="D670" s="151" t="s">
        <v>165</v>
      </c>
      <c r="E670" s="152" t="s">
        <v>1137</v>
      </c>
      <c r="F670" s="153" t="s">
        <v>1138</v>
      </c>
      <c r="G670" s="154" t="s">
        <v>168</v>
      </c>
      <c r="H670" s="155">
        <v>218.29499999999999</v>
      </c>
      <c r="I670" s="156"/>
      <c r="J670" s="157">
        <f>ROUND(I670*H670,2)</f>
        <v>0</v>
      </c>
      <c r="K670" s="153" t="s">
        <v>169</v>
      </c>
      <c r="L670" s="34"/>
      <c r="M670" s="158" t="s">
        <v>1</v>
      </c>
      <c r="N670" s="159" t="s">
        <v>41</v>
      </c>
      <c r="O670" s="59"/>
      <c r="P670" s="160">
        <f>O670*H670</f>
        <v>0</v>
      </c>
      <c r="Q670" s="160">
        <v>2.7999999999999998E-4</v>
      </c>
      <c r="R670" s="160">
        <f>Q670*H670</f>
        <v>6.1122599999999992E-2</v>
      </c>
      <c r="S670" s="160">
        <v>0</v>
      </c>
      <c r="T670" s="161">
        <f>S670*H670</f>
        <v>0</v>
      </c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R670" s="162" t="s">
        <v>251</v>
      </c>
      <c r="AT670" s="162" t="s">
        <v>165</v>
      </c>
      <c r="AU670" s="162" t="s">
        <v>85</v>
      </c>
      <c r="AY670" s="18" t="s">
        <v>163</v>
      </c>
      <c r="BE670" s="163">
        <f>IF(N670="základní",J670,0)</f>
        <v>0</v>
      </c>
      <c r="BF670" s="163">
        <f>IF(N670="snížená",J670,0)</f>
        <v>0</v>
      </c>
      <c r="BG670" s="163">
        <f>IF(N670="zákl. přenesená",J670,0)</f>
        <v>0</v>
      </c>
      <c r="BH670" s="163">
        <f>IF(N670="sníž. přenesená",J670,0)</f>
        <v>0</v>
      </c>
      <c r="BI670" s="163">
        <f>IF(N670="nulová",J670,0)</f>
        <v>0</v>
      </c>
      <c r="BJ670" s="18" t="s">
        <v>83</v>
      </c>
      <c r="BK670" s="163">
        <f>ROUND(I670*H670,2)</f>
        <v>0</v>
      </c>
      <c r="BL670" s="18" t="s">
        <v>251</v>
      </c>
      <c r="BM670" s="162" t="s">
        <v>1139</v>
      </c>
    </row>
    <row r="671" spans="1:65" s="15" customFormat="1" ht="11.25">
      <c r="B671" s="181"/>
      <c r="D671" s="165" t="s">
        <v>172</v>
      </c>
      <c r="E671" s="182" t="s">
        <v>1</v>
      </c>
      <c r="F671" s="183" t="s">
        <v>1140</v>
      </c>
      <c r="H671" s="182" t="s">
        <v>1</v>
      </c>
      <c r="I671" s="184"/>
      <c r="L671" s="181"/>
      <c r="M671" s="185"/>
      <c r="N671" s="186"/>
      <c r="O671" s="186"/>
      <c r="P671" s="186"/>
      <c r="Q671" s="186"/>
      <c r="R671" s="186"/>
      <c r="S671" s="186"/>
      <c r="T671" s="187"/>
      <c r="AT671" s="182" t="s">
        <v>172</v>
      </c>
      <c r="AU671" s="182" t="s">
        <v>85</v>
      </c>
      <c r="AV671" s="15" t="s">
        <v>83</v>
      </c>
      <c r="AW671" s="15" t="s">
        <v>32</v>
      </c>
      <c r="AX671" s="15" t="s">
        <v>76</v>
      </c>
      <c r="AY671" s="182" t="s">
        <v>163</v>
      </c>
    </row>
    <row r="672" spans="1:65" s="13" customFormat="1" ht="11.25">
      <c r="B672" s="164"/>
      <c r="D672" s="165" t="s">
        <v>172</v>
      </c>
      <c r="E672" s="166" t="s">
        <v>1</v>
      </c>
      <c r="F672" s="167" t="s">
        <v>469</v>
      </c>
      <c r="H672" s="168">
        <v>63.8</v>
      </c>
      <c r="I672" s="169"/>
      <c r="L672" s="164"/>
      <c r="M672" s="170"/>
      <c r="N672" s="171"/>
      <c r="O672" s="171"/>
      <c r="P672" s="171"/>
      <c r="Q672" s="171"/>
      <c r="R672" s="171"/>
      <c r="S672" s="171"/>
      <c r="T672" s="172"/>
      <c r="AT672" s="166" t="s">
        <v>172</v>
      </c>
      <c r="AU672" s="166" t="s">
        <v>85</v>
      </c>
      <c r="AV672" s="13" t="s">
        <v>85</v>
      </c>
      <c r="AW672" s="13" t="s">
        <v>32</v>
      </c>
      <c r="AX672" s="13" t="s">
        <v>76</v>
      </c>
      <c r="AY672" s="166" t="s">
        <v>163</v>
      </c>
    </row>
    <row r="673" spans="2:51" s="15" customFormat="1" ht="11.25">
      <c r="B673" s="181"/>
      <c r="D673" s="165" t="s">
        <v>172</v>
      </c>
      <c r="E673" s="182" t="s">
        <v>1</v>
      </c>
      <c r="F673" s="183" t="s">
        <v>386</v>
      </c>
      <c r="H673" s="182" t="s">
        <v>1</v>
      </c>
      <c r="I673" s="184"/>
      <c r="L673" s="181"/>
      <c r="M673" s="185"/>
      <c r="N673" s="186"/>
      <c r="O673" s="186"/>
      <c r="P673" s="186"/>
      <c r="Q673" s="186"/>
      <c r="R673" s="186"/>
      <c r="S673" s="186"/>
      <c r="T673" s="187"/>
      <c r="AT673" s="182" t="s">
        <v>172</v>
      </c>
      <c r="AU673" s="182" t="s">
        <v>85</v>
      </c>
      <c r="AV673" s="15" t="s">
        <v>83</v>
      </c>
      <c r="AW673" s="15" t="s">
        <v>32</v>
      </c>
      <c r="AX673" s="15" t="s">
        <v>76</v>
      </c>
      <c r="AY673" s="182" t="s">
        <v>163</v>
      </c>
    </row>
    <row r="674" spans="2:51" s="13" customFormat="1" ht="11.25">
      <c r="B674" s="164"/>
      <c r="D674" s="165" t="s">
        <v>172</v>
      </c>
      <c r="E674" s="166" t="s">
        <v>1</v>
      </c>
      <c r="F674" s="167" t="s">
        <v>387</v>
      </c>
      <c r="H674" s="168">
        <v>43.604999999999997</v>
      </c>
      <c r="I674" s="169"/>
      <c r="L674" s="164"/>
      <c r="M674" s="170"/>
      <c r="N674" s="171"/>
      <c r="O674" s="171"/>
      <c r="P674" s="171"/>
      <c r="Q674" s="171"/>
      <c r="R674" s="171"/>
      <c r="S674" s="171"/>
      <c r="T674" s="172"/>
      <c r="AT674" s="166" t="s">
        <v>172</v>
      </c>
      <c r="AU674" s="166" t="s">
        <v>85</v>
      </c>
      <c r="AV674" s="13" t="s">
        <v>85</v>
      </c>
      <c r="AW674" s="13" t="s">
        <v>32</v>
      </c>
      <c r="AX674" s="13" t="s">
        <v>76</v>
      </c>
      <c r="AY674" s="166" t="s">
        <v>163</v>
      </c>
    </row>
    <row r="675" spans="2:51" s="13" customFormat="1" ht="11.25">
      <c r="B675" s="164"/>
      <c r="D675" s="165" t="s">
        <v>172</v>
      </c>
      <c r="E675" s="166" t="s">
        <v>1</v>
      </c>
      <c r="F675" s="167" t="s">
        <v>1141</v>
      </c>
      <c r="H675" s="168">
        <v>1.8</v>
      </c>
      <c r="I675" s="169"/>
      <c r="L675" s="164"/>
      <c r="M675" s="170"/>
      <c r="N675" s="171"/>
      <c r="O675" s="171"/>
      <c r="P675" s="171"/>
      <c r="Q675" s="171"/>
      <c r="R675" s="171"/>
      <c r="S675" s="171"/>
      <c r="T675" s="172"/>
      <c r="AT675" s="166" t="s">
        <v>172</v>
      </c>
      <c r="AU675" s="166" t="s">
        <v>85</v>
      </c>
      <c r="AV675" s="13" t="s">
        <v>85</v>
      </c>
      <c r="AW675" s="13" t="s">
        <v>32</v>
      </c>
      <c r="AX675" s="13" t="s">
        <v>76</v>
      </c>
      <c r="AY675" s="166" t="s">
        <v>163</v>
      </c>
    </row>
    <row r="676" spans="2:51" s="13" customFormat="1" ht="11.25">
      <c r="B676" s="164"/>
      <c r="D676" s="165" t="s">
        <v>172</v>
      </c>
      <c r="E676" s="166" t="s">
        <v>1</v>
      </c>
      <c r="F676" s="167" t="s">
        <v>390</v>
      </c>
      <c r="H676" s="168">
        <v>1.24</v>
      </c>
      <c r="I676" s="169"/>
      <c r="L676" s="164"/>
      <c r="M676" s="170"/>
      <c r="N676" s="171"/>
      <c r="O676" s="171"/>
      <c r="P676" s="171"/>
      <c r="Q676" s="171"/>
      <c r="R676" s="171"/>
      <c r="S676" s="171"/>
      <c r="T676" s="172"/>
      <c r="AT676" s="166" t="s">
        <v>172</v>
      </c>
      <c r="AU676" s="166" t="s">
        <v>85</v>
      </c>
      <c r="AV676" s="13" t="s">
        <v>85</v>
      </c>
      <c r="AW676" s="13" t="s">
        <v>32</v>
      </c>
      <c r="AX676" s="13" t="s">
        <v>76</v>
      </c>
      <c r="AY676" s="166" t="s">
        <v>163</v>
      </c>
    </row>
    <row r="677" spans="2:51" s="15" customFormat="1" ht="11.25">
      <c r="B677" s="181"/>
      <c r="D677" s="165" t="s">
        <v>172</v>
      </c>
      <c r="E677" s="182" t="s">
        <v>1</v>
      </c>
      <c r="F677" s="183" t="s">
        <v>391</v>
      </c>
      <c r="H677" s="182" t="s">
        <v>1</v>
      </c>
      <c r="I677" s="184"/>
      <c r="L677" s="181"/>
      <c r="M677" s="185"/>
      <c r="N677" s="186"/>
      <c r="O677" s="186"/>
      <c r="P677" s="186"/>
      <c r="Q677" s="186"/>
      <c r="R677" s="186"/>
      <c r="S677" s="186"/>
      <c r="T677" s="187"/>
      <c r="AT677" s="182" t="s">
        <v>172</v>
      </c>
      <c r="AU677" s="182" t="s">
        <v>85</v>
      </c>
      <c r="AV677" s="15" t="s">
        <v>83</v>
      </c>
      <c r="AW677" s="15" t="s">
        <v>32</v>
      </c>
      <c r="AX677" s="15" t="s">
        <v>76</v>
      </c>
      <c r="AY677" s="182" t="s">
        <v>163</v>
      </c>
    </row>
    <row r="678" spans="2:51" s="13" customFormat="1" ht="11.25">
      <c r="B678" s="164"/>
      <c r="D678" s="165" t="s">
        <v>172</v>
      </c>
      <c r="E678" s="166" t="s">
        <v>1</v>
      </c>
      <c r="F678" s="167" t="s">
        <v>1142</v>
      </c>
      <c r="H678" s="168">
        <v>10.72</v>
      </c>
      <c r="I678" s="169"/>
      <c r="L678" s="164"/>
      <c r="M678" s="170"/>
      <c r="N678" s="171"/>
      <c r="O678" s="171"/>
      <c r="P678" s="171"/>
      <c r="Q678" s="171"/>
      <c r="R678" s="171"/>
      <c r="S678" s="171"/>
      <c r="T678" s="172"/>
      <c r="AT678" s="166" t="s">
        <v>172</v>
      </c>
      <c r="AU678" s="166" t="s">
        <v>85</v>
      </c>
      <c r="AV678" s="13" t="s">
        <v>85</v>
      </c>
      <c r="AW678" s="13" t="s">
        <v>32</v>
      </c>
      <c r="AX678" s="13" t="s">
        <v>76</v>
      </c>
      <c r="AY678" s="166" t="s">
        <v>163</v>
      </c>
    </row>
    <row r="679" spans="2:51" s="13" customFormat="1" ht="11.25">
      <c r="B679" s="164"/>
      <c r="D679" s="165" t="s">
        <v>172</v>
      </c>
      <c r="E679" s="166" t="s">
        <v>1</v>
      </c>
      <c r="F679" s="167" t="s">
        <v>1143</v>
      </c>
      <c r="H679" s="168">
        <v>13.484999999999999</v>
      </c>
      <c r="I679" s="169"/>
      <c r="L679" s="164"/>
      <c r="M679" s="170"/>
      <c r="N679" s="171"/>
      <c r="O679" s="171"/>
      <c r="P679" s="171"/>
      <c r="Q679" s="171"/>
      <c r="R679" s="171"/>
      <c r="S679" s="171"/>
      <c r="T679" s="172"/>
      <c r="AT679" s="166" t="s">
        <v>172</v>
      </c>
      <c r="AU679" s="166" t="s">
        <v>85</v>
      </c>
      <c r="AV679" s="13" t="s">
        <v>85</v>
      </c>
      <c r="AW679" s="13" t="s">
        <v>32</v>
      </c>
      <c r="AX679" s="13" t="s">
        <v>76</v>
      </c>
      <c r="AY679" s="166" t="s">
        <v>163</v>
      </c>
    </row>
    <row r="680" spans="2:51" s="15" customFormat="1" ht="11.25">
      <c r="B680" s="181"/>
      <c r="D680" s="165" t="s">
        <v>172</v>
      </c>
      <c r="E680" s="182" t="s">
        <v>1</v>
      </c>
      <c r="F680" s="183" t="s">
        <v>394</v>
      </c>
      <c r="H680" s="182" t="s">
        <v>1</v>
      </c>
      <c r="I680" s="184"/>
      <c r="L680" s="181"/>
      <c r="M680" s="185"/>
      <c r="N680" s="186"/>
      <c r="O680" s="186"/>
      <c r="P680" s="186"/>
      <c r="Q680" s="186"/>
      <c r="R680" s="186"/>
      <c r="S680" s="186"/>
      <c r="T680" s="187"/>
      <c r="AT680" s="182" t="s">
        <v>172</v>
      </c>
      <c r="AU680" s="182" t="s">
        <v>85</v>
      </c>
      <c r="AV680" s="15" t="s">
        <v>83</v>
      </c>
      <c r="AW680" s="15" t="s">
        <v>32</v>
      </c>
      <c r="AX680" s="15" t="s">
        <v>76</v>
      </c>
      <c r="AY680" s="182" t="s">
        <v>163</v>
      </c>
    </row>
    <row r="681" spans="2:51" s="13" customFormat="1" ht="11.25">
      <c r="B681" s="164"/>
      <c r="D681" s="165" t="s">
        <v>172</v>
      </c>
      <c r="E681" s="166" t="s">
        <v>1</v>
      </c>
      <c r="F681" s="167" t="s">
        <v>1144</v>
      </c>
      <c r="H681" s="168">
        <v>11.14</v>
      </c>
      <c r="I681" s="169"/>
      <c r="L681" s="164"/>
      <c r="M681" s="170"/>
      <c r="N681" s="171"/>
      <c r="O681" s="171"/>
      <c r="P681" s="171"/>
      <c r="Q681" s="171"/>
      <c r="R681" s="171"/>
      <c r="S681" s="171"/>
      <c r="T681" s="172"/>
      <c r="AT681" s="166" t="s">
        <v>172</v>
      </c>
      <c r="AU681" s="166" t="s">
        <v>85</v>
      </c>
      <c r="AV681" s="13" t="s">
        <v>85</v>
      </c>
      <c r="AW681" s="13" t="s">
        <v>32</v>
      </c>
      <c r="AX681" s="13" t="s">
        <v>76</v>
      </c>
      <c r="AY681" s="166" t="s">
        <v>163</v>
      </c>
    </row>
    <row r="682" spans="2:51" s="13" customFormat="1" ht="11.25">
      <c r="B682" s="164"/>
      <c r="D682" s="165" t="s">
        <v>172</v>
      </c>
      <c r="E682" s="166" t="s">
        <v>1</v>
      </c>
      <c r="F682" s="167" t="s">
        <v>1145</v>
      </c>
      <c r="H682" s="168">
        <v>12.225</v>
      </c>
      <c r="I682" s="169"/>
      <c r="L682" s="164"/>
      <c r="M682" s="170"/>
      <c r="N682" s="171"/>
      <c r="O682" s="171"/>
      <c r="P682" s="171"/>
      <c r="Q682" s="171"/>
      <c r="R682" s="171"/>
      <c r="S682" s="171"/>
      <c r="T682" s="172"/>
      <c r="AT682" s="166" t="s">
        <v>172</v>
      </c>
      <c r="AU682" s="166" t="s">
        <v>85</v>
      </c>
      <c r="AV682" s="13" t="s">
        <v>85</v>
      </c>
      <c r="AW682" s="13" t="s">
        <v>32</v>
      </c>
      <c r="AX682" s="13" t="s">
        <v>76</v>
      </c>
      <c r="AY682" s="166" t="s">
        <v>163</v>
      </c>
    </row>
    <row r="683" spans="2:51" s="15" customFormat="1" ht="11.25">
      <c r="B683" s="181"/>
      <c r="D683" s="165" t="s">
        <v>172</v>
      </c>
      <c r="E683" s="182" t="s">
        <v>1</v>
      </c>
      <c r="F683" s="183" t="s">
        <v>397</v>
      </c>
      <c r="H683" s="182" t="s">
        <v>1</v>
      </c>
      <c r="I683" s="184"/>
      <c r="L683" s="181"/>
      <c r="M683" s="185"/>
      <c r="N683" s="186"/>
      <c r="O683" s="186"/>
      <c r="P683" s="186"/>
      <c r="Q683" s="186"/>
      <c r="R683" s="186"/>
      <c r="S683" s="186"/>
      <c r="T683" s="187"/>
      <c r="AT683" s="182" t="s">
        <v>172</v>
      </c>
      <c r="AU683" s="182" t="s">
        <v>85</v>
      </c>
      <c r="AV683" s="15" t="s">
        <v>83</v>
      </c>
      <c r="AW683" s="15" t="s">
        <v>32</v>
      </c>
      <c r="AX683" s="15" t="s">
        <v>76</v>
      </c>
      <c r="AY683" s="182" t="s">
        <v>163</v>
      </c>
    </row>
    <row r="684" spans="2:51" s="13" customFormat="1" ht="11.25">
      <c r="B684" s="164"/>
      <c r="D684" s="165" t="s">
        <v>172</v>
      </c>
      <c r="E684" s="166" t="s">
        <v>1</v>
      </c>
      <c r="F684" s="167" t="s">
        <v>1146</v>
      </c>
      <c r="H684" s="168">
        <v>10.404999999999999</v>
      </c>
      <c r="I684" s="169"/>
      <c r="L684" s="164"/>
      <c r="M684" s="170"/>
      <c r="N684" s="171"/>
      <c r="O684" s="171"/>
      <c r="P684" s="171"/>
      <c r="Q684" s="171"/>
      <c r="R684" s="171"/>
      <c r="S684" s="171"/>
      <c r="T684" s="172"/>
      <c r="AT684" s="166" t="s">
        <v>172</v>
      </c>
      <c r="AU684" s="166" t="s">
        <v>85</v>
      </c>
      <c r="AV684" s="13" t="s">
        <v>85</v>
      </c>
      <c r="AW684" s="13" t="s">
        <v>32</v>
      </c>
      <c r="AX684" s="13" t="s">
        <v>76</v>
      </c>
      <c r="AY684" s="166" t="s">
        <v>163</v>
      </c>
    </row>
    <row r="685" spans="2:51" s="15" customFormat="1" ht="11.25">
      <c r="B685" s="181"/>
      <c r="D685" s="165" t="s">
        <v>172</v>
      </c>
      <c r="E685" s="182" t="s">
        <v>1</v>
      </c>
      <c r="F685" s="183" t="s">
        <v>399</v>
      </c>
      <c r="H685" s="182" t="s">
        <v>1</v>
      </c>
      <c r="I685" s="184"/>
      <c r="L685" s="181"/>
      <c r="M685" s="185"/>
      <c r="N685" s="186"/>
      <c r="O685" s="186"/>
      <c r="P685" s="186"/>
      <c r="Q685" s="186"/>
      <c r="R685" s="186"/>
      <c r="S685" s="186"/>
      <c r="T685" s="187"/>
      <c r="AT685" s="182" t="s">
        <v>172</v>
      </c>
      <c r="AU685" s="182" t="s">
        <v>85</v>
      </c>
      <c r="AV685" s="15" t="s">
        <v>83</v>
      </c>
      <c r="AW685" s="15" t="s">
        <v>32</v>
      </c>
      <c r="AX685" s="15" t="s">
        <v>76</v>
      </c>
      <c r="AY685" s="182" t="s">
        <v>163</v>
      </c>
    </row>
    <row r="686" spans="2:51" s="13" customFormat="1" ht="11.25">
      <c r="B686" s="164"/>
      <c r="D686" s="165" t="s">
        <v>172</v>
      </c>
      <c r="E686" s="166" t="s">
        <v>1</v>
      </c>
      <c r="F686" s="167" t="s">
        <v>1147</v>
      </c>
      <c r="H686" s="168">
        <v>13.484999999999999</v>
      </c>
      <c r="I686" s="169"/>
      <c r="L686" s="164"/>
      <c r="M686" s="170"/>
      <c r="N686" s="171"/>
      <c r="O686" s="171"/>
      <c r="P686" s="171"/>
      <c r="Q686" s="171"/>
      <c r="R686" s="171"/>
      <c r="S686" s="171"/>
      <c r="T686" s="172"/>
      <c r="AT686" s="166" t="s">
        <v>172</v>
      </c>
      <c r="AU686" s="166" t="s">
        <v>85</v>
      </c>
      <c r="AV686" s="13" t="s">
        <v>85</v>
      </c>
      <c r="AW686" s="13" t="s">
        <v>32</v>
      </c>
      <c r="AX686" s="13" t="s">
        <v>76</v>
      </c>
      <c r="AY686" s="166" t="s">
        <v>163</v>
      </c>
    </row>
    <row r="687" spans="2:51" s="15" customFormat="1" ht="11.25">
      <c r="B687" s="181"/>
      <c r="D687" s="165" t="s">
        <v>172</v>
      </c>
      <c r="E687" s="182" t="s">
        <v>1</v>
      </c>
      <c r="F687" s="183" t="s">
        <v>401</v>
      </c>
      <c r="H687" s="182" t="s">
        <v>1</v>
      </c>
      <c r="I687" s="184"/>
      <c r="L687" s="181"/>
      <c r="M687" s="185"/>
      <c r="N687" s="186"/>
      <c r="O687" s="186"/>
      <c r="P687" s="186"/>
      <c r="Q687" s="186"/>
      <c r="R687" s="186"/>
      <c r="S687" s="186"/>
      <c r="T687" s="187"/>
      <c r="AT687" s="182" t="s">
        <v>172</v>
      </c>
      <c r="AU687" s="182" t="s">
        <v>85</v>
      </c>
      <c r="AV687" s="15" t="s">
        <v>83</v>
      </c>
      <c r="AW687" s="15" t="s">
        <v>32</v>
      </c>
      <c r="AX687" s="15" t="s">
        <v>76</v>
      </c>
      <c r="AY687" s="182" t="s">
        <v>163</v>
      </c>
    </row>
    <row r="688" spans="2:51" s="13" customFormat="1" ht="11.25">
      <c r="B688" s="164"/>
      <c r="D688" s="165" t="s">
        <v>172</v>
      </c>
      <c r="E688" s="166" t="s">
        <v>1</v>
      </c>
      <c r="F688" s="167" t="s">
        <v>1148</v>
      </c>
      <c r="H688" s="168">
        <v>10.965</v>
      </c>
      <c r="I688" s="169"/>
      <c r="L688" s="164"/>
      <c r="M688" s="170"/>
      <c r="N688" s="171"/>
      <c r="O688" s="171"/>
      <c r="P688" s="171"/>
      <c r="Q688" s="171"/>
      <c r="R688" s="171"/>
      <c r="S688" s="171"/>
      <c r="T688" s="172"/>
      <c r="AT688" s="166" t="s">
        <v>172</v>
      </c>
      <c r="AU688" s="166" t="s">
        <v>85</v>
      </c>
      <c r="AV688" s="13" t="s">
        <v>85</v>
      </c>
      <c r="AW688" s="13" t="s">
        <v>32</v>
      </c>
      <c r="AX688" s="13" t="s">
        <v>76</v>
      </c>
      <c r="AY688" s="166" t="s">
        <v>163</v>
      </c>
    </row>
    <row r="689" spans="1:51" s="15" customFormat="1" ht="11.25">
      <c r="B689" s="181"/>
      <c r="D689" s="165" t="s">
        <v>172</v>
      </c>
      <c r="E689" s="182" t="s">
        <v>1</v>
      </c>
      <c r="F689" s="183" t="s">
        <v>403</v>
      </c>
      <c r="H689" s="182" t="s">
        <v>1</v>
      </c>
      <c r="I689" s="184"/>
      <c r="L689" s="181"/>
      <c r="M689" s="185"/>
      <c r="N689" s="186"/>
      <c r="O689" s="186"/>
      <c r="P689" s="186"/>
      <c r="Q689" s="186"/>
      <c r="R689" s="186"/>
      <c r="S689" s="186"/>
      <c r="T689" s="187"/>
      <c r="AT689" s="182" t="s">
        <v>172</v>
      </c>
      <c r="AU689" s="182" t="s">
        <v>85</v>
      </c>
      <c r="AV689" s="15" t="s">
        <v>83</v>
      </c>
      <c r="AW689" s="15" t="s">
        <v>32</v>
      </c>
      <c r="AX689" s="15" t="s">
        <v>76</v>
      </c>
      <c r="AY689" s="182" t="s">
        <v>163</v>
      </c>
    </row>
    <row r="690" spans="1:51" s="13" customFormat="1" ht="11.25">
      <c r="B690" s="164"/>
      <c r="D690" s="165" t="s">
        <v>172</v>
      </c>
      <c r="E690" s="166" t="s">
        <v>1</v>
      </c>
      <c r="F690" s="167" t="s">
        <v>1149</v>
      </c>
      <c r="H690" s="168">
        <v>9.4250000000000007</v>
      </c>
      <c r="I690" s="169"/>
      <c r="L690" s="164"/>
      <c r="M690" s="170"/>
      <c r="N690" s="171"/>
      <c r="O690" s="171"/>
      <c r="P690" s="171"/>
      <c r="Q690" s="171"/>
      <c r="R690" s="171"/>
      <c r="S690" s="171"/>
      <c r="T690" s="172"/>
      <c r="AT690" s="166" t="s">
        <v>172</v>
      </c>
      <c r="AU690" s="166" t="s">
        <v>85</v>
      </c>
      <c r="AV690" s="13" t="s">
        <v>85</v>
      </c>
      <c r="AW690" s="13" t="s">
        <v>32</v>
      </c>
      <c r="AX690" s="13" t="s">
        <v>76</v>
      </c>
      <c r="AY690" s="166" t="s">
        <v>163</v>
      </c>
    </row>
    <row r="691" spans="1:51" s="15" customFormat="1" ht="11.25">
      <c r="B691" s="181"/>
      <c r="D691" s="165" t="s">
        <v>172</v>
      </c>
      <c r="E691" s="182" t="s">
        <v>1</v>
      </c>
      <c r="F691" s="183" t="s">
        <v>405</v>
      </c>
      <c r="H691" s="182" t="s">
        <v>1</v>
      </c>
      <c r="I691" s="184"/>
      <c r="L691" s="181"/>
      <c r="M691" s="185"/>
      <c r="N691" s="186"/>
      <c r="O691" s="186"/>
      <c r="P691" s="186"/>
      <c r="Q691" s="186"/>
      <c r="R691" s="186"/>
      <c r="S691" s="186"/>
      <c r="T691" s="187"/>
      <c r="AT691" s="182" t="s">
        <v>172</v>
      </c>
      <c r="AU691" s="182" t="s">
        <v>85</v>
      </c>
      <c r="AV691" s="15" t="s">
        <v>83</v>
      </c>
      <c r="AW691" s="15" t="s">
        <v>32</v>
      </c>
      <c r="AX691" s="15" t="s">
        <v>76</v>
      </c>
      <c r="AY691" s="182" t="s">
        <v>163</v>
      </c>
    </row>
    <row r="692" spans="1:51" s="13" customFormat="1" ht="11.25">
      <c r="B692" s="164"/>
      <c r="D692" s="165" t="s">
        <v>172</v>
      </c>
      <c r="E692" s="166" t="s">
        <v>1</v>
      </c>
      <c r="F692" s="167" t="s">
        <v>406</v>
      </c>
      <c r="H692" s="168">
        <v>16</v>
      </c>
      <c r="I692" s="169"/>
      <c r="L692" s="164"/>
      <c r="M692" s="170"/>
      <c r="N692" s="171"/>
      <c r="O692" s="171"/>
      <c r="P692" s="171"/>
      <c r="Q692" s="171"/>
      <c r="R692" s="171"/>
      <c r="S692" s="171"/>
      <c r="T692" s="172"/>
      <c r="AT692" s="166" t="s">
        <v>172</v>
      </c>
      <c r="AU692" s="166" t="s">
        <v>85</v>
      </c>
      <c r="AV692" s="13" t="s">
        <v>85</v>
      </c>
      <c r="AW692" s="13" t="s">
        <v>32</v>
      </c>
      <c r="AX692" s="13" t="s">
        <v>76</v>
      </c>
      <c r="AY692" s="166" t="s">
        <v>163</v>
      </c>
    </row>
    <row r="693" spans="1:51" s="14" customFormat="1" ht="11.25">
      <c r="B693" s="173"/>
      <c r="D693" s="165" t="s">
        <v>172</v>
      </c>
      <c r="E693" s="174" t="s">
        <v>1</v>
      </c>
      <c r="F693" s="175" t="s">
        <v>174</v>
      </c>
      <c r="H693" s="176">
        <v>218.29499999999999</v>
      </c>
      <c r="I693" s="177"/>
      <c r="L693" s="173"/>
      <c r="M693" s="199"/>
      <c r="N693" s="200"/>
      <c r="O693" s="200"/>
      <c r="P693" s="200"/>
      <c r="Q693" s="200"/>
      <c r="R693" s="200"/>
      <c r="S693" s="200"/>
      <c r="T693" s="201"/>
      <c r="AT693" s="174" t="s">
        <v>172</v>
      </c>
      <c r="AU693" s="174" t="s">
        <v>85</v>
      </c>
      <c r="AV693" s="14" t="s">
        <v>170</v>
      </c>
      <c r="AW693" s="14" t="s">
        <v>32</v>
      </c>
      <c r="AX693" s="14" t="s">
        <v>83</v>
      </c>
      <c r="AY693" s="174" t="s">
        <v>163</v>
      </c>
    </row>
    <row r="694" spans="1:51" s="2" customFormat="1" ht="6.95" customHeight="1">
      <c r="A694" s="33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34"/>
      <c r="M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</row>
  </sheetData>
  <autoFilter ref="C140:K693" xr:uid="{00000000-0009-0000-0000-000001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65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93</v>
      </c>
      <c r="AZ2" s="99" t="s">
        <v>105</v>
      </c>
      <c r="BA2" s="99" t="s">
        <v>1</v>
      </c>
      <c r="BB2" s="99" t="s">
        <v>1</v>
      </c>
      <c r="BC2" s="99" t="s">
        <v>1150</v>
      </c>
      <c r="BD2" s="99" t="s">
        <v>85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9" t="s">
        <v>1151</v>
      </c>
      <c r="BA3" s="99" t="s">
        <v>1</v>
      </c>
      <c r="BB3" s="99" t="s">
        <v>1</v>
      </c>
      <c r="BC3" s="99" t="s">
        <v>1152</v>
      </c>
      <c r="BD3" s="99" t="s">
        <v>85</v>
      </c>
    </row>
    <row r="4" spans="1:56" s="1" customFormat="1" ht="24.95" customHeight="1">
      <c r="B4" s="21"/>
      <c r="D4" s="22" t="s">
        <v>107</v>
      </c>
      <c r="L4" s="21"/>
      <c r="M4" s="100" t="s">
        <v>10</v>
      </c>
      <c r="AT4" s="18" t="s">
        <v>3</v>
      </c>
      <c r="AZ4" s="99" t="s">
        <v>1153</v>
      </c>
      <c r="BA4" s="99" t="s">
        <v>1</v>
      </c>
      <c r="BB4" s="99" t="s">
        <v>1</v>
      </c>
      <c r="BC4" s="99" t="s">
        <v>1154</v>
      </c>
      <c r="BD4" s="99" t="s">
        <v>85</v>
      </c>
    </row>
    <row r="5" spans="1:56" s="1" customFormat="1" ht="6.95" customHeight="1">
      <c r="B5" s="21"/>
      <c r="L5" s="21"/>
      <c r="AZ5" s="99" t="s">
        <v>1155</v>
      </c>
      <c r="BA5" s="99" t="s">
        <v>1</v>
      </c>
      <c r="BB5" s="99" t="s">
        <v>1</v>
      </c>
      <c r="BC5" s="99" t="s">
        <v>1156</v>
      </c>
      <c r="BD5" s="99" t="s">
        <v>85</v>
      </c>
    </row>
    <row r="6" spans="1:56" s="1" customFormat="1" ht="12" customHeight="1">
      <c r="B6" s="21"/>
      <c r="D6" s="28" t="s">
        <v>16</v>
      </c>
      <c r="L6" s="21"/>
      <c r="AZ6" s="99" t="s">
        <v>1157</v>
      </c>
      <c r="BA6" s="99" t="s">
        <v>1</v>
      </c>
      <c r="BB6" s="99" t="s">
        <v>1</v>
      </c>
      <c r="BC6" s="99" t="s">
        <v>1158</v>
      </c>
      <c r="BD6" s="99" t="s">
        <v>85</v>
      </c>
    </row>
    <row r="7" spans="1:56" s="1" customFormat="1" ht="16.5" customHeight="1">
      <c r="B7" s="21"/>
      <c r="E7" s="266" t="str">
        <f>'Rekapitulace stavby'!K6</f>
        <v>Sociální zařízení na dopravním hřišti,Valašské Meziříčí</v>
      </c>
      <c r="F7" s="267"/>
      <c r="G7" s="267"/>
      <c r="H7" s="267"/>
      <c r="L7" s="21"/>
      <c r="AZ7" s="99" t="s">
        <v>117</v>
      </c>
      <c r="BA7" s="99" t="s">
        <v>1</v>
      </c>
      <c r="BB7" s="99" t="s">
        <v>1</v>
      </c>
      <c r="BC7" s="99" t="s">
        <v>1159</v>
      </c>
      <c r="BD7" s="99" t="s">
        <v>85</v>
      </c>
    </row>
    <row r="8" spans="1:56" s="1" customFormat="1" ht="12" customHeight="1">
      <c r="B8" s="21"/>
      <c r="D8" s="28" t="s">
        <v>116</v>
      </c>
      <c r="L8" s="21"/>
    </row>
    <row r="9" spans="1:56" s="2" customFormat="1" ht="16.5" customHeight="1">
      <c r="A9" s="33"/>
      <c r="B9" s="34"/>
      <c r="C9" s="33"/>
      <c r="D9" s="33"/>
      <c r="E9" s="266" t="s">
        <v>119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120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23" t="s">
        <v>1160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6. 9. 2021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9" t="str">
        <f>'Rekapitulace stavby'!E14</f>
        <v>Vyplň údaj</v>
      </c>
      <c r="F20" s="249"/>
      <c r="G20" s="249"/>
      <c r="H20" s="249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54" t="s">
        <v>1</v>
      </c>
      <c r="F29" s="254"/>
      <c r="G29" s="254"/>
      <c r="H29" s="254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4" t="s">
        <v>36</v>
      </c>
      <c r="E32" s="33"/>
      <c r="F32" s="33"/>
      <c r="G32" s="33"/>
      <c r="H32" s="33"/>
      <c r="I32" s="33"/>
      <c r="J32" s="72">
        <f>ROUND(J135,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5" t="s">
        <v>40</v>
      </c>
      <c r="E35" s="28" t="s">
        <v>41</v>
      </c>
      <c r="F35" s="106">
        <f>ROUND((SUM(BE135:BE340)),  2)</f>
        <v>0</v>
      </c>
      <c r="G35" s="33"/>
      <c r="H35" s="33"/>
      <c r="I35" s="107">
        <v>0.21</v>
      </c>
      <c r="J35" s="106">
        <f>ROUND(((SUM(BE135:BE340))*I35),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42</v>
      </c>
      <c r="F36" s="106">
        <f>ROUND((SUM(BF135:BF340)),  2)</f>
        <v>0</v>
      </c>
      <c r="G36" s="33"/>
      <c r="H36" s="33"/>
      <c r="I36" s="107">
        <v>0.15</v>
      </c>
      <c r="J36" s="106">
        <f>ROUND(((SUM(BF135:BF340))*I36),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06">
        <f>ROUND((SUM(BG135:BG340)),  2)</f>
        <v>0</v>
      </c>
      <c r="G37" s="33"/>
      <c r="H37" s="33"/>
      <c r="I37" s="107">
        <v>0.21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44</v>
      </c>
      <c r="F38" s="106">
        <f>ROUND((SUM(BH135:BH340)),  2)</f>
        <v>0</v>
      </c>
      <c r="G38" s="33"/>
      <c r="H38" s="33"/>
      <c r="I38" s="107">
        <v>0.15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45</v>
      </c>
      <c r="F39" s="106">
        <f>ROUND((SUM(BI135:BI340)),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8"/>
      <c r="D41" s="109" t="s">
        <v>46</v>
      </c>
      <c r="E41" s="61"/>
      <c r="F41" s="61"/>
      <c r="G41" s="110" t="s">
        <v>47</v>
      </c>
      <c r="H41" s="111" t="s">
        <v>48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14" t="s">
        <v>52</v>
      </c>
      <c r="G61" s="46" t="s">
        <v>51</v>
      </c>
      <c r="H61" s="36"/>
      <c r="I61" s="36"/>
      <c r="J61" s="115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14" t="s">
        <v>52</v>
      </c>
      <c r="G76" s="46" t="s">
        <v>51</v>
      </c>
      <c r="H76" s="36"/>
      <c r="I76" s="36"/>
      <c r="J76" s="115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122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66" t="str">
        <f>E7</f>
        <v>Sociální zařízení na dopravním hřišti,Valašské Meziříčí</v>
      </c>
      <c r="F85" s="267"/>
      <c r="G85" s="267"/>
      <c r="H85" s="26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116</v>
      </c>
      <c r="L86" s="21"/>
    </row>
    <row r="87" spans="1:31" s="2" customFormat="1" ht="16.5" customHeight="1">
      <c r="A87" s="33"/>
      <c r="B87" s="34"/>
      <c r="C87" s="33"/>
      <c r="D87" s="33"/>
      <c r="E87" s="266" t="s">
        <v>119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3" t="str">
        <f>E11</f>
        <v>D1.1.4.1 - Zdravotechnika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Valašské Meziříčí</v>
      </c>
      <c r="G91" s="33"/>
      <c r="H91" s="33"/>
      <c r="I91" s="28" t="s">
        <v>22</v>
      </c>
      <c r="J91" s="56" t="str">
        <f>IF(J14="","",J14)</f>
        <v>6. 9. 2021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Valašské Meziříčí</v>
      </c>
      <c r="G93" s="33"/>
      <c r="H93" s="33"/>
      <c r="I93" s="28" t="s">
        <v>30</v>
      </c>
      <c r="J93" s="31" t="str">
        <f>E23</f>
        <v>LZ-PROJEKT plus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>Fajfrová Irena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123</v>
      </c>
      <c r="D96" s="108"/>
      <c r="E96" s="108"/>
      <c r="F96" s="108"/>
      <c r="G96" s="108"/>
      <c r="H96" s="108"/>
      <c r="I96" s="108"/>
      <c r="J96" s="117" t="s">
        <v>124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8" t="s">
        <v>125</v>
      </c>
      <c r="D98" s="33"/>
      <c r="E98" s="33"/>
      <c r="F98" s="33"/>
      <c r="G98" s="33"/>
      <c r="H98" s="33"/>
      <c r="I98" s="33"/>
      <c r="J98" s="72">
        <f>J135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126</v>
      </c>
    </row>
    <row r="99" spans="1:47" s="9" customFormat="1" ht="24.95" customHeight="1">
      <c r="B99" s="119"/>
      <c r="D99" s="120" t="s">
        <v>127</v>
      </c>
      <c r="E99" s="121"/>
      <c r="F99" s="121"/>
      <c r="G99" s="121"/>
      <c r="H99" s="121"/>
      <c r="I99" s="121"/>
      <c r="J99" s="122">
        <f>J136</f>
        <v>0</v>
      </c>
      <c r="L99" s="119"/>
    </row>
    <row r="100" spans="1:47" s="10" customFormat="1" ht="19.899999999999999" customHeight="1">
      <c r="B100" s="123"/>
      <c r="D100" s="124" t="s">
        <v>128</v>
      </c>
      <c r="E100" s="125"/>
      <c r="F100" s="125"/>
      <c r="G100" s="125"/>
      <c r="H100" s="125"/>
      <c r="I100" s="125"/>
      <c r="J100" s="126">
        <f>J137</f>
        <v>0</v>
      </c>
      <c r="L100" s="123"/>
    </row>
    <row r="101" spans="1:47" s="10" customFormat="1" ht="19.899999999999999" customHeight="1">
      <c r="B101" s="123"/>
      <c r="D101" s="124" t="s">
        <v>129</v>
      </c>
      <c r="E101" s="125"/>
      <c r="F101" s="125"/>
      <c r="G101" s="125"/>
      <c r="H101" s="125"/>
      <c r="I101" s="125"/>
      <c r="J101" s="126">
        <f>J204</f>
        <v>0</v>
      </c>
      <c r="L101" s="123"/>
    </row>
    <row r="102" spans="1:47" s="10" customFormat="1" ht="19.899999999999999" customHeight="1">
      <c r="B102" s="123"/>
      <c r="D102" s="124" t="s">
        <v>131</v>
      </c>
      <c r="E102" s="125"/>
      <c r="F102" s="125"/>
      <c r="G102" s="125"/>
      <c r="H102" s="125"/>
      <c r="I102" s="125"/>
      <c r="J102" s="126">
        <f>J208</f>
        <v>0</v>
      </c>
      <c r="L102" s="123"/>
    </row>
    <row r="103" spans="1:47" s="10" customFormat="1" ht="19.899999999999999" customHeight="1">
      <c r="B103" s="123"/>
      <c r="D103" s="124" t="s">
        <v>1161</v>
      </c>
      <c r="E103" s="125"/>
      <c r="F103" s="125"/>
      <c r="G103" s="125"/>
      <c r="H103" s="125"/>
      <c r="I103" s="125"/>
      <c r="J103" s="126">
        <f>J218</f>
        <v>0</v>
      </c>
      <c r="L103" s="123"/>
    </row>
    <row r="104" spans="1:47" s="10" customFormat="1" ht="19.899999999999999" customHeight="1">
      <c r="B104" s="123"/>
      <c r="D104" s="124" t="s">
        <v>133</v>
      </c>
      <c r="E104" s="125"/>
      <c r="F104" s="125"/>
      <c r="G104" s="125"/>
      <c r="H104" s="125"/>
      <c r="I104" s="125"/>
      <c r="J104" s="126">
        <f>J251</f>
        <v>0</v>
      </c>
      <c r="L104" s="123"/>
    </row>
    <row r="105" spans="1:47" s="10" customFormat="1" ht="19.899999999999999" customHeight="1">
      <c r="B105" s="123"/>
      <c r="D105" s="124" t="s">
        <v>134</v>
      </c>
      <c r="E105" s="125"/>
      <c r="F105" s="125"/>
      <c r="G105" s="125"/>
      <c r="H105" s="125"/>
      <c r="I105" s="125"/>
      <c r="J105" s="126">
        <f>J254</f>
        <v>0</v>
      </c>
      <c r="L105" s="123"/>
    </row>
    <row r="106" spans="1:47" s="9" customFormat="1" ht="24.95" customHeight="1">
      <c r="B106" s="119"/>
      <c r="D106" s="120" t="s">
        <v>135</v>
      </c>
      <c r="E106" s="121"/>
      <c r="F106" s="121"/>
      <c r="G106" s="121"/>
      <c r="H106" s="121"/>
      <c r="I106" s="121"/>
      <c r="J106" s="122">
        <f>J256</f>
        <v>0</v>
      </c>
      <c r="L106" s="119"/>
    </row>
    <row r="107" spans="1:47" s="10" customFormat="1" ht="19.899999999999999" customHeight="1">
      <c r="B107" s="123"/>
      <c r="D107" s="124" t="s">
        <v>1162</v>
      </c>
      <c r="E107" s="125"/>
      <c r="F107" s="125"/>
      <c r="G107" s="125"/>
      <c r="H107" s="125"/>
      <c r="I107" s="125"/>
      <c r="J107" s="126">
        <f>J257</f>
        <v>0</v>
      </c>
      <c r="L107" s="123"/>
    </row>
    <row r="108" spans="1:47" s="10" customFormat="1" ht="19.899999999999999" customHeight="1">
      <c r="B108" s="123"/>
      <c r="D108" s="124" t="s">
        <v>1163</v>
      </c>
      <c r="E108" s="125"/>
      <c r="F108" s="125"/>
      <c r="G108" s="125"/>
      <c r="H108" s="125"/>
      <c r="I108" s="125"/>
      <c r="J108" s="126">
        <f>J279</f>
        <v>0</v>
      </c>
      <c r="L108" s="123"/>
    </row>
    <row r="109" spans="1:47" s="10" customFormat="1" ht="19.899999999999999" customHeight="1">
      <c r="B109" s="123"/>
      <c r="D109" s="124" t="s">
        <v>1164</v>
      </c>
      <c r="E109" s="125"/>
      <c r="F109" s="125"/>
      <c r="G109" s="125"/>
      <c r="H109" s="125"/>
      <c r="I109" s="125"/>
      <c r="J109" s="126">
        <f>J299</f>
        <v>0</v>
      </c>
      <c r="L109" s="123"/>
    </row>
    <row r="110" spans="1:47" s="10" customFormat="1" ht="19.899999999999999" customHeight="1">
      <c r="B110" s="123"/>
      <c r="D110" s="124" t="s">
        <v>1165</v>
      </c>
      <c r="E110" s="125"/>
      <c r="F110" s="125"/>
      <c r="G110" s="125"/>
      <c r="H110" s="125"/>
      <c r="I110" s="125"/>
      <c r="J110" s="126">
        <f>J301</f>
        <v>0</v>
      </c>
      <c r="L110" s="123"/>
    </row>
    <row r="111" spans="1:47" s="10" customFormat="1" ht="19.899999999999999" customHeight="1">
      <c r="B111" s="123"/>
      <c r="D111" s="124" t="s">
        <v>1166</v>
      </c>
      <c r="E111" s="125"/>
      <c r="F111" s="125"/>
      <c r="G111" s="125"/>
      <c r="H111" s="125"/>
      <c r="I111" s="125"/>
      <c r="J111" s="126">
        <f>J304</f>
        <v>0</v>
      </c>
      <c r="L111" s="123"/>
    </row>
    <row r="112" spans="1:47" s="10" customFormat="1" ht="19.899999999999999" customHeight="1">
      <c r="B112" s="123"/>
      <c r="D112" s="124" t="s">
        <v>1167</v>
      </c>
      <c r="E112" s="125"/>
      <c r="F112" s="125"/>
      <c r="G112" s="125"/>
      <c r="H112" s="125"/>
      <c r="I112" s="125"/>
      <c r="J112" s="126">
        <f>J332</f>
        <v>0</v>
      </c>
      <c r="L112" s="123"/>
    </row>
    <row r="113" spans="1:31" s="10" customFormat="1" ht="19.899999999999999" customHeight="1">
      <c r="B113" s="123"/>
      <c r="D113" s="124" t="s">
        <v>1168</v>
      </c>
      <c r="E113" s="125"/>
      <c r="F113" s="125"/>
      <c r="G113" s="125"/>
      <c r="H113" s="125"/>
      <c r="I113" s="125"/>
      <c r="J113" s="126">
        <f>J337</f>
        <v>0</v>
      </c>
      <c r="L113" s="123"/>
    </row>
    <row r="114" spans="1:31" s="2" customFormat="1" ht="21.7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6.95" customHeight="1">
      <c r="A119" s="33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4.95" customHeight="1">
      <c r="A120" s="33"/>
      <c r="B120" s="34"/>
      <c r="C120" s="22" t="s">
        <v>148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16</v>
      </c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3"/>
      <c r="D123" s="33"/>
      <c r="E123" s="266" t="str">
        <f>E7</f>
        <v>Sociální zařízení na dopravním hřišti,Valašské Meziříčí</v>
      </c>
      <c r="F123" s="267"/>
      <c r="G123" s="267"/>
      <c r="H123" s="267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1" customFormat="1" ht="12" customHeight="1">
      <c r="B124" s="21"/>
      <c r="C124" s="28" t="s">
        <v>116</v>
      </c>
      <c r="L124" s="21"/>
    </row>
    <row r="125" spans="1:31" s="2" customFormat="1" ht="16.5" customHeight="1">
      <c r="A125" s="33"/>
      <c r="B125" s="34"/>
      <c r="C125" s="33"/>
      <c r="D125" s="33"/>
      <c r="E125" s="266" t="s">
        <v>119</v>
      </c>
      <c r="F125" s="268"/>
      <c r="G125" s="268"/>
      <c r="H125" s="268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120</v>
      </c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6.5" customHeight="1">
      <c r="A127" s="33"/>
      <c r="B127" s="34"/>
      <c r="C127" s="33"/>
      <c r="D127" s="33"/>
      <c r="E127" s="223" t="str">
        <f>E11</f>
        <v>D1.1.4.1 - Zdravotechnika</v>
      </c>
      <c r="F127" s="268"/>
      <c r="G127" s="268"/>
      <c r="H127" s="268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20</v>
      </c>
      <c r="D129" s="33"/>
      <c r="E129" s="33"/>
      <c r="F129" s="26" t="str">
        <f>F14</f>
        <v>Valašské Meziříčí</v>
      </c>
      <c r="G129" s="33"/>
      <c r="H129" s="33"/>
      <c r="I129" s="28" t="s">
        <v>22</v>
      </c>
      <c r="J129" s="56" t="str">
        <f>IF(J14="","",J14)</f>
        <v>6. 9. 2021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25.7" customHeight="1">
      <c r="A131" s="33"/>
      <c r="B131" s="34"/>
      <c r="C131" s="28" t="s">
        <v>24</v>
      </c>
      <c r="D131" s="33"/>
      <c r="E131" s="33"/>
      <c r="F131" s="26" t="str">
        <f>E17</f>
        <v>Město Valašské Meziříčí</v>
      </c>
      <c r="G131" s="33"/>
      <c r="H131" s="33"/>
      <c r="I131" s="28" t="s">
        <v>30</v>
      </c>
      <c r="J131" s="31" t="str">
        <f>E23</f>
        <v>LZ-PROJEKT plus s.r.o.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28</v>
      </c>
      <c r="D132" s="33"/>
      <c r="E132" s="33"/>
      <c r="F132" s="26" t="str">
        <f>IF(E20="","",E20)</f>
        <v>Vyplň údaj</v>
      </c>
      <c r="G132" s="33"/>
      <c r="H132" s="33"/>
      <c r="I132" s="28" t="s">
        <v>33</v>
      </c>
      <c r="J132" s="31" t="str">
        <f>E26</f>
        <v>Fajfrová Irena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0.35" customHeight="1">
      <c r="A133" s="33"/>
      <c r="B133" s="34"/>
      <c r="C133" s="33"/>
      <c r="D133" s="33"/>
      <c r="E133" s="33"/>
      <c r="F133" s="33"/>
      <c r="G133" s="33"/>
      <c r="H133" s="33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11" customFormat="1" ht="29.25" customHeight="1">
      <c r="A134" s="127"/>
      <c r="B134" s="128"/>
      <c r="C134" s="129" t="s">
        <v>149</v>
      </c>
      <c r="D134" s="130" t="s">
        <v>61</v>
      </c>
      <c r="E134" s="130" t="s">
        <v>57</v>
      </c>
      <c r="F134" s="130" t="s">
        <v>58</v>
      </c>
      <c r="G134" s="130" t="s">
        <v>150</v>
      </c>
      <c r="H134" s="130" t="s">
        <v>151</v>
      </c>
      <c r="I134" s="130" t="s">
        <v>152</v>
      </c>
      <c r="J134" s="130" t="s">
        <v>124</v>
      </c>
      <c r="K134" s="131" t="s">
        <v>153</v>
      </c>
      <c r="L134" s="132"/>
      <c r="M134" s="63" t="s">
        <v>1</v>
      </c>
      <c r="N134" s="64" t="s">
        <v>40</v>
      </c>
      <c r="O134" s="64" t="s">
        <v>154</v>
      </c>
      <c r="P134" s="64" t="s">
        <v>155</v>
      </c>
      <c r="Q134" s="64" t="s">
        <v>156</v>
      </c>
      <c r="R134" s="64" t="s">
        <v>157</v>
      </c>
      <c r="S134" s="64" t="s">
        <v>158</v>
      </c>
      <c r="T134" s="65" t="s">
        <v>159</v>
      </c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</row>
    <row r="135" spans="1:65" s="2" customFormat="1" ht="22.9" customHeight="1">
      <c r="A135" s="33"/>
      <c r="B135" s="34"/>
      <c r="C135" s="70" t="s">
        <v>160</v>
      </c>
      <c r="D135" s="33"/>
      <c r="E135" s="33"/>
      <c r="F135" s="33"/>
      <c r="G135" s="33"/>
      <c r="H135" s="33"/>
      <c r="I135" s="33"/>
      <c r="J135" s="133">
        <f>BK135</f>
        <v>0</v>
      </c>
      <c r="K135" s="33"/>
      <c r="L135" s="34"/>
      <c r="M135" s="66"/>
      <c r="N135" s="57"/>
      <c r="O135" s="67"/>
      <c r="P135" s="134">
        <f>P136+P256</f>
        <v>0</v>
      </c>
      <c r="Q135" s="67"/>
      <c r="R135" s="134">
        <f>R136+R256</f>
        <v>111.95094684</v>
      </c>
      <c r="S135" s="67"/>
      <c r="T135" s="135">
        <f>T136+T256</f>
        <v>1.1200000000000002E-2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75</v>
      </c>
      <c r="AU135" s="18" t="s">
        <v>126</v>
      </c>
      <c r="BK135" s="136">
        <f>BK136+BK256</f>
        <v>0</v>
      </c>
    </row>
    <row r="136" spans="1:65" s="12" customFormat="1" ht="25.9" customHeight="1">
      <c r="B136" s="137"/>
      <c r="D136" s="138" t="s">
        <v>75</v>
      </c>
      <c r="E136" s="139" t="s">
        <v>161</v>
      </c>
      <c r="F136" s="139" t="s">
        <v>162</v>
      </c>
      <c r="I136" s="140"/>
      <c r="J136" s="141">
        <f>BK136</f>
        <v>0</v>
      </c>
      <c r="L136" s="137"/>
      <c r="M136" s="142"/>
      <c r="N136" s="143"/>
      <c r="O136" s="143"/>
      <c r="P136" s="144">
        <f>P137+P204+P208+P218+P251+P254</f>
        <v>0</v>
      </c>
      <c r="Q136" s="143"/>
      <c r="R136" s="144">
        <f>R137+R204+R208+R218+R251+R254</f>
        <v>111.20981684</v>
      </c>
      <c r="S136" s="143"/>
      <c r="T136" s="145">
        <f>T137+T204+T208+T218+T251+T254</f>
        <v>1.1200000000000002E-2</v>
      </c>
      <c r="AR136" s="138" t="s">
        <v>83</v>
      </c>
      <c r="AT136" s="146" t="s">
        <v>75</v>
      </c>
      <c r="AU136" s="146" t="s">
        <v>76</v>
      </c>
      <c r="AY136" s="138" t="s">
        <v>163</v>
      </c>
      <c r="BK136" s="147">
        <f>BK137+BK204+BK208+BK218+BK251+BK254</f>
        <v>0</v>
      </c>
    </row>
    <row r="137" spans="1:65" s="12" customFormat="1" ht="22.9" customHeight="1">
      <c r="B137" s="137"/>
      <c r="D137" s="138" t="s">
        <v>75</v>
      </c>
      <c r="E137" s="148" t="s">
        <v>83</v>
      </c>
      <c r="F137" s="148" t="s">
        <v>164</v>
      </c>
      <c r="I137" s="140"/>
      <c r="J137" s="149">
        <f>BK137</f>
        <v>0</v>
      </c>
      <c r="L137" s="137"/>
      <c r="M137" s="142"/>
      <c r="N137" s="143"/>
      <c r="O137" s="143"/>
      <c r="P137" s="144">
        <f>SUM(P138:P203)</f>
        <v>0</v>
      </c>
      <c r="Q137" s="143"/>
      <c r="R137" s="144">
        <f>SUM(R138:R203)</f>
        <v>87.978651999999997</v>
      </c>
      <c r="S137" s="143"/>
      <c r="T137" s="145">
        <f>SUM(T138:T203)</f>
        <v>0</v>
      </c>
      <c r="AR137" s="138" t="s">
        <v>83</v>
      </c>
      <c r="AT137" s="146" t="s">
        <v>75</v>
      </c>
      <c r="AU137" s="146" t="s">
        <v>83</v>
      </c>
      <c r="AY137" s="138" t="s">
        <v>163</v>
      </c>
      <c r="BK137" s="147">
        <f>SUM(BK138:BK203)</f>
        <v>0</v>
      </c>
    </row>
    <row r="138" spans="1:65" s="2" customFormat="1" ht="33" customHeight="1">
      <c r="A138" s="33"/>
      <c r="B138" s="150"/>
      <c r="C138" s="151" t="s">
        <v>83</v>
      </c>
      <c r="D138" s="151" t="s">
        <v>165</v>
      </c>
      <c r="E138" s="152" t="s">
        <v>1169</v>
      </c>
      <c r="F138" s="153" t="s">
        <v>1170</v>
      </c>
      <c r="G138" s="154" t="s">
        <v>177</v>
      </c>
      <c r="H138" s="155">
        <v>103.48</v>
      </c>
      <c r="I138" s="156"/>
      <c r="J138" s="157">
        <f>ROUND(I138*H138,2)</f>
        <v>0</v>
      </c>
      <c r="K138" s="153" t="s">
        <v>169</v>
      </c>
      <c r="L138" s="34"/>
      <c r="M138" s="158" t="s">
        <v>1</v>
      </c>
      <c r="N138" s="159" t="s">
        <v>41</v>
      </c>
      <c r="O138" s="59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170</v>
      </c>
      <c r="AT138" s="162" t="s">
        <v>165</v>
      </c>
      <c r="AU138" s="162" t="s">
        <v>85</v>
      </c>
      <c r="AY138" s="18" t="s">
        <v>163</v>
      </c>
      <c r="BE138" s="163">
        <f>IF(N138="základní",J138,0)</f>
        <v>0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8" t="s">
        <v>83</v>
      </c>
      <c r="BK138" s="163">
        <f>ROUND(I138*H138,2)</f>
        <v>0</v>
      </c>
      <c r="BL138" s="18" t="s">
        <v>170</v>
      </c>
      <c r="BM138" s="162" t="s">
        <v>1171</v>
      </c>
    </row>
    <row r="139" spans="1:65" s="15" customFormat="1" ht="11.25">
      <c r="B139" s="181"/>
      <c r="D139" s="165" t="s">
        <v>172</v>
      </c>
      <c r="E139" s="182" t="s">
        <v>1</v>
      </c>
      <c r="F139" s="183" t="s">
        <v>1172</v>
      </c>
      <c r="H139" s="182" t="s">
        <v>1</v>
      </c>
      <c r="I139" s="184"/>
      <c r="L139" s="181"/>
      <c r="M139" s="185"/>
      <c r="N139" s="186"/>
      <c r="O139" s="186"/>
      <c r="P139" s="186"/>
      <c r="Q139" s="186"/>
      <c r="R139" s="186"/>
      <c r="S139" s="186"/>
      <c r="T139" s="187"/>
      <c r="AT139" s="182" t="s">
        <v>172</v>
      </c>
      <c r="AU139" s="182" t="s">
        <v>85</v>
      </c>
      <c r="AV139" s="15" t="s">
        <v>83</v>
      </c>
      <c r="AW139" s="15" t="s">
        <v>32</v>
      </c>
      <c r="AX139" s="15" t="s">
        <v>76</v>
      </c>
      <c r="AY139" s="182" t="s">
        <v>163</v>
      </c>
    </row>
    <row r="140" spans="1:65" s="13" customFormat="1" ht="11.25">
      <c r="B140" s="164"/>
      <c r="D140" s="165" t="s">
        <v>172</v>
      </c>
      <c r="E140" s="166" t="s">
        <v>1</v>
      </c>
      <c r="F140" s="167" t="s">
        <v>1173</v>
      </c>
      <c r="H140" s="168">
        <v>83.2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172</v>
      </c>
      <c r="AU140" s="166" t="s">
        <v>85</v>
      </c>
      <c r="AV140" s="13" t="s">
        <v>85</v>
      </c>
      <c r="AW140" s="13" t="s">
        <v>32</v>
      </c>
      <c r="AX140" s="13" t="s">
        <v>76</v>
      </c>
      <c r="AY140" s="166" t="s">
        <v>163</v>
      </c>
    </row>
    <row r="141" spans="1:65" s="15" customFormat="1" ht="11.25">
      <c r="B141" s="181"/>
      <c r="D141" s="165" t="s">
        <v>172</v>
      </c>
      <c r="E141" s="182" t="s">
        <v>1</v>
      </c>
      <c r="F141" s="183" t="s">
        <v>1174</v>
      </c>
      <c r="H141" s="182" t="s">
        <v>1</v>
      </c>
      <c r="I141" s="184"/>
      <c r="L141" s="181"/>
      <c r="M141" s="185"/>
      <c r="N141" s="186"/>
      <c r="O141" s="186"/>
      <c r="P141" s="186"/>
      <c r="Q141" s="186"/>
      <c r="R141" s="186"/>
      <c r="S141" s="186"/>
      <c r="T141" s="187"/>
      <c r="AT141" s="182" t="s">
        <v>172</v>
      </c>
      <c r="AU141" s="182" t="s">
        <v>85</v>
      </c>
      <c r="AV141" s="15" t="s">
        <v>83</v>
      </c>
      <c r="AW141" s="15" t="s">
        <v>32</v>
      </c>
      <c r="AX141" s="15" t="s">
        <v>76</v>
      </c>
      <c r="AY141" s="182" t="s">
        <v>163</v>
      </c>
    </row>
    <row r="142" spans="1:65" s="13" customFormat="1" ht="11.25">
      <c r="B142" s="164"/>
      <c r="D142" s="165" t="s">
        <v>172</v>
      </c>
      <c r="E142" s="166" t="s">
        <v>1</v>
      </c>
      <c r="F142" s="167" t="s">
        <v>1175</v>
      </c>
      <c r="H142" s="168">
        <v>20.28</v>
      </c>
      <c r="I142" s="169"/>
      <c r="L142" s="164"/>
      <c r="M142" s="170"/>
      <c r="N142" s="171"/>
      <c r="O142" s="171"/>
      <c r="P142" s="171"/>
      <c r="Q142" s="171"/>
      <c r="R142" s="171"/>
      <c r="S142" s="171"/>
      <c r="T142" s="172"/>
      <c r="AT142" s="166" t="s">
        <v>172</v>
      </c>
      <c r="AU142" s="166" t="s">
        <v>85</v>
      </c>
      <c r="AV142" s="13" t="s">
        <v>85</v>
      </c>
      <c r="AW142" s="13" t="s">
        <v>32</v>
      </c>
      <c r="AX142" s="13" t="s">
        <v>76</v>
      </c>
      <c r="AY142" s="166" t="s">
        <v>163</v>
      </c>
    </row>
    <row r="143" spans="1:65" s="14" customFormat="1" ht="11.25">
      <c r="B143" s="173"/>
      <c r="D143" s="165" t="s">
        <v>172</v>
      </c>
      <c r="E143" s="174" t="s">
        <v>1155</v>
      </c>
      <c r="F143" s="175" t="s">
        <v>174</v>
      </c>
      <c r="H143" s="176">
        <v>103.48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172</v>
      </c>
      <c r="AU143" s="174" t="s">
        <v>85</v>
      </c>
      <c r="AV143" s="14" t="s">
        <v>170</v>
      </c>
      <c r="AW143" s="14" t="s">
        <v>32</v>
      </c>
      <c r="AX143" s="14" t="s">
        <v>83</v>
      </c>
      <c r="AY143" s="174" t="s">
        <v>163</v>
      </c>
    </row>
    <row r="144" spans="1:65" s="2" customFormat="1" ht="24.2" customHeight="1">
      <c r="A144" s="33"/>
      <c r="B144" s="150"/>
      <c r="C144" s="151" t="s">
        <v>85</v>
      </c>
      <c r="D144" s="151" t="s">
        <v>165</v>
      </c>
      <c r="E144" s="152" t="s">
        <v>1176</v>
      </c>
      <c r="F144" s="153" t="s">
        <v>1177</v>
      </c>
      <c r="G144" s="154" t="s">
        <v>177</v>
      </c>
      <c r="H144" s="155">
        <v>12.702999999999999</v>
      </c>
      <c r="I144" s="156"/>
      <c r="J144" s="157">
        <f>ROUND(I144*H144,2)</f>
        <v>0</v>
      </c>
      <c r="K144" s="153" t="s">
        <v>169</v>
      </c>
      <c r="L144" s="34"/>
      <c r="M144" s="158" t="s">
        <v>1</v>
      </c>
      <c r="N144" s="159" t="s">
        <v>41</v>
      </c>
      <c r="O144" s="59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170</v>
      </c>
      <c r="AT144" s="162" t="s">
        <v>165</v>
      </c>
      <c r="AU144" s="162" t="s">
        <v>85</v>
      </c>
      <c r="AY144" s="18" t="s">
        <v>163</v>
      </c>
      <c r="BE144" s="163">
        <f>IF(N144="základní",J144,0)</f>
        <v>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8" t="s">
        <v>83</v>
      </c>
      <c r="BK144" s="163">
        <f>ROUND(I144*H144,2)</f>
        <v>0</v>
      </c>
      <c r="BL144" s="18" t="s">
        <v>170</v>
      </c>
      <c r="BM144" s="162" t="s">
        <v>1178</v>
      </c>
    </row>
    <row r="145" spans="1:65" s="15" customFormat="1" ht="11.25">
      <c r="B145" s="181"/>
      <c r="D145" s="165" t="s">
        <v>172</v>
      </c>
      <c r="E145" s="182" t="s">
        <v>1</v>
      </c>
      <c r="F145" s="183" t="s">
        <v>1179</v>
      </c>
      <c r="H145" s="182" t="s">
        <v>1</v>
      </c>
      <c r="I145" s="184"/>
      <c r="L145" s="181"/>
      <c r="M145" s="185"/>
      <c r="N145" s="186"/>
      <c r="O145" s="186"/>
      <c r="P145" s="186"/>
      <c r="Q145" s="186"/>
      <c r="R145" s="186"/>
      <c r="S145" s="186"/>
      <c r="T145" s="187"/>
      <c r="AT145" s="182" t="s">
        <v>172</v>
      </c>
      <c r="AU145" s="182" t="s">
        <v>85</v>
      </c>
      <c r="AV145" s="15" t="s">
        <v>83</v>
      </c>
      <c r="AW145" s="15" t="s">
        <v>32</v>
      </c>
      <c r="AX145" s="15" t="s">
        <v>76</v>
      </c>
      <c r="AY145" s="182" t="s">
        <v>163</v>
      </c>
    </row>
    <row r="146" spans="1:65" s="13" customFormat="1" ht="11.25">
      <c r="B146" s="164"/>
      <c r="D146" s="165" t="s">
        <v>172</v>
      </c>
      <c r="E146" s="166" t="s">
        <v>1</v>
      </c>
      <c r="F146" s="167" t="s">
        <v>1180</v>
      </c>
      <c r="H146" s="168">
        <v>1.92</v>
      </c>
      <c r="I146" s="169"/>
      <c r="L146" s="164"/>
      <c r="M146" s="170"/>
      <c r="N146" s="171"/>
      <c r="O146" s="171"/>
      <c r="P146" s="171"/>
      <c r="Q146" s="171"/>
      <c r="R146" s="171"/>
      <c r="S146" s="171"/>
      <c r="T146" s="172"/>
      <c r="AT146" s="166" t="s">
        <v>172</v>
      </c>
      <c r="AU146" s="166" t="s">
        <v>85</v>
      </c>
      <c r="AV146" s="13" t="s">
        <v>85</v>
      </c>
      <c r="AW146" s="13" t="s">
        <v>32</v>
      </c>
      <c r="AX146" s="13" t="s">
        <v>76</v>
      </c>
      <c r="AY146" s="166" t="s">
        <v>163</v>
      </c>
    </row>
    <row r="147" spans="1:65" s="15" customFormat="1" ht="11.25">
      <c r="B147" s="181"/>
      <c r="D147" s="165" t="s">
        <v>172</v>
      </c>
      <c r="E147" s="182" t="s">
        <v>1</v>
      </c>
      <c r="F147" s="183" t="s">
        <v>1181</v>
      </c>
      <c r="H147" s="182" t="s">
        <v>1</v>
      </c>
      <c r="I147" s="184"/>
      <c r="L147" s="181"/>
      <c r="M147" s="185"/>
      <c r="N147" s="186"/>
      <c r="O147" s="186"/>
      <c r="P147" s="186"/>
      <c r="Q147" s="186"/>
      <c r="R147" s="186"/>
      <c r="S147" s="186"/>
      <c r="T147" s="187"/>
      <c r="AT147" s="182" t="s">
        <v>172</v>
      </c>
      <c r="AU147" s="182" t="s">
        <v>85</v>
      </c>
      <c r="AV147" s="15" t="s">
        <v>83</v>
      </c>
      <c r="AW147" s="15" t="s">
        <v>32</v>
      </c>
      <c r="AX147" s="15" t="s">
        <v>76</v>
      </c>
      <c r="AY147" s="182" t="s">
        <v>163</v>
      </c>
    </row>
    <row r="148" spans="1:65" s="13" customFormat="1" ht="11.25">
      <c r="B148" s="164"/>
      <c r="D148" s="165" t="s">
        <v>172</v>
      </c>
      <c r="E148" s="166" t="s">
        <v>1</v>
      </c>
      <c r="F148" s="167" t="s">
        <v>1182</v>
      </c>
      <c r="H148" s="168">
        <v>1.4079999999999999</v>
      </c>
      <c r="I148" s="169"/>
      <c r="L148" s="164"/>
      <c r="M148" s="170"/>
      <c r="N148" s="171"/>
      <c r="O148" s="171"/>
      <c r="P148" s="171"/>
      <c r="Q148" s="171"/>
      <c r="R148" s="171"/>
      <c r="S148" s="171"/>
      <c r="T148" s="172"/>
      <c r="AT148" s="166" t="s">
        <v>172</v>
      </c>
      <c r="AU148" s="166" t="s">
        <v>85</v>
      </c>
      <c r="AV148" s="13" t="s">
        <v>85</v>
      </c>
      <c r="AW148" s="13" t="s">
        <v>32</v>
      </c>
      <c r="AX148" s="13" t="s">
        <v>76</v>
      </c>
      <c r="AY148" s="166" t="s">
        <v>163</v>
      </c>
    </row>
    <row r="149" spans="1:65" s="15" customFormat="1" ht="11.25">
      <c r="B149" s="181"/>
      <c r="D149" s="165" t="s">
        <v>172</v>
      </c>
      <c r="E149" s="182" t="s">
        <v>1</v>
      </c>
      <c r="F149" s="183" t="s">
        <v>1183</v>
      </c>
      <c r="H149" s="182" t="s">
        <v>1</v>
      </c>
      <c r="I149" s="184"/>
      <c r="L149" s="181"/>
      <c r="M149" s="185"/>
      <c r="N149" s="186"/>
      <c r="O149" s="186"/>
      <c r="P149" s="186"/>
      <c r="Q149" s="186"/>
      <c r="R149" s="186"/>
      <c r="S149" s="186"/>
      <c r="T149" s="187"/>
      <c r="AT149" s="182" t="s">
        <v>172</v>
      </c>
      <c r="AU149" s="182" t="s">
        <v>85</v>
      </c>
      <c r="AV149" s="15" t="s">
        <v>83</v>
      </c>
      <c r="AW149" s="15" t="s">
        <v>32</v>
      </c>
      <c r="AX149" s="15" t="s">
        <v>76</v>
      </c>
      <c r="AY149" s="182" t="s">
        <v>163</v>
      </c>
    </row>
    <row r="150" spans="1:65" s="13" customFormat="1" ht="11.25">
      <c r="B150" s="164"/>
      <c r="D150" s="165" t="s">
        <v>172</v>
      </c>
      <c r="E150" s="166" t="s">
        <v>1</v>
      </c>
      <c r="F150" s="167" t="s">
        <v>1184</v>
      </c>
      <c r="H150" s="168">
        <v>9.375</v>
      </c>
      <c r="I150" s="169"/>
      <c r="L150" s="164"/>
      <c r="M150" s="170"/>
      <c r="N150" s="171"/>
      <c r="O150" s="171"/>
      <c r="P150" s="171"/>
      <c r="Q150" s="171"/>
      <c r="R150" s="171"/>
      <c r="S150" s="171"/>
      <c r="T150" s="172"/>
      <c r="AT150" s="166" t="s">
        <v>172</v>
      </c>
      <c r="AU150" s="166" t="s">
        <v>85</v>
      </c>
      <c r="AV150" s="13" t="s">
        <v>85</v>
      </c>
      <c r="AW150" s="13" t="s">
        <v>32</v>
      </c>
      <c r="AX150" s="13" t="s">
        <v>76</v>
      </c>
      <c r="AY150" s="166" t="s">
        <v>163</v>
      </c>
    </row>
    <row r="151" spans="1:65" s="14" customFormat="1" ht="11.25">
      <c r="B151" s="173"/>
      <c r="D151" s="165" t="s">
        <v>172</v>
      </c>
      <c r="E151" s="174" t="s">
        <v>1157</v>
      </c>
      <c r="F151" s="175" t="s">
        <v>174</v>
      </c>
      <c r="H151" s="176">
        <v>12.702999999999999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172</v>
      </c>
      <c r="AU151" s="174" t="s">
        <v>85</v>
      </c>
      <c r="AV151" s="14" t="s">
        <v>170</v>
      </c>
      <c r="AW151" s="14" t="s">
        <v>32</v>
      </c>
      <c r="AX151" s="14" t="s">
        <v>83</v>
      </c>
      <c r="AY151" s="174" t="s">
        <v>163</v>
      </c>
    </row>
    <row r="152" spans="1:65" s="2" customFormat="1" ht="21.75" customHeight="1">
      <c r="A152" s="33"/>
      <c r="B152" s="150"/>
      <c r="C152" s="151" t="s">
        <v>181</v>
      </c>
      <c r="D152" s="151" t="s">
        <v>165</v>
      </c>
      <c r="E152" s="152" t="s">
        <v>1185</v>
      </c>
      <c r="F152" s="153" t="s">
        <v>1186</v>
      </c>
      <c r="G152" s="154" t="s">
        <v>168</v>
      </c>
      <c r="H152" s="155">
        <v>275.60000000000002</v>
      </c>
      <c r="I152" s="156"/>
      <c r="J152" s="157">
        <f>ROUND(I152*H152,2)</f>
        <v>0</v>
      </c>
      <c r="K152" s="153" t="s">
        <v>169</v>
      </c>
      <c r="L152" s="34"/>
      <c r="M152" s="158" t="s">
        <v>1</v>
      </c>
      <c r="N152" s="159" t="s">
        <v>41</v>
      </c>
      <c r="O152" s="59"/>
      <c r="P152" s="160">
        <f>O152*H152</f>
        <v>0</v>
      </c>
      <c r="Q152" s="160">
        <v>8.4000000000000003E-4</v>
      </c>
      <c r="R152" s="160">
        <f>Q152*H152</f>
        <v>0.23150400000000002</v>
      </c>
      <c r="S152" s="160">
        <v>0</v>
      </c>
      <c r="T152" s="16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2" t="s">
        <v>170</v>
      </c>
      <c r="AT152" s="162" t="s">
        <v>165</v>
      </c>
      <c r="AU152" s="162" t="s">
        <v>85</v>
      </c>
      <c r="AY152" s="18" t="s">
        <v>163</v>
      </c>
      <c r="BE152" s="163">
        <f>IF(N152="základní",J152,0)</f>
        <v>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8" t="s">
        <v>83</v>
      </c>
      <c r="BK152" s="163">
        <f>ROUND(I152*H152,2)</f>
        <v>0</v>
      </c>
      <c r="BL152" s="18" t="s">
        <v>170</v>
      </c>
      <c r="BM152" s="162" t="s">
        <v>1187</v>
      </c>
    </row>
    <row r="153" spans="1:65" s="15" customFormat="1" ht="11.25">
      <c r="B153" s="181"/>
      <c r="D153" s="165" t="s">
        <v>172</v>
      </c>
      <c r="E153" s="182" t="s">
        <v>1</v>
      </c>
      <c r="F153" s="183" t="s">
        <v>1188</v>
      </c>
      <c r="H153" s="182" t="s">
        <v>1</v>
      </c>
      <c r="I153" s="184"/>
      <c r="L153" s="181"/>
      <c r="M153" s="185"/>
      <c r="N153" s="186"/>
      <c r="O153" s="186"/>
      <c r="P153" s="186"/>
      <c r="Q153" s="186"/>
      <c r="R153" s="186"/>
      <c r="S153" s="186"/>
      <c r="T153" s="187"/>
      <c r="AT153" s="182" t="s">
        <v>172</v>
      </c>
      <c r="AU153" s="182" t="s">
        <v>85</v>
      </c>
      <c r="AV153" s="15" t="s">
        <v>83</v>
      </c>
      <c r="AW153" s="15" t="s">
        <v>32</v>
      </c>
      <c r="AX153" s="15" t="s">
        <v>76</v>
      </c>
      <c r="AY153" s="182" t="s">
        <v>163</v>
      </c>
    </row>
    <row r="154" spans="1:65" s="13" customFormat="1" ht="11.25">
      <c r="B154" s="164"/>
      <c r="D154" s="165" t="s">
        <v>172</v>
      </c>
      <c r="E154" s="166" t="s">
        <v>1</v>
      </c>
      <c r="F154" s="167" t="s">
        <v>1189</v>
      </c>
      <c r="H154" s="168">
        <v>208</v>
      </c>
      <c r="I154" s="169"/>
      <c r="L154" s="164"/>
      <c r="M154" s="170"/>
      <c r="N154" s="171"/>
      <c r="O154" s="171"/>
      <c r="P154" s="171"/>
      <c r="Q154" s="171"/>
      <c r="R154" s="171"/>
      <c r="S154" s="171"/>
      <c r="T154" s="172"/>
      <c r="AT154" s="166" t="s">
        <v>172</v>
      </c>
      <c r="AU154" s="166" t="s">
        <v>85</v>
      </c>
      <c r="AV154" s="13" t="s">
        <v>85</v>
      </c>
      <c r="AW154" s="13" t="s">
        <v>32</v>
      </c>
      <c r="AX154" s="13" t="s">
        <v>76</v>
      </c>
      <c r="AY154" s="166" t="s">
        <v>163</v>
      </c>
    </row>
    <row r="155" spans="1:65" s="15" customFormat="1" ht="11.25">
      <c r="B155" s="181"/>
      <c r="D155" s="165" t="s">
        <v>172</v>
      </c>
      <c r="E155" s="182" t="s">
        <v>1</v>
      </c>
      <c r="F155" s="183" t="s">
        <v>1174</v>
      </c>
      <c r="H155" s="182" t="s">
        <v>1</v>
      </c>
      <c r="I155" s="184"/>
      <c r="L155" s="181"/>
      <c r="M155" s="185"/>
      <c r="N155" s="186"/>
      <c r="O155" s="186"/>
      <c r="P155" s="186"/>
      <c r="Q155" s="186"/>
      <c r="R155" s="186"/>
      <c r="S155" s="186"/>
      <c r="T155" s="187"/>
      <c r="AT155" s="182" t="s">
        <v>172</v>
      </c>
      <c r="AU155" s="182" t="s">
        <v>85</v>
      </c>
      <c r="AV155" s="15" t="s">
        <v>83</v>
      </c>
      <c r="AW155" s="15" t="s">
        <v>32</v>
      </c>
      <c r="AX155" s="15" t="s">
        <v>76</v>
      </c>
      <c r="AY155" s="182" t="s">
        <v>163</v>
      </c>
    </row>
    <row r="156" spans="1:65" s="13" customFormat="1" ht="11.25">
      <c r="B156" s="164"/>
      <c r="D156" s="165" t="s">
        <v>172</v>
      </c>
      <c r="E156" s="166" t="s">
        <v>1</v>
      </c>
      <c r="F156" s="167" t="s">
        <v>1190</v>
      </c>
      <c r="H156" s="168">
        <v>67.599999999999994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172</v>
      </c>
      <c r="AU156" s="166" t="s">
        <v>85</v>
      </c>
      <c r="AV156" s="13" t="s">
        <v>85</v>
      </c>
      <c r="AW156" s="13" t="s">
        <v>32</v>
      </c>
      <c r="AX156" s="13" t="s">
        <v>76</v>
      </c>
      <c r="AY156" s="166" t="s">
        <v>163</v>
      </c>
    </row>
    <row r="157" spans="1:65" s="14" customFormat="1" ht="11.25">
      <c r="B157" s="173"/>
      <c r="D157" s="165" t="s">
        <v>172</v>
      </c>
      <c r="E157" s="174" t="s">
        <v>1</v>
      </c>
      <c r="F157" s="175" t="s">
        <v>174</v>
      </c>
      <c r="H157" s="176">
        <v>275.60000000000002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172</v>
      </c>
      <c r="AU157" s="174" t="s">
        <v>85</v>
      </c>
      <c r="AV157" s="14" t="s">
        <v>170</v>
      </c>
      <c r="AW157" s="14" t="s">
        <v>32</v>
      </c>
      <c r="AX157" s="14" t="s">
        <v>83</v>
      </c>
      <c r="AY157" s="174" t="s">
        <v>163</v>
      </c>
    </row>
    <row r="158" spans="1:65" s="2" customFormat="1" ht="24.2" customHeight="1">
      <c r="A158" s="33"/>
      <c r="B158" s="150"/>
      <c r="C158" s="151" t="s">
        <v>170</v>
      </c>
      <c r="D158" s="151" t="s">
        <v>165</v>
      </c>
      <c r="E158" s="152" t="s">
        <v>1191</v>
      </c>
      <c r="F158" s="153" t="s">
        <v>1192</v>
      </c>
      <c r="G158" s="154" t="s">
        <v>168</v>
      </c>
      <c r="H158" s="155">
        <v>275.60000000000002</v>
      </c>
      <c r="I158" s="156"/>
      <c r="J158" s="157">
        <f>ROUND(I158*H158,2)</f>
        <v>0</v>
      </c>
      <c r="K158" s="153" t="s">
        <v>169</v>
      </c>
      <c r="L158" s="34"/>
      <c r="M158" s="158" t="s">
        <v>1</v>
      </c>
      <c r="N158" s="159" t="s">
        <v>41</v>
      </c>
      <c r="O158" s="59"/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170</v>
      </c>
      <c r="AT158" s="162" t="s">
        <v>165</v>
      </c>
      <c r="AU158" s="162" t="s">
        <v>85</v>
      </c>
      <c r="AY158" s="18" t="s">
        <v>163</v>
      </c>
      <c r="BE158" s="163">
        <f>IF(N158="základní",J158,0)</f>
        <v>0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18" t="s">
        <v>83</v>
      </c>
      <c r="BK158" s="163">
        <f>ROUND(I158*H158,2)</f>
        <v>0</v>
      </c>
      <c r="BL158" s="18" t="s">
        <v>170</v>
      </c>
      <c r="BM158" s="162" t="s">
        <v>1193</v>
      </c>
    </row>
    <row r="159" spans="1:65" s="2" customFormat="1" ht="21.75" customHeight="1">
      <c r="A159" s="33"/>
      <c r="B159" s="150"/>
      <c r="C159" s="151" t="s">
        <v>191</v>
      </c>
      <c r="D159" s="151" t="s">
        <v>165</v>
      </c>
      <c r="E159" s="152" t="s">
        <v>1194</v>
      </c>
      <c r="F159" s="153" t="s">
        <v>1195</v>
      </c>
      <c r="G159" s="154" t="s">
        <v>168</v>
      </c>
      <c r="H159" s="155">
        <v>31.64</v>
      </c>
      <c r="I159" s="156"/>
      <c r="J159" s="157">
        <f>ROUND(I159*H159,2)</f>
        <v>0</v>
      </c>
      <c r="K159" s="153" t="s">
        <v>169</v>
      </c>
      <c r="L159" s="34"/>
      <c r="M159" s="158" t="s">
        <v>1</v>
      </c>
      <c r="N159" s="159" t="s">
        <v>41</v>
      </c>
      <c r="O159" s="59"/>
      <c r="P159" s="160">
        <f>O159*H159</f>
        <v>0</v>
      </c>
      <c r="Q159" s="160">
        <v>6.9999999999999999E-4</v>
      </c>
      <c r="R159" s="160">
        <f>Q159*H159</f>
        <v>2.2148000000000001E-2</v>
      </c>
      <c r="S159" s="160">
        <v>0</v>
      </c>
      <c r="T159" s="16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170</v>
      </c>
      <c r="AT159" s="162" t="s">
        <v>165</v>
      </c>
      <c r="AU159" s="162" t="s">
        <v>85</v>
      </c>
      <c r="AY159" s="18" t="s">
        <v>163</v>
      </c>
      <c r="BE159" s="163">
        <f>IF(N159="základní",J159,0)</f>
        <v>0</v>
      </c>
      <c r="BF159" s="163">
        <f>IF(N159="snížená",J159,0)</f>
        <v>0</v>
      </c>
      <c r="BG159" s="163">
        <f>IF(N159="zákl. přenesená",J159,0)</f>
        <v>0</v>
      </c>
      <c r="BH159" s="163">
        <f>IF(N159="sníž. přenesená",J159,0)</f>
        <v>0</v>
      </c>
      <c r="BI159" s="163">
        <f>IF(N159="nulová",J159,0)</f>
        <v>0</v>
      </c>
      <c r="BJ159" s="18" t="s">
        <v>83</v>
      </c>
      <c r="BK159" s="163">
        <f>ROUND(I159*H159,2)</f>
        <v>0</v>
      </c>
      <c r="BL159" s="18" t="s">
        <v>170</v>
      </c>
      <c r="BM159" s="162" t="s">
        <v>1196</v>
      </c>
    </row>
    <row r="160" spans="1:65" s="15" customFormat="1" ht="11.25">
      <c r="B160" s="181"/>
      <c r="D160" s="165" t="s">
        <v>172</v>
      </c>
      <c r="E160" s="182" t="s">
        <v>1</v>
      </c>
      <c r="F160" s="183" t="s">
        <v>1179</v>
      </c>
      <c r="H160" s="182" t="s">
        <v>1</v>
      </c>
      <c r="I160" s="184"/>
      <c r="L160" s="181"/>
      <c r="M160" s="185"/>
      <c r="N160" s="186"/>
      <c r="O160" s="186"/>
      <c r="P160" s="186"/>
      <c r="Q160" s="186"/>
      <c r="R160" s="186"/>
      <c r="S160" s="186"/>
      <c r="T160" s="187"/>
      <c r="AT160" s="182" t="s">
        <v>172</v>
      </c>
      <c r="AU160" s="182" t="s">
        <v>85</v>
      </c>
      <c r="AV160" s="15" t="s">
        <v>83</v>
      </c>
      <c r="AW160" s="15" t="s">
        <v>32</v>
      </c>
      <c r="AX160" s="15" t="s">
        <v>76</v>
      </c>
      <c r="AY160" s="182" t="s">
        <v>163</v>
      </c>
    </row>
    <row r="161" spans="1:65" s="13" customFormat="1" ht="11.25">
      <c r="B161" s="164"/>
      <c r="D161" s="165" t="s">
        <v>172</v>
      </c>
      <c r="E161" s="166" t="s">
        <v>1</v>
      </c>
      <c r="F161" s="167" t="s">
        <v>1197</v>
      </c>
      <c r="H161" s="168">
        <v>9.6</v>
      </c>
      <c r="I161" s="169"/>
      <c r="L161" s="164"/>
      <c r="M161" s="170"/>
      <c r="N161" s="171"/>
      <c r="O161" s="171"/>
      <c r="P161" s="171"/>
      <c r="Q161" s="171"/>
      <c r="R161" s="171"/>
      <c r="S161" s="171"/>
      <c r="T161" s="172"/>
      <c r="AT161" s="166" t="s">
        <v>172</v>
      </c>
      <c r="AU161" s="166" t="s">
        <v>85</v>
      </c>
      <c r="AV161" s="13" t="s">
        <v>85</v>
      </c>
      <c r="AW161" s="13" t="s">
        <v>32</v>
      </c>
      <c r="AX161" s="13" t="s">
        <v>76</v>
      </c>
      <c r="AY161" s="166" t="s">
        <v>163</v>
      </c>
    </row>
    <row r="162" spans="1:65" s="15" customFormat="1" ht="11.25">
      <c r="B162" s="181"/>
      <c r="D162" s="165" t="s">
        <v>172</v>
      </c>
      <c r="E162" s="182" t="s">
        <v>1</v>
      </c>
      <c r="F162" s="183" t="s">
        <v>1181</v>
      </c>
      <c r="H162" s="182" t="s">
        <v>1</v>
      </c>
      <c r="I162" s="184"/>
      <c r="L162" s="181"/>
      <c r="M162" s="185"/>
      <c r="N162" s="186"/>
      <c r="O162" s="186"/>
      <c r="P162" s="186"/>
      <c r="Q162" s="186"/>
      <c r="R162" s="186"/>
      <c r="S162" s="186"/>
      <c r="T162" s="187"/>
      <c r="AT162" s="182" t="s">
        <v>172</v>
      </c>
      <c r="AU162" s="182" t="s">
        <v>85</v>
      </c>
      <c r="AV162" s="15" t="s">
        <v>83</v>
      </c>
      <c r="AW162" s="15" t="s">
        <v>32</v>
      </c>
      <c r="AX162" s="15" t="s">
        <v>76</v>
      </c>
      <c r="AY162" s="182" t="s">
        <v>163</v>
      </c>
    </row>
    <row r="163" spans="1:65" s="13" customFormat="1" ht="11.25">
      <c r="B163" s="164"/>
      <c r="D163" s="165" t="s">
        <v>172</v>
      </c>
      <c r="E163" s="166" t="s">
        <v>1</v>
      </c>
      <c r="F163" s="167" t="s">
        <v>1198</v>
      </c>
      <c r="H163" s="168">
        <v>7.04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172</v>
      </c>
      <c r="AU163" s="166" t="s">
        <v>85</v>
      </c>
      <c r="AV163" s="13" t="s">
        <v>85</v>
      </c>
      <c r="AW163" s="13" t="s">
        <v>32</v>
      </c>
      <c r="AX163" s="13" t="s">
        <v>76</v>
      </c>
      <c r="AY163" s="166" t="s">
        <v>163</v>
      </c>
    </row>
    <row r="164" spans="1:65" s="15" customFormat="1" ht="11.25">
      <c r="B164" s="181"/>
      <c r="D164" s="165" t="s">
        <v>172</v>
      </c>
      <c r="E164" s="182" t="s">
        <v>1</v>
      </c>
      <c r="F164" s="183" t="s">
        <v>1183</v>
      </c>
      <c r="H164" s="182" t="s">
        <v>1</v>
      </c>
      <c r="I164" s="184"/>
      <c r="L164" s="181"/>
      <c r="M164" s="185"/>
      <c r="N164" s="186"/>
      <c r="O164" s="186"/>
      <c r="P164" s="186"/>
      <c r="Q164" s="186"/>
      <c r="R164" s="186"/>
      <c r="S164" s="186"/>
      <c r="T164" s="187"/>
      <c r="AT164" s="182" t="s">
        <v>172</v>
      </c>
      <c r="AU164" s="182" t="s">
        <v>85</v>
      </c>
      <c r="AV164" s="15" t="s">
        <v>83</v>
      </c>
      <c r="AW164" s="15" t="s">
        <v>32</v>
      </c>
      <c r="AX164" s="15" t="s">
        <v>76</v>
      </c>
      <c r="AY164" s="182" t="s">
        <v>163</v>
      </c>
    </row>
    <row r="165" spans="1:65" s="13" customFormat="1" ht="11.25">
      <c r="B165" s="164"/>
      <c r="D165" s="165" t="s">
        <v>172</v>
      </c>
      <c r="E165" s="166" t="s">
        <v>1</v>
      </c>
      <c r="F165" s="167" t="s">
        <v>1199</v>
      </c>
      <c r="H165" s="168">
        <v>15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172</v>
      </c>
      <c r="AU165" s="166" t="s">
        <v>85</v>
      </c>
      <c r="AV165" s="13" t="s">
        <v>85</v>
      </c>
      <c r="AW165" s="13" t="s">
        <v>32</v>
      </c>
      <c r="AX165" s="13" t="s">
        <v>76</v>
      </c>
      <c r="AY165" s="166" t="s">
        <v>163</v>
      </c>
    </row>
    <row r="166" spans="1:65" s="14" customFormat="1" ht="11.25">
      <c r="B166" s="173"/>
      <c r="D166" s="165" t="s">
        <v>172</v>
      </c>
      <c r="E166" s="174" t="s">
        <v>1</v>
      </c>
      <c r="F166" s="175" t="s">
        <v>174</v>
      </c>
      <c r="H166" s="176">
        <v>31.64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172</v>
      </c>
      <c r="AU166" s="174" t="s">
        <v>85</v>
      </c>
      <c r="AV166" s="14" t="s">
        <v>170</v>
      </c>
      <c r="AW166" s="14" t="s">
        <v>32</v>
      </c>
      <c r="AX166" s="14" t="s">
        <v>83</v>
      </c>
      <c r="AY166" s="174" t="s">
        <v>163</v>
      </c>
    </row>
    <row r="167" spans="1:65" s="2" customFormat="1" ht="16.5" customHeight="1">
      <c r="A167" s="33"/>
      <c r="B167" s="150"/>
      <c r="C167" s="151" t="s">
        <v>197</v>
      </c>
      <c r="D167" s="151" t="s">
        <v>165</v>
      </c>
      <c r="E167" s="152" t="s">
        <v>1200</v>
      </c>
      <c r="F167" s="153" t="s">
        <v>1201</v>
      </c>
      <c r="G167" s="154" t="s">
        <v>168</v>
      </c>
      <c r="H167" s="155">
        <v>31.64</v>
      </c>
      <c r="I167" s="156"/>
      <c r="J167" s="157">
        <f>ROUND(I167*H167,2)</f>
        <v>0</v>
      </c>
      <c r="K167" s="153" t="s">
        <v>169</v>
      </c>
      <c r="L167" s="34"/>
      <c r="M167" s="158" t="s">
        <v>1</v>
      </c>
      <c r="N167" s="159" t="s">
        <v>41</v>
      </c>
      <c r="O167" s="59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170</v>
      </c>
      <c r="AT167" s="162" t="s">
        <v>165</v>
      </c>
      <c r="AU167" s="162" t="s">
        <v>85</v>
      </c>
      <c r="AY167" s="18" t="s">
        <v>163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8" t="s">
        <v>83</v>
      </c>
      <c r="BK167" s="163">
        <f>ROUND(I167*H167,2)</f>
        <v>0</v>
      </c>
      <c r="BL167" s="18" t="s">
        <v>170</v>
      </c>
      <c r="BM167" s="162" t="s">
        <v>1202</v>
      </c>
    </row>
    <row r="168" spans="1:65" s="2" customFormat="1" ht="33" customHeight="1">
      <c r="A168" s="33"/>
      <c r="B168" s="150"/>
      <c r="C168" s="151" t="s">
        <v>203</v>
      </c>
      <c r="D168" s="151" t="s">
        <v>165</v>
      </c>
      <c r="E168" s="152" t="s">
        <v>204</v>
      </c>
      <c r="F168" s="153" t="s">
        <v>205</v>
      </c>
      <c r="G168" s="154" t="s">
        <v>177</v>
      </c>
      <c r="H168" s="155">
        <v>45.936999999999998</v>
      </c>
      <c r="I168" s="156"/>
      <c r="J168" s="157">
        <f>ROUND(I168*H168,2)</f>
        <v>0</v>
      </c>
      <c r="K168" s="153" t="s">
        <v>169</v>
      </c>
      <c r="L168" s="34"/>
      <c r="M168" s="158" t="s">
        <v>1</v>
      </c>
      <c r="N168" s="159" t="s">
        <v>41</v>
      </c>
      <c r="O168" s="59"/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170</v>
      </c>
      <c r="AT168" s="162" t="s">
        <v>165</v>
      </c>
      <c r="AU168" s="162" t="s">
        <v>85</v>
      </c>
      <c r="AY168" s="18" t="s">
        <v>163</v>
      </c>
      <c r="BE168" s="163">
        <f>IF(N168="základní",J168,0)</f>
        <v>0</v>
      </c>
      <c r="BF168" s="163">
        <f>IF(N168="snížená",J168,0)</f>
        <v>0</v>
      </c>
      <c r="BG168" s="163">
        <f>IF(N168="zákl. přenesená",J168,0)</f>
        <v>0</v>
      </c>
      <c r="BH168" s="163">
        <f>IF(N168="sníž. přenesená",J168,0)</f>
        <v>0</v>
      </c>
      <c r="BI168" s="163">
        <f>IF(N168="nulová",J168,0)</f>
        <v>0</v>
      </c>
      <c r="BJ168" s="18" t="s">
        <v>83</v>
      </c>
      <c r="BK168" s="163">
        <f>ROUND(I168*H168,2)</f>
        <v>0</v>
      </c>
      <c r="BL168" s="18" t="s">
        <v>170</v>
      </c>
      <c r="BM168" s="162" t="s">
        <v>1203</v>
      </c>
    </row>
    <row r="169" spans="1:65" s="15" customFormat="1" ht="11.25">
      <c r="B169" s="181"/>
      <c r="D169" s="165" t="s">
        <v>172</v>
      </c>
      <c r="E169" s="182" t="s">
        <v>1</v>
      </c>
      <c r="F169" s="183" t="s">
        <v>1204</v>
      </c>
      <c r="H169" s="182" t="s">
        <v>1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172</v>
      </c>
      <c r="AU169" s="182" t="s">
        <v>85</v>
      </c>
      <c r="AV169" s="15" t="s">
        <v>83</v>
      </c>
      <c r="AW169" s="15" t="s">
        <v>32</v>
      </c>
      <c r="AX169" s="15" t="s">
        <v>76</v>
      </c>
      <c r="AY169" s="182" t="s">
        <v>163</v>
      </c>
    </row>
    <row r="170" spans="1:65" s="13" customFormat="1" ht="11.25">
      <c r="B170" s="164"/>
      <c r="D170" s="165" t="s">
        <v>172</v>
      </c>
      <c r="E170" s="166" t="s">
        <v>1</v>
      </c>
      <c r="F170" s="167" t="s">
        <v>1205</v>
      </c>
      <c r="H170" s="168">
        <v>116.18300000000001</v>
      </c>
      <c r="I170" s="169"/>
      <c r="L170" s="164"/>
      <c r="M170" s="170"/>
      <c r="N170" s="171"/>
      <c r="O170" s="171"/>
      <c r="P170" s="171"/>
      <c r="Q170" s="171"/>
      <c r="R170" s="171"/>
      <c r="S170" s="171"/>
      <c r="T170" s="172"/>
      <c r="AT170" s="166" t="s">
        <v>172</v>
      </c>
      <c r="AU170" s="166" t="s">
        <v>85</v>
      </c>
      <c r="AV170" s="13" t="s">
        <v>85</v>
      </c>
      <c r="AW170" s="13" t="s">
        <v>32</v>
      </c>
      <c r="AX170" s="13" t="s">
        <v>76</v>
      </c>
      <c r="AY170" s="166" t="s">
        <v>163</v>
      </c>
    </row>
    <row r="171" spans="1:65" s="13" customFormat="1" ht="11.25">
      <c r="B171" s="164"/>
      <c r="D171" s="165" t="s">
        <v>172</v>
      </c>
      <c r="E171" s="166" t="s">
        <v>1</v>
      </c>
      <c r="F171" s="167" t="s">
        <v>209</v>
      </c>
      <c r="H171" s="168">
        <v>-70.245999999999995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172</v>
      </c>
      <c r="AU171" s="166" t="s">
        <v>85</v>
      </c>
      <c r="AV171" s="13" t="s">
        <v>85</v>
      </c>
      <c r="AW171" s="13" t="s">
        <v>32</v>
      </c>
      <c r="AX171" s="13" t="s">
        <v>76</v>
      </c>
      <c r="AY171" s="166" t="s">
        <v>163</v>
      </c>
    </row>
    <row r="172" spans="1:65" s="14" customFormat="1" ht="11.25">
      <c r="B172" s="173"/>
      <c r="D172" s="165" t="s">
        <v>172</v>
      </c>
      <c r="E172" s="174" t="s">
        <v>105</v>
      </c>
      <c r="F172" s="175" t="s">
        <v>174</v>
      </c>
      <c r="H172" s="176">
        <v>45.936999999999998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172</v>
      </c>
      <c r="AU172" s="174" t="s">
        <v>85</v>
      </c>
      <c r="AV172" s="14" t="s">
        <v>170</v>
      </c>
      <c r="AW172" s="14" t="s">
        <v>32</v>
      </c>
      <c r="AX172" s="14" t="s">
        <v>83</v>
      </c>
      <c r="AY172" s="174" t="s">
        <v>163</v>
      </c>
    </row>
    <row r="173" spans="1:65" s="2" customFormat="1" ht="37.9" customHeight="1">
      <c r="A173" s="33"/>
      <c r="B173" s="150"/>
      <c r="C173" s="151" t="s">
        <v>210</v>
      </c>
      <c r="D173" s="151" t="s">
        <v>165</v>
      </c>
      <c r="E173" s="152" t="s">
        <v>211</v>
      </c>
      <c r="F173" s="153" t="s">
        <v>212</v>
      </c>
      <c r="G173" s="154" t="s">
        <v>177</v>
      </c>
      <c r="H173" s="155">
        <v>1148.425</v>
      </c>
      <c r="I173" s="156"/>
      <c r="J173" s="157">
        <f>ROUND(I173*H173,2)</f>
        <v>0</v>
      </c>
      <c r="K173" s="153" t="s">
        <v>169</v>
      </c>
      <c r="L173" s="34"/>
      <c r="M173" s="158" t="s">
        <v>1</v>
      </c>
      <c r="N173" s="159" t="s">
        <v>41</v>
      </c>
      <c r="O173" s="59"/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2" t="s">
        <v>170</v>
      </c>
      <c r="AT173" s="162" t="s">
        <v>165</v>
      </c>
      <c r="AU173" s="162" t="s">
        <v>85</v>
      </c>
      <c r="AY173" s="18" t="s">
        <v>163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8" t="s">
        <v>83</v>
      </c>
      <c r="BK173" s="163">
        <f>ROUND(I173*H173,2)</f>
        <v>0</v>
      </c>
      <c r="BL173" s="18" t="s">
        <v>170</v>
      </c>
      <c r="BM173" s="162" t="s">
        <v>1206</v>
      </c>
    </row>
    <row r="174" spans="1:65" s="13" customFormat="1" ht="11.25">
      <c r="B174" s="164"/>
      <c r="D174" s="165" t="s">
        <v>172</v>
      </c>
      <c r="E174" s="166" t="s">
        <v>1</v>
      </c>
      <c r="F174" s="167" t="s">
        <v>214</v>
      </c>
      <c r="H174" s="168">
        <v>229.685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172</v>
      </c>
      <c r="AU174" s="166" t="s">
        <v>85</v>
      </c>
      <c r="AV174" s="13" t="s">
        <v>85</v>
      </c>
      <c r="AW174" s="13" t="s">
        <v>32</v>
      </c>
      <c r="AX174" s="13" t="s">
        <v>83</v>
      </c>
      <c r="AY174" s="166" t="s">
        <v>163</v>
      </c>
    </row>
    <row r="175" spans="1:65" s="13" customFormat="1" ht="11.25">
      <c r="B175" s="164"/>
      <c r="D175" s="165" t="s">
        <v>172</v>
      </c>
      <c r="F175" s="167" t="s">
        <v>1207</v>
      </c>
      <c r="H175" s="168">
        <v>1148.425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172</v>
      </c>
      <c r="AU175" s="166" t="s">
        <v>85</v>
      </c>
      <c r="AV175" s="13" t="s">
        <v>85</v>
      </c>
      <c r="AW175" s="13" t="s">
        <v>3</v>
      </c>
      <c r="AX175" s="13" t="s">
        <v>83</v>
      </c>
      <c r="AY175" s="166" t="s">
        <v>163</v>
      </c>
    </row>
    <row r="176" spans="1:65" s="2" customFormat="1" ht="24.2" customHeight="1">
      <c r="A176" s="33"/>
      <c r="B176" s="150"/>
      <c r="C176" s="151" t="s">
        <v>215</v>
      </c>
      <c r="D176" s="151" t="s">
        <v>165</v>
      </c>
      <c r="E176" s="152" t="s">
        <v>216</v>
      </c>
      <c r="F176" s="153" t="s">
        <v>217</v>
      </c>
      <c r="G176" s="154" t="s">
        <v>177</v>
      </c>
      <c r="H176" s="155">
        <v>70.245999999999995</v>
      </c>
      <c r="I176" s="156"/>
      <c r="J176" s="157">
        <f>ROUND(I176*H176,2)</f>
        <v>0</v>
      </c>
      <c r="K176" s="153" t="s">
        <v>169</v>
      </c>
      <c r="L176" s="34"/>
      <c r="M176" s="158" t="s">
        <v>1</v>
      </c>
      <c r="N176" s="159" t="s">
        <v>41</v>
      </c>
      <c r="O176" s="59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170</v>
      </c>
      <c r="AT176" s="162" t="s">
        <v>165</v>
      </c>
      <c r="AU176" s="162" t="s">
        <v>85</v>
      </c>
      <c r="AY176" s="18" t="s">
        <v>163</v>
      </c>
      <c r="BE176" s="163">
        <f>IF(N176="základní",J176,0)</f>
        <v>0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8" t="s">
        <v>83</v>
      </c>
      <c r="BK176" s="163">
        <f>ROUND(I176*H176,2)</f>
        <v>0</v>
      </c>
      <c r="BL176" s="18" t="s">
        <v>170</v>
      </c>
      <c r="BM176" s="162" t="s">
        <v>1208</v>
      </c>
    </row>
    <row r="177" spans="1:65" s="13" customFormat="1" ht="11.25">
      <c r="B177" s="164"/>
      <c r="D177" s="165" t="s">
        <v>172</v>
      </c>
      <c r="E177" s="166" t="s">
        <v>1</v>
      </c>
      <c r="F177" s="167" t="s">
        <v>117</v>
      </c>
      <c r="H177" s="168">
        <v>70.245999999999995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172</v>
      </c>
      <c r="AU177" s="166" t="s">
        <v>85</v>
      </c>
      <c r="AV177" s="13" t="s">
        <v>85</v>
      </c>
      <c r="AW177" s="13" t="s">
        <v>32</v>
      </c>
      <c r="AX177" s="13" t="s">
        <v>83</v>
      </c>
      <c r="AY177" s="166" t="s">
        <v>163</v>
      </c>
    </row>
    <row r="178" spans="1:65" s="2" customFormat="1" ht="33" customHeight="1">
      <c r="A178" s="33"/>
      <c r="B178" s="150"/>
      <c r="C178" s="151" t="s">
        <v>220</v>
      </c>
      <c r="D178" s="151" t="s">
        <v>165</v>
      </c>
      <c r="E178" s="152" t="s">
        <v>221</v>
      </c>
      <c r="F178" s="153" t="s">
        <v>222</v>
      </c>
      <c r="G178" s="154" t="s">
        <v>223</v>
      </c>
      <c r="H178" s="155">
        <v>91.873999999999995</v>
      </c>
      <c r="I178" s="156"/>
      <c r="J178" s="157">
        <f>ROUND(I178*H178,2)</f>
        <v>0</v>
      </c>
      <c r="K178" s="153" t="s">
        <v>169</v>
      </c>
      <c r="L178" s="34"/>
      <c r="M178" s="158" t="s">
        <v>1</v>
      </c>
      <c r="N178" s="159" t="s">
        <v>41</v>
      </c>
      <c r="O178" s="59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2" t="s">
        <v>170</v>
      </c>
      <c r="AT178" s="162" t="s">
        <v>165</v>
      </c>
      <c r="AU178" s="162" t="s">
        <v>85</v>
      </c>
      <c r="AY178" s="18" t="s">
        <v>163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8" t="s">
        <v>83</v>
      </c>
      <c r="BK178" s="163">
        <f>ROUND(I178*H178,2)</f>
        <v>0</v>
      </c>
      <c r="BL178" s="18" t="s">
        <v>170</v>
      </c>
      <c r="BM178" s="162" t="s">
        <v>1209</v>
      </c>
    </row>
    <row r="179" spans="1:65" s="13" customFormat="1" ht="11.25">
      <c r="B179" s="164"/>
      <c r="D179" s="165" t="s">
        <v>172</v>
      </c>
      <c r="E179" s="166" t="s">
        <v>1</v>
      </c>
      <c r="F179" s="167" t="s">
        <v>225</v>
      </c>
      <c r="H179" s="168">
        <v>91.873999999999995</v>
      </c>
      <c r="I179" s="169"/>
      <c r="L179" s="164"/>
      <c r="M179" s="170"/>
      <c r="N179" s="171"/>
      <c r="O179" s="171"/>
      <c r="P179" s="171"/>
      <c r="Q179" s="171"/>
      <c r="R179" s="171"/>
      <c r="S179" s="171"/>
      <c r="T179" s="172"/>
      <c r="AT179" s="166" t="s">
        <v>172</v>
      </c>
      <c r="AU179" s="166" t="s">
        <v>85</v>
      </c>
      <c r="AV179" s="13" t="s">
        <v>85</v>
      </c>
      <c r="AW179" s="13" t="s">
        <v>32</v>
      </c>
      <c r="AX179" s="13" t="s">
        <v>83</v>
      </c>
      <c r="AY179" s="166" t="s">
        <v>163</v>
      </c>
    </row>
    <row r="180" spans="1:65" s="2" customFormat="1" ht="16.5" customHeight="1">
      <c r="A180" s="33"/>
      <c r="B180" s="150"/>
      <c r="C180" s="151" t="s">
        <v>226</v>
      </c>
      <c r="D180" s="151" t="s">
        <v>165</v>
      </c>
      <c r="E180" s="152" t="s">
        <v>227</v>
      </c>
      <c r="F180" s="153" t="s">
        <v>228</v>
      </c>
      <c r="G180" s="154" t="s">
        <v>177</v>
      </c>
      <c r="H180" s="155">
        <v>45.936999999999998</v>
      </c>
      <c r="I180" s="156"/>
      <c r="J180" s="157">
        <f>ROUND(I180*H180,2)</f>
        <v>0</v>
      </c>
      <c r="K180" s="153" t="s">
        <v>169</v>
      </c>
      <c r="L180" s="34"/>
      <c r="M180" s="158" t="s">
        <v>1</v>
      </c>
      <c r="N180" s="159" t="s">
        <v>41</v>
      </c>
      <c r="O180" s="59"/>
      <c r="P180" s="160">
        <f>O180*H180</f>
        <v>0</v>
      </c>
      <c r="Q180" s="160">
        <v>0</v>
      </c>
      <c r="R180" s="160">
        <f>Q180*H180</f>
        <v>0</v>
      </c>
      <c r="S180" s="160">
        <v>0</v>
      </c>
      <c r="T180" s="16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170</v>
      </c>
      <c r="AT180" s="162" t="s">
        <v>165</v>
      </c>
      <c r="AU180" s="162" t="s">
        <v>85</v>
      </c>
      <c r="AY180" s="18" t="s">
        <v>163</v>
      </c>
      <c r="BE180" s="163">
        <f>IF(N180="základní",J180,0)</f>
        <v>0</v>
      </c>
      <c r="BF180" s="163">
        <f>IF(N180="snížená",J180,0)</f>
        <v>0</v>
      </c>
      <c r="BG180" s="163">
        <f>IF(N180="zákl. přenesená",J180,0)</f>
        <v>0</v>
      </c>
      <c r="BH180" s="163">
        <f>IF(N180="sníž. přenesená",J180,0)</f>
        <v>0</v>
      </c>
      <c r="BI180" s="163">
        <f>IF(N180="nulová",J180,0)</f>
        <v>0</v>
      </c>
      <c r="BJ180" s="18" t="s">
        <v>83</v>
      </c>
      <c r="BK180" s="163">
        <f>ROUND(I180*H180,2)</f>
        <v>0</v>
      </c>
      <c r="BL180" s="18" t="s">
        <v>170</v>
      </c>
      <c r="BM180" s="162" t="s">
        <v>1210</v>
      </c>
    </row>
    <row r="181" spans="1:65" s="13" customFormat="1" ht="11.25">
      <c r="B181" s="164"/>
      <c r="D181" s="165" t="s">
        <v>172</v>
      </c>
      <c r="E181" s="166" t="s">
        <v>1</v>
      </c>
      <c r="F181" s="167" t="s">
        <v>105</v>
      </c>
      <c r="H181" s="168">
        <v>45.936999999999998</v>
      </c>
      <c r="I181" s="169"/>
      <c r="L181" s="164"/>
      <c r="M181" s="170"/>
      <c r="N181" s="171"/>
      <c r="O181" s="171"/>
      <c r="P181" s="171"/>
      <c r="Q181" s="171"/>
      <c r="R181" s="171"/>
      <c r="S181" s="171"/>
      <c r="T181" s="172"/>
      <c r="AT181" s="166" t="s">
        <v>172</v>
      </c>
      <c r="AU181" s="166" t="s">
        <v>85</v>
      </c>
      <c r="AV181" s="13" t="s">
        <v>85</v>
      </c>
      <c r="AW181" s="13" t="s">
        <v>32</v>
      </c>
      <c r="AX181" s="13" t="s">
        <v>83</v>
      </c>
      <c r="AY181" s="166" t="s">
        <v>163</v>
      </c>
    </row>
    <row r="182" spans="1:65" s="2" customFormat="1" ht="24.2" customHeight="1">
      <c r="A182" s="33"/>
      <c r="B182" s="150"/>
      <c r="C182" s="151" t="s">
        <v>230</v>
      </c>
      <c r="D182" s="151" t="s">
        <v>165</v>
      </c>
      <c r="E182" s="152" t="s">
        <v>231</v>
      </c>
      <c r="F182" s="153" t="s">
        <v>232</v>
      </c>
      <c r="G182" s="154" t="s">
        <v>177</v>
      </c>
      <c r="H182" s="155">
        <v>70.245999999999995</v>
      </c>
      <c r="I182" s="156"/>
      <c r="J182" s="157">
        <f>ROUND(I182*H182,2)</f>
        <v>0</v>
      </c>
      <c r="K182" s="153" t="s">
        <v>169</v>
      </c>
      <c r="L182" s="34"/>
      <c r="M182" s="158" t="s">
        <v>1</v>
      </c>
      <c r="N182" s="159" t="s">
        <v>41</v>
      </c>
      <c r="O182" s="59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170</v>
      </c>
      <c r="AT182" s="162" t="s">
        <v>165</v>
      </c>
      <c r="AU182" s="162" t="s">
        <v>85</v>
      </c>
      <c r="AY182" s="18" t="s">
        <v>163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8" t="s">
        <v>83</v>
      </c>
      <c r="BK182" s="163">
        <f>ROUND(I182*H182,2)</f>
        <v>0</v>
      </c>
      <c r="BL182" s="18" t="s">
        <v>170</v>
      </c>
      <c r="BM182" s="162" t="s">
        <v>1211</v>
      </c>
    </row>
    <row r="183" spans="1:65" s="13" customFormat="1" ht="11.25">
      <c r="B183" s="164"/>
      <c r="D183" s="165" t="s">
        <v>172</v>
      </c>
      <c r="E183" s="166" t="s">
        <v>1</v>
      </c>
      <c r="F183" s="167" t="s">
        <v>1205</v>
      </c>
      <c r="H183" s="168">
        <v>116.18300000000001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172</v>
      </c>
      <c r="AU183" s="166" t="s">
        <v>85</v>
      </c>
      <c r="AV183" s="13" t="s">
        <v>85</v>
      </c>
      <c r="AW183" s="13" t="s">
        <v>32</v>
      </c>
      <c r="AX183" s="13" t="s">
        <v>76</v>
      </c>
      <c r="AY183" s="166" t="s">
        <v>163</v>
      </c>
    </row>
    <row r="184" spans="1:65" s="13" customFormat="1" ht="11.25">
      <c r="B184" s="164"/>
      <c r="D184" s="165" t="s">
        <v>172</v>
      </c>
      <c r="E184" s="166" t="s">
        <v>1</v>
      </c>
      <c r="F184" s="167" t="s">
        <v>1212</v>
      </c>
      <c r="H184" s="168">
        <v>-35.508000000000003</v>
      </c>
      <c r="I184" s="169"/>
      <c r="L184" s="164"/>
      <c r="M184" s="170"/>
      <c r="N184" s="171"/>
      <c r="O184" s="171"/>
      <c r="P184" s="171"/>
      <c r="Q184" s="171"/>
      <c r="R184" s="171"/>
      <c r="S184" s="171"/>
      <c r="T184" s="172"/>
      <c r="AT184" s="166" t="s">
        <v>172</v>
      </c>
      <c r="AU184" s="166" t="s">
        <v>85</v>
      </c>
      <c r="AV184" s="13" t="s">
        <v>85</v>
      </c>
      <c r="AW184" s="13" t="s">
        <v>32</v>
      </c>
      <c r="AX184" s="13" t="s">
        <v>76</v>
      </c>
      <c r="AY184" s="166" t="s">
        <v>163</v>
      </c>
    </row>
    <row r="185" spans="1:65" s="13" customFormat="1" ht="11.25">
      <c r="B185" s="164"/>
      <c r="D185" s="165" t="s">
        <v>172</v>
      </c>
      <c r="E185" s="166" t="s">
        <v>1</v>
      </c>
      <c r="F185" s="167" t="s">
        <v>1213</v>
      </c>
      <c r="H185" s="168">
        <v>-0.44600000000000001</v>
      </c>
      <c r="I185" s="169"/>
      <c r="L185" s="164"/>
      <c r="M185" s="170"/>
      <c r="N185" s="171"/>
      <c r="O185" s="171"/>
      <c r="P185" s="171"/>
      <c r="Q185" s="171"/>
      <c r="R185" s="171"/>
      <c r="S185" s="171"/>
      <c r="T185" s="172"/>
      <c r="AT185" s="166" t="s">
        <v>172</v>
      </c>
      <c r="AU185" s="166" t="s">
        <v>85</v>
      </c>
      <c r="AV185" s="13" t="s">
        <v>85</v>
      </c>
      <c r="AW185" s="13" t="s">
        <v>32</v>
      </c>
      <c r="AX185" s="13" t="s">
        <v>76</v>
      </c>
      <c r="AY185" s="166" t="s">
        <v>163</v>
      </c>
    </row>
    <row r="186" spans="1:65" s="13" customFormat="1" ht="11.25">
      <c r="B186" s="164"/>
      <c r="D186" s="165" t="s">
        <v>172</v>
      </c>
      <c r="E186" s="166" t="s">
        <v>1</v>
      </c>
      <c r="F186" s="167" t="s">
        <v>1214</v>
      </c>
      <c r="H186" s="168">
        <v>-0.60799999999999998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172</v>
      </c>
      <c r="AU186" s="166" t="s">
        <v>85</v>
      </c>
      <c r="AV186" s="13" t="s">
        <v>85</v>
      </c>
      <c r="AW186" s="13" t="s">
        <v>32</v>
      </c>
      <c r="AX186" s="13" t="s">
        <v>76</v>
      </c>
      <c r="AY186" s="166" t="s">
        <v>163</v>
      </c>
    </row>
    <row r="187" spans="1:65" s="13" customFormat="1" ht="11.25">
      <c r="B187" s="164"/>
      <c r="D187" s="165" t="s">
        <v>172</v>
      </c>
      <c r="E187" s="166" t="s">
        <v>1</v>
      </c>
      <c r="F187" s="167" t="s">
        <v>1215</v>
      </c>
      <c r="H187" s="168">
        <v>-9.375</v>
      </c>
      <c r="I187" s="169"/>
      <c r="L187" s="164"/>
      <c r="M187" s="170"/>
      <c r="N187" s="171"/>
      <c r="O187" s="171"/>
      <c r="P187" s="171"/>
      <c r="Q187" s="171"/>
      <c r="R187" s="171"/>
      <c r="S187" s="171"/>
      <c r="T187" s="172"/>
      <c r="AT187" s="166" t="s">
        <v>172</v>
      </c>
      <c r="AU187" s="166" t="s">
        <v>85</v>
      </c>
      <c r="AV187" s="13" t="s">
        <v>85</v>
      </c>
      <c r="AW187" s="13" t="s">
        <v>32</v>
      </c>
      <c r="AX187" s="13" t="s">
        <v>76</v>
      </c>
      <c r="AY187" s="166" t="s">
        <v>163</v>
      </c>
    </row>
    <row r="188" spans="1:65" s="14" customFormat="1" ht="11.25">
      <c r="B188" s="173"/>
      <c r="D188" s="165" t="s">
        <v>172</v>
      </c>
      <c r="E188" s="174" t="s">
        <v>117</v>
      </c>
      <c r="F188" s="175" t="s">
        <v>174</v>
      </c>
      <c r="H188" s="176">
        <v>70.245999999999995</v>
      </c>
      <c r="I188" s="177"/>
      <c r="L188" s="173"/>
      <c r="M188" s="178"/>
      <c r="N188" s="179"/>
      <c r="O188" s="179"/>
      <c r="P188" s="179"/>
      <c r="Q188" s="179"/>
      <c r="R188" s="179"/>
      <c r="S188" s="179"/>
      <c r="T188" s="180"/>
      <c r="AT188" s="174" t="s">
        <v>172</v>
      </c>
      <c r="AU188" s="174" t="s">
        <v>85</v>
      </c>
      <c r="AV188" s="14" t="s">
        <v>170</v>
      </c>
      <c r="AW188" s="14" t="s">
        <v>32</v>
      </c>
      <c r="AX188" s="14" t="s">
        <v>83</v>
      </c>
      <c r="AY188" s="174" t="s">
        <v>163</v>
      </c>
    </row>
    <row r="189" spans="1:65" s="2" customFormat="1" ht="33" customHeight="1">
      <c r="A189" s="33"/>
      <c r="B189" s="150"/>
      <c r="C189" s="151" t="s">
        <v>235</v>
      </c>
      <c r="D189" s="151" t="s">
        <v>165</v>
      </c>
      <c r="E189" s="152" t="s">
        <v>1216</v>
      </c>
      <c r="F189" s="153" t="s">
        <v>1217</v>
      </c>
      <c r="G189" s="154" t="s">
        <v>177</v>
      </c>
      <c r="H189" s="155">
        <v>6</v>
      </c>
      <c r="I189" s="156"/>
      <c r="J189" s="157">
        <f>ROUND(I189*H189,2)</f>
        <v>0</v>
      </c>
      <c r="K189" s="153" t="s">
        <v>169</v>
      </c>
      <c r="L189" s="34"/>
      <c r="M189" s="158" t="s">
        <v>1</v>
      </c>
      <c r="N189" s="159" t="s">
        <v>41</v>
      </c>
      <c r="O189" s="59"/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170</v>
      </c>
      <c r="AT189" s="162" t="s">
        <v>165</v>
      </c>
      <c r="AU189" s="162" t="s">
        <v>85</v>
      </c>
      <c r="AY189" s="18" t="s">
        <v>163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8" t="s">
        <v>83</v>
      </c>
      <c r="BK189" s="163">
        <f>ROUND(I189*H189,2)</f>
        <v>0</v>
      </c>
      <c r="BL189" s="18" t="s">
        <v>170</v>
      </c>
      <c r="BM189" s="162" t="s">
        <v>1218</v>
      </c>
    </row>
    <row r="190" spans="1:65" s="15" customFormat="1" ht="11.25">
      <c r="B190" s="181"/>
      <c r="D190" s="165" t="s">
        <v>172</v>
      </c>
      <c r="E190" s="182" t="s">
        <v>1</v>
      </c>
      <c r="F190" s="183" t="s">
        <v>1183</v>
      </c>
      <c r="H190" s="182" t="s">
        <v>1</v>
      </c>
      <c r="I190" s="184"/>
      <c r="L190" s="181"/>
      <c r="M190" s="185"/>
      <c r="N190" s="186"/>
      <c r="O190" s="186"/>
      <c r="P190" s="186"/>
      <c r="Q190" s="186"/>
      <c r="R190" s="186"/>
      <c r="S190" s="186"/>
      <c r="T190" s="187"/>
      <c r="AT190" s="182" t="s">
        <v>172</v>
      </c>
      <c r="AU190" s="182" t="s">
        <v>85</v>
      </c>
      <c r="AV190" s="15" t="s">
        <v>83</v>
      </c>
      <c r="AW190" s="15" t="s">
        <v>32</v>
      </c>
      <c r="AX190" s="15" t="s">
        <v>76</v>
      </c>
      <c r="AY190" s="182" t="s">
        <v>163</v>
      </c>
    </row>
    <row r="191" spans="1:65" s="13" customFormat="1" ht="11.25">
      <c r="B191" s="164"/>
      <c r="D191" s="165" t="s">
        <v>172</v>
      </c>
      <c r="E191" s="166" t="s">
        <v>1</v>
      </c>
      <c r="F191" s="167" t="s">
        <v>1184</v>
      </c>
      <c r="H191" s="168">
        <v>9.375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172</v>
      </c>
      <c r="AU191" s="166" t="s">
        <v>85</v>
      </c>
      <c r="AV191" s="13" t="s">
        <v>85</v>
      </c>
      <c r="AW191" s="13" t="s">
        <v>32</v>
      </c>
      <c r="AX191" s="13" t="s">
        <v>76</v>
      </c>
      <c r="AY191" s="166" t="s">
        <v>163</v>
      </c>
    </row>
    <row r="192" spans="1:65" s="13" customFormat="1" ht="11.25">
      <c r="B192" s="164"/>
      <c r="D192" s="165" t="s">
        <v>172</v>
      </c>
      <c r="E192" s="166" t="s">
        <v>1</v>
      </c>
      <c r="F192" s="167" t="s">
        <v>1219</v>
      </c>
      <c r="H192" s="168">
        <v>-3.375</v>
      </c>
      <c r="I192" s="169"/>
      <c r="L192" s="164"/>
      <c r="M192" s="170"/>
      <c r="N192" s="171"/>
      <c r="O192" s="171"/>
      <c r="P192" s="171"/>
      <c r="Q192" s="171"/>
      <c r="R192" s="171"/>
      <c r="S192" s="171"/>
      <c r="T192" s="172"/>
      <c r="AT192" s="166" t="s">
        <v>172</v>
      </c>
      <c r="AU192" s="166" t="s">
        <v>85</v>
      </c>
      <c r="AV192" s="13" t="s">
        <v>85</v>
      </c>
      <c r="AW192" s="13" t="s">
        <v>32</v>
      </c>
      <c r="AX192" s="13" t="s">
        <v>76</v>
      </c>
      <c r="AY192" s="166" t="s">
        <v>163</v>
      </c>
    </row>
    <row r="193" spans="1:65" s="14" customFormat="1" ht="11.25">
      <c r="B193" s="173"/>
      <c r="D193" s="165" t="s">
        <v>172</v>
      </c>
      <c r="E193" s="174" t="s">
        <v>1220</v>
      </c>
      <c r="F193" s="175" t="s">
        <v>174</v>
      </c>
      <c r="H193" s="176">
        <v>6</v>
      </c>
      <c r="I193" s="177"/>
      <c r="L193" s="173"/>
      <c r="M193" s="178"/>
      <c r="N193" s="179"/>
      <c r="O193" s="179"/>
      <c r="P193" s="179"/>
      <c r="Q193" s="179"/>
      <c r="R193" s="179"/>
      <c r="S193" s="179"/>
      <c r="T193" s="180"/>
      <c r="AT193" s="174" t="s">
        <v>172</v>
      </c>
      <c r="AU193" s="174" t="s">
        <v>85</v>
      </c>
      <c r="AV193" s="14" t="s">
        <v>170</v>
      </c>
      <c r="AW193" s="14" t="s">
        <v>32</v>
      </c>
      <c r="AX193" s="14" t="s">
        <v>83</v>
      </c>
      <c r="AY193" s="174" t="s">
        <v>163</v>
      </c>
    </row>
    <row r="194" spans="1:65" s="2" customFormat="1" ht="16.5" customHeight="1">
      <c r="A194" s="33"/>
      <c r="B194" s="150"/>
      <c r="C194" s="188" t="s">
        <v>240</v>
      </c>
      <c r="D194" s="188" t="s">
        <v>246</v>
      </c>
      <c r="E194" s="189" t="s">
        <v>1221</v>
      </c>
      <c r="F194" s="190" t="s">
        <v>1222</v>
      </c>
      <c r="G194" s="191" t="s">
        <v>223</v>
      </c>
      <c r="H194" s="192">
        <v>12</v>
      </c>
      <c r="I194" s="193"/>
      <c r="J194" s="194">
        <f>ROUND(I194*H194,2)</f>
        <v>0</v>
      </c>
      <c r="K194" s="190" t="s">
        <v>169</v>
      </c>
      <c r="L194" s="195"/>
      <c r="M194" s="196" t="s">
        <v>1</v>
      </c>
      <c r="N194" s="197" t="s">
        <v>41</v>
      </c>
      <c r="O194" s="59"/>
      <c r="P194" s="160">
        <f>O194*H194</f>
        <v>0</v>
      </c>
      <c r="Q194" s="160">
        <v>1</v>
      </c>
      <c r="R194" s="160">
        <f>Q194*H194</f>
        <v>12</v>
      </c>
      <c r="S194" s="160">
        <v>0</v>
      </c>
      <c r="T194" s="16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2" t="s">
        <v>210</v>
      </c>
      <c r="AT194" s="162" t="s">
        <v>246</v>
      </c>
      <c r="AU194" s="162" t="s">
        <v>85</v>
      </c>
      <c r="AY194" s="18" t="s">
        <v>163</v>
      </c>
      <c r="BE194" s="163">
        <f>IF(N194="základní",J194,0)</f>
        <v>0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18" t="s">
        <v>83</v>
      </c>
      <c r="BK194" s="163">
        <f>ROUND(I194*H194,2)</f>
        <v>0</v>
      </c>
      <c r="BL194" s="18" t="s">
        <v>170</v>
      </c>
      <c r="BM194" s="162" t="s">
        <v>1223</v>
      </c>
    </row>
    <row r="195" spans="1:65" s="13" customFormat="1" ht="11.25">
      <c r="B195" s="164"/>
      <c r="D195" s="165" t="s">
        <v>172</v>
      </c>
      <c r="F195" s="167" t="s">
        <v>1224</v>
      </c>
      <c r="H195" s="168">
        <v>12</v>
      </c>
      <c r="I195" s="169"/>
      <c r="L195" s="164"/>
      <c r="M195" s="170"/>
      <c r="N195" s="171"/>
      <c r="O195" s="171"/>
      <c r="P195" s="171"/>
      <c r="Q195" s="171"/>
      <c r="R195" s="171"/>
      <c r="S195" s="171"/>
      <c r="T195" s="172"/>
      <c r="AT195" s="166" t="s">
        <v>172</v>
      </c>
      <c r="AU195" s="166" t="s">
        <v>85</v>
      </c>
      <c r="AV195" s="13" t="s">
        <v>85</v>
      </c>
      <c r="AW195" s="13" t="s">
        <v>3</v>
      </c>
      <c r="AX195" s="13" t="s">
        <v>83</v>
      </c>
      <c r="AY195" s="166" t="s">
        <v>163</v>
      </c>
    </row>
    <row r="196" spans="1:65" s="2" customFormat="1" ht="24.2" customHeight="1">
      <c r="A196" s="33"/>
      <c r="B196" s="150"/>
      <c r="C196" s="151" t="s">
        <v>8</v>
      </c>
      <c r="D196" s="151" t="s">
        <v>165</v>
      </c>
      <c r="E196" s="152" t="s">
        <v>1225</v>
      </c>
      <c r="F196" s="153" t="s">
        <v>1226</v>
      </c>
      <c r="G196" s="154" t="s">
        <v>177</v>
      </c>
      <c r="H196" s="155">
        <v>27.547999999999998</v>
      </c>
      <c r="I196" s="156"/>
      <c r="J196" s="157">
        <f>ROUND(I196*H196,2)</f>
        <v>0</v>
      </c>
      <c r="K196" s="153" t="s">
        <v>169</v>
      </c>
      <c r="L196" s="34"/>
      <c r="M196" s="158" t="s">
        <v>1</v>
      </c>
      <c r="N196" s="159" t="s">
        <v>41</v>
      </c>
      <c r="O196" s="59"/>
      <c r="P196" s="160">
        <f>O196*H196</f>
        <v>0</v>
      </c>
      <c r="Q196" s="160">
        <v>0</v>
      </c>
      <c r="R196" s="160">
        <f>Q196*H196</f>
        <v>0</v>
      </c>
      <c r="S196" s="160">
        <v>0</v>
      </c>
      <c r="T196" s="161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2" t="s">
        <v>170</v>
      </c>
      <c r="AT196" s="162" t="s">
        <v>165</v>
      </c>
      <c r="AU196" s="162" t="s">
        <v>85</v>
      </c>
      <c r="AY196" s="18" t="s">
        <v>163</v>
      </c>
      <c r="BE196" s="163">
        <f>IF(N196="základní",J196,0)</f>
        <v>0</v>
      </c>
      <c r="BF196" s="163">
        <f>IF(N196="snížená",J196,0)</f>
        <v>0</v>
      </c>
      <c r="BG196" s="163">
        <f>IF(N196="zákl. přenesená",J196,0)</f>
        <v>0</v>
      </c>
      <c r="BH196" s="163">
        <f>IF(N196="sníž. přenesená",J196,0)</f>
        <v>0</v>
      </c>
      <c r="BI196" s="163">
        <f>IF(N196="nulová",J196,0)</f>
        <v>0</v>
      </c>
      <c r="BJ196" s="18" t="s">
        <v>83</v>
      </c>
      <c r="BK196" s="163">
        <f>ROUND(I196*H196,2)</f>
        <v>0</v>
      </c>
      <c r="BL196" s="18" t="s">
        <v>170</v>
      </c>
      <c r="BM196" s="162" t="s">
        <v>1227</v>
      </c>
    </row>
    <row r="197" spans="1:65" s="15" customFormat="1" ht="11.25">
      <c r="B197" s="181"/>
      <c r="D197" s="165" t="s">
        <v>172</v>
      </c>
      <c r="E197" s="182" t="s">
        <v>1</v>
      </c>
      <c r="F197" s="183" t="s">
        <v>1228</v>
      </c>
      <c r="H197" s="182" t="s">
        <v>1</v>
      </c>
      <c r="I197" s="184"/>
      <c r="L197" s="181"/>
      <c r="M197" s="185"/>
      <c r="N197" s="186"/>
      <c r="O197" s="186"/>
      <c r="P197" s="186"/>
      <c r="Q197" s="186"/>
      <c r="R197" s="186"/>
      <c r="S197" s="186"/>
      <c r="T197" s="187"/>
      <c r="AT197" s="182" t="s">
        <v>172</v>
      </c>
      <c r="AU197" s="182" t="s">
        <v>85</v>
      </c>
      <c r="AV197" s="15" t="s">
        <v>83</v>
      </c>
      <c r="AW197" s="15" t="s">
        <v>32</v>
      </c>
      <c r="AX197" s="15" t="s">
        <v>76</v>
      </c>
      <c r="AY197" s="182" t="s">
        <v>163</v>
      </c>
    </row>
    <row r="198" spans="1:65" s="13" customFormat="1" ht="11.25">
      <c r="B198" s="164"/>
      <c r="D198" s="165" t="s">
        <v>172</v>
      </c>
      <c r="E198" s="166" t="s">
        <v>1</v>
      </c>
      <c r="F198" s="167" t="s">
        <v>1229</v>
      </c>
      <c r="H198" s="168">
        <v>22.4</v>
      </c>
      <c r="I198" s="169"/>
      <c r="L198" s="164"/>
      <c r="M198" s="170"/>
      <c r="N198" s="171"/>
      <c r="O198" s="171"/>
      <c r="P198" s="171"/>
      <c r="Q198" s="171"/>
      <c r="R198" s="171"/>
      <c r="S198" s="171"/>
      <c r="T198" s="172"/>
      <c r="AT198" s="166" t="s">
        <v>172</v>
      </c>
      <c r="AU198" s="166" t="s">
        <v>85</v>
      </c>
      <c r="AV198" s="13" t="s">
        <v>85</v>
      </c>
      <c r="AW198" s="13" t="s">
        <v>32</v>
      </c>
      <c r="AX198" s="13" t="s">
        <v>76</v>
      </c>
      <c r="AY198" s="166" t="s">
        <v>163</v>
      </c>
    </row>
    <row r="199" spans="1:65" s="15" customFormat="1" ht="11.25">
      <c r="B199" s="181"/>
      <c r="D199" s="165" t="s">
        <v>172</v>
      </c>
      <c r="E199" s="182" t="s">
        <v>1</v>
      </c>
      <c r="F199" s="183" t="s">
        <v>1174</v>
      </c>
      <c r="H199" s="182" t="s">
        <v>1</v>
      </c>
      <c r="I199" s="184"/>
      <c r="L199" s="181"/>
      <c r="M199" s="185"/>
      <c r="N199" s="186"/>
      <c r="O199" s="186"/>
      <c r="P199" s="186"/>
      <c r="Q199" s="186"/>
      <c r="R199" s="186"/>
      <c r="S199" s="186"/>
      <c r="T199" s="187"/>
      <c r="AT199" s="182" t="s">
        <v>172</v>
      </c>
      <c r="AU199" s="182" t="s">
        <v>85</v>
      </c>
      <c r="AV199" s="15" t="s">
        <v>83</v>
      </c>
      <c r="AW199" s="15" t="s">
        <v>32</v>
      </c>
      <c r="AX199" s="15" t="s">
        <v>76</v>
      </c>
      <c r="AY199" s="182" t="s">
        <v>163</v>
      </c>
    </row>
    <row r="200" spans="1:65" s="13" customFormat="1" ht="11.25">
      <c r="B200" s="164"/>
      <c r="D200" s="165" t="s">
        <v>172</v>
      </c>
      <c r="E200" s="166" t="s">
        <v>1</v>
      </c>
      <c r="F200" s="167" t="s">
        <v>1230</v>
      </c>
      <c r="H200" s="168">
        <v>5.1479999999999997</v>
      </c>
      <c r="I200" s="169"/>
      <c r="L200" s="164"/>
      <c r="M200" s="170"/>
      <c r="N200" s="171"/>
      <c r="O200" s="171"/>
      <c r="P200" s="171"/>
      <c r="Q200" s="171"/>
      <c r="R200" s="171"/>
      <c r="S200" s="171"/>
      <c r="T200" s="172"/>
      <c r="AT200" s="166" t="s">
        <v>172</v>
      </c>
      <c r="AU200" s="166" t="s">
        <v>85</v>
      </c>
      <c r="AV200" s="13" t="s">
        <v>85</v>
      </c>
      <c r="AW200" s="13" t="s">
        <v>32</v>
      </c>
      <c r="AX200" s="13" t="s">
        <v>76</v>
      </c>
      <c r="AY200" s="166" t="s">
        <v>163</v>
      </c>
    </row>
    <row r="201" spans="1:65" s="14" customFormat="1" ht="11.25">
      <c r="B201" s="173"/>
      <c r="D201" s="165" t="s">
        <v>172</v>
      </c>
      <c r="E201" s="174" t="s">
        <v>1151</v>
      </c>
      <c r="F201" s="175" t="s">
        <v>174</v>
      </c>
      <c r="H201" s="176">
        <v>27.547999999999998</v>
      </c>
      <c r="I201" s="177"/>
      <c r="L201" s="173"/>
      <c r="M201" s="178"/>
      <c r="N201" s="179"/>
      <c r="O201" s="179"/>
      <c r="P201" s="179"/>
      <c r="Q201" s="179"/>
      <c r="R201" s="179"/>
      <c r="S201" s="179"/>
      <c r="T201" s="180"/>
      <c r="AT201" s="174" t="s">
        <v>172</v>
      </c>
      <c r="AU201" s="174" t="s">
        <v>85</v>
      </c>
      <c r="AV201" s="14" t="s">
        <v>170</v>
      </c>
      <c r="AW201" s="14" t="s">
        <v>32</v>
      </c>
      <c r="AX201" s="14" t="s">
        <v>83</v>
      </c>
      <c r="AY201" s="174" t="s">
        <v>163</v>
      </c>
    </row>
    <row r="202" spans="1:65" s="2" customFormat="1" ht="16.5" customHeight="1">
      <c r="A202" s="33"/>
      <c r="B202" s="150"/>
      <c r="C202" s="188" t="s">
        <v>251</v>
      </c>
      <c r="D202" s="188" t="s">
        <v>246</v>
      </c>
      <c r="E202" s="189" t="s">
        <v>1231</v>
      </c>
      <c r="F202" s="190" t="s">
        <v>1232</v>
      </c>
      <c r="G202" s="191" t="s">
        <v>223</v>
      </c>
      <c r="H202" s="192">
        <v>75.724999999999994</v>
      </c>
      <c r="I202" s="193"/>
      <c r="J202" s="194">
        <f>ROUND(I202*H202,2)</f>
        <v>0</v>
      </c>
      <c r="K202" s="190" t="s">
        <v>169</v>
      </c>
      <c r="L202" s="195"/>
      <c r="M202" s="196" t="s">
        <v>1</v>
      </c>
      <c r="N202" s="197" t="s">
        <v>41</v>
      </c>
      <c r="O202" s="59"/>
      <c r="P202" s="160">
        <f>O202*H202</f>
        <v>0</v>
      </c>
      <c r="Q202" s="160">
        <v>1</v>
      </c>
      <c r="R202" s="160">
        <f>Q202*H202</f>
        <v>75.724999999999994</v>
      </c>
      <c r="S202" s="160">
        <v>0</v>
      </c>
      <c r="T202" s="16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2" t="s">
        <v>210</v>
      </c>
      <c r="AT202" s="162" t="s">
        <v>246</v>
      </c>
      <c r="AU202" s="162" t="s">
        <v>85</v>
      </c>
      <c r="AY202" s="18" t="s">
        <v>163</v>
      </c>
      <c r="BE202" s="163">
        <f>IF(N202="základní",J202,0)</f>
        <v>0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18" t="s">
        <v>83</v>
      </c>
      <c r="BK202" s="163">
        <f>ROUND(I202*H202,2)</f>
        <v>0</v>
      </c>
      <c r="BL202" s="18" t="s">
        <v>170</v>
      </c>
      <c r="BM202" s="162" t="s">
        <v>1233</v>
      </c>
    </row>
    <row r="203" spans="1:65" s="13" customFormat="1" ht="11.25">
      <c r="B203" s="164"/>
      <c r="D203" s="165" t="s">
        <v>172</v>
      </c>
      <c r="F203" s="167" t="s">
        <v>1234</v>
      </c>
      <c r="H203" s="168">
        <v>75.724999999999994</v>
      </c>
      <c r="I203" s="169"/>
      <c r="L203" s="164"/>
      <c r="M203" s="170"/>
      <c r="N203" s="171"/>
      <c r="O203" s="171"/>
      <c r="P203" s="171"/>
      <c r="Q203" s="171"/>
      <c r="R203" s="171"/>
      <c r="S203" s="171"/>
      <c r="T203" s="172"/>
      <c r="AT203" s="166" t="s">
        <v>172</v>
      </c>
      <c r="AU203" s="166" t="s">
        <v>85</v>
      </c>
      <c r="AV203" s="13" t="s">
        <v>85</v>
      </c>
      <c r="AW203" s="13" t="s">
        <v>3</v>
      </c>
      <c r="AX203" s="13" t="s">
        <v>83</v>
      </c>
      <c r="AY203" s="166" t="s">
        <v>163</v>
      </c>
    </row>
    <row r="204" spans="1:65" s="12" customFormat="1" ht="22.9" customHeight="1">
      <c r="B204" s="137"/>
      <c r="D204" s="138" t="s">
        <v>75</v>
      </c>
      <c r="E204" s="148" t="s">
        <v>85</v>
      </c>
      <c r="F204" s="148" t="s">
        <v>271</v>
      </c>
      <c r="I204" s="140"/>
      <c r="J204" s="149">
        <f>BK204</f>
        <v>0</v>
      </c>
      <c r="L204" s="137"/>
      <c r="M204" s="142"/>
      <c r="N204" s="143"/>
      <c r="O204" s="143"/>
      <c r="P204" s="144">
        <f>SUM(P205:P207)</f>
        <v>0</v>
      </c>
      <c r="Q204" s="143"/>
      <c r="R204" s="144">
        <f>SUM(R205:R207)</f>
        <v>3.5398999999999998</v>
      </c>
      <c r="S204" s="143"/>
      <c r="T204" s="145">
        <f>SUM(T205:T207)</f>
        <v>0</v>
      </c>
      <c r="AR204" s="138" t="s">
        <v>83</v>
      </c>
      <c r="AT204" s="146" t="s">
        <v>75</v>
      </c>
      <c r="AU204" s="146" t="s">
        <v>83</v>
      </c>
      <c r="AY204" s="138" t="s">
        <v>163</v>
      </c>
      <c r="BK204" s="147">
        <f>SUM(BK205:BK207)</f>
        <v>0</v>
      </c>
    </row>
    <row r="205" spans="1:65" s="2" customFormat="1" ht="16.5" customHeight="1">
      <c r="A205" s="33"/>
      <c r="B205" s="150"/>
      <c r="C205" s="151" t="s">
        <v>255</v>
      </c>
      <c r="D205" s="151" t="s">
        <v>165</v>
      </c>
      <c r="E205" s="152" t="s">
        <v>1235</v>
      </c>
      <c r="F205" s="153" t="s">
        <v>1236</v>
      </c>
      <c r="G205" s="154" t="s">
        <v>314</v>
      </c>
      <c r="H205" s="155">
        <v>2</v>
      </c>
      <c r="I205" s="156"/>
      <c r="J205" s="157">
        <f>ROUND(I205*H205,2)</f>
        <v>0</v>
      </c>
      <c r="K205" s="153" t="s">
        <v>1</v>
      </c>
      <c r="L205" s="34"/>
      <c r="M205" s="158" t="s">
        <v>1</v>
      </c>
      <c r="N205" s="159" t="s">
        <v>41</v>
      </c>
      <c r="O205" s="59"/>
      <c r="P205" s="160">
        <f>O205*H205</f>
        <v>0</v>
      </c>
      <c r="Q205" s="160">
        <v>2.9950000000000001E-2</v>
      </c>
      <c r="R205" s="160">
        <f>Q205*H205</f>
        <v>5.9900000000000002E-2</v>
      </c>
      <c r="S205" s="160">
        <v>0</v>
      </c>
      <c r="T205" s="16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2" t="s">
        <v>170</v>
      </c>
      <c r="AT205" s="162" t="s">
        <v>165</v>
      </c>
      <c r="AU205" s="162" t="s">
        <v>85</v>
      </c>
      <c r="AY205" s="18" t="s">
        <v>163</v>
      </c>
      <c r="BE205" s="163">
        <f>IF(N205="základní",J205,0)</f>
        <v>0</v>
      </c>
      <c r="BF205" s="163">
        <f>IF(N205="snížená",J205,0)</f>
        <v>0</v>
      </c>
      <c r="BG205" s="163">
        <f>IF(N205="zákl. přenesená",J205,0)</f>
        <v>0</v>
      </c>
      <c r="BH205" s="163">
        <f>IF(N205="sníž. přenesená",J205,0)</f>
        <v>0</v>
      </c>
      <c r="BI205" s="163">
        <f>IF(N205="nulová",J205,0)</f>
        <v>0</v>
      </c>
      <c r="BJ205" s="18" t="s">
        <v>83</v>
      </c>
      <c r="BK205" s="163">
        <f>ROUND(I205*H205,2)</f>
        <v>0</v>
      </c>
      <c r="BL205" s="18" t="s">
        <v>170</v>
      </c>
      <c r="BM205" s="162" t="s">
        <v>1237</v>
      </c>
    </row>
    <row r="206" spans="1:65" s="13" customFormat="1" ht="11.25">
      <c r="B206" s="164"/>
      <c r="D206" s="165" t="s">
        <v>172</v>
      </c>
      <c r="E206" s="166" t="s">
        <v>1</v>
      </c>
      <c r="F206" s="167" t="s">
        <v>1238</v>
      </c>
      <c r="H206" s="168">
        <v>2</v>
      </c>
      <c r="I206" s="169"/>
      <c r="L206" s="164"/>
      <c r="M206" s="170"/>
      <c r="N206" s="171"/>
      <c r="O206" s="171"/>
      <c r="P206" s="171"/>
      <c r="Q206" s="171"/>
      <c r="R206" s="171"/>
      <c r="S206" s="171"/>
      <c r="T206" s="172"/>
      <c r="AT206" s="166" t="s">
        <v>172</v>
      </c>
      <c r="AU206" s="166" t="s">
        <v>85</v>
      </c>
      <c r="AV206" s="13" t="s">
        <v>85</v>
      </c>
      <c r="AW206" s="13" t="s">
        <v>32</v>
      </c>
      <c r="AX206" s="13" t="s">
        <v>83</v>
      </c>
      <c r="AY206" s="166" t="s">
        <v>163</v>
      </c>
    </row>
    <row r="207" spans="1:65" s="2" customFormat="1" ht="16.5" customHeight="1">
      <c r="A207" s="33"/>
      <c r="B207" s="150"/>
      <c r="C207" s="188" t="s">
        <v>259</v>
      </c>
      <c r="D207" s="188" t="s">
        <v>246</v>
      </c>
      <c r="E207" s="189" t="s">
        <v>1239</v>
      </c>
      <c r="F207" s="190" t="s">
        <v>1240</v>
      </c>
      <c r="G207" s="191" t="s">
        <v>243</v>
      </c>
      <c r="H207" s="192">
        <v>2</v>
      </c>
      <c r="I207" s="193"/>
      <c r="J207" s="194">
        <f>ROUND(I207*H207,2)</f>
        <v>0</v>
      </c>
      <c r="K207" s="190" t="s">
        <v>1</v>
      </c>
      <c r="L207" s="195"/>
      <c r="M207" s="196" t="s">
        <v>1</v>
      </c>
      <c r="N207" s="197" t="s">
        <v>41</v>
      </c>
      <c r="O207" s="59"/>
      <c r="P207" s="160">
        <f>O207*H207</f>
        <v>0</v>
      </c>
      <c r="Q207" s="160">
        <v>1.74</v>
      </c>
      <c r="R207" s="160">
        <f>Q207*H207</f>
        <v>3.48</v>
      </c>
      <c r="S207" s="160">
        <v>0</v>
      </c>
      <c r="T207" s="16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2" t="s">
        <v>210</v>
      </c>
      <c r="AT207" s="162" t="s">
        <v>246</v>
      </c>
      <c r="AU207" s="162" t="s">
        <v>85</v>
      </c>
      <c r="AY207" s="18" t="s">
        <v>163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8" t="s">
        <v>83</v>
      </c>
      <c r="BK207" s="163">
        <f>ROUND(I207*H207,2)</f>
        <v>0</v>
      </c>
      <c r="BL207" s="18" t="s">
        <v>170</v>
      </c>
      <c r="BM207" s="162" t="s">
        <v>1241</v>
      </c>
    </row>
    <row r="208" spans="1:65" s="12" customFormat="1" ht="22.9" customHeight="1">
      <c r="B208" s="137"/>
      <c r="D208" s="138" t="s">
        <v>75</v>
      </c>
      <c r="E208" s="148" t="s">
        <v>170</v>
      </c>
      <c r="F208" s="148" t="s">
        <v>340</v>
      </c>
      <c r="I208" s="140"/>
      <c r="J208" s="149">
        <f>BK208</f>
        <v>0</v>
      </c>
      <c r="L208" s="137"/>
      <c r="M208" s="142"/>
      <c r="N208" s="143"/>
      <c r="O208" s="143"/>
      <c r="P208" s="144">
        <f>SUM(P209:P217)</f>
        <v>0</v>
      </c>
      <c r="Q208" s="143"/>
      <c r="R208" s="144">
        <f>SUM(R209:R217)</f>
        <v>16.888357639999999</v>
      </c>
      <c r="S208" s="143"/>
      <c r="T208" s="145">
        <f>SUM(T209:T217)</f>
        <v>0</v>
      </c>
      <c r="AR208" s="138" t="s">
        <v>83</v>
      </c>
      <c r="AT208" s="146" t="s">
        <v>75</v>
      </c>
      <c r="AU208" s="146" t="s">
        <v>83</v>
      </c>
      <c r="AY208" s="138" t="s">
        <v>163</v>
      </c>
      <c r="BK208" s="147">
        <f>SUM(BK209:BK217)</f>
        <v>0</v>
      </c>
    </row>
    <row r="209" spans="1:65" s="2" customFormat="1" ht="24.2" customHeight="1">
      <c r="A209" s="33"/>
      <c r="B209" s="150"/>
      <c r="C209" s="151" t="s">
        <v>263</v>
      </c>
      <c r="D209" s="151" t="s">
        <v>165</v>
      </c>
      <c r="E209" s="152" t="s">
        <v>1242</v>
      </c>
      <c r="F209" s="153" t="s">
        <v>1243</v>
      </c>
      <c r="G209" s="154" t="s">
        <v>177</v>
      </c>
      <c r="H209" s="155">
        <v>7.96</v>
      </c>
      <c r="I209" s="156"/>
      <c r="J209" s="157">
        <f>ROUND(I209*H209,2)</f>
        <v>0</v>
      </c>
      <c r="K209" s="153" t="s">
        <v>169</v>
      </c>
      <c r="L209" s="34"/>
      <c r="M209" s="158" t="s">
        <v>1</v>
      </c>
      <c r="N209" s="159" t="s">
        <v>41</v>
      </c>
      <c r="O209" s="59"/>
      <c r="P209" s="160">
        <f>O209*H209</f>
        <v>0</v>
      </c>
      <c r="Q209" s="160">
        <v>1.8907700000000001</v>
      </c>
      <c r="R209" s="160">
        <f>Q209*H209</f>
        <v>15.0505292</v>
      </c>
      <c r="S209" s="160">
        <v>0</v>
      </c>
      <c r="T209" s="16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2" t="s">
        <v>170</v>
      </c>
      <c r="AT209" s="162" t="s">
        <v>165</v>
      </c>
      <c r="AU209" s="162" t="s">
        <v>85</v>
      </c>
      <c r="AY209" s="18" t="s">
        <v>163</v>
      </c>
      <c r="BE209" s="163">
        <f>IF(N209="základní",J209,0)</f>
        <v>0</v>
      </c>
      <c r="BF209" s="163">
        <f>IF(N209="snížená",J209,0)</f>
        <v>0</v>
      </c>
      <c r="BG209" s="163">
        <f>IF(N209="zákl. přenesená",J209,0)</f>
        <v>0</v>
      </c>
      <c r="BH209" s="163">
        <f>IF(N209="sníž. přenesená",J209,0)</f>
        <v>0</v>
      </c>
      <c r="BI209" s="163">
        <f>IF(N209="nulová",J209,0)</f>
        <v>0</v>
      </c>
      <c r="BJ209" s="18" t="s">
        <v>83</v>
      </c>
      <c r="BK209" s="163">
        <f>ROUND(I209*H209,2)</f>
        <v>0</v>
      </c>
      <c r="BL209" s="18" t="s">
        <v>170</v>
      </c>
      <c r="BM209" s="162" t="s">
        <v>1244</v>
      </c>
    </row>
    <row r="210" spans="1:65" s="15" customFormat="1" ht="11.25">
      <c r="B210" s="181"/>
      <c r="D210" s="165" t="s">
        <v>172</v>
      </c>
      <c r="E210" s="182" t="s">
        <v>1</v>
      </c>
      <c r="F210" s="183" t="s">
        <v>1172</v>
      </c>
      <c r="H210" s="182" t="s">
        <v>1</v>
      </c>
      <c r="I210" s="184"/>
      <c r="L210" s="181"/>
      <c r="M210" s="185"/>
      <c r="N210" s="186"/>
      <c r="O210" s="186"/>
      <c r="P210" s="186"/>
      <c r="Q210" s="186"/>
      <c r="R210" s="186"/>
      <c r="S210" s="186"/>
      <c r="T210" s="187"/>
      <c r="AT210" s="182" t="s">
        <v>172</v>
      </c>
      <c r="AU210" s="182" t="s">
        <v>85</v>
      </c>
      <c r="AV210" s="15" t="s">
        <v>83</v>
      </c>
      <c r="AW210" s="15" t="s">
        <v>32</v>
      </c>
      <c r="AX210" s="15" t="s">
        <v>76</v>
      </c>
      <c r="AY210" s="182" t="s">
        <v>163</v>
      </c>
    </row>
    <row r="211" spans="1:65" s="13" customFormat="1" ht="11.25">
      <c r="B211" s="164"/>
      <c r="D211" s="165" t="s">
        <v>172</v>
      </c>
      <c r="E211" s="166" t="s">
        <v>1</v>
      </c>
      <c r="F211" s="167" t="s">
        <v>1245</v>
      </c>
      <c r="H211" s="168">
        <v>6.4</v>
      </c>
      <c r="I211" s="169"/>
      <c r="L211" s="164"/>
      <c r="M211" s="170"/>
      <c r="N211" s="171"/>
      <c r="O211" s="171"/>
      <c r="P211" s="171"/>
      <c r="Q211" s="171"/>
      <c r="R211" s="171"/>
      <c r="S211" s="171"/>
      <c r="T211" s="172"/>
      <c r="AT211" s="166" t="s">
        <v>172</v>
      </c>
      <c r="AU211" s="166" t="s">
        <v>85</v>
      </c>
      <c r="AV211" s="13" t="s">
        <v>85</v>
      </c>
      <c r="AW211" s="13" t="s">
        <v>32</v>
      </c>
      <c r="AX211" s="13" t="s">
        <v>76</v>
      </c>
      <c r="AY211" s="166" t="s">
        <v>163</v>
      </c>
    </row>
    <row r="212" spans="1:65" s="15" customFormat="1" ht="11.25">
      <c r="B212" s="181"/>
      <c r="D212" s="165" t="s">
        <v>172</v>
      </c>
      <c r="E212" s="182" t="s">
        <v>1</v>
      </c>
      <c r="F212" s="183" t="s">
        <v>1174</v>
      </c>
      <c r="H212" s="182" t="s">
        <v>1</v>
      </c>
      <c r="I212" s="184"/>
      <c r="L212" s="181"/>
      <c r="M212" s="185"/>
      <c r="N212" s="186"/>
      <c r="O212" s="186"/>
      <c r="P212" s="186"/>
      <c r="Q212" s="186"/>
      <c r="R212" s="186"/>
      <c r="S212" s="186"/>
      <c r="T212" s="187"/>
      <c r="AT212" s="182" t="s">
        <v>172</v>
      </c>
      <c r="AU212" s="182" t="s">
        <v>85</v>
      </c>
      <c r="AV212" s="15" t="s">
        <v>83</v>
      </c>
      <c r="AW212" s="15" t="s">
        <v>32</v>
      </c>
      <c r="AX212" s="15" t="s">
        <v>76</v>
      </c>
      <c r="AY212" s="182" t="s">
        <v>163</v>
      </c>
    </row>
    <row r="213" spans="1:65" s="13" customFormat="1" ht="11.25">
      <c r="B213" s="164"/>
      <c r="D213" s="165" t="s">
        <v>172</v>
      </c>
      <c r="E213" s="166" t="s">
        <v>1</v>
      </c>
      <c r="F213" s="167" t="s">
        <v>1246</v>
      </c>
      <c r="H213" s="168">
        <v>1.56</v>
      </c>
      <c r="I213" s="169"/>
      <c r="L213" s="164"/>
      <c r="M213" s="170"/>
      <c r="N213" s="171"/>
      <c r="O213" s="171"/>
      <c r="P213" s="171"/>
      <c r="Q213" s="171"/>
      <c r="R213" s="171"/>
      <c r="S213" s="171"/>
      <c r="T213" s="172"/>
      <c r="AT213" s="166" t="s">
        <v>172</v>
      </c>
      <c r="AU213" s="166" t="s">
        <v>85</v>
      </c>
      <c r="AV213" s="13" t="s">
        <v>85</v>
      </c>
      <c r="AW213" s="13" t="s">
        <v>32</v>
      </c>
      <c r="AX213" s="13" t="s">
        <v>76</v>
      </c>
      <c r="AY213" s="166" t="s">
        <v>163</v>
      </c>
    </row>
    <row r="214" spans="1:65" s="14" customFormat="1" ht="11.25">
      <c r="B214" s="173"/>
      <c r="D214" s="165" t="s">
        <v>172</v>
      </c>
      <c r="E214" s="174" t="s">
        <v>1153</v>
      </c>
      <c r="F214" s="175" t="s">
        <v>174</v>
      </c>
      <c r="H214" s="176">
        <v>7.9600000000000009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172</v>
      </c>
      <c r="AU214" s="174" t="s">
        <v>85</v>
      </c>
      <c r="AV214" s="14" t="s">
        <v>170</v>
      </c>
      <c r="AW214" s="14" t="s">
        <v>32</v>
      </c>
      <c r="AX214" s="14" t="s">
        <v>83</v>
      </c>
      <c r="AY214" s="174" t="s">
        <v>163</v>
      </c>
    </row>
    <row r="215" spans="1:65" s="2" customFormat="1" ht="16.5" customHeight="1">
      <c r="A215" s="33"/>
      <c r="B215" s="150"/>
      <c r="C215" s="151" t="s">
        <v>267</v>
      </c>
      <c r="D215" s="151" t="s">
        <v>165</v>
      </c>
      <c r="E215" s="152" t="s">
        <v>1247</v>
      </c>
      <c r="F215" s="153" t="s">
        <v>1248</v>
      </c>
      <c r="G215" s="154" t="s">
        <v>177</v>
      </c>
      <c r="H215" s="155">
        <v>0.97199999999999998</v>
      </c>
      <c r="I215" s="156"/>
      <c r="J215" s="157">
        <f>ROUND(I215*H215,2)</f>
        <v>0</v>
      </c>
      <c r="K215" s="153" t="s">
        <v>169</v>
      </c>
      <c r="L215" s="34"/>
      <c r="M215" s="158" t="s">
        <v>1</v>
      </c>
      <c r="N215" s="159" t="s">
        <v>41</v>
      </c>
      <c r="O215" s="59"/>
      <c r="P215" s="160">
        <f>O215*H215</f>
        <v>0</v>
      </c>
      <c r="Q215" s="160">
        <v>1.8907700000000001</v>
      </c>
      <c r="R215" s="160">
        <f>Q215*H215</f>
        <v>1.83782844</v>
      </c>
      <c r="S215" s="160">
        <v>0</v>
      </c>
      <c r="T215" s="16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2" t="s">
        <v>170</v>
      </c>
      <c r="AT215" s="162" t="s">
        <v>165</v>
      </c>
      <c r="AU215" s="162" t="s">
        <v>85</v>
      </c>
      <c r="AY215" s="18" t="s">
        <v>163</v>
      </c>
      <c r="BE215" s="163">
        <f>IF(N215="základní",J215,0)</f>
        <v>0</v>
      </c>
      <c r="BF215" s="163">
        <f>IF(N215="snížená",J215,0)</f>
        <v>0</v>
      </c>
      <c r="BG215" s="163">
        <f>IF(N215="zákl. přenesená",J215,0)</f>
        <v>0</v>
      </c>
      <c r="BH215" s="163">
        <f>IF(N215="sníž. přenesená",J215,0)</f>
        <v>0</v>
      </c>
      <c r="BI215" s="163">
        <f>IF(N215="nulová",J215,0)</f>
        <v>0</v>
      </c>
      <c r="BJ215" s="18" t="s">
        <v>83</v>
      </c>
      <c r="BK215" s="163">
        <f>ROUND(I215*H215,2)</f>
        <v>0</v>
      </c>
      <c r="BL215" s="18" t="s">
        <v>170</v>
      </c>
      <c r="BM215" s="162" t="s">
        <v>1249</v>
      </c>
    </row>
    <row r="216" spans="1:65" s="15" customFormat="1" ht="11.25">
      <c r="B216" s="181"/>
      <c r="D216" s="165" t="s">
        <v>172</v>
      </c>
      <c r="E216" s="182" t="s">
        <v>1</v>
      </c>
      <c r="F216" s="183" t="s">
        <v>1250</v>
      </c>
      <c r="H216" s="182" t="s">
        <v>1</v>
      </c>
      <c r="I216" s="184"/>
      <c r="L216" s="181"/>
      <c r="M216" s="185"/>
      <c r="N216" s="186"/>
      <c r="O216" s="186"/>
      <c r="P216" s="186"/>
      <c r="Q216" s="186"/>
      <c r="R216" s="186"/>
      <c r="S216" s="186"/>
      <c r="T216" s="187"/>
      <c r="AT216" s="182" t="s">
        <v>172</v>
      </c>
      <c r="AU216" s="182" t="s">
        <v>85</v>
      </c>
      <c r="AV216" s="15" t="s">
        <v>83</v>
      </c>
      <c r="AW216" s="15" t="s">
        <v>32</v>
      </c>
      <c r="AX216" s="15" t="s">
        <v>76</v>
      </c>
      <c r="AY216" s="182" t="s">
        <v>163</v>
      </c>
    </row>
    <row r="217" spans="1:65" s="13" customFormat="1" ht="11.25">
      <c r="B217" s="164"/>
      <c r="D217" s="165" t="s">
        <v>172</v>
      </c>
      <c r="E217" s="166" t="s">
        <v>1</v>
      </c>
      <c r="F217" s="167" t="s">
        <v>1251</v>
      </c>
      <c r="H217" s="168">
        <v>0.97199999999999998</v>
      </c>
      <c r="I217" s="169"/>
      <c r="L217" s="164"/>
      <c r="M217" s="170"/>
      <c r="N217" s="171"/>
      <c r="O217" s="171"/>
      <c r="P217" s="171"/>
      <c r="Q217" s="171"/>
      <c r="R217" s="171"/>
      <c r="S217" s="171"/>
      <c r="T217" s="172"/>
      <c r="AT217" s="166" t="s">
        <v>172</v>
      </c>
      <c r="AU217" s="166" t="s">
        <v>85</v>
      </c>
      <c r="AV217" s="13" t="s">
        <v>85</v>
      </c>
      <c r="AW217" s="13" t="s">
        <v>32</v>
      </c>
      <c r="AX217" s="13" t="s">
        <v>83</v>
      </c>
      <c r="AY217" s="166" t="s">
        <v>163</v>
      </c>
    </row>
    <row r="218" spans="1:65" s="12" customFormat="1" ht="22.9" customHeight="1">
      <c r="B218" s="137"/>
      <c r="D218" s="138" t="s">
        <v>75</v>
      </c>
      <c r="E218" s="148" t="s">
        <v>210</v>
      </c>
      <c r="F218" s="148" t="s">
        <v>1252</v>
      </c>
      <c r="I218" s="140"/>
      <c r="J218" s="149">
        <f>BK218</f>
        <v>0</v>
      </c>
      <c r="L218" s="137"/>
      <c r="M218" s="142"/>
      <c r="N218" s="143"/>
      <c r="O218" s="143"/>
      <c r="P218" s="144">
        <f>SUM(P219:P250)</f>
        <v>0</v>
      </c>
      <c r="Q218" s="143"/>
      <c r="R218" s="144">
        <f>SUM(R219:R250)</f>
        <v>2.8006392</v>
      </c>
      <c r="S218" s="143"/>
      <c r="T218" s="145">
        <f>SUM(T219:T250)</f>
        <v>0</v>
      </c>
      <c r="AR218" s="138" t="s">
        <v>83</v>
      </c>
      <c r="AT218" s="146" t="s">
        <v>75</v>
      </c>
      <c r="AU218" s="146" t="s">
        <v>83</v>
      </c>
      <c r="AY218" s="138" t="s">
        <v>163</v>
      </c>
      <c r="BK218" s="147">
        <f>SUM(BK219:BK250)</f>
        <v>0</v>
      </c>
    </row>
    <row r="219" spans="1:65" s="2" customFormat="1" ht="24.2" customHeight="1">
      <c r="A219" s="33"/>
      <c r="B219" s="150"/>
      <c r="C219" s="151" t="s">
        <v>7</v>
      </c>
      <c r="D219" s="151" t="s">
        <v>165</v>
      </c>
      <c r="E219" s="152" t="s">
        <v>1253</v>
      </c>
      <c r="F219" s="153" t="s">
        <v>1254</v>
      </c>
      <c r="G219" s="154" t="s">
        <v>314</v>
      </c>
      <c r="H219" s="155">
        <v>26</v>
      </c>
      <c r="I219" s="156"/>
      <c r="J219" s="157">
        <f>ROUND(I219*H219,2)</f>
        <v>0</v>
      </c>
      <c r="K219" s="153" t="s">
        <v>169</v>
      </c>
      <c r="L219" s="34"/>
      <c r="M219" s="158" t="s">
        <v>1</v>
      </c>
      <c r="N219" s="159" t="s">
        <v>41</v>
      </c>
      <c r="O219" s="59"/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2" t="s">
        <v>170</v>
      </c>
      <c r="AT219" s="162" t="s">
        <v>165</v>
      </c>
      <c r="AU219" s="162" t="s">
        <v>85</v>
      </c>
      <c r="AY219" s="18" t="s">
        <v>163</v>
      </c>
      <c r="BE219" s="163">
        <f>IF(N219="základní",J219,0)</f>
        <v>0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8" t="s">
        <v>83</v>
      </c>
      <c r="BK219" s="163">
        <f>ROUND(I219*H219,2)</f>
        <v>0</v>
      </c>
      <c r="BL219" s="18" t="s">
        <v>170</v>
      </c>
      <c r="BM219" s="162" t="s">
        <v>1255</v>
      </c>
    </row>
    <row r="220" spans="1:65" s="2" customFormat="1" ht="24.2" customHeight="1">
      <c r="A220" s="33"/>
      <c r="B220" s="150"/>
      <c r="C220" s="188" t="s">
        <v>277</v>
      </c>
      <c r="D220" s="188" t="s">
        <v>246</v>
      </c>
      <c r="E220" s="189" t="s">
        <v>1256</v>
      </c>
      <c r="F220" s="190" t="s">
        <v>1257</v>
      </c>
      <c r="G220" s="191" t="s">
        <v>314</v>
      </c>
      <c r="H220" s="192">
        <v>26.39</v>
      </c>
      <c r="I220" s="193"/>
      <c r="J220" s="194">
        <f>ROUND(I220*H220,2)</f>
        <v>0</v>
      </c>
      <c r="K220" s="190" t="s">
        <v>169</v>
      </c>
      <c r="L220" s="195"/>
      <c r="M220" s="196" t="s">
        <v>1</v>
      </c>
      <c r="N220" s="197" t="s">
        <v>41</v>
      </c>
      <c r="O220" s="59"/>
      <c r="P220" s="160">
        <f>O220*H220</f>
        <v>0</v>
      </c>
      <c r="Q220" s="160">
        <v>2.7999999999999998E-4</v>
      </c>
      <c r="R220" s="160">
        <f>Q220*H220</f>
        <v>7.3891999999999994E-3</v>
      </c>
      <c r="S220" s="160">
        <v>0</v>
      </c>
      <c r="T220" s="16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2" t="s">
        <v>210</v>
      </c>
      <c r="AT220" s="162" t="s">
        <v>246</v>
      </c>
      <c r="AU220" s="162" t="s">
        <v>85</v>
      </c>
      <c r="AY220" s="18" t="s">
        <v>163</v>
      </c>
      <c r="BE220" s="163">
        <f>IF(N220="základní",J220,0)</f>
        <v>0</v>
      </c>
      <c r="BF220" s="163">
        <f>IF(N220="snížená",J220,0)</f>
        <v>0</v>
      </c>
      <c r="BG220" s="163">
        <f>IF(N220="zákl. přenesená",J220,0)</f>
        <v>0</v>
      </c>
      <c r="BH220" s="163">
        <f>IF(N220="sníž. přenesená",J220,0)</f>
        <v>0</v>
      </c>
      <c r="BI220" s="163">
        <f>IF(N220="nulová",J220,0)</f>
        <v>0</v>
      </c>
      <c r="BJ220" s="18" t="s">
        <v>83</v>
      </c>
      <c r="BK220" s="163">
        <f>ROUND(I220*H220,2)</f>
        <v>0</v>
      </c>
      <c r="BL220" s="18" t="s">
        <v>170</v>
      </c>
      <c r="BM220" s="162" t="s">
        <v>1258</v>
      </c>
    </row>
    <row r="221" spans="1:65" s="13" customFormat="1" ht="11.25">
      <c r="B221" s="164"/>
      <c r="D221" s="165" t="s">
        <v>172</v>
      </c>
      <c r="F221" s="167" t="s">
        <v>1259</v>
      </c>
      <c r="H221" s="168">
        <v>26.39</v>
      </c>
      <c r="I221" s="169"/>
      <c r="L221" s="164"/>
      <c r="M221" s="170"/>
      <c r="N221" s="171"/>
      <c r="O221" s="171"/>
      <c r="P221" s="171"/>
      <c r="Q221" s="171"/>
      <c r="R221" s="171"/>
      <c r="S221" s="171"/>
      <c r="T221" s="172"/>
      <c r="AT221" s="166" t="s">
        <v>172</v>
      </c>
      <c r="AU221" s="166" t="s">
        <v>85</v>
      </c>
      <c r="AV221" s="13" t="s">
        <v>85</v>
      </c>
      <c r="AW221" s="13" t="s">
        <v>3</v>
      </c>
      <c r="AX221" s="13" t="s">
        <v>83</v>
      </c>
      <c r="AY221" s="166" t="s">
        <v>163</v>
      </c>
    </row>
    <row r="222" spans="1:65" s="2" customFormat="1" ht="24.2" customHeight="1">
      <c r="A222" s="33"/>
      <c r="B222" s="150"/>
      <c r="C222" s="151" t="s">
        <v>282</v>
      </c>
      <c r="D222" s="151" t="s">
        <v>165</v>
      </c>
      <c r="E222" s="152" t="s">
        <v>1260</v>
      </c>
      <c r="F222" s="153" t="s">
        <v>1261</v>
      </c>
      <c r="G222" s="154" t="s">
        <v>314</v>
      </c>
      <c r="H222" s="155">
        <v>8</v>
      </c>
      <c r="I222" s="156"/>
      <c r="J222" s="157">
        <f t="shared" ref="J222:J229" si="0">ROUND(I222*H222,2)</f>
        <v>0</v>
      </c>
      <c r="K222" s="153" t="s">
        <v>169</v>
      </c>
      <c r="L222" s="34"/>
      <c r="M222" s="158" t="s">
        <v>1</v>
      </c>
      <c r="N222" s="159" t="s">
        <v>41</v>
      </c>
      <c r="O222" s="59"/>
      <c r="P222" s="160">
        <f t="shared" ref="P222:P229" si="1">O222*H222</f>
        <v>0</v>
      </c>
      <c r="Q222" s="160">
        <v>1.31E-3</v>
      </c>
      <c r="R222" s="160">
        <f t="shared" ref="R222:R229" si="2">Q222*H222</f>
        <v>1.048E-2</v>
      </c>
      <c r="S222" s="160">
        <v>0</v>
      </c>
      <c r="T222" s="161">
        <f t="shared" ref="T222:T229" si="3"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2" t="s">
        <v>170</v>
      </c>
      <c r="AT222" s="162" t="s">
        <v>165</v>
      </c>
      <c r="AU222" s="162" t="s">
        <v>85</v>
      </c>
      <c r="AY222" s="18" t="s">
        <v>163</v>
      </c>
      <c r="BE222" s="163">
        <f t="shared" ref="BE222:BE229" si="4">IF(N222="základní",J222,0)</f>
        <v>0</v>
      </c>
      <c r="BF222" s="163">
        <f t="shared" ref="BF222:BF229" si="5">IF(N222="snížená",J222,0)</f>
        <v>0</v>
      </c>
      <c r="BG222" s="163">
        <f t="shared" ref="BG222:BG229" si="6">IF(N222="zákl. přenesená",J222,0)</f>
        <v>0</v>
      </c>
      <c r="BH222" s="163">
        <f t="shared" ref="BH222:BH229" si="7">IF(N222="sníž. přenesená",J222,0)</f>
        <v>0</v>
      </c>
      <c r="BI222" s="163">
        <f t="shared" ref="BI222:BI229" si="8">IF(N222="nulová",J222,0)</f>
        <v>0</v>
      </c>
      <c r="BJ222" s="18" t="s">
        <v>83</v>
      </c>
      <c r="BK222" s="163">
        <f t="shared" ref="BK222:BK229" si="9">ROUND(I222*H222,2)</f>
        <v>0</v>
      </c>
      <c r="BL222" s="18" t="s">
        <v>170</v>
      </c>
      <c r="BM222" s="162" t="s">
        <v>1262</v>
      </c>
    </row>
    <row r="223" spans="1:65" s="2" customFormat="1" ht="24.2" customHeight="1">
      <c r="A223" s="33"/>
      <c r="B223" s="150"/>
      <c r="C223" s="151" t="s">
        <v>287</v>
      </c>
      <c r="D223" s="151" t="s">
        <v>165</v>
      </c>
      <c r="E223" s="152" t="s">
        <v>1263</v>
      </c>
      <c r="F223" s="153" t="s">
        <v>1264</v>
      </c>
      <c r="G223" s="154" t="s">
        <v>314</v>
      </c>
      <c r="H223" s="155">
        <v>48</v>
      </c>
      <c r="I223" s="156"/>
      <c r="J223" s="157">
        <f t="shared" si="0"/>
        <v>0</v>
      </c>
      <c r="K223" s="153" t="s">
        <v>169</v>
      </c>
      <c r="L223" s="34"/>
      <c r="M223" s="158" t="s">
        <v>1</v>
      </c>
      <c r="N223" s="159" t="s">
        <v>41</v>
      </c>
      <c r="O223" s="59"/>
      <c r="P223" s="160">
        <f t="shared" si="1"/>
        <v>0</v>
      </c>
      <c r="Q223" s="160">
        <v>7.4599999999999996E-3</v>
      </c>
      <c r="R223" s="160">
        <f t="shared" si="2"/>
        <v>0.35807999999999995</v>
      </c>
      <c r="S223" s="160">
        <v>0</v>
      </c>
      <c r="T223" s="161">
        <f t="shared" si="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2" t="s">
        <v>170</v>
      </c>
      <c r="AT223" s="162" t="s">
        <v>165</v>
      </c>
      <c r="AU223" s="162" t="s">
        <v>85</v>
      </c>
      <c r="AY223" s="18" t="s">
        <v>163</v>
      </c>
      <c r="BE223" s="163">
        <f t="shared" si="4"/>
        <v>0</v>
      </c>
      <c r="BF223" s="163">
        <f t="shared" si="5"/>
        <v>0</v>
      </c>
      <c r="BG223" s="163">
        <f t="shared" si="6"/>
        <v>0</v>
      </c>
      <c r="BH223" s="163">
        <f t="shared" si="7"/>
        <v>0</v>
      </c>
      <c r="BI223" s="163">
        <f t="shared" si="8"/>
        <v>0</v>
      </c>
      <c r="BJ223" s="18" t="s">
        <v>83</v>
      </c>
      <c r="BK223" s="163">
        <f t="shared" si="9"/>
        <v>0</v>
      </c>
      <c r="BL223" s="18" t="s">
        <v>170</v>
      </c>
      <c r="BM223" s="162" t="s">
        <v>1265</v>
      </c>
    </row>
    <row r="224" spans="1:65" s="2" customFormat="1" ht="24.2" customHeight="1">
      <c r="A224" s="33"/>
      <c r="B224" s="150"/>
      <c r="C224" s="151" t="s">
        <v>294</v>
      </c>
      <c r="D224" s="151" t="s">
        <v>165</v>
      </c>
      <c r="E224" s="152" t="s">
        <v>1266</v>
      </c>
      <c r="F224" s="153" t="s">
        <v>1267</v>
      </c>
      <c r="G224" s="154" t="s">
        <v>314</v>
      </c>
      <c r="H224" s="155">
        <v>24</v>
      </c>
      <c r="I224" s="156"/>
      <c r="J224" s="157">
        <f t="shared" si="0"/>
        <v>0</v>
      </c>
      <c r="K224" s="153" t="s">
        <v>169</v>
      </c>
      <c r="L224" s="34"/>
      <c r="M224" s="158" t="s">
        <v>1</v>
      </c>
      <c r="N224" s="159" t="s">
        <v>41</v>
      </c>
      <c r="O224" s="59"/>
      <c r="P224" s="160">
        <f t="shared" si="1"/>
        <v>0</v>
      </c>
      <c r="Q224" s="160">
        <v>1.235E-2</v>
      </c>
      <c r="R224" s="160">
        <f t="shared" si="2"/>
        <v>0.2964</v>
      </c>
      <c r="S224" s="160">
        <v>0</v>
      </c>
      <c r="T224" s="161">
        <f t="shared" si="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2" t="s">
        <v>170</v>
      </c>
      <c r="AT224" s="162" t="s">
        <v>165</v>
      </c>
      <c r="AU224" s="162" t="s">
        <v>85</v>
      </c>
      <c r="AY224" s="18" t="s">
        <v>163</v>
      </c>
      <c r="BE224" s="163">
        <f t="shared" si="4"/>
        <v>0</v>
      </c>
      <c r="BF224" s="163">
        <f t="shared" si="5"/>
        <v>0</v>
      </c>
      <c r="BG224" s="163">
        <f t="shared" si="6"/>
        <v>0</v>
      </c>
      <c r="BH224" s="163">
        <f t="shared" si="7"/>
        <v>0</v>
      </c>
      <c r="BI224" s="163">
        <f t="shared" si="8"/>
        <v>0</v>
      </c>
      <c r="BJ224" s="18" t="s">
        <v>83</v>
      </c>
      <c r="BK224" s="163">
        <f t="shared" si="9"/>
        <v>0</v>
      </c>
      <c r="BL224" s="18" t="s">
        <v>170</v>
      </c>
      <c r="BM224" s="162" t="s">
        <v>1268</v>
      </c>
    </row>
    <row r="225" spans="1:65" s="2" customFormat="1" ht="21.75" customHeight="1">
      <c r="A225" s="33"/>
      <c r="B225" s="150"/>
      <c r="C225" s="151" t="s">
        <v>302</v>
      </c>
      <c r="D225" s="151" t="s">
        <v>165</v>
      </c>
      <c r="E225" s="152" t="s">
        <v>1269</v>
      </c>
      <c r="F225" s="153" t="s">
        <v>1270</v>
      </c>
      <c r="G225" s="154" t="s">
        <v>243</v>
      </c>
      <c r="H225" s="155">
        <v>2</v>
      </c>
      <c r="I225" s="156"/>
      <c r="J225" s="157">
        <f t="shared" si="0"/>
        <v>0</v>
      </c>
      <c r="K225" s="153" t="s">
        <v>1</v>
      </c>
      <c r="L225" s="34"/>
      <c r="M225" s="158" t="s">
        <v>1</v>
      </c>
      <c r="N225" s="159" t="s">
        <v>41</v>
      </c>
      <c r="O225" s="59"/>
      <c r="P225" s="160">
        <f t="shared" si="1"/>
        <v>0</v>
      </c>
      <c r="Q225" s="160">
        <v>0</v>
      </c>
      <c r="R225" s="160">
        <f t="shared" si="2"/>
        <v>0</v>
      </c>
      <c r="S225" s="160">
        <v>0</v>
      </c>
      <c r="T225" s="161">
        <f t="shared" si="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2" t="s">
        <v>170</v>
      </c>
      <c r="AT225" s="162" t="s">
        <v>165</v>
      </c>
      <c r="AU225" s="162" t="s">
        <v>85</v>
      </c>
      <c r="AY225" s="18" t="s">
        <v>163</v>
      </c>
      <c r="BE225" s="163">
        <f t="shared" si="4"/>
        <v>0</v>
      </c>
      <c r="BF225" s="163">
        <f t="shared" si="5"/>
        <v>0</v>
      </c>
      <c r="BG225" s="163">
        <f t="shared" si="6"/>
        <v>0</v>
      </c>
      <c r="BH225" s="163">
        <f t="shared" si="7"/>
        <v>0</v>
      </c>
      <c r="BI225" s="163">
        <f t="shared" si="8"/>
        <v>0</v>
      </c>
      <c r="BJ225" s="18" t="s">
        <v>83</v>
      </c>
      <c r="BK225" s="163">
        <f t="shared" si="9"/>
        <v>0</v>
      </c>
      <c r="BL225" s="18" t="s">
        <v>170</v>
      </c>
      <c r="BM225" s="162" t="s">
        <v>1271</v>
      </c>
    </row>
    <row r="226" spans="1:65" s="2" customFormat="1" ht="24.2" customHeight="1">
      <c r="A226" s="33"/>
      <c r="B226" s="150"/>
      <c r="C226" s="151" t="s">
        <v>307</v>
      </c>
      <c r="D226" s="151" t="s">
        <v>165</v>
      </c>
      <c r="E226" s="152" t="s">
        <v>1272</v>
      </c>
      <c r="F226" s="153" t="s">
        <v>1273</v>
      </c>
      <c r="G226" s="154" t="s">
        <v>243</v>
      </c>
      <c r="H226" s="155">
        <v>1</v>
      </c>
      <c r="I226" s="156"/>
      <c r="J226" s="157">
        <f t="shared" si="0"/>
        <v>0</v>
      </c>
      <c r="K226" s="153" t="s">
        <v>1</v>
      </c>
      <c r="L226" s="34"/>
      <c r="M226" s="158" t="s">
        <v>1</v>
      </c>
      <c r="N226" s="159" t="s">
        <v>41</v>
      </c>
      <c r="O226" s="59"/>
      <c r="P226" s="160">
        <f t="shared" si="1"/>
        <v>0</v>
      </c>
      <c r="Q226" s="160">
        <v>2.4000000000000001E-4</v>
      </c>
      <c r="R226" s="160">
        <f t="shared" si="2"/>
        <v>2.4000000000000001E-4</v>
      </c>
      <c r="S226" s="160">
        <v>0</v>
      </c>
      <c r="T226" s="161">
        <f t="shared" si="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2" t="s">
        <v>170</v>
      </c>
      <c r="AT226" s="162" t="s">
        <v>165</v>
      </c>
      <c r="AU226" s="162" t="s">
        <v>85</v>
      </c>
      <c r="AY226" s="18" t="s">
        <v>163</v>
      </c>
      <c r="BE226" s="163">
        <f t="shared" si="4"/>
        <v>0</v>
      </c>
      <c r="BF226" s="163">
        <f t="shared" si="5"/>
        <v>0</v>
      </c>
      <c r="BG226" s="163">
        <f t="shared" si="6"/>
        <v>0</v>
      </c>
      <c r="BH226" s="163">
        <f t="shared" si="7"/>
        <v>0</v>
      </c>
      <c r="BI226" s="163">
        <f t="shared" si="8"/>
        <v>0</v>
      </c>
      <c r="BJ226" s="18" t="s">
        <v>83</v>
      </c>
      <c r="BK226" s="163">
        <f t="shared" si="9"/>
        <v>0</v>
      </c>
      <c r="BL226" s="18" t="s">
        <v>170</v>
      </c>
      <c r="BM226" s="162" t="s">
        <v>1274</v>
      </c>
    </row>
    <row r="227" spans="1:65" s="2" customFormat="1" ht="24.2" customHeight="1">
      <c r="A227" s="33"/>
      <c r="B227" s="150"/>
      <c r="C227" s="151" t="s">
        <v>311</v>
      </c>
      <c r="D227" s="151" t="s">
        <v>165</v>
      </c>
      <c r="E227" s="152" t="s">
        <v>1275</v>
      </c>
      <c r="F227" s="153" t="s">
        <v>1276</v>
      </c>
      <c r="G227" s="154" t="s">
        <v>314</v>
      </c>
      <c r="H227" s="155">
        <v>26</v>
      </c>
      <c r="I227" s="156"/>
      <c r="J227" s="157">
        <f t="shared" si="0"/>
        <v>0</v>
      </c>
      <c r="K227" s="153" t="s">
        <v>169</v>
      </c>
      <c r="L227" s="34"/>
      <c r="M227" s="158" t="s">
        <v>1</v>
      </c>
      <c r="N227" s="159" t="s">
        <v>41</v>
      </c>
      <c r="O227" s="59"/>
      <c r="P227" s="160">
        <f t="shared" si="1"/>
        <v>0</v>
      </c>
      <c r="Q227" s="160">
        <v>0</v>
      </c>
      <c r="R227" s="160">
        <f t="shared" si="2"/>
        <v>0</v>
      </c>
      <c r="S227" s="160">
        <v>0</v>
      </c>
      <c r="T227" s="161">
        <f t="shared" si="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2" t="s">
        <v>170</v>
      </c>
      <c r="AT227" s="162" t="s">
        <v>165</v>
      </c>
      <c r="AU227" s="162" t="s">
        <v>85</v>
      </c>
      <c r="AY227" s="18" t="s">
        <v>163</v>
      </c>
      <c r="BE227" s="163">
        <f t="shared" si="4"/>
        <v>0</v>
      </c>
      <c r="BF227" s="163">
        <f t="shared" si="5"/>
        <v>0</v>
      </c>
      <c r="BG227" s="163">
        <f t="shared" si="6"/>
        <v>0</v>
      </c>
      <c r="BH227" s="163">
        <f t="shared" si="7"/>
        <v>0</v>
      </c>
      <c r="BI227" s="163">
        <f t="shared" si="8"/>
        <v>0</v>
      </c>
      <c r="BJ227" s="18" t="s">
        <v>83</v>
      </c>
      <c r="BK227" s="163">
        <f t="shared" si="9"/>
        <v>0</v>
      </c>
      <c r="BL227" s="18" t="s">
        <v>170</v>
      </c>
      <c r="BM227" s="162" t="s">
        <v>1277</v>
      </c>
    </row>
    <row r="228" spans="1:65" s="2" customFormat="1" ht="16.5" customHeight="1">
      <c r="A228" s="33"/>
      <c r="B228" s="150"/>
      <c r="C228" s="151" t="s">
        <v>319</v>
      </c>
      <c r="D228" s="151" t="s">
        <v>165</v>
      </c>
      <c r="E228" s="152" t="s">
        <v>1278</v>
      </c>
      <c r="F228" s="153" t="s">
        <v>1279</v>
      </c>
      <c r="G228" s="154" t="s">
        <v>314</v>
      </c>
      <c r="H228" s="155">
        <v>26</v>
      </c>
      <c r="I228" s="156"/>
      <c r="J228" s="157">
        <f t="shared" si="0"/>
        <v>0</v>
      </c>
      <c r="K228" s="153" t="s">
        <v>169</v>
      </c>
      <c r="L228" s="34"/>
      <c r="M228" s="158" t="s">
        <v>1</v>
      </c>
      <c r="N228" s="159" t="s">
        <v>41</v>
      </c>
      <c r="O228" s="59"/>
      <c r="P228" s="160">
        <f t="shared" si="1"/>
        <v>0</v>
      </c>
      <c r="Q228" s="160">
        <v>0</v>
      </c>
      <c r="R228" s="160">
        <f t="shared" si="2"/>
        <v>0</v>
      </c>
      <c r="S228" s="160">
        <v>0</v>
      </c>
      <c r="T228" s="161">
        <f t="shared" si="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2" t="s">
        <v>170</v>
      </c>
      <c r="AT228" s="162" t="s">
        <v>165</v>
      </c>
      <c r="AU228" s="162" t="s">
        <v>85</v>
      </c>
      <c r="AY228" s="18" t="s">
        <v>163</v>
      </c>
      <c r="BE228" s="163">
        <f t="shared" si="4"/>
        <v>0</v>
      </c>
      <c r="BF228" s="163">
        <f t="shared" si="5"/>
        <v>0</v>
      </c>
      <c r="BG228" s="163">
        <f t="shared" si="6"/>
        <v>0</v>
      </c>
      <c r="BH228" s="163">
        <f t="shared" si="7"/>
        <v>0</v>
      </c>
      <c r="BI228" s="163">
        <f t="shared" si="8"/>
        <v>0</v>
      </c>
      <c r="BJ228" s="18" t="s">
        <v>83</v>
      </c>
      <c r="BK228" s="163">
        <f t="shared" si="9"/>
        <v>0</v>
      </c>
      <c r="BL228" s="18" t="s">
        <v>170</v>
      </c>
      <c r="BM228" s="162" t="s">
        <v>1280</v>
      </c>
    </row>
    <row r="229" spans="1:65" s="2" customFormat="1" ht="21.75" customHeight="1">
      <c r="A229" s="33"/>
      <c r="B229" s="150"/>
      <c r="C229" s="151" t="s">
        <v>323</v>
      </c>
      <c r="D229" s="151" t="s">
        <v>165</v>
      </c>
      <c r="E229" s="152" t="s">
        <v>1281</v>
      </c>
      <c r="F229" s="153" t="s">
        <v>1282</v>
      </c>
      <c r="G229" s="154" t="s">
        <v>314</v>
      </c>
      <c r="H229" s="155">
        <v>56</v>
      </c>
      <c r="I229" s="156"/>
      <c r="J229" s="157">
        <f t="shared" si="0"/>
        <v>0</v>
      </c>
      <c r="K229" s="153" t="s">
        <v>169</v>
      </c>
      <c r="L229" s="34"/>
      <c r="M229" s="158" t="s">
        <v>1</v>
      </c>
      <c r="N229" s="159" t="s">
        <v>41</v>
      </c>
      <c r="O229" s="59"/>
      <c r="P229" s="160">
        <f t="shared" si="1"/>
        <v>0</v>
      </c>
      <c r="Q229" s="160">
        <v>0</v>
      </c>
      <c r="R229" s="160">
        <f t="shared" si="2"/>
        <v>0</v>
      </c>
      <c r="S229" s="160">
        <v>0</v>
      </c>
      <c r="T229" s="161">
        <f t="shared" si="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2" t="s">
        <v>170</v>
      </c>
      <c r="AT229" s="162" t="s">
        <v>165</v>
      </c>
      <c r="AU229" s="162" t="s">
        <v>85</v>
      </c>
      <c r="AY229" s="18" t="s">
        <v>163</v>
      </c>
      <c r="BE229" s="163">
        <f t="shared" si="4"/>
        <v>0</v>
      </c>
      <c r="BF229" s="163">
        <f t="shared" si="5"/>
        <v>0</v>
      </c>
      <c r="BG229" s="163">
        <f t="shared" si="6"/>
        <v>0</v>
      </c>
      <c r="BH229" s="163">
        <f t="shared" si="7"/>
        <v>0</v>
      </c>
      <c r="BI229" s="163">
        <f t="shared" si="8"/>
        <v>0</v>
      </c>
      <c r="BJ229" s="18" t="s">
        <v>83</v>
      </c>
      <c r="BK229" s="163">
        <f t="shared" si="9"/>
        <v>0</v>
      </c>
      <c r="BL229" s="18" t="s">
        <v>170</v>
      </c>
      <c r="BM229" s="162" t="s">
        <v>1283</v>
      </c>
    </row>
    <row r="230" spans="1:65" s="13" customFormat="1" ht="11.25">
      <c r="B230" s="164"/>
      <c r="D230" s="165" t="s">
        <v>172</v>
      </c>
      <c r="E230" s="166" t="s">
        <v>1</v>
      </c>
      <c r="F230" s="167" t="s">
        <v>1284</v>
      </c>
      <c r="H230" s="168">
        <v>56</v>
      </c>
      <c r="I230" s="169"/>
      <c r="L230" s="164"/>
      <c r="M230" s="170"/>
      <c r="N230" s="171"/>
      <c r="O230" s="171"/>
      <c r="P230" s="171"/>
      <c r="Q230" s="171"/>
      <c r="R230" s="171"/>
      <c r="S230" s="171"/>
      <c r="T230" s="172"/>
      <c r="AT230" s="166" t="s">
        <v>172</v>
      </c>
      <c r="AU230" s="166" t="s">
        <v>85</v>
      </c>
      <c r="AV230" s="13" t="s">
        <v>85</v>
      </c>
      <c r="AW230" s="13" t="s">
        <v>32</v>
      </c>
      <c r="AX230" s="13" t="s">
        <v>83</v>
      </c>
      <c r="AY230" s="166" t="s">
        <v>163</v>
      </c>
    </row>
    <row r="231" spans="1:65" s="2" customFormat="1" ht="21.75" customHeight="1">
      <c r="A231" s="33"/>
      <c r="B231" s="150"/>
      <c r="C231" s="151" t="s">
        <v>332</v>
      </c>
      <c r="D231" s="151" t="s">
        <v>165</v>
      </c>
      <c r="E231" s="152" t="s">
        <v>1285</v>
      </c>
      <c r="F231" s="153" t="s">
        <v>1286</v>
      </c>
      <c r="G231" s="154" t="s">
        <v>314</v>
      </c>
      <c r="H231" s="155">
        <v>24</v>
      </c>
      <c r="I231" s="156"/>
      <c r="J231" s="157">
        <f>ROUND(I231*H231,2)</f>
        <v>0</v>
      </c>
      <c r="K231" s="153" t="s">
        <v>169</v>
      </c>
      <c r="L231" s="34"/>
      <c r="M231" s="158" t="s">
        <v>1</v>
      </c>
      <c r="N231" s="159" t="s">
        <v>41</v>
      </c>
      <c r="O231" s="59"/>
      <c r="P231" s="160">
        <f>O231*H231</f>
        <v>0</v>
      </c>
      <c r="Q231" s="160">
        <v>0</v>
      </c>
      <c r="R231" s="160">
        <f>Q231*H231</f>
        <v>0</v>
      </c>
      <c r="S231" s="160">
        <v>0</v>
      </c>
      <c r="T231" s="161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2" t="s">
        <v>170</v>
      </c>
      <c r="AT231" s="162" t="s">
        <v>165</v>
      </c>
      <c r="AU231" s="162" t="s">
        <v>85</v>
      </c>
      <c r="AY231" s="18" t="s">
        <v>163</v>
      </c>
      <c r="BE231" s="163">
        <f>IF(N231="základní",J231,0)</f>
        <v>0</v>
      </c>
      <c r="BF231" s="163">
        <f>IF(N231="snížená",J231,0)</f>
        <v>0</v>
      </c>
      <c r="BG231" s="163">
        <f>IF(N231="zákl. přenesená",J231,0)</f>
        <v>0</v>
      </c>
      <c r="BH231" s="163">
        <f>IF(N231="sníž. přenesená",J231,0)</f>
        <v>0</v>
      </c>
      <c r="BI231" s="163">
        <f>IF(N231="nulová",J231,0)</f>
        <v>0</v>
      </c>
      <c r="BJ231" s="18" t="s">
        <v>83</v>
      </c>
      <c r="BK231" s="163">
        <f>ROUND(I231*H231,2)</f>
        <v>0</v>
      </c>
      <c r="BL231" s="18" t="s">
        <v>170</v>
      </c>
      <c r="BM231" s="162" t="s">
        <v>1287</v>
      </c>
    </row>
    <row r="232" spans="1:65" s="2" customFormat="1" ht="24.2" customHeight="1">
      <c r="A232" s="33"/>
      <c r="B232" s="150"/>
      <c r="C232" s="151" t="s">
        <v>341</v>
      </c>
      <c r="D232" s="151" t="s">
        <v>165</v>
      </c>
      <c r="E232" s="152" t="s">
        <v>1288</v>
      </c>
      <c r="F232" s="153" t="s">
        <v>1289</v>
      </c>
      <c r="G232" s="154" t="s">
        <v>243</v>
      </c>
      <c r="H232" s="155">
        <v>1</v>
      </c>
      <c r="I232" s="156"/>
      <c r="J232" s="157">
        <f>ROUND(I232*H232,2)</f>
        <v>0</v>
      </c>
      <c r="K232" s="153" t="s">
        <v>169</v>
      </c>
      <c r="L232" s="34"/>
      <c r="M232" s="158" t="s">
        <v>1</v>
      </c>
      <c r="N232" s="159" t="s">
        <v>41</v>
      </c>
      <c r="O232" s="59"/>
      <c r="P232" s="160">
        <f>O232*H232</f>
        <v>0</v>
      </c>
      <c r="Q232" s="160">
        <v>3.9269999999999999E-2</v>
      </c>
      <c r="R232" s="160">
        <f>Q232*H232</f>
        <v>3.9269999999999999E-2</v>
      </c>
      <c r="S232" s="160">
        <v>0</v>
      </c>
      <c r="T232" s="16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2" t="s">
        <v>170</v>
      </c>
      <c r="AT232" s="162" t="s">
        <v>165</v>
      </c>
      <c r="AU232" s="162" t="s">
        <v>85</v>
      </c>
      <c r="AY232" s="18" t="s">
        <v>163</v>
      </c>
      <c r="BE232" s="163">
        <f>IF(N232="základní",J232,0)</f>
        <v>0</v>
      </c>
      <c r="BF232" s="163">
        <f>IF(N232="snížená",J232,0)</f>
        <v>0</v>
      </c>
      <c r="BG232" s="163">
        <f>IF(N232="zákl. přenesená",J232,0)</f>
        <v>0</v>
      </c>
      <c r="BH232" s="163">
        <f>IF(N232="sníž. přenesená",J232,0)</f>
        <v>0</v>
      </c>
      <c r="BI232" s="163">
        <f>IF(N232="nulová",J232,0)</f>
        <v>0</v>
      </c>
      <c r="BJ232" s="18" t="s">
        <v>83</v>
      </c>
      <c r="BK232" s="163">
        <f>ROUND(I232*H232,2)</f>
        <v>0</v>
      </c>
      <c r="BL232" s="18" t="s">
        <v>170</v>
      </c>
      <c r="BM232" s="162" t="s">
        <v>1290</v>
      </c>
    </row>
    <row r="233" spans="1:65" s="13" customFormat="1" ht="11.25">
      <c r="B233" s="164"/>
      <c r="D233" s="165" t="s">
        <v>172</v>
      </c>
      <c r="E233" s="166" t="s">
        <v>1</v>
      </c>
      <c r="F233" s="167" t="s">
        <v>1291</v>
      </c>
      <c r="H233" s="168">
        <v>1</v>
      </c>
      <c r="I233" s="169"/>
      <c r="L233" s="164"/>
      <c r="M233" s="170"/>
      <c r="N233" s="171"/>
      <c r="O233" s="171"/>
      <c r="P233" s="171"/>
      <c r="Q233" s="171"/>
      <c r="R233" s="171"/>
      <c r="S233" s="171"/>
      <c r="T233" s="172"/>
      <c r="AT233" s="166" t="s">
        <v>172</v>
      </c>
      <c r="AU233" s="166" t="s">
        <v>85</v>
      </c>
      <c r="AV233" s="13" t="s">
        <v>85</v>
      </c>
      <c r="AW233" s="13" t="s">
        <v>32</v>
      </c>
      <c r="AX233" s="13" t="s">
        <v>83</v>
      </c>
      <c r="AY233" s="166" t="s">
        <v>163</v>
      </c>
    </row>
    <row r="234" spans="1:65" s="2" customFormat="1" ht="16.5" customHeight="1">
      <c r="A234" s="33"/>
      <c r="B234" s="150"/>
      <c r="C234" s="188" t="s">
        <v>347</v>
      </c>
      <c r="D234" s="188" t="s">
        <v>246</v>
      </c>
      <c r="E234" s="189" t="s">
        <v>1292</v>
      </c>
      <c r="F234" s="190" t="s">
        <v>1293</v>
      </c>
      <c r="G234" s="191" t="s">
        <v>243</v>
      </c>
      <c r="H234" s="192">
        <v>1</v>
      </c>
      <c r="I234" s="193"/>
      <c r="J234" s="194">
        <f t="shared" ref="J234:J246" si="10">ROUND(I234*H234,2)</f>
        <v>0</v>
      </c>
      <c r="K234" s="190" t="s">
        <v>1</v>
      </c>
      <c r="L234" s="195"/>
      <c r="M234" s="196" t="s">
        <v>1</v>
      </c>
      <c r="N234" s="197" t="s">
        <v>41</v>
      </c>
      <c r="O234" s="59"/>
      <c r="P234" s="160">
        <f t="shared" ref="P234:P246" si="11">O234*H234</f>
        <v>0</v>
      </c>
      <c r="Q234" s="160">
        <v>1.1000000000000001</v>
      </c>
      <c r="R234" s="160">
        <f t="shared" ref="R234:R246" si="12">Q234*H234</f>
        <v>1.1000000000000001</v>
      </c>
      <c r="S234" s="160">
        <v>0</v>
      </c>
      <c r="T234" s="161">
        <f t="shared" ref="T234:T246" si="13"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2" t="s">
        <v>210</v>
      </c>
      <c r="AT234" s="162" t="s">
        <v>246</v>
      </c>
      <c r="AU234" s="162" t="s">
        <v>85</v>
      </c>
      <c r="AY234" s="18" t="s">
        <v>163</v>
      </c>
      <c r="BE234" s="163">
        <f t="shared" ref="BE234:BE246" si="14">IF(N234="základní",J234,0)</f>
        <v>0</v>
      </c>
      <c r="BF234" s="163">
        <f t="shared" ref="BF234:BF246" si="15">IF(N234="snížená",J234,0)</f>
        <v>0</v>
      </c>
      <c r="BG234" s="163">
        <f t="shared" ref="BG234:BG246" si="16">IF(N234="zákl. přenesená",J234,0)</f>
        <v>0</v>
      </c>
      <c r="BH234" s="163">
        <f t="shared" ref="BH234:BH246" si="17">IF(N234="sníž. přenesená",J234,0)</f>
        <v>0</v>
      </c>
      <c r="BI234" s="163">
        <f t="shared" ref="BI234:BI246" si="18">IF(N234="nulová",J234,0)</f>
        <v>0</v>
      </c>
      <c r="BJ234" s="18" t="s">
        <v>83</v>
      </c>
      <c r="BK234" s="163">
        <f t="shared" ref="BK234:BK246" si="19">ROUND(I234*H234,2)</f>
        <v>0</v>
      </c>
      <c r="BL234" s="18" t="s">
        <v>170</v>
      </c>
      <c r="BM234" s="162" t="s">
        <v>1294</v>
      </c>
    </row>
    <row r="235" spans="1:65" s="2" customFormat="1" ht="16.5" customHeight="1">
      <c r="A235" s="33"/>
      <c r="B235" s="150"/>
      <c r="C235" s="151" t="s">
        <v>352</v>
      </c>
      <c r="D235" s="151" t="s">
        <v>165</v>
      </c>
      <c r="E235" s="152" t="s">
        <v>1295</v>
      </c>
      <c r="F235" s="153" t="s">
        <v>1296</v>
      </c>
      <c r="G235" s="154" t="s">
        <v>243</v>
      </c>
      <c r="H235" s="155">
        <v>1</v>
      </c>
      <c r="I235" s="156"/>
      <c r="J235" s="157">
        <f t="shared" si="10"/>
        <v>0</v>
      </c>
      <c r="K235" s="153" t="s">
        <v>1</v>
      </c>
      <c r="L235" s="34"/>
      <c r="M235" s="158" t="s">
        <v>1</v>
      </c>
      <c r="N235" s="159" t="s">
        <v>41</v>
      </c>
      <c r="O235" s="59"/>
      <c r="P235" s="160">
        <f t="shared" si="11"/>
        <v>0</v>
      </c>
      <c r="Q235" s="160">
        <v>4.7399999999999998E-2</v>
      </c>
      <c r="R235" s="160">
        <f t="shared" si="12"/>
        <v>4.7399999999999998E-2</v>
      </c>
      <c r="S235" s="160">
        <v>0</v>
      </c>
      <c r="T235" s="161">
        <f t="shared" si="1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2" t="s">
        <v>170</v>
      </c>
      <c r="AT235" s="162" t="s">
        <v>165</v>
      </c>
      <c r="AU235" s="162" t="s">
        <v>85</v>
      </c>
      <c r="AY235" s="18" t="s">
        <v>163</v>
      </c>
      <c r="BE235" s="163">
        <f t="shared" si="14"/>
        <v>0</v>
      </c>
      <c r="BF235" s="163">
        <f t="shared" si="15"/>
        <v>0</v>
      </c>
      <c r="BG235" s="163">
        <f t="shared" si="16"/>
        <v>0</v>
      </c>
      <c r="BH235" s="163">
        <f t="shared" si="17"/>
        <v>0</v>
      </c>
      <c r="BI235" s="163">
        <f t="shared" si="18"/>
        <v>0</v>
      </c>
      <c r="BJ235" s="18" t="s">
        <v>83</v>
      </c>
      <c r="BK235" s="163">
        <f t="shared" si="19"/>
        <v>0</v>
      </c>
      <c r="BL235" s="18" t="s">
        <v>170</v>
      </c>
      <c r="BM235" s="162" t="s">
        <v>1297</v>
      </c>
    </row>
    <row r="236" spans="1:65" s="2" customFormat="1" ht="24.2" customHeight="1">
      <c r="A236" s="33"/>
      <c r="B236" s="150"/>
      <c r="C236" s="188" t="s">
        <v>358</v>
      </c>
      <c r="D236" s="188" t="s">
        <v>246</v>
      </c>
      <c r="E236" s="189" t="s">
        <v>1298</v>
      </c>
      <c r="F236" s="190" t="s">
        <v>1299</v>
      </c>
      <c r="G236" s="191" t="s">
        <v>314</v>
      </c>
      <c r="H236" s="192">
        <v>1</v>
      </c>
      <c r="I236" s="193"/>
      <c r="J236" s="194">
        <f t="shared" si="10"/>
        <v>0</v>
      </c>
      <c r="K236" s="190" t="s">
        <v>169</v>
      </c>
      <c r="L236" s="195"/>
      <c r="M236" s="196" t="s">
        <v>1</v>
      </c>
      <c r="N236" s="197" t="s">
        <v>41</v>
      </c>
      <c r="O236" s="59"/>
      <c r="P236" s="160">
        <f t="shared" si="11"/>
        <v>0</v>
      </c>
      <c r="Q236" s="160">
        <v>8.9999999999999993E-3</v>
      </c>
      <c r="R236" s="160">
        <f t="shared" si="12"/>
        <v>8.9999999999999993E-3</v>
      </c>
      <c r="S236" s="160">
        <v>0</v>
      </c>
      <c r="T236" s="161">
        <f t="shared" si="1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2" t="s">
        <v>210</v>
      </c>
      <c r="AT236" s="162" t="s">
        <v>246</v>
      </c>
      <c r="AU236" s="162" t="s">
        <v>85</v>
      </c>
      <c r="AY236" s="18" t="s">
        <v>163</v>
      </c>
      <c r="BE236" s="163">
        <f t="shared" si="14"/>
        <v>0</v>
      </c>
      <c r="BF236" s="163">
        <f t="shared" si="15"/>
        <v>0</v>
      </c>
      <c r="BG236" s="163">
        <f t="shared" si="16"/>
        <v>0</v>
      </c>
      <c r="BH236" s="163">
        <f t="shared" si="17"/>
        <v>0</v>
      </c>
      <c r="BI236" s="163">
        <f t="shared" si="18"/>
        <v>0</v>
      </c>
      <c r="BJ236" s="18" t="s">
        <v>83</v>
      </c>
      <c r="BK236" s="163">
        <f t="shared" si="19"/>
        <v>0</v>
      </c>
      <c r="BL236" s="18" t="s">
        <v>170</v>
      </c>
      <c r="BM236" s="162" t="s">
        <v>1300</v>
      </c>
    </row>
    <row r="237" spans="1:65" s="2" customFormat="1" ht="16.5" customHeight="1">
      <c r="A237" s="33"/>
      <c r="B237" s="150"/>
      <c r="C237" s="188" t="s">
        <v>363</v>
      </c>
      <c r="D237" s="188" t="s">
        <v>246</v>
      </c>
      <c r="E237" s="189" t="s">
        <v>1301</v>
      </c>
      <c r="F237" s="190" t="s">
        <v>1302</v>
      </c>
      <c r="G237" s="191" t="s">
        <v>243</v>
      </c>
      <c r="H237" s="192">
        <v>4</v>
      </c>
      <c r="I237" s="193"/>
      <c r="J237" s="194">
        <f t="shared" si="10"/>
        <v>0</v>
      </c>
      <c r="K237" s="190" t="s">
        <v>1</v>
      </c>
      <c r="L237" s="195"/>
      <c r="M237" s="196" t="s">
        <v>1</v>
      </c>
      <c r="N237" s="197" t="s">
        <v>41</v>
      </c>
      <c r="O237" s="59"/>
      <c r="P237" s="160">
        <f t="shared" si="11"/>
        <v>0</v>
      </c>
      <c r="Q237" s="160">
        <v>5.9999999999999995E-4</v>
      </c>
      <c r="R237" s="160">
        <f t="shared" si="12"/>
        <v>2.3999999999999998E-3</v>
      </c>
      <c r="S237" s="160">
        <v>0</v>
      </c>
      <c r="T237" s="161">
        <f t="shared" si="1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2" t="s">
        <v>210</v>
      </c>
      <c r="AT237" s="162" t="s">
        <v>246</v>
      </c>
      <c r="AU237" s="162" t="s">
        <v>85</v>
      </c>
      <c r="AY237" s="18" t="s">
        <v>163</v>
      </c>
      <c r="BE237" s="163">
        <f t="shared" si="14"/>
        <v>0</v>
      </c>
      <c r="BF237" s="163">
        <f t="shared" si="15"/>
        <v>0</v>
      </c>
      <c r="BG237" s="163">
        <f t="shared" si="16"/>
        <v>0</v>
      </c>
      <c r="BH237" s="163">
        <f t="shared" si="17"/>
        <v>0</v>
      </c>
      <c r="BI237" s="163">
        <f t="shared" si="18"/>
        <v>0</v>
      </c>
      <c r="BJ237" s="18" t="s">
        <v>83</v>
      </c>
      <c r="BK237" s="163">
        <f t="shared" si="19"/>
        <v>0</v>
      </c>
      <c r="BL237" s="18" t="s">
        <v>170</v>
      </c>
      <c r="BM237" s="162" t="s">
        <v>1303</v>
      </c>
    </row>
    <row r="238" spans="1:65" s="2" customFormat="1" ht="21.75" customHeight="1">
      <c r="A238" s="33"/>
      <c r="B238" s="150"/>
      <c r="C238" s="188" t="s">
        <v>367</v>
      </c>
      <c r="D238" s="188" t="s">
        <v>246</v>
      </c>
      <c r="E238" s="189" t="s">
        <v>1304</v>
      </c>
      <c r="F238" s="190" t="s">
        <v>1305</v>
      </c>
      <c r="G238" s="191" t="s">
        <v>243</v>
      </c>
      <c r="H238" s="192">
        <v>1</v>
      </c>
      <c r="I238" s="193"/>
      <c r="J238" s="194">
        <f t="shared" si="10"/>
        <v>0</v>
      </c>
      <c r="K238" s="190" t="s">
        <v>169</v>
      </c>
      <c r="L238" s="195"/>
      <c r="M238" s="196" t="s">
        <v>1</v>
      </c>
      <c r="N238" s="197" t="s">
        <v>41</v>
      </c>
      <c r="O238" s="59"/>
      <c r="P238" s="160">
        <f t="shared" si="11"/>
        <v>0</v>
      </c>
      <c r="Q238" s="160">
        <v>8.5000000000000006E-3</v>
      </c>
      <c r="R238" s="160">
        <f t="shared" si="12"/>
        <v>8.5000000000000006E-3</v>
      </c>
      <c r="S238" s="160">
        <v>0</v>
      </c>
      <c r="T238" s="161">
        <f t="shared" si="1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2" t="s">
        <v>210</v>
      </c>
      <c r="AT238" s="162" t="s">
        <v>246</v>
      </c>
      <c r="AU238" s="162" t="s">
        <v>85</v>
      </c>
      <c r="AY238" s="18" t="s">
        <v>163</v>
      </c>
      <c r="BE238" s="163">
        <f t="shared" si="14"/>
        <v>0</v>
      </c>
      <c r="BF238" s="163">
        <f t="shared" si="15"/>
        <v>0</v>
      </c>
      <c r="BG238" s="163">
        <f t="shared" si="16"/>
        <v>0</v>
      </c>
      <c r="BH238" s="163">
        <f t="shared" si="17"/>
        <v>0</v>
      </c>
      <c r="BI238" s="163">
        <f t="shared" si="18"/>
        <v>0</v>
      </c>
      <c r="BJ238" s="18" t="s">
        <v>83</v>
      </c>
      <c r="BK238" s="163">
        <f t="shared" si="19"/>
        <v>0</v>
      </c>
      <c r="BL238" s="18" t="s">
        <v>170</v>
      </c>
      <c r="BM238" s="162" t="s">
        <v>1306</v>
      </c>
    </row>
    <row r="239" spans="1:65" s="2" customFormat="1" ht="24.2" customHeight="1">
      <c r="A239" s="33"/>
      <c r="B239" s="150"/>
      <c r="C239" s="188" t="s">
        <v>372</v>
      </c>
      <c r="D239" s="188" t="s">
        <v>246</v>
      </c>
      <c r="E239" s="189" t="s">
        <v>1307</v>
      </c>
      <c r="F239" s="190" t="s">
        <v>1308</v>
      </c>
      <c r="G239" s="191" t="s">
        <v>243</v>
      </c>
      <c r="H239" s="192">
        <v>1</v>
      </c>
      <c r="I239" s="193"/>
      <c r="J239" s="194">
        <f t="shared" si="10"/>
        <v>0</v>
      </c>
      <c r="K239" s="190" t="s">
        <v>1</v>
      </c>
      <c r="L239" s="195"/>
      <c r="M239" s="196" t="s">
        <v>1</v>
      </c>
      <c r="N239" s="197" t="s">
        <v>41</v>
      </c>
      <c r="O239" s="59"/>
      <c r="P239" s="160">
        <f t="shared" si="11"/>
        <v>0</v>
      </c>
      <c r="Q239" s="160">
        <v>2.3E-3</v>
      </c>
      <c r="R239" s="160">
        <f t="shared" si="12"/>
        <v>2.3E-3</v>
      </c>
      <c r="S239" s="160">
        <v>0</v>
      </c>
      <c r="T239" s="161">
        <f t="shared" si="1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2" t="s">
        <v>210</v>
      </c>
      <c r="AT239" s="162" t="s">
        <v>246</v>
      </c>
      <c r="AU239" s="162" t="s">
        <v>85</v>
      </c>
      <c r="AY239" s="18" t="s">
        <v>163</v>
      </c>
      <c r="BE239" s="163">
        <f t="shared" si="14"/>
        <v>0</v>
      </c>
      <c r="BF239" s="163">
        <f t="shared" si="15"/>
        <v>0</v>
      </c>
      <c r="BG239" s="163">
        <f t="shared" si="16"/>
        <v>0</v>
      </c>
      <c r="BH239" s="163">
        <f t="shared" si="17"/>
        <v>0</v>
      </c>
      <c r="BI239" s="163">
        <f t="shared" si="18"/>
        <v>0</v>
      </c>
      <c r="BJ239" s="18" t="s">
        <v>83</v>
      </c>
      <c r="BK239" s="163">
        <f t="shared" si="19"/>
        <v>0</v>
      </c>
      <c r="BL239" s="18" t="s">
        <v>170</v>
      </c>
      <c r="BM239" s="162" t="s">
        <v>1309</v>
      </c>
    </row>
    <row r="240" spans="1:65" s="2" customFormat="1" ht="24.2" customHeight="1">
      <c r="A240" s="33"/>
      <c r="B240" s="150"/>
      <c r="C240" s="151" t="s">
        <v>378</v>
      </c>
      <c r="D240" s="151" t="s">
        <v>165</v>
      </c>
      <c r="E240" s="152" t="s">
        <v>1310</v>
      </c>
      <c r="F240" s="153" t="s">
        <v>1311</v>
      </c>
      <c r="G240" s="154" t="s">
        <v>243</v>
      </c>
      <c r="H240" s="155">
        <v>2</v>
      </c>
      <c r="I240" s="156"/>
      <c r="J240" s="157">
        <f t="shared" si="10"/>
        <v>0</v>
      </c>
      <c r="K240" s="153" t="s">
        <v>169</v>
      </c>
      <c r="L240" s="34"/>
      <c r="M240" s="158" t="s">
        <v>1</v>
      </c>
      <c r="N240" s="159" t="s">
        <v>41</v>
      </c>
      <c r="O240" s="59"/>
      <c r="P240" s="160">
        <f t="shared" si="11"/>
        <v>0</v>
      </c>
      <c r="Q240" s="160">
        <v>6.4049999999999996E-2</v>
      </c>
      <c r="R240" s="160">
        <f t="shared" si="12"/>
        <v>0.12809999999999999</v>
      </c>
      <c r="S240" s="160">
        <v>0</v>
      </c>
      <c r="T240" s="161">
        <f t="shared" si="1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2" t="s">
        <v>170</v>
      </c>
      <c r="AT240" s="162" t="s">
        <v>165</v>
      </c>
      <c r="AU240" s="162" t="s">
        <v>85</v>
      </c>
      <c r="AY240" s="18" t="s">
        <v>163</v>
      </c>
      <c r="BE240" s="163">
        <f t="shared" si="14"/>
        <v>0</v>
      </c>
      <c r="BF240" s="163">
        <f t="shared" si="15"/>
        <v>0</v>
      </c>
      <c r="BG240" s="163">
        <f t="shared" si="16"/>
        <v>0</v>
      </c>
      <c r="BH240" s="163">
        <f t="shared" si="17"/>
        <v>0</v>
      </c>
      <c r="BI240" s="163">
        <f t="shared" si="18"/>
        <v>0</v>
      </c>
      <c r="BJ240" s="18" t="s">
        <v>83</v>
      </c>
      <c r="BK240" s="163">
        <f t="shared" si="19"/>
        <v>0</v>
      </c>
      <c r="BL240" s="18" t="s">
        <v>170</v>
      </c>
      <c r="BM240" s="162" t="s">
        <v>1312</v>
      </c>
    </row>
    <row r="241" spans="1:65" s="2" customFormat="1" ht="33" customHeight="1">
      <c r="A241" s="33"/>
      <c r="B241" s="150"/>
      <c r="C241" s="151" t="s">
        <v>382</v>
      </c>
      <c r="D241" s="151" t="s">
        <v>165</v>
      </c>
      <c r="E241" s="152" t="s">
        <v>1313</v>
      </c>
      <c r="F241" s="153" t="s">
        <v>1314</v>
      </c>
      <c r="G241" s="154" t="s">
        <v>243</v>
      </c>
      <c r="H241" s="155">
        <v>2</v>
      </c>
      <c r="I241" s="156"/>
      <c r="J241" s="157">
        <f t="shared" si="10"/>
        <v>0</v>
      </c>
      <c r="K241" s="153" t="s">
        <v>169</v>
      </c>
      <c r="L241" s="34"/>
      <c r="M241" s="158" t="s">
        <v>1</v>
      </c>
      <c r="N241" s="159" t="s">
        <v>41</v>
      </c>
      <c r="O241" s="59"/>
      <c r="P241" s="160">
        <f t="shared" si="11"/>
        <v>0</v>
      </c>
      <c r="Q241" s="160">
        <v>3.96E-3</v>
      </c>
      <c r="R241" s="160">
        <f t="shared" si="12"/>
        <v>7.92E-3</v>
      </c>
      <c r="S241" s="160">
        <v>0</v>
      </c>
      <c r="T241" s="161">
        <f t="shared" si="1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2" t="s">
        <v>170</v>
      </c>
      <c r="AT241" s="162" t="s">
        <v>165</v>
      </c>
      <c r="AU241" s="162" t="s">
        <v>85</v>
      </c>
      <c r="AY241" s="18" t="s">
        <v>163</v>
      </c>
      <c r="BE241" s="163">
        <f t="shared" si="14"/>
        <v>0</v>
      </c>
      <c r="BF241" s="163">
        <f t="shared" si="15"/>
        <v>0</v>
      </c>
      <c r="BG241" s="163">
        <f t="shared" si="16"/>
        <v>0</v>
      </c>
      <c r="BH241" s="163">
        <f t="shared" si="17"/>
        <v>0</v>
      </c>
      <c r="BI241" s="163">
        <f t="shared" si="18"/>
        <v>0</v>
      </c>
      <c r="BJ241" s="18" t="s">
        <v>83</v>
      </c>
      <c r="BK241" s="163">
        <f t="shared" si="19"/>
        <v>0</v>
      </c>
      <c r="BL241" s="18" t="s">
        <v>170</v>
      </c>
      <c r="BM241" s="162" t="s">
        <v>1315</v>
      </c>
    </row>
    <row r="242" spans="1:65" s="2" customFormat="1" ht="24.2" customHeight="1">
      <c r="A242" s="33"/>
      <c r="B242" s="150"/>
      <c r="C242" s="151" t="s">
        <v>407</v>
      </c>
      <c r="D242" s="151" t="s">
        <v>165</v>
      </c>
      <c r="E242" s="152" t="s">
        <v>1316</v>
      </c>
      <c r="F242" s="153" t="s">
        <v>1317</v>
      </c>
      <c r="G242" s="154" t="s">
        <v>243</v>
      </c>
      <c r="H242" s="155">
        <v>2</v>
      </c>
      <c r="I242" s="156"/>
      <c r="J242" s="157">
        <f t="shared" si="10"/>
        <v>0</v>
      </c>
      <c r="K242" s="153" t="s">
        <v>169</v>
      </c>
      <c r="L242" s="34"/>
      <c r="M242" s="158" t="s">
        <v>1</v>
      </c>
      <c r="N242" s="159" t="s">
        <v>41</v>
      </c>
      <c r="O242" s="59"/>
      <c r="P242" s="160">
        <f t="shared" si="11"/>
        <v>0</v>
      </c>
      <c r="Q242" s="160">
        <v>0</v>
      </c>
      <c r="R242" s="160">
        <f t="shared" si="12"/>
        <v>0</v>
      </c>
      <c r="S242" s="160">
        <v>0</v>
      </c>
      <c r="T242" s="161">
        <f t="shared" si="1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2" t="s">
        <v>170</v>
      </c>
      <c r="AT242" s="162" t="s">
        <v>165</v>
      </c>
      <c r="AU242" s="162" t="s">
        <v>85</v>
      </c>
      <c r="AY242" s="18" t="s">
        <v>163</v>
      </c>
      <c r="BE242" s="163">
        <f t="shared" si="14"/>
        <v>0</v>
      </c>
      <c r="BF242" s="163">
        <f t="shared" si="15"/>
        <v>0</v>
      </c>
      <c r="BG242" s="163">
        <f t="shared" si="16"/>
        <v>0</v>
      </c>
      <c r="BH242" s="163">
        <f t="shared" si="17"/>
        <v>0</v>
      </c>
      <c r="BI242" s="163">
        <f t="shared" si="18"/>
        <v>0</v>
      </c>
      <c r="BJ242" s="18" t="s">
        <v>83</v>
      </c>
      <c r="BK242" s="163">
        <f t="shared" si="19"/>
        <v>0</v>
      </c>
      <c r="BL242" s="18" t="s">
        <v>170</v>
      </c>
      <c r="BM242" s="162" t="s">
        <v>1318</v>
      </c>
    </row>
    <row r="243" spans="1:65" s="2" customFormat="1" ht="33" customHeight="1">
      <c r="A243" s="33"/>
      <c r="B243" s="150"/>
      <c r="C243" s="151" t="s">
        <v>417</v>
      </c>
      <c r="D243" s="151" t="s">
        <v>165</v>
      </c>
      <c r="E243" s="152" t="s">
        <v>1319</v>
      </c>
      <c r="F243" s="153" t="s">
        <v>1320</v>
      </c>
      <c r="G243" s="154" t="s">
        <v>243</v>
      </c>
      <c r="H243" s="155">
        <v>2</v>
      </c>
      <c r="I243" s="156"/>
      <c r="J243" s="157">
        <f t="shared" si="10"/>
        <v>0</v>
      </c>
      <c r="K243" s="153" t="s">
        <v>169</v>
      </c>
      <c r="L243" s="34"/>
      <c r="M243" s="158" t="s">
        <v>1</v>
      </c>
      <c r="N243" s="159" t="s">
        <v>41</v>
      </c>
      <c r="O243" s="59"/>
      <c r="P243" s="160">
        <f t="shared" si="11"/>
        <v>0</v>
      </c>
      <c r="Q243" s="160">
        <v>6.0600000000000001E-2</v>
      </c>
      <c r="R243" s="160">
        <f t="shared" si="12"/>
        <v>0.1212</v>
      </c>
      <c r="S243" s="160">
        <v>0</v>
      </c>
      <c r="T243" s="161">
        <f t="shared" si="1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2" t="s">
        <v>170</v>
      </c>
      <c r="AT243" s="162" t="s">
        <v>165</v>
      </c>
      <c r="AU243" s="162" t="s">
        <v>85</v>
      </c>
      <c r="AY243" s="18" t="s">
        <v>163</v>
      </c>
      <c r="BE243" s="163">
        <f t="shared" si="14"/>
        <v>0</v>
      </c>
      <c r="BF243" s="163">
        <f t="shared" si="15"/>
        <v>0</v>
      </c>
      <c r="BG243" s="163">
        <f t="shared" si="16"/>
        <v>0</v>
      </c>
      <c r="BH243" s="163">
        <f t="shared" si="17"/>
        <v>0</v>
      </c>
      <c r="BI243" s="163">
        <f t="shared" si="18"/>
        <v>0</v>
      </c>
      <c r="BJ243" s="18" t="s">
        <v>83</v>
      </c>
      <c r="BK243" s="163">
        <f t="shared" si="19"/>
        <v>0</v>
      </c>
      <c r="BL243" s="18" t="s">
        <v>170</v>
      </c>
      <c r="BM243" s="162" t="s">
        <v>1321</v>
      </c>
    </row>
    <row r="244" spans="1:65" s="2" customFormat="1" ht="24.2" customHeight="1">
      <c r="A244" s="33"/>
      <c r="B244" s="150"/>
      <c r="C244" s="151" t="s">
        <v>423</v>
      </c>
      <c r="D244" s="151" t="s">
        <v>165</v>
      </c>
      <c r="E244" s="152" t="s">
        <v>1322</v>
      </c>
      <c r="F244" s="153" t="s">
        <v>1323</v>
      </c>
      <c r="G244" s="154" t="s">
        <v>243</v>
      </c>
      <c r="H244" s="155">
        <v>1</v>
      </c>
      <c r="I244" s="156"/>
      <c r="J244" s="157">
        <f t="shared" si="10"/>
        <v>0</v>
      </c>
      <c r="K244" s="153" t="s">
        <v>169</v>
      </c>
      <c r="L244" s="34"/>
      <c r="M244" s="158" t="s">
        <v>1</v>
      </c>
      <c r="N244" s="159" t="s">
        <v>41</v>
      </c>
      <c r="O244" s="59"/>
      <c r="P244" s="160">
        <f t="shared" si="11"/>
        <v>0</v>
      </c>
      <c r="Q244" s="160">
        <v>0.21734000000000001</v>
      </c>
      <c r="R244" s="160">
        <f t="shared" si="12"/>
        <v>0.21734000000000001</v>
      </c>
      <c r="S244" s="160">
        <v>0</v>
      </c>
      <c r="T244" s="161">
        <f t="shared" si="1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2" t="s">
        <v>170</v>
      </c>
      <c r="AT244" s="162" t="s">
        <v>165</v>
      </c>
      <c r="AU244" s="162" t="s">
        <v>85</v>
      </c>
      <c r="AY244" s="18" t="s">
        <v>163</v>
      </c>
      <c r="BE244" s="163">
        <f t="shared" si="14"/>
        <v>0</v>
      </c>
      <c r="BF244" s="163">
        <f t="shared" si="15"/>
        <v>0</v>
      </c>
      <c r="BG244" s="163">
        <f t="shared" si="16"/>
        <v>0</v>
      </c>
      <c r="BH244" s="163">
        <f t="shared" si="17"/>
        <v>0</v>
      </c>
      <c r="BI244" s="163">
        <f t="shared" si="18"/>
        <v>0</v>
      </c>
      <c r="BJ244" s="18" t="s">
        <v>83</v>
      </c>
      <c r="BK244" s="163">
        <f t="shared" si="19"/>
        <v>0</v>
      </c>
      <c r="BL244" s="18" t="s">
        <v>170</v>
      </c>
      <c r="BM244" s="162" t="s">
        <v>1324</v>
      </c>
    </row>
    <row r="245" spans="1:65" s="2" customFormat="1" ht="24.2" customHeight="1">
      <c r="A245" s="33"/>
      <c r="B245" s="150"/>
      <c r="C245" s="188" t="s">
        <v>430</v>
      </c>
      <c r="D245" s="188" t="s">
        <v>246</v>
      </c>
      <c r="E245" s="189" t="s">
        <v>1325</v>
      </c>
      <c r="F245" s="190" t="s">
        <v>1326</v>
      </c>
      <c r="G245" s="191" t="s">
        <v>243</v>
      </c>
      <c r="H245" s="192">
        <v>1</v>
      </c>
      <c r="I245" s="193"/>
      <c r="J245" s="194">
        <f t="shared" si="10"/>
        <v>0</v>
      </c>
      <c r="K245" s="190" t="s">
        <v>169</v>
      </c>
      <c r="L245" s="195"/>
      <c r="M245" s="196" t="s">
        <v>1</v>
      </c>
      <c r="N245" s="197" t="s">
        <v>41</v>
      </c>
      <c r="O245" s="59"/>
      <c r="P245" s="160">
        <f t="shared" si="11"/>
        <v>0</v>
      </c>
      <c r="Q245" s="160">
        <v>5.5E-2</v>
      </c>
      <c r="R245" s="160">
        <f t="shared" si="12"/>
        <v>5.5E-2</v>
      </c>
      <c r="S245" s="160">
        <v>0</v>
      </c>
      <c r="T245" s="161">
        <f t="shared" si="1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2" t="s">
        <v>210</v>
      </c>
      <c r="AT245" s="162" t="s">
        <v>246</v>
      </c>
      <c r="AU245" s="162" t="s">
        <v>85</v>
      </c>
      <c r="AY245" s="18" t="s">
        <v>163</v>
      </c>
      <c r="BE245" s="163">
        <f t="shared" si="14"/>
        <v>0</v>
      </c>
      <c r="BF245" s="163">
        <f t="shared" si="15"/>
        <v>0</v>
      </c>
      <c r="BG245" s="163">
        <f t="shared" si="16"/>
        <v>0</v>
      </c>
      <c r="BH245" s="163">
        <f t="shared" si="17"/>
        <v>0</v>
      </c>
      <c r="BI245" s="163">
        <f t="shared" si="18"/>
        <v>0</v>
      </c>
      <c r="BJ245" s="18" t="s">
        <v>83</v>
      </c>
      <c r="BK245" s="163">
        <f t="shared" si="19"/>
        <v>0</v>
      </c>
      <c r="BL245" s="18" t="s">
        <v>170</v>
      </c>
      <c r="BM245" s="162" t="s">
        <v>1327</v>
      </c>
    </row>
    <row r="246" spans="1:65" s="2" customFormat="1" ht="24.2" customHeight="1">
      <c r="A246" s="33"/>
      <c r="B246" s="150"/>
      <c r="C246" s="151" t="s">
        <v>434</v>
      </c>
      <c r="D246" s="151" t="s">
        <v>165</v>
      </c>
      <c r="E246" s="152" t="s">
        <v>1322</v>
      </c>
      <c r="F246" s="153" t="s">
        <v>1323</v>
      </c>
      <c r="G246" s="154" t="s">
        <v>243</v>
      </c>
      <c r="H246" s="155">
        <v>1</v>
      </c>
      <c r="I246" s="156"/>
      <c r="J246" s="157">
        <f t="shared" si="10"/>
        <v>0</v>
      </c>
      <c r="K246" s="153" t="s">
        <v>169</v>
      </c>
      <c r="L246" s="34"/>
      <c r="M246" s="158" t="s">
        <v>1</v>
      </c>
      <c r="N246" s="159" t="s">
        <v>41</v>
      </c>
      <c r="O246" s="59"/>
      <c r="P246" s="160">
        <f t="shared" si="11"/>
        <v>0</v>
      </c>
      <c r="Q246" s="160">
        <v>0.21734000000000001</v>
      </c>
      <c r="R246" s="160">
        <f t="shared" si="12"/>
        <v>0.21734000000000001</v>
      </c>
      <c r="S246" s="160">
        <v>0</v>
      </c>
      <c r="T246" s="161">
        <f t="shared" si="1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2" t="s">
        <v>170</v>
      </c>
      <c r="AT246" s="162" t="s">
        <v>165</v>
      </c>
      <c r="AU246" s="162" t="s">
        <v>85</v>
      </c>
      <c r="AY246" s="18" t="s">
        <v>163</v>
      </c>
      <c r="BE246" s="163">
        <f t="shared" si="14"/>
        <v>0</v>
      </c>
      <c r="BF246" s="163">
        <f t="shared" si="15"/>
        <v>0</v>
      </c>
      <c r="BG246" s="163">
        <f t="shared" si="16"/>
        <v>0</v>
      </c>
      <c r="BH246" s="163">
        <f t="shared" si="17"/>
        <v>0</v>
      </c>
      <c r="BI246" s="163">
        <f t="shared" si="18"/>
        <v>0</v>
      </c>
      <c r="BJ246" s="18" t="s">
        <v>83</v>
      </c>
      <c r="BK246" s="163">
        <f t="shared" si="19"/>
        <v>0</v>
      </c>
      <c r="BL246" s="18" t="s">
        <v>170</v>
      </c>
      <c r="BM246" s="162" t="s">
        <v>1328</v>
      </c>
    </row>
    <row r="247" spans="1:65" s="13" customFormat="1" ht="11.25">
      <c r="B247" s="164"/>
      <c r="D247" s="165" t="s">
        <v>172</v>
      </c>
      <c r="E247" s="166" t="s">
        <v>1</v>
      </c>
      <c r="F247" s="167" t="s">
        <v>1291</v>
      </c>
      <c r="H247" s="168">
        <v>1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172</v>
      </c>
      <c r="AU247" s="166" t="s">
        <v>85</v>
      </c>
      <c r="AV247" s="13" t="s">
        <v>85</v>
      </c>
      <c r="AW247" s="13" t="s">
        <v>32</v>
      </c>
      <c r="AX247" s="13" t="s">
        <v>83</v>
      </c>
      <c r="AY247" s="166" t="s">
        <v>163</v>
      </c>
    </row>
    <row r="248" spans="1:65" s="2" customFormat="1" ht="24.2" customHeight="1">
      <c r="A248" s="33"/>
      <c r="B248" s="150"/>
      <c r="C248" s="188" t="s">
        <v>438</v>
      </c>
      <c r="D248" s="188" t="s">
        <v>246</v>
      </c>
      <c r="E248" s="189" t="s">
        <v>1329</v>
      </c>
      <c r="F248" s="190" t="s">
        <v>1330</v>
      </c>
      <c r="G248" s="191" t="s">
        <v>243</v>
      </c>
      <c r="H248" s="192">
        <v>1</v>
      </c>
      <c r="I248" s="193"/>
      <c r="J248" s="194">
        <f>ROUND(I248*H248,2)</f>
        <v>0</v>
      </c>
      <c r="K248" s="190" t="s">
        <v>169</v>
      </c>
      <c r="L248" s="195"/>
      <c r="M248" s="196" t="s">
        <v>1</v>
      </c>
      <c r="N248" s="197" t="s">
        <v>41</v>
      </c>
      <c r="O248" s="59"/>
      <c r="P248" s="160">
        <f>O248*H248</f>
        <v>0</v>
      </c>
      <c r="Q248" s="160">
        <v>0.16500000000000001</v>
      </c>
      <c r="R248" s="160">
        <f>Q248*H248</f>
        <v>0.16500000000000001</v>
      </c>
      <c r="S248" s="160">
        <v>0</v>
      </c>
      <c r="T248" s="161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2" t="s">
        <v>210</v>
      </c>
      <c r="AT248" s="162" t="s">
        <v>246</v>
      </c>
      <c r="AU248" s="162" t="s">
        <v>85</v>
      </c>
      <c r="AY248" s="18" t="s">
        <v>163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8" t="s">
        <v>83</v>
      </c>
      <c r="BK248" s="163">
        <f>ROUND(I248*H248,2)</f>
        <v>0</v>
      </c>
      <c r="BL248" s="18" t="s">
        <v>170</v>
      </c>
      <c r="BM248" s="162" t="s">
        <v>1331</v>
      </c>
    </row>
    <row r="249" spans="1:65" s="2" customFormat="1" ht="16.5" customHeight="1">
      <c r="A249" s="33"/>
      <c r="B249" s="150"/>
      <c r="C249" s="151" t="s">
        <v>443</v>
      </c>
      <c r="D249" s="151" t="s">
        <v>165</v>
      </c>
      <c r="E249" s="152" t="s">
        <v>1332</v>
      </c>
      <c r="F249" s="153" t="s">
        <v>1333</v>
      </c>
      <c r="G249" s="154" t="s">
        <v>314</v>
      </c>
      <c r="H249" s="155">
        <v>26</v>
      </c>
      <c r="I249" s="156"/>
      <c r="J249" s="157">
        <f>ROUND(I249*H249,2)</f>
        <v>0</v>
      </c>
      <c r="K249" s="153" t="s">
        <v>169</v>
      </c>
      <c r="L249" s="34"/>
      <c r="M249" s="158" t="s">
        <v>1</v>
      </c>
      <c r="N249" s="159" t="s">
        <v>41</v>
      </c>
      <c r="O249" s="59"/>
      <c r="P249" s="160">
        <f>O249*H249</f>
        <v>0</v>
      </c>
      <c r="Q249" s="160">
        <v>1.9000000000000001E-4</v>
      </c>
      <c r="R249" s="160">
        <f>Q249*H249</f>
        <v>4.9399999999999999E-3</v>
      </c>
      <c r="S249" s="160">
        <v>0</v>
      </c>
      <c r="T249" s="161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2" t="s">
        <v>170</v>
      </c>
      <c r="AT249" s="162" t="s">
        <v>165</v>
      </c>
      <c r="AU249" s="162" t="s">
        <v>85</v>
      </c>
      <c r="AY249" s="18" t="s">
        <v>163</v>
      </c>
      <c r="BE249" s="163">
        <f>IF(N249="základní",J249,0)</f>
        <v>0</v>
      </c>
      <c r="BF249" s="163">
        <f>IF(N249="snížená",J249,0)</f>
        <v>0</v>
      </c>
      <c r="BG249" s="163">
        <f>IF(N249="zákl. přenesená",J249,0)</f>
        <v>0</v>
      </c>
      <c r="BH249" s="163">
        <f>IF(N249="sníž. přenesená",J249,0)</f>
        <v>0</v>
      </c>
      <c r="BI249" s="163">
        <f>IF(N249="nulová",J249,0)</f>
        <v>0</v>
      </c>
      <c r="BJ249" s="18" t="s">
        <v>83</v>
      </c>
      <c r="BK249" s="163">
        <f>ROUND(I249*H249,2)</f>
        <v>0</v>
      </c>
      <c r="BL249" s="18" t="s">
        <v>170</v>
      </c>
      <c r="BM249" s="162" t="s">
        <v>1334</v>
      </c>
    </row>
    <row r="250" spans="1:65" s="2" customFormat="1" ht="21.75" customHeight="1">
      <c r="A250" s="33"/>
      <c r="B250" s="150"/>
      <c r="C250" s="151" t="s">
        <v>447</v>
      </c>
      <c r="D250" s="151" t="s">
        <v>165</v>
      </c>
      <c r="E250" s="152" t="s">
        <v>1335</v>
      </c>
      <c r="F250" s="153" t="s">
        <v>1336</v>
      </c>
      <c r="G250" s="154" t="s">
        <v>314</v>
      </c>
      <c r="H250" s="155">
        <v>26</v>
      </c>
      <c r="I250" s="156"/>
      <c r="J250" s="157">
        <f>ROUND(I250*H250,2)</f>
        <v>0</v>
      </c>
      <c r="K250" s="153" t="s">
        <v>169</v>
      </c>
      <c r="L250" s="34"/>
      <c r="M250" s="158" t="s">
        <v>1</v>
      </c>
      <c r="N250" s="159" t="s">
        <v>41</v>
      </c>
      <c r="O250" s="59"/>
      <c r="P250" s="160">
        <f>O250*H250</f>
        <v>0</v>
      </c>
      <c r="Q250" s="160">
        <v>9.0000000000000006E-5</v>
      </c>
      <c r="R250" s="160">
        <f>Q250*H250</f>
        <v>2.3400000000000001E-3</v>
      </c>
      <c r="S250" s="160">
        <v>0</v>
      </c>
      <c r="T250" s="16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2" t="s">
        <v>170</v>
      </c>
      <c r="AT250" s="162" t="s">
        <v>165</v>
      </c>
      <c r="AU250" s="162" t="s">
        <v>85</v>
      </c>
      <c r="AY250" s="18" t="s">
        <v>163</v>
      </c>
      <c r="BE250" s="163">
        <f>IF(N250="základní",J250,0)</f>
        <v>0</v>
      </c>
      <c r="BF250" s="163">
        <f>IF(N250="snížená",J250,0)</f>
        <v>0</v>
      </c>
      <c r="BG250" s="163">
        <f>IF(N250="zákl. přenesená",J250,0)</f>
        <v>0</v>
      </c>
      <c r="BH250" s="163">
        <f>IF(N250="sníž. přenesená",J250,0)</f>
        <v>0</v>
      </c>
      <c r="BI250" s="163">
        <f>IF(N250="nulová",J250,0)</f>
        <v>0</v>
      </c>
      <c r="BJ250" s="18" t="s">
        <v>83</v>
      </c>
      <c r="BK250" s="163">
        <f>ROUND(I250*H250,2)</f>
        <v>0</v>
      </c>
      <c r="BL250" s="18" t="s">
        <v>170</v>
      </c>
      <c r="BM250" s="162" t="s">
        <v>1337</v>
      </c>
    </row>
    <row r="251" spans="1:65" s="12" customFormat="1" ht="22.9" customHeight="1">
      <c r="B251" s="137"/>
      <c r="D251" s="138" t="s">
        <v>75</v>
      </c>
      <c r="E251" s="148" t="s">
        <v>215</v>
      </c>
      <c r="F251" s="148" t="s">
        <v>528</v>
      </c>
      <c r="I251" s="140"/>
      <c r="J251" s="149">
        <f>BK251</f>
        <v>0</v>
      </c>
      <c r="L251" s="137"/>
      <c r="M251" s="142"/>
      <c r="N251" s="143"/>
      <c r="O251" s="143"/>
      <c r="P251" s="144">
        <f>SUM(P252:P253)</f>
        <v>0</v>
      </c>
      <c r="Q251" s="143"/>
      <c r="R251" s="144">
        <f>SUM(R252:R253)</f>
        <v>2.2680000000000001E-3</v>
      </c>
      <c r="S251" s="143"/>
      <c r="T251" s="145">
        <f>SUM(T252:T253)</f>
        <v>1.1200000000000002E-2</v>
      </c>
      <c r="AR251" s="138" t="s">
        <v>83</v>
      </c>
      <c r="AT251" s="146" t="s">
        <v>75</v>
      </c>
      <c r="AU251" s="146" t="s">
        <v>83</v>
      </c>
      <c r="AY251" s="138" t="s">
        <v>163</v>
      </c>
      <c r="BK251" s="147">
        <f>SUM(BK252:BK253)</f>
        <v>0</v>
      </c>
    </row>
    <row r="252" spans="1:65" s="2" customFormat="1" ht="24.2" customHeight="1">
      <c r="A252" s="33"/>
      <c r="B252" s="150"/>
      <c r="C252" s="151" t="s">
        <v>451</v>
      </c>
      <c r="D252" s="151" t="s">
        <v>165</v>
      </c>
      <c r="E252" s="152" t="s">
        <v>1338</v>
      </c>
      <c r="F252" s="153" t="s">
        <v>1339</v>
      </c>
      <c r="G252" s="154" t="s">
        <v>314</v>
      </c>
      <c r="H252" s="155">
        <v>0.2</v>
      </c>
      <c r="I252" s="156"/>
      <c r="J252" s="157">
        <f>ROUND(I252*H252,2)</f>
        <v>0</v>
      </c>
      <c r="K252" s="153" t="s">
        <v>169</v>
      </c>
      <c r="L252" s="34"/>
      <c r="M252" s="158" t="s">
        <v>1</v>
      </c>
      <c r="N252" s="159" t="s">
        <v>41</v>
      </c>
      <c r="O252" s="59"/>
      <c r="P252" s="160">
        <f>O252*H252</f>
        <v>0</v>
      </c>
      <c r="Q252" s="160">
        <v>2.7899999999999999E-3</v>
      </c>
      <c r="R252" s="160">
        <f>Q252*H252</f>
        <v>5.5800000000000001E-4</v>
      </c>
      <c r="S252" s="160">
        <v>5.6000000000000001E-2</v>
      </c>
      <c r="T252" s="161">
        <f>S252*H252</f>
        <v>1.1200000000000002E-2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2" t="s">
        <v>170</v>
      </c>
      <c r="AT252" s="162" t="s">
        <v>165</v>
      </c>
      <c r="AU252" s="162" t="s">
        <v>85</v>
      </c>
      <c r="AY252" s="18" t="s">
        <v>163</v>
      </c>
      <c r="BE252" s="163">
        <f>IF(N252="základní",J252,0)</f>
        <v>0</v>
      </c>
      <c r="BF252" s="163">
        <f>IF(N252="snížená",J252,0)</f>
        <v>0</v>
      </c>
      <c r="BG252" s="163">
        <f>IF(N252="zákl. přenesená",J252,0)</f>
        <v>0</v>
      </c>
      <c r="BH252" s="163">
        <f>IF(N252="sníž. přenesená",J252,0)</f>
        <v>0</v>
      </c>
      <c r="BI252" s="163">
        <f>IF(N252="nulová",J252,0)</f>
        <v>0</v>
      </c>
      <c r="BJ252" s="18" t="s">
        <v>83</v>
      </c>
      <c r="BK252" s="163">
        <f>ROUND(I252*H252,2)</f>
        <v>0</v>
      </c>
      <c r="BL252" s="18" t="s">
        <v>170</v>
      </c>
      <c r="BM252" s="162" t="s">
        <v>1340</v>
      </c>
    </row>
    <row r="253" spans="1:65" s="2" customFormat="1" ht="24.2" customHeight="1">
      <c r="A253" s="33"/>
      <c r="B253" s="150"/>
      <c r="C253" s="188" t="s">
        <v>456</v>
      </c>
      <c r="D253" s="188" t="s">
        <v>246</v>
      </c>
      <c r="E253" s="189" t="s">
        <v>1341</v>
      </c>
      <c r="F253" s="190" t="s">
        <v>1342</v>
      </c>
      <c r="G253" s="191" t="s">
        <v>243</v>
      </c>
      <c r="H253" s="192">
        <v>1</v>
      </c>
      <c r="I253" s="193"/>
      <c r="J253" s="194">
        <f>ROUND(I253*H253,2)</f>
        <v>0</v>
      </c>
      <c r="K253" s="190" t="s">
        <v>1</v>
      </c>
      <c r="L253" s="195"/>
      <c r="M253" s="196" t="s">
        <v>1</v>
      </c>
      <c r="N253" s="197" t="s">
        <v>41</v>
      </c>
      <c r="O253" s="59"/>
      <c r="P253" s="160">
        <f>O253*H253</f>
        <v>0</v>
      </c>
      <c r="Q253" s="160">
        <v>1.7099999999999999E-3</v>
      </c>
      <c r="R253" s="160">
        <f>Q253*H253</f>
        <v>1.7099999999999999E-3</v>
      </c>
      <c r="S253" s="160">
        <v>0</v>
      </c>
      <c r="T253" s="16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2" t="s">
        <v>210</v>
      </c>
      <c r="AT253" s="162" t="s">
        <v>246</v>
      </c>
      <c r="AU253" s="162" t="s">
        <v>85</v>
      </c>
      <c r="AY253" s="18" t="s">
        <v>163</v>
      </c>
      <c r="BE253" s="163">
        <f>IF(N253="základní",J253,0)</f>
        <v>0</v>
      </c>
      <c r="BF253" s="163">
        <f>IF(N253="snížená",J253,0)</f>
        <v>0</v>
      </c>
      <c r="BG253" s="163">
        <f>IF(N253="zákl. přenesená",J253,0)</f>
        <v>0</v>
      </c>
      <c r="BH253" s="163">
        <f>IF(N253="sníž. přenesená",J253,0)</f>
        <v>0</v>
      </c>
      <c r="BI253" s="163">
        <f>IF(N253="nulová",J253,0)</f>
        <v>0</v>
      </c>
      <c r="BJ253" s="18" t="s">
        <v>83</v>
      </c>
      <c r="BK253" s="163">
        <f>ROUND(I253*H253,2)</f>
        <v>0</v>
      </c>
      <c r="BL253" s="18" t="s">
        <v>170</v>
      </c>
      <c r="BM253" s="162" t="s">
        <v>1343</v>
      </c>
    </row>
    <row r="254" spans="1:65" s="12" customFormat="1" ht="22.9" customHeight="1">
      <c r="B254" s="137"/>
      <c r="D254" s="138" t="s">
        <v>75</v>
      </c>
      <c r="E254" s="148" t="s">
        <v>564</v>
      </c>
      <c r="F254" s="148" t="s">
        <v>565</v>
      </c>
      <c r="I254" s="140"/>
      <c r="J254" s="149">
        <f>BK254</f>
        <v>0</v>
      </c>
      <c r="L254" s="137"/>
      <c r="M254" s="142"/>
      <c r="N254" s="143"/>
      <c r="O254" s="143"/>
      <c r="P254" s="144">
        <f>P255</f>
        <v>0</v>
      </c>
      <c r="Q254" s="143"/>
      <c r="R254" s="144">
        <f>R255</f>
        <v>0</v>
      </c>
      <c r="S254" s="143"/>
      <c r="T254" s="145">
        <f>T255</f>
        <v>0</v>
      </c>
      <c r="AR254" s="138" t="s">
        <v>83</v>
      </c>
      <c r="AT254" s="146" t="s">
        <v>75</v>
      </c>
      <c r="AU254" s="146" t="s">
        <v>83</v>
      </c>
      <c r="AY254" s="138" t="s">
        <v>163</v>
      </c>
      <c r="BK254" s="147">
        <f>BK255</f>
        <v>0</v>
      </c>
    </row>
    <row r="255" spans="1:65" s="2" customFormat="1" ht="24.2" customHeight="1">
      <c r="A255" s="33"/>
      <c r="B255" s="150"/>
      <c r="C255" s="151" t="s">
        <v>460</v>
      </c>
      <c r="D255" s="151" t="s">
        <v>165</v>
      </c>
      <c r="E255" s="152" t="s">
        <v>1344</v>
      </c>
      <c r="F255" s="153" t="s">
        <v>1345</v>
      </c>
      <c r="G255" s="154" t="s">
        <v>223</v>
      </c>
      <c r="H255" s="155">
        <v>111.21</v>
      </c>
      <c r="I255" s="156"/>
      <c r="J255" s="157">
        <f>ROUND(I255*H255,2)</f>
        <v>0</v>
      </c>
      <c r="K255" s="153" t="s">
        <v>169</v>
      </c>
      <c r="L255" s="34"/>
      <c r="M255" s="158" t="s">
        <v>1</v>
      </c>
      <c r="N255" s="159" t="s">
        <v>41</v>
      </c>
      <c r="O255" s="59"/>
      <c r="P255" s="160">
        <f>O255*H255</f>
        <v>0</v>
      </c>
      <c r="Q255" s="160">
        <v>0</v>
      </c>
      <c r="R255" s="160">
        <f>Q255*H255</f>
        <v>0</v>
      </c>
      <c r="S255" s="160">
        <v>0</v>
      </c>
      <c r="T255" s="161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2" t="s">
        <v>170</v>
      </c>
      <c r="AT255" s="162" t="s">
        <v>165</v>
      </c>
      <c r="AU255" s="162" t="s">
        <v>85</v>
      </c>
      <c r="AY255" s="18" t="s">
        <v>163</v>
      </c>
      <c r="BE255" s="163">
        <f>IF(N255="základní",J255,0)</f>
        <v>0</v>
      </c>
      <c r="BF255" s="163">
        <f>IF(N255="snížená",J255,0)</f>
        <v>0</v>
      </c>
      <c r="BG255" s="163">
        <f>IF(N255="zákl. přenesená",J255,0)</f>
        <v>0</v>
      </c>
      <c r="BH255" s="163">
        <f>IF(N255="sníž. přenesená",J255,0)</f>
        <v>0</v>
      </c>
      <c r="BI255" s="163">
        <f>IF(N255="nulová",J255,0)</f>
        <v>0</v>
      </c>
      <c r="BJ255" s="18" t="s">
        <v>83</v>
      </c>
      <c r="BK255" s="163">
        <f>ROUND(I255*H255,2)</f>
        <v>0</v>
      </c>
      <c r="BL255" s="18" t="s">
        <v>170</v>
      </c>
      <c r="BM255" s="162" t="s">
        <v>1346</v>
      </c>
    </row>
    <row r="256" spans="1:65" s="12" customFormat="1" ht="25.9" customHeight="1">
      <c r="B256" s="137"/>
      <c r="D256" s="138" t="s">
        <v>75</v>
      </c>
      <c r="E256" s="139" t="s">
        <v>570</v>
      </c>
      <c r="F256" s="139" t="s">
        <v>571</v>
      </c>
      <c r="I256" s="140"/>
      <c r="J256" s="141">
        <f>BK256</f>
        <v>0</v>
      </c>
      <c r="L256" s="137"/>
      <c r="M256" s="142"/>
      <c r="N256" s="143"/>
      <c r="O256" s="143"/>
      <c r="P256" s="144">
        <f>P257+P279+P299+P301+P304+P332+P337</f>
        <v>0</v>
      </c>
      <c r="Q256" s="143"/>
      <c r="R256" s="144">
        <f>R257+R279+R299+R301+R304+R332+R337</f>
        <v>0.74112999999999996</v>
      </c>
      <c r="S256" s="143"/>
      <c r="T256" s="145">
        <f>T257+T279+T299+T301+T304+T332+T337</f>
        <v>0</v>
      </c>
      <c r="AR256" s="138" t="s">
        <v>85</v>
      </c>
      <c r="AT256" s="146" t="s">
        <v>75</v>
      </c>
      <c r="AU256" s="146" t="s">
        <v>76</v>
      </c>
      <c r="AY256" s="138" t="s">
        <v>163</v>
      </c>
      <c r="BK256" s="147">
        <f>BK257+BK279+BK299+BK301+BK304+BK332+BK337</f>
        <v>0</v>
      </c>
    </row>
    <row r="257" spans="1:65" s="12" customFormat="1" ht="22.9" customHeight="1">
      <c r="B257" s="137"/>
      <c r="D257" s="138" t="s">
        <v>75</v>
      </c>
      <c r="E257" s="148" t="s">
        <v>1347</v>
      </c>
      <c r="F257" s="148" t="s">
        <v>1348</v>
      </c>
      <c r="I257" s="140"/>
      <c r="J257" s="149">
        <f>BK257</f>
        <v>0</v>
      </c>
      <c r="L257" s="137"/>
      <c r="M257" s="142"/>
      <c r="N257" s="143"/>
      <c r="O257" s="143"/>
      <c r="P257" s="144">
        <f>SUM(P258:P278)</f>
        <v>0</v>
      </c>
      <c r="Q257" s="143"/>
      <c r="R257" s="144">
        <f>SUM(R258:R278)</f>
        <v>8.5879999999999984E-2</v>
      </c>
      <c r="S257" s="143"/>
      <c r="T257" s="145">
        <f>SUM(T258:T278)</f>
        <v>0</v>
      </c>
      <c r="AR257" s="138" t="s">
        <v>85</v>
      </c>
      <c r="AT257" s="146" t="s">
        <v>75</v>
      </c>
      <c r="AU257" s="146" t="s">
        <v>83</v>
      </c>
      <c r="AY257" s="138" t="s">
        <v>163</v>
      </c>
      <c r="BK257" s="147">
        <f>SUM(BK258:BK278)</f>
        <v>0</v>
      </c>
    </row>
    <row r="258" spans="1:65" s="2" customFormat="1" ht="16.5" customHeight="1">
      <c r="A258" s="33"/>
      <c r="B258" s="150"/>
      <c r="C258" s="151" t="s">
        <v>465</v>
      </c>
      <c r="D258" s="151" t="s">
        <v>165</v>
      </c>
      <c r="E258" s="152" t="s">
        <v>1349</v>
      </c>
      <c r="F258" s="153" t="s">
        <v>1350</v>
      </c>
      <c r="G258" s="154" t="s">
        <v>314</v>
      </c>
      <c r="H258" s="155">
        <v>35</v>
      </c>
      <c r="I258" s="156"/>
      <c r="J258" s="157">
        <f>ROUND(I258*H258,2)</f>
        <v>0</v>
      </c>
      <c r="K258" s="153" t="s">
        <v>169</v>
      </c>
      <c r="L258" s="34"/>
      <c r="M258" s="158" t="s">
        <v>1</v>
      </c>
      <c r="N258" s="159" t="s">
        <v>41</v>
      </c>
      <c r="O258" s="59"/>
      <c r="P258" s="160">
        <f>O258*H258</f>
        <v>0</v>
      </c>
      <c r="Q258" s="160">
        <v>2.0100000000000001E-3</v>
      </c>
      <c r="R258" s="160">
        <f>Q258*H258</f>
        <v>7.0349999999999996E-2</v>
      </c>
      <c r="S258" s="160">
        <v>0</v>
      </c>
      <c r="T258" s="161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2" t="s">
        <v>251</v>
      </c>
      <c r="AT258" s="162" t="s">
        <v>165</v>
      </c>
      <c r="AU258" s="162" t="s">
        <v>85</v>
      </c>
      <c r="AY258" s="18" t="s">
        <v>163</v>
      </c>
      <c r="BE258" s="163">
        <f>IF(N258="základní",J258,0)</f>
        <v>0</v>
      </c>
      <c r="BF258" s="163">
        <f>IF(N258="snížená",J258,0)</f>
        <v>0</v>
      </c>
      <c r="BG258" s="163">
        <f>IF(N258="zákl. přenesená",J258,0)</f>
        <v>0</v>
      </c>
      <c r="BH258" s="163">
        <f>IF(N258="sníž. přenesená",J258,0)</f>
        <v>0</v>
      </c>
      <c r="BI258" s="163">
        <f>IF(N258="nulová",J258,0)</f>
        <v>0</v>
      </c>
      <c r="BJ258" s="18" t="s">
        <v>83</v>
      </c>
      <c r="BK258" s="163">
        <f>ROUND(I258*H258,2)</f>
        <v>0</v>
      </c>
      <c r="BL258" s="18" t="s">
        <v>251</v>
      </c>
      <c r="BM258" s="162" t="s">
        <v>1351</v>
      </c>
    </row>
    <row r="259" spans="1:65" s="2" customFormat="1" ht="16.5" customHeight="1">
      <c r="A259" s="33"/>
      <c r="B259" s="150"/>
      <c r="C259" s="188" t="s">
        <v>470</v>
      </c>
      <c r="D259" s="188" t="s">
        <v>246</v>
      </c>
      <c r="E259" s="189" t="s">
        <v>1352</v>
      </c>
      <c r="F259" s="190" t="s">
        <v>1353</v>
      </c>
      <c r="G259" s="191" t="s">
        <v>243</v>
      </c>
      <c r="H259" s="192">
        <v>6</v>
      </c>
      <c r="I259" s="193"/>
      <c r="J259" s="194">
        <f>ROUND(I259*H259,2)</f>
        <v>0</v>
      </c>
      <c r="K259" s="190" t="s">
        <v>1</v>
      </c>
      <c r="L259" s="195"/>
      <c r="M259" s="196" t="s">
        <v>1</v>
      </c>
      <c r="N259" s="197" t="s">
        <v>41</v>
      </c>
      <c r="O259" s="59"/>
      <c r="P259" s="160">
        <f>O259*H259</f>
        <v>0</v>
      </c>
      <c r="Q259" s="160">
        <v>2.9999999999999997E-4</v>
      </c>
      <c r="R259" s="160">
        <f>Q259*H259</f>
        <v>1.8E-3</v>
      </c>
      <c r="S259" s="160">
        <v>0</v>
      </c>
      <c r="T259" s="16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2" t="s">
        <v>341</v>
      </c>
      <c r="AT259" s="162" t="s">
        <v>246</v>
      </c>
      <c r="AU259" s="162" t="s">
        <v>85</v>
      </c>
      <c r="AY259" s="18" t="s">
        <v>163</v>
      </c>
      <c r="BE259" s="163">
        <f>IF(N259="základní",J259,0)</f>
        <v>0</v>
      </c>
      <c r="BF259" s="163">
        <f>IF(N259="snížená",J259,0)</f>
        <v>0</v>
      </c>
      <c r="BG259" s="163">
        <f>IF(N259="zákl. přenesená",J259,0)</f>
        <v>0</v>
      </c>
      <c r="BH259" s="163">
        <f>IF(N259="sníž. přenesená",J259,0)</f>
        <v>0</v>
      </c>
      <c r="BI259" s="163">
        <f>IF(N259="nulová",J259,0)</f>
        <v>0</v>
      </c>
      <c r="BJ259" s="18" t="s">
        <v>83</v>
      </c>
      <c r="BK259" s="163">
        <f>ROUND(I259*H259,2)</f>
        <v>0</v>
      </c>
      <c r="BL259" s="18" t="s">
        <v>251</v>
      </c>
      <c r="BM259" s="162" t="s">
        <v>1354</v>
      </c>
    </row>
    <row r="260" spans="1:65" s="2" customFormat="1" ht="16.5" customHeight="1">
      <c r="A260" s="33"/>
      <c r="B260" s="150"/>
      <c r="C260" s="151" t="s">
        <v>476</v>
      </c>
      <c r="D260" s="151" t="s">
        <v>165</v>
      </c>
      <c r="E260" s="152" t="s">
        <v>1355</v>
      </c>
      <c r="F260" s="153" t="s">
        <v>1356</v>
      </c>
      <c r="G260" s="154" t="s">
        <v>314</v>
      </c>
      <c r="H260" s="155">
        <v>9</v>
      </c>
      <c r="I260" s="156"/>
      <c r="J260" s="157">
        <f>ROUND(I260*H260,2)</f>
        <v>0</v>
      </c>
      <c r="K260" s="153" t="s">
        <v>169</v>
      </c>
      <c r="L260" s="34"/>
      <c r="M260" s="158" t="s">
        <v>1</v>
      </c>
      <c r="N260" s="159" t="s">
        <v>41</v>
      </c>
      <c r="O260" s="59"/>
      <c r="P260" s="160">
        <f>O260*H260</f>
        <v>0</v>
      </c>
      <c r="Q260" s="160">
        <v>4.0999999999999999E-4</v>
      </c>
      <c r="R260" s="160">
        <f>Q260*H260</f>
        <v>3.6899999999999997E-3</v>
      </c>
      <c r="S260" s="160">
        <v>0</v>
      </c>
      <c r="T260" s="161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2" t="s">
        <v>251</v>
      </c>
      <c r="AT260" s="162" t="s">
        <v>165</v>
      </c>
      <c r="AU260" s="162" t="s">
        <v>85</v>
      </c>
      <c r="AY260" s="18" t="s">
        <v>163</v>
      </c>
      <c r="BE260" s="163">
        <f>IF(N260="základní",J260,0)</f>
        <v>0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8" t="s">
        <v>83</v>
      </c>
      <c r="BK260" s="163">
        <f>ROUND(I260*H260,2)</f>
        <v>0</v>
      </c>
      <c r="BL260" s="18" t="s">
        <v>251</v>
      </c>
      <c r="BM260" s="162" t="s">
        <v>1357</v>
      </c>
    </row>
    <row r="261" spans="1:65" s="13" customFormat="1" ht="11.25">
      <c r="B261" s="164"/>
      <c r="D261" s="165" t="s">
        <v>172</v>
      </c>
      <c r="E261" s="166" t="s">
        <v>1</v>
      </c>
      <c r="F261" s="167" t="s">
        <v>1358</v>
      </c>
      <c r="H261" s="168">
        <v>9</v>
      </c>
      <c r="I261" s="169"/>
      <c r="L261" s="164"/>
      <c r="M261" s="170"/>
      <c r="N261" s="171"/>
      <c r="O261" s="171"/>
      <c r="P261" s="171"/>
      <c r="Q261" s="171"/>
      <c r="R261" s="171"/>
      <c r="S261" s="171"/>
      <c r="T261" s="172"/>
      <c r="AT261" s="166" t="s">
        <v>172</v>
      </c>
      <c r="AU261" s="166" t="s">
        <v>85</v>
      </c>
      <c r="AV261" s="13" t="s">
        <v>85</v>
      </c>
      <c r="AW261" s="13" t="s">
        <v>32</v>
      </c>
      <c r="AX261" s="13" t="s">
        <v>83</v>
      </c>
      <c r="AY261" s="166" t="s">
        <v>163</v>
      </c>
    </row>
    <row r="262" spans="1:65" s="2" customFormat="1" ht="16.5" customHeight="1">
      <c r="A262" s="33"/>
      <c r="B262" s="150"/>
      <c r="C262" s="151" t="s">
        <v>482</v>
      </c>
      <c r="D262" s="151" t="s">
        <v>165</v>
      </c>
      <c r="E262" s="152" t="s">
        <v>1359</v>
      </c>
      <c r="F262" s="153" t="s">
        <v>1360</v>
      </c>
      <c r="G262" s="154" t="s">
        <v>314</v>
      </c>
      <c r="H262" s="155">
        <v>4</v>
      </c>
      <c r="I262" s="156"/>
      <c r="J262" s="157">
        <f>ROUND(I262*H262,2)</f>
        <v>0</v>
      </c>
      <c r="K262" s="153" t="s">
        <v>169</v>
      </c>
      <c r="L262" s="34"/>
      <c r="M262" s="158" t="s">
        <v>1</v>
      </c>
      <c r="N262" s="159" t="s">
        <v>41</v>
      </c>
      <c r="O262" s="59"/>
      <c r="P262" s="160">
        <f>O262*H262</f>
        <v>0</v>
      </c>
      <c r="Q262" s="160">
        <v>4.8000000000000001E-4</v>
      </c>
      <c r="R262" s="160">
        <f>Q262*H262</f>
        <v>1.92E-3</v>
      </c>
      <c r="S262" s="160">
        <v>0</v>
      </c>
      <c r="T262" s="16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2" t="s">
        <v>251</v>
      </c>
      <c r="AT262" s="162" t="s">
        <v>165</v>
      </c>
      <c r="AU262" s="162" t="s">
        <v>85</v>
      </c>
      <c r="AY262" s="18" t="s">
        <v>163</v>
      </c>
      <c r="BE262" s="163">
        <f>IF(N262="základní",J262,0)</f>
        <v>0</v>
      </c>
      <c r="BF262" s="163">
        <f>IF(N262="snížená",J262,0)</f>
        <v>0</v>
      </c>
      <c r="BG262" s="163">
        <f>IF(N262="zákl. přenesená",J262,0)</f>
        <v>0</v>
      </c>
      <c r="BH262" s="163">
        <f>IF(N262="sníž. přenesená",J262,0)</f>
        <v>0</v>
      </c>
      <c r="BI262" s="163">
        <f>IF(N262="nulová",J262,0)</f>
        <v>0</v>
      </c>
      <c r="BJ262" s="18" t="s">
        <v>83</v>
      </c>
      <c r="BK262" s="163">
        <f>ROUND(I262*H262,2)</f>
        <v>0</v>
      </c>
      <c r="BL262" s="18" t="s">
        <v>251</v>
      </c>
      <c r="BM262" s="162" t="s">
        <v>1361</v>
      </c>
    </row>
    <row r="263" spans="1:65" s="2" customFormat="1" ht="16.5" customHeight="1">
      <c r="A263" s="33"/>
      <c r="B263" s="150"/>
      <c r="C263" s="151" t="s">
        <v>488</v>
      </c>
      <c r="D263" s="151" t="s">
        <v>165</v>
      </c>
      <c r="E263" s="152" t="s">
        <v>1362</v>
      </c>
      <c r="F263" s="153" t="s">
        <v>1363</v>
      </c>
      <c r="G263" s="154" t="s">
        <v>314</v>
      </c>
      <c r="H263" s="155">
        <v>1</v>
      </c>
      <c r="I263" s="156"/>
      <c r="J263" s="157">
        <f>ROUND(I263*H263,2)</f>
        <v>0</v>
      </c>
      <c r="K263" s="153" t="s">
        <v>169</v>
      </c>
      <c r="L263" s="34"/>
      <c r="M263" s="158" t="s">
        <v>1</v>
      </c>
      <c r="N263" s="159" t="s">
        <v>41</v>
      </c>
      <c r="O263" s="59"/>
      <c r="P263" s="160">
        <f>O263*H263</f>
        <v>0</v>
      </c>
      <c r="Q263" s="160">
        <v>7.1000000000000002E-4</v>
      </c>
      <c r="R263" s="160">
        <f>Q263*H263</f>
        <v>7.1000000000000002E-4</v>
      </c>
      <c r="S263" s="160">
        <v>0</v>
      </c>
      <c r="T263" s="16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2" t="s">
        <v>251</v>
      </c>
      <c r="AT263" s="162" t="s">
        <v>165</v>
      </c>
      <c r="AU263" s="162" t="s">
        <v>85</v>
      </c>
      <c r="AY263" s="18" t="s">
        <v>163</v>
      </c>
      <c r="BE263" s="163">
        <f>IF(N263="základní",J263,0)</f>
        <v>0</v>
      </c>
      <c r="BF263" s="163">
        <f>IF(N263="snížená",J263,0)</f>
        <v>0</v>
      </c>
      <c r="BG263" s="163">
        <f>IF(N263="zákl. přenesená",J263,0)</f>
        <v>0</v>
      </c>
      <c r="BH263" s="163">
        <f>IF(N263="sníž. přenesená",J263,0)</f>
        <v>0</v>
      </c>
      <c r="BI263" s="163">
        <f>IF(N263="nulová",J263,0)</f>
        <v>0</v>
      </c>
      <c r="BJ263" s="18" t="s">
        <v>83</v>
      </c>
      <c r="BK263" s="163">
        <f>ROUND(I263*H263,2)</f>
        <v>0</v>
      </c>
      <c r="BL263" s="18" t="s">
        <v>251</v>
      </c>
      <c r="BM263" s="162" t="s">
        <v>1364</v>
      </c>
    </row>
    <row r="264" spans="1:65" s="2" customFormat="1" ht="16.5" customHeight="1">
      <c r="A264" s="33"/>
      <c r="B264" s="150"/>
      <c r="C264" s="151" t="s">
        <v>493</v>
      </c>
      <c r="D264" s="151" t="s">
        <v>165</v>
      </c>
      <c r="E264" s="152" t="s">
        <v>1365</v>
      </c>
      <c r="F264" s="153" t="s">
        <v>1366</v>
      </c>
      <c r="G264" s="154" t="s">
        <v>243</v>
      </c>
      <c r="H264" s="155">
        <v>7</v>
      </c>
      <c r="I264" s="156"/>
      <c r="J264" s="157">
        <f>ROUND(I264*H264,2)</f>
        <v>0</v>
      </c>
      <c r="K264" s="153" t="s">
        <v>169</v>
      </c>
      <c r="L264" s="34"/>
      <c r="M264" s="158" t="s">
        <v>1</v>
      </c>
      <c r="N264" s="159" t="s">
        <v>41</v>
      </c>
      <c r="O264" s="59"/>
      <c r="P264" s="160">
        <f>O264*H264</f>
        <v>0</v>
      </c>
      <c r="Q264" s="160">
        <v>0</v>
      </c>
      <c r="R264" s="160">
        <f>Q264*H264</f>
        <v>0</v>
      </c>
      <c r="S264" s="160">
        <v>0</v>
      </c>
      <c r="T264" s="161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2" t="s">
        <v>251</v>
      </c>
      <c r="AT264" s="162" t="s">
        <v>165</v>
      </c>
      <c r="AU264" s="162" t="s">
        <v>85</v>
      </c>
      <c r="AY264" s="18" t="s">
        <v>163</v>
      </c>
      <c r="BE264" s="163">
        <f>IF(N264="základní",J264,0)</f>
        <v>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8" t="s">
        <v>83</v>
      </c>
      <c r="BK264" s="163">
        <f>ROUND(I264*H264,2)</f>
        <v>0</v>
      </c>
      <c r="BL264" s="18" t="s">
        <v>251</v>
      </c>
      <c r="BM264" s="162" t="s">
        <v>1367</v>
      </c>
    </row>
    <row r="265" spans="1:65" s="13" customFormat="1" ht="11.25">
      <c r="B265" s="164"/>
      <c r="D265" s="165" t="s">
        <v>172</v>
      </c>
      <c r="E265" s="166" t="s">
        <v>1</v>
      </c>
      <c r="F265" s="167" t="s">
        <v>1368</v>
      </c>
      <c r="H265" s="168">
        <v>7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172</v>
      </c>
      <c r="AU265" s="166" t="s">
        <v>85</v>
      </c>
      <c r="AV265" s="13" t="s">
        <v>85</v>
      </c>
      <c r="AW265" s="13" t="s">
        <v>32</v>
      </c>
      <c r="AX265" s="13" t="s">
        <v>83</v>
      </c>
      <c r="AY265" s="166" t="s">
        <v>163</v>
      </c>
    </row>
    <row r="266" spans="1:65" s="2" customFormat="1" ht="16.5" customHeight="1">
      <c r="A266" s="33"/>
      <c r="B266" s="150"/>
      <c r="C266" s="151" t="s">
        <v>500</v>
      </c>
      <c r="D266" s="151" t="s">
        <v>165</v>
      </c>
      <c r="E266" s="152" t="s">
        <v>1369</v>
      </c>
      <c r="F266" s="153" t="s">
        <v>1370</v>
      </c>
      <c r="G266" s="154" t="s">
        <v>243</v>
      </c>
      <c r="H266" s="155">
        <v>2</v>
      </c>
      <c r="I266" s="156"/>
      <c r="J266" s="157">
        <f>ROUND(I266*H266,2)</f>
        <v>0</v>
      </c>
      <c r="K266" s="153" t="s">
        <v>169</v>
      </c>
      <c r="L266" s="34"/>
      <c r="M266" s="158" t="s">
        <v>1</v>
      </c>
      <c r="N266" s="159" t="s">
        <v>41</v>
      </c>
      <c r="O266" s="59"/>
      <c r="P266" s="160">
        <f>O266*H266</f>
        <v>0</v>
      </c>
      <c r="Q266" s="160">
        <v>0</v>
      </c>
      <c r="R266" s="160">
        <f>Q266*H266</f>
        <v>0</v>
      </c>
      <c r="S266" s="160">
        <v>0</v>
      </c>
      <c r="T266" s="161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2" t="s">
        <v>251</v>
      </c>
      <c r="AT266" s="162" t="s">
        <v>165</v>
      </c>
      <c r="AU266" s="162" t="s">
        <v>85</v>
      </c>
      <c r="AY266" s="18" t="s">
        <v>163</v>
      </c>
      <c r="BE266" s="163">
        <f>IF(N266="základní",J266,0)</f>
        <v>0</v>
      </c>
      <c r="BF266" s="163">
        <f>IF(N266="snížená",J266,0)</f>
        <v>0</v>
      </c>
      <c r="BG266" s="163">
        <f>IF(N266="zákl. přenesená",J266,0)</f>
        <v>0</v>
      </c>
      <c r="BH266" s="163">
        <f>IF(N266="sníž. přenesená",J266,0)</f>
        <v>0</v>
      </c>
      <c r="BI266" s="163">
        <f>IF(N266="nulová",J266,0)</f>
        <v>0</v>
      </c>
      <c r="BJ266" s="18" t="s">
        <v>83</v>
      </c>
      <c r="BK266" s="163">
        <f>ROUND(I266*H266,2)</f>
        <v>0</v>
      </c>
      <c r="BL266" s="18" t="s">
        <v>251</v>
      </c>
      <c r="BM266" s="162" t="s">
        <v>1371</v>
      </c>
    </row>
    <row r="267" spans="1:65" s="13" customFormat="1" ht="11.25">
      <c r="B267" s="164"/>
      <c r="D267" s="165" t="s">
        <v>172</v>
      </c>
      <c r="E267" s="166" t="s">
        <v>1</v>
      </c>
      <c r="F267" s="167" t="s">
        <v>1372</v>
      </c>
      <c r="H267" s="168">
        <v>2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172</v>
      </c>
      <c r="AU267" s="166" t="s">
        <v>85</v>
      </c>
      <c r="AV267" s="13" t="s">
        <v>85</v>
      </c>
      <c r="AW267" s="13" t="s">
        <v>32</v>
      </c>
      <c r="AX267" s="13" t="s">
        <v>83</v>
      </c>
      <c r="AY267" s="166" t="s">
        <v>163</v>
      </c>
    </row>
    <row r="268" spans="1:65" s="2" customFormat="1" ht="21.75" customHeight="1">
      <c r="A268" s="33"/>
      <c r="B268" s="150"/>
      <c r="C268" s="151" t="s">
        <v>505</v>
      </c>
      <c r="D268" s="151" t="s">
        <v>165</v>
      </c>
      <c r="E268" s="152" t="s">
        <v>1373</v>
      </c>
      <c r="F268" s="153" t="s">
        <v>1374</v>
      </c>
      <c r="G268" s="154" t="s">
        <v>243</v>
      </c>
      <c r="H268" s="155">
        <v>9</v>
      </c>
      <c r="I268" s="156"/>
      <c r="J268" s="157">
        <f>ROUND(I268*H268,2)</f>
        <v>0</v>
      </c>
      <c r="K268" s="153" t="s">
        <v>169</v>
      </c>
      <c r="L268" s="34"/>
      <c r="M268" s="158" t="s">
        <v>1</v>
      </c>
      <c r="N268" s="159" t="s">
        <v>41</v>
      </c>
      <c r="O268" s="59"/>
      <c r="P268" s="160">
        <f>O268*H268</f>
        <v>0</v>
      </c>
      <c r="Q268" s="160">
        <v>0</v>
      </c>
      <c r="R268" s="160">
        <f>Q268*H268</f>
        <v>0</v>
      </c>
      <c r="S268" s="160">
        <v>0</v>
      </c>
      <c r="T268" s="161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2" t="s">
        <v>251</v>
      </c>
      <c r="AT268" s="162" t="s">
        <v>165</v>
      </c>
      <c r="AU268" s="162" t="s">
        <v>85</v>
      </c>
      <c r="AY268" s="18" t="s">
        <v>163</v>
      </c>
      <c r="BE268" s="163">
        <f>IF(N268="základní",J268,0)</f>
        <v>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8" t="s">
        <v>83</v>
      </c>
      <c r="BK268" s="163">
        <f>ROUND(I268*H268,2)</f>
        <v>0</v>
      </c>
      <c r="BL268" s="18" t="s">
        <v>251</v>
      </c>
      <c r="BM268" s="162" t="s">
        <v>1375</v>
      </c>
    </row>
    <row r="269" spans="1:65" s="13" customFormat="1" ht="11.25">
      <c r="B269" s="164"/>
      <c r="D269" s="165" t="s">
        <v>172</v>
      </c>
      <c r="E269" s="166" t="s">
        <v>1</v>
      </c>
      <c r="F269" s="167" t="s">
        <v>1376</v>
      </c>
      <c r="H269" s="168">
        <v>9</v>
      </c>
      <c r="I269" s="169"/>
      <c r="L269" s="164"/>
      <c r="M269" s="170"/>
      <c r="N269" s="171"/>
      <c r="O269" s="171"/>
      <c r="P269" s="171"/>
      <c r="Q269" s="171"/>
      <c r="R269" s="171"/>
      <c r="S269" s="171"/>
      <c r="T269" s="172"/>
      <c r="AT269" s="166" t="s">
        <v>172</v>
      </c>
      <c r="AU269" s="166" t="s">
        <v>85</v>
      </c>
      <c r="AV269" s="13" t="s">
        <v>85</v>
      </c>
      <c r="AW269" s="13" t="s">
        <v>32</v>
      </c>
      <c r="AX269" s="13" t="s">
        <v>83</v>
      </c>
      <c r="AY269" s="166" t="s">
        <v>163</v>
      </c>
    </row>
    <row r="270" spans="1:65" s="2" customFormat="1" ht="16.5" customHeight="1">
      <c r="A270" s="33"/>
      <c r="B270" s="150"/>
      <c r="C270" s="151" t="s">
        <v>510</v>
      </c>
      <c r="D270" s="151" t="s">
        <v>165</v>
      </c>
      <c r="E270" s="152" t="s">
        <v>1377</v>
      </c>
      <c r="F270" s="153" t="s">
        <v>1378</v>
      </c>
      <c r="G270" s="154" t="s">
        <v>243</v>
      </c>
      <c r="H270" s="155">
        <v>1</v>
      </c>
      <c r="I270" s="156"/>
      <c r="J270" s="157">
        <f t="shared" ref="J270:J276" si="20">ROUND(I270*H270,2)</f>
        <v>0</v>
      </c>
      <c r="K270" s="153" t="s">
        <v>169</v>
      </c>
      <c r="L270" s="34"/>
      <c r="M270" s="158" t="s">
        <v>1</v>
      </c>
      <c r="N270" s="159" t="s">
        <v>41</v>
      </c>
      <c r="O270" s="59"/>
      <c r="P270" s="160">
        <f t="shared" ref="P270:P276" si="21">O270*H270</f>
        <v>0</v>
      </c>
      <c r="Q270" s="160">
        <v>5.6999999999999998E-4</v>
      </c>
      <c r="R270" s="160">
        <f t="shared" ref="R270:R276" si="22">Q270*H270</f>
        <v>5.6999999999999998E-4</v>
      </c>
      <c r="S270" s="160">
        <v>0</v>
      </c>
      <c r="T270" s="161">
        <f t="shared" ref="T270:T276" si="23"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2" t="s">
        <v>251</v>
      </c>
      <c r="AT270" s="162" t="s">
        <v>165</v>
      </c>
      <c r="AU270" s="162" t="s">
        <v>85</v>
      </c>
      <c r="AY270" s="18" t="s">
        <v>163</v>
      </c>
      <c r="BE270" s="163">
        <f t="shared" ref="BE270:BE276" si="24">IF(N270="základní",J270,0)</f>
        <v>0</v>
      </c>
      <c r="BF270" s="163">
        <f t="shared" ref="BF270:BF276" si="25">IF(N270="snížená",J270,0)</f>
        <v>0</v>
      </c>
      <c r="BG270" s="163">
        <f t="shared" ref="BG270:BG276" si="26">IF(N270="zákl. přenesená",J270,0)</f>
        <v>0</v>
      </c>
      <c r="BH270" s="163">
        <f t="shared" ref="BH270:BH276" si="27">IF(N270="sníž. přenesená",J270,0)</f>
        <v>0</v>
      </c>
      <c r="BI270" s="163">
        <f t="shared" ref="BI270:BI276" si="28">IF(N270="nulová",J270,0)</f>
        <v>0</v>
      </c>
      <c r="BJ270" s="18" t="s">
        <v>83</v>
      </c>
      <c r="BK270" s="163">
        <f t="shared" ref="BK270:BK276" si="29">ROUND(I270*H270,2)</f>
        <v>0</v>
      </c>
      <c r="BL270" s="18" t="s">
        <v>251</v>
      </c>
      <c r="BM270" s="162" t="s">
        <v>1379</v>
      </c>
    </row>
    <row r="271" spans="1:65" s="2" customFormat="1" ht="37.9" customHeight="1">
      <c r="A271" s="33"/>
      <c r="B271" s="150"/>
      <c r="C271" s="188" t="s">
        <v>515</v>
      </c>
      <c r="D271" s="188" t="s">
        <v>246</v>
      </c>
      <c r="E271" s="189" t="s">
        <v>1380</v>
      </c>
      <c r="F271" s="190" t="s">
        <v>1381</v>
      </c>
      <c r="G271" s="191" t="s">
        <v>243</v>
      </c>
      <c r="H271" s="192">
        <v>1</v>
      </c>
      <c r="I271" s="193"/>
      <c r="J271" s="194">
        <f t="shared" si="20"/>
        <v>0</v>
      </c>
      <c r="K271" s="190" t="s">
        <v>1</v>
      </c>
      <c r="L271" s="195"/>
      <c r="M271" s="196" t="s">
        <v>1</v>
      </c>
      <c r="N271" s="197" t="s">
        <v>41</v>
      </c>
      <c r="O271" s="59"/>
      <c r="P271" s="160">
        <f t="shared" si="21"/>
        <v>0</v>
      </c>
      <c r="Q271" s="160">
        <v>1.0200000000000001E-3</v>
      </c>
      <c r="R271" s="160">
        <f t="shared" si="22"/>
        <v>1.0200000000000001E-3</v>
      </c>
      <c r="S271" s="160">
        <v>0</v>
      </c>
      <c r="T271" s="161">
        <f t="shared" si="2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2" t="s">
        <v>341</v>
      </c>
      <c r="AT271" s="162" t="s">
        <v>246</v>
      </c>
      <c r="AU271" s="162" t="s">
        <v>85</v>
      </c>
      <c r="AY271" s="18" t="s">
        <v>163</v>
      </c>
      <c r="BE271" s="163">
        <f t="shared" si="24"/>
        <v>0</v>
      </c>
      <c r="BF271" s="163">
        <f t="shared" si="25"/>
        <v>0</v>
      </c>
      <c r="BG271" s="163">
        <f t="shared" si="26"/>
        <v>0</v>
      </c>
      <c r="BH271" s="163">
        <f t="shared" si="27"/>
        <v>0</v>
      </c>
      <c r="BI271" s="163">
        <f t="shared" si="28"/>
        <v>0</v>
      </c>
      <c r="BJ271" s="18" t="s">
        <v>83</v>
      </c>
      <c r="BK271" s="163">
        <f t="shared" si="29"/>
        <v>0</v>
      </c>
      <c r="BL271" s="18" t="s">
        <v>251</v>
      </c>
      <c r="BM271" s="162" t="s">
        <v>1382</v>
      </c>
    </row>
    <row r="272" spans="1:65" s="2" customFormat="1" ht="24.2" customHeight="1">
      <c r="A272" s="33"/>
      <c r="B272" s="150"/>
      <c r="C272" s="151" t="s">
        <v>519</v>
      </c>
      <c r="D272" s="151" t="s">
        <v>165</v>
      </c>
      <c r="E272" s="152" t="s">
        <v>1383</v>
      </c>
      <c r="F272" s="153" t="s">
        <v>1384</v>
      </c>
      <c r="G272" s="154" t="s">
        <v>243</v>
      </c>
      <c r="H272" s="155">
        <v>4</v>
      </c>
      <c r="I272" s="156"/>
      <c r="J272" s="157">
        <f t="shared" si="20"/>
        <v>0</v>
      </c>
      <c r="K272" s="153" t="s">
        <v>169</v>
      </c>
      <c r="L272" s="34"/>
      <c r="M272" s="158" t="s">
        <v>1</v>
      </c>
      <c r="N272" s="159" t="s">
        <v>41</v>
      </c>
      <c r="O272" s="59"/>
      <c r="P272" s="160">
        <f t="shared" si="21"/>
        <v>0</v>
      </c>
      <c r="Q272" s="160">
        <v>0</v>
      </c>
      <c r="R272" s="160">
        <f t="shared" si="22"/>
        <v>0</v>
      </c>
      <c r="S272" s="160">
        <v>0</v>
      </c>
      <c r="T272" s="161">
        <f t="shared" si="2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2" t="s">
        <v>251</v>
      </c>
      <c r="AT272" s="162" t="s">
        <v>165</v>
      </c>
      <c r="AU272" s="162" t="s">
        <v>85</v>
      </c>
      <c r="AY272" s="18" t="s">
        <v>163</v>
      </c>
      <c r="BE272" s="163">
        <f t="shared" si="24"/>
        <v>0</v>
      </c>
      <c r="BF272" s="163">
        <f t="shared" si="25"/>
        <v>0</v>
      </c>
      <c r="BG272" s="163">
        <f t="shared" si="26"/>
        <v>0</v>
      </c>
      <c r="BH272" s="163">
        <f t="shared" si="27"/>
        <v>0</v>
      </c>
      <c r="BI272" s="163">
        <f t="shared" si="28"/>
        <v>0</v>
      </c>
      <c r="BJ272" s="18" t="s">
        <v>83</v>
      </c>
      <c r="BK272" s="163">
        <f t="shared" si="29"/>
        <v>0</v>
      </c>
      <c r="BL272" s="18" t="s">
        <v>251</v>
      </c>
      <c r="BM272" s="162" t="s">
        <v>1385</v>
      </c>
    </row>
    <row r="273" spans="1:65" s="2" customFormat="1" ht="44.25" customHeight="1">
      <c r="A273" s="33"/>
      <c r="B273" s="150"/>
      <c r="C273" s="188" t="s">
        <v>524</v>
      </c>
      <c r="D273" s="188" t="s">
        <v>246</v>
      </c>
      <c r="E273" s="189" t="s">
        <v>1386</v>
      </c>
      <c r="F273" s="190" t="s">
        <v>1387</v>
      </c>
      <c r="G273" s="191" t="s">
        <v>243</v>
      </c>
      <c r="H273" s="192">
        <v>4</v>
      </c>
      <c r="I273" s="193"/>
      <c r="J273" s="194">
        <f t="shared" si="20"/>
        <v>0</v>
      </c>
      <c r="K273" s="190" t="s">
        <v>1</v>
      </c>
      <c r="L273" s="195"/>
      <c r="M273" s="196" t="s">
        <v>1</v>
      </c>
      <c r="N273" s="197" t="s">
        <v>41</v>
      </c>
      <c r="O273" s="59"/>
      <c r="P273" s="160">
        <f t="shared" si="21"/>
        <v>0</v>
      </c>
      <c r="Q273" s="160">
        <v>8.0000000000000004E-4</v>
      </c>
      <c r="R273" s="160">
        <f t="shared" si="22"/>
        <v>3.2000000000000002E-3</v>
      </c>
      <c r="S273" s="160">
        <v>0</v>
      </c>
      <c r="T273" s="161">
        <f t="shared" si="2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2" t="s">
        <v>341</v>
      </c>
      <c r="AT273" s="162" t="s">
        <v>246</v>
      </c>
      <c r="AU273" s="162" t="s">
        <v>85</v>
      </c>
      <c r="AY273" s="18" t="s">
        <v>163</v>
      </c>
      <c r="BE273" s="163">
        <f t="shared" si="24"/>
        <v>0</v>
      </c>
      <c r="BF273" s="163">
        <f t="shared" si="25"/>
        <v>0</v>
      </c>
      <c r="BG273" s="163">
        <f t="shared" si="26"/>
        <v>0</v>
      </c>
      <c r="BH273" s="163">
        <f t="shared" si="27"/>
        <v>0</v>
      </c>
      <c r="BI273" s="163">
        <f t="shared" si="28"/>
        <v>0</v>
      </c>
      <c r="BJ273" s="18" t="s">
        <v>83</v>
      </c>
      <c r="BK273" s="163">
        <f t="shared" si="29"/>
        <v>0</v>
      </c>
      <c r="BL273" s="18" t="s">
        <v>251</v>
      </c>
      <c r="BM273" s="162" t="s">
        <v>1388</v>
      </c>
    </row>
    <row r="274" spans="1:65" s="2" customFormat="1" ht="16.5" customHeight="1">
      <c r="A274" s="33"/>
      <c r="B274" s="150"/>
      <c r="C274" s="151" t="s">
        <v>529</v>
      </c>
      <c r="D274" s="151" t="s">
        <v>165</v>
      </c>
      <c r="E274" s="152" t="s">
        <v>1389</v>
      </c>
      <c r="F274" s="153" t="s">
        <v>1390</v>
      </c>
      <c r="G274" s="154" t="s">
        <v>243</v>
      </c>
      <c r="H274" s="155">
        <v>2</v>
      </c>
      <c r="I274" s="156"/>
      <c r="J274" s="157">
        <f t="shared" si="20"/>
        <v>0</v>
      </c>
      <c r="K274" s="153" t="s">
        <v>169</v>
      </c>
      <c r="L274" s="34"/>
      <c r="M274" s="158" t="s">
        <v>1</v>
      </c>
      <c r="N274" s="159" t="s">
        <v>41</v>
      </c>
      <c r="O274" s="59"/>
      <c r="P274" s="160">
        <f t="shared" si="21"/>
        <v>0</v>
      </c>
      <c r="Q274" s="160">
        <v>2.9E-4</v>
      </c>
      <c r="R274" s="160">
        <f t="shared" si="22"/>
        <v>5.8E-4</v>
      </c>
      <c r="S274" s="160">
        <v>0</v>
      </c>
      <c r="T274" s="161">
        <f t="shared" si="2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2" t="s">
        <v>251</v>
      </c>
      <c r="AT274" s="162" t="s">
        <v>165</v>
      </c>
      <c r="AU274" s="162" t="s">
        <v>85</v>
      </c>
      <c r="AY274" s="18" t="s">
        <v>163</v>
      </c>
      <c r="BE274" s="163">
        <f t="shared" si="24"/>
        <v>0</v>
      </c>
      <c r="BF274" s="163">
        <f t="shared" si="25"/>
        <v>0</v>
      </c>
      <c r="BG274" s="163">
        <f t="shared" si="26"/>
        <v>0</v>
      </c>
      <c r="BH274" s="163">
        <f t="shared" si="27"/>
        <v>0</v>
      </c>
      <c r="BI274" s="163">
        <f t="shared" si="28"/>
        <v>0</v>
      </c>
      <c r="BJ274" s="18" t="s">
        <v>83</v>
      </c>
      <c r="BK274" s="163">
        <f t="shared" si="29"/>
        <v>0</v>
      </c>
      <c r="BL274" s="18" t="s">
        <v>251</v>
      </c>
      <c r="BM274" s="162" t="s">
        <v>1391</v>
      </c>
    </row>
    <row r="275" spans="1:65" s="2" customFormat="1" ht="24.2" customHeight="1">
      <c r="A275" s="33"/>
      <c r="B275" s="150"/>
      <c r="C275" s="151" t="s">
        <v>535</v>
      </c>
      <c r="D275" s="151" t="s">
        <v>165</v>
      </c>
      <c r="E275" s="152" t="s">
        <v>1392</v>
      </c>
      <c r="F275" s="153" t="s">
        <v>1393</v>
      </c>
      <c r="G275" s="154" t="s">
        <v>243</v>
      </c>
      <c r="H275" s="155">
        <v>4</v>
      </c>
      <c r="I275" s="156"/>
      <c r="J275" s="157">
        <f t="shared" si="20"/>
        <v>0</v>
      </c>
      <c r="K275" s="153" t="s">
        <v>169</v>
      </c>
      <c r="L275" s="34"/>
      <c r="M275" s="158" t="s">
        <v>1</v>
      </c>
      <c r="N275" s="159" t="s">
        <v>41</v>
      </c>
      <c r="O275" s="59"/>
      <c r="P275" s="160">
        <f t="shared" si="21"/>
        <v>0</v>
      </c>
      <c r="Q275" s="160">
        <v>5.1000000000000004E-4</v>
      </c>
      <c r="R275" s="160">
        <f t="shared" si="22"/>
        <v>2.0400000000000001E-3</v>
      </c>
      <c r="S275" s="160">
        <v>0</v>
      </c>
      <c r="T275" s="161">
        <f t="shared" si="2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2" t="s">
        <v>251</v>
      </c>
      <c r="AT275" s="162" t="s">
        <v>165</v>
      </c>
      <c r="AU275" s="162" t="s">
        <v>85</v>
      </c>
      <c r="AY275" s="18" t="s">
        <v>163</v>
      </c>
      <c r="BE275" s="163">
        <f t="shared" si="24"/>
        <v>0</v>
      </c>
      <c r="BF275" s="163">
        <f t="shared" si="25"/>
        <v>0</v>
      </c>
      <c r="BG275" s="163">
        <f t="shared" si="26"/>
        <v>0</v>
      </c>
      <c r="BH275" s="163">
        <f t="shared" si="27"/>
        <v>0</v>
      </c>
      <c r="BI275" s="163">
        <f t="shared" si="28"/>
        <v>0</v>
      </c>
      <c r="BJ275" s="18" t="s">
        <v>83</v>
      </c>
      <c r="BK275" s="163">
        <f t="shared" si="29"/>
        <v>0</v>
      </c>
      <c r="BL275" s="18" t="s">
        <v>251</v>
      </c>
      <c r="BM275" s="162" t="s">
        <v>1394</v>
      </c>
    </row>
    <row r="276" spans="1:65" s="2" customFormat="1" ht="21.75" customHeight="1">
      <c r="A276" s="33"/>
      <c r="B276" s="150"/>
      <c r="C276" s="151" t="s">
        <v>539</v>
      </c>
      <c r="D276" s="151" t="s">
        <v>165</v>
      </c>
      <c r="E276" s="152" t="s">
        <v>1395</v>
      </c>
      <c r="F276" s="153" t="s">
        <v>1396</v>
      </c>
      <c r="G276" s="154" t="s">
        <v>314</v>
      </c>
      <c r="H276" s="155">
        <v>49</v>
      </c>
      <c r="I276" s="156"/>
      <c r="J276" s="157">
        <f t="shared" si="20"/>
        <v>0</v>
      </c>
      <c r="K276" s="153" t="s">
        <v>169</v>
      </c>
      <c r="L276" s="34"/>
      <c r="M276" s="158" t="s">
        <v>1</v>
      </c>
      <c r="N276" s="159" t="s">
        <v>41</v>
      </c>
      <c r="O276" s="59"/>
      <c r="P276" s="160">
        <f t="shared" si="21"/>
        <v>0</v>
      </c>
      <c r="Q276" s="160">
        <v>0</v>
      </c>
      <c r="R276" s="160">
        <f t="shared" si="22"/>
        <v>0</v>
      </c>
      <c r="S276" s="160">
        <v>0</v>
      </c>
      <c r="T276" s="161">
        <f t="shared" si="2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2" t="s">
        <v>251</v>
      </c>
      <c r="AT276" s="162" t="s">
        <v>165</v>
      </c>
      <c r="AU276" s="162" t="s">
        <v>85</v>
      </c>
      <c r="AY276" s="18" t="s">
        <v>163</v>
      </c>
      <c r="BE276" s="163">
        <f t="shared" si="24"/>
        <v>0</v>
      </c>
      <c r="BF276" s="163">
        <f t="shared" si="25"/>
        <v>0</v>
      </c>
      <c r="BG276" s="163">
        <f t="shared" si="26"/>
        <v>0</v>
      </c>
      <c r="BH276" s="163">
        <f t="shared" si="27"/>
        <v>0</v>
      </c>
      <c r="BI276" s="163">
        <f t="shared" si="28"/>
        <v>0</v>
      </c>
      <c r="BJ276" s="18" t="s">
        <v>83</v>
      </c>
      <c r="BK276" s="163">
        <f t="shared" si="29"/>
        <v>0</v>
      </c>
      <c r="BL276" s="18" t="s">
        <v>251</v>
      </c>
      <c r="BM276" s="162" t="s">
        <v>1397</v>
      </c>
    </row>
    <row r="277" spans="1:65" s="13" customFormat="1" ht="11.25">
      <c r="B277" s="164"/>
      <c r="D277" s="165" t="s">
        <v>172</v>
      </c>
      <c r="E277" s="166" t="s">
        <v>1</v>
      </c>
      <c r="F277" s="167" t="s">
        <v>1398</v>
      </c>
      <c r="H277" s="168">
        <v>49</v>
      </c>
      <c r="I277" s="169"/>
      <c r="L277" s="164"/>
      <c r="M277" s="170"/>
      <c r="N277" s="171"/>
      <c r="O277" s="171"/>
      <c r="P277" s="171"/>
      <c r="Q277" s="171"/>
      <c r="R277" s="171"/>
      <c r="S277" s="171"/>
      <c r="T277" s="172"/>
      <c r="AT277" s="166" t="s">
        <v>172</v>
      </c>
      <c r="AU277" s="166" t="s">
        <v>85</v>
      </c>
      <c r="AV277" s="13" t="s">
        <v>85</v>
      </c>
      <c r="AW277" s="13" t="s">
        <v>32</v>
      </c>
      <c r="AX277" s="13" t="s">
        <v>83</v>
      </c>
      <c r="AY277" s="166" t="s">
        <v>163</v>
      </c>
    </row>
    <row r="278" spans="1:65" s="2" customFormat="1" ht="24.2" customHeight="1">
      <c r="A278" s="33"/>
      <c r="B278" s="150"/>
      <c r="C278" s="151" t="s">
        <v>543</v>
      </c>
      <c r="D278" s="151" t="s">
        <v>165</v>
      </c>
      <c r="E278" s="152" t="s">
        <v>1399</v>
      </c>
      <c r="F278" s="153" t="s">
        <v>1400</v>
      </c>
      <c r="G278" s="154" t="s">
        <v>621</v>
      </c>
      <c r="H278" s="198"/>
      <c r="I278" s="156"/>
      <c r="J278" s="157">
        <f>ROUND(I278*H278,2)</f>
        <v>0</v>
      </c>
      <c r="K278" s="153" t="s">
        <v>169</v>
      </c>
      <c r="L278" s="34"/>
      <c r="M278" s="158" t="s">
        <v>1</v>
      </c>
      <c r="N278" s="159" t="s">
        <v>41</v>
      </c>
      <c r="O278" s="59"/>
      <c r="P278" s="160">
        <f>O278*H278</f>
        <v>0</v>
      </c>
      <c r="Q278" s="160">
        <v>0</v>
      </c>
      <c r="R278" s="160">
        <f>Q278*H278</f>
        <v>0</v>
      </c>
      <c r="S278" s="160">
        <v>0</v>
      </c>
      <c r="T278" s="161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2" t="s">
        <v>251</v>
      </c>
      <c r="AT278" s="162" t="s">
        <v>165</v>
      </c>
      <c r="AU278" s="162" t="s">
        <v>85</v>
      </c>
      <c r="AY278" s="18" t="s">
        <v>163</v>
      </c>
      <c r="BE278" s="163">
        <f>IF(N278="základní",J278,0)</f>
        <v>0</v>
      </c>
      <c r="BF278" s="163">
        <f>IF(N278="snížená",J278,0)</f>
        <v>0</v>
      </c>
      <c r="BG278" s="163">
        <f>IF(N278="zákl. přenesená",J278,0)</f>
        <v>0</v>
      </c>
      <c r="BH278" s="163">
        <f>IF(N278="sníž. přenesená",J278,0)</f>
        <v>0</v>
      </c>
      <c r="BI278" s="163">
        <f>IF(N278="nulová",J278,0)</f>
        <v>0</v>
      </c>
      <c r="BJ278" s="18" t="s">
        <v>83</v>
      </c>
      <c r="BK278" s="163">
        <f>ROUND(I278*H278,2)</f>
        <v>0</v>
      </c>
      <c r="BL278" s="18" t="s">
        <v>251</v>
      </c>
      <c r="BM278" s="162" t="s">
        <v>1401</v>
      </c>
    </row>
    <row r="279" spans="1:65" s="12" customFormat="1" ht="22.9" customHeight="1">
      <c r="B279" s="137"/>
      <c r="D279" s="138" t="s">
        <v>75</v>
      </c>
      <c r="E279" s="148" t="s">
        <v>1402</v>
      </c>
      <c r="F279" s="148" t="s">
        <v>1403</v>
      </c>
      <c r="I279" s="140"/>
      <c r="J279" s="149">
        <f>BK279</f>
        <v>0</v>
      </c>
      <c r="L279" s="137"/>
      <c r="M279" s="142"/>
      <c r="N279" s="143"/>
      <c r="O279" s="143"/>
      <c r="P279" s="144">
        <f>SUM(P280:P298)</f>
        <v>0</v>
      </c>
      <c r="Q279" s="143"/>
      <c r="R279" s="144">
        <f>SUM(R280:R298)</f>
        <v>0.12645999999999999</v>
      </c>
      <c r="S279" s="143"/>
      <c r="T279" s="145">
        <f>SUM(T280:T298)</f>
        <v>0</v>
      </c>
      <c r="AR279" s="138" t="s">
        <v>85</v>
      </c>
      <c r="AT279" s="146" t="s">
        <v>75</v>
      </c>
      <c r="AU279" s="146" t="s">
        <v>83</v>
      </c>
      <c r="AY279" s="138" t="s">
        <v>163</v>
      </c>
      <c r="BK279" s="147">
        <f>SUM(BK280:BK298)</f>
        <v>0</v>
      </c>
    </row>
    <row r="280" spans="1:65" s="2" customFormat="1" ht="24.2" customHeight="1">
      <c r="A280" s="33"/>
      <c r="B280" s="150"/>
      <c r="C280" s="151" t="s">
        <v>547</v>
      </c>
      <c r="D280" s="151" t="s">
        <v>165</v>
      </c>
      <c r="E280" s="152" t="s">
        <v>1404</v>
      </c>
      <c r="F280" s="153" t="s">
        <v>1405</v>
      </c>
      <c r="G280" s="154" t="s">
        <v>314</v>
      </c>
      <c r="H280" s="155">
        <v>31</v>
      </c>
      <c r="I280" s="156"/>
      <c r="J280" s="157">
        <f>ROUND(I280*H280,2)</f>
        <v>0</v>
      </c>
      <c r="K280" s="153" t="s">
        <v>169</v>
      </c>
      <c r="L280" s="34"/>
      <c r="M280" s="158" t="s">
        <v>1</v>
      </c>
      <c r="N280" s="159" t="s">
        <v>41</v>
      </c>
      <c r="O280" s="59"/>
      <c r="P280" s="160">
        <f>O280*H280</f>
        <v>0</v>
      </c>
      <c r="Q280" s="160">
        <v>8.4000000000000003E-4</v>
      </c>
      <c r="R280" s="160">
        <f>Q280*H280</f>
        <v>2.6040000000000001E-2</v>
      </c>
      <c r="S280" s="160">
        <v>0</v>
      </c>
      <c r="T280" s="161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2" t="s">
        <v>251</v>
      </c>
      <c r="AT280" s="162" t="s">
        <v>165</v>
      </c>
      <c r="AU280" s="162" t="s">
        <v>85</v>
      </c>
      <c r="AY280" s="18" t="s">
        <v>163</v>
      </c>
      <c r="BE280" s="163">
        <f>IF(N280="základní",J280,0)</f>
        <v>0</v>
      </c>
      <c r="BF280" s="163">
        <f>IF(N280="snížená",J280,0)</f>
        <v>0</v>
      </c>
      <c r="BG280" s="163">
        <f>IF(N280="zákl. přenesená",J280,0)</f>
        <v>0</v>
      </c>
      <c r="BH280" s="163">
        <f>IF(N280="sníž. přenesená",J280,0)</f>
        <v>0</v>
      </c>
      <c r="BI280" s="163">
        <f>IF(N280="nulová",J280,0)</f>
        <v>0</v>
      </c>
      <c r="BJ280" s="18" t="s">
        <v>83</v>
      </c>
      <c r="BK280" s="163">
        <f>ROUND(I280*H280,2)</f>
        <v>0</v>
      </c>
      <c r="BL280" s="18" t="s">
        <v>251</v>
      </c>
      <c r="BM280" s="162" t="s">
        <v>1406</v>
      </c>
    </row>
    <row r="281" spans="1:65" s="2" customFormat="1" ht="24.2" customHeight="1">
      <c r="A281" s="33"/>
      <c r="B281" s="150"/>
      <c r="C281" s="151" t="s">
        <v>553</v>
      </c>
      <c r="D281" s="151" t="s">
        <v>165</v>
      </c>
      <c r="E281" s="152" t="s">
        <v>1407</v>
      </c>
      <c r="F281" s="153" t="s">
        <v>1408</v>
      </c>
      <c r="G281" s="154" t="s">
        <v>314</v>
      </c>
      <c r="H281" s="155">
        <v>47</v>
      </c>
      <c r="I281" s="156"/>
      <c r="J281" s="157">
        <f>ROUND(I281*H281,2)</f>
        <v>0</v>
      </c>
      <c r="K281" s="153" t="s">
        <v>169</v>
      </c>
      <c r="L281" s="34"/>
      <c r="M281" s="158" t="s">
        <v>1</v>
      </c>
      <c r="N281" s="159" t="s">
        <v>41</v>
      </c>
      <c r="O281" s="59"/>
      <c r="P281" s="160">
        <f>O281*H281</f>
        <v>0</v>
      </c>
      <c r="Q281" s="160">
        <v>1.16E-3</v>
      </c>
      <c r="R281" s="160">
        <f>Q281*H281</f>
        <v>5.4519999999999999E-2</v>
      </c>
      <c r="S281" s="160">
        <v>0</v>
      </c>
      <c r="T281" s="161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2" t="s">
        <v>251</v>
      </c>
      <c r="AT281" s="162" t="s">
        <v>165</v>
      </c>
      <c r="AU281" s="162" t="s">
        <v>85</v>
      </c>
      <c r="AY281" s="18" t="s">
        <v>163</v>
      </c>
      <c r="BE281" s="163">
        <f>IF(N281="základní",J281,0)</f>
        <v>0</v>
      </c>
      <c r="BF281" s="163">
        <f>IF(N281="snížená",J281,0)</f>
        <v>0</v>
      </c>
      <c r="BG281" s="163">
        <f>IF(N281="zákl. přenesená",J281,0)</f>
        <v>0</v>
      </c>
      <c r="BH281" s="163">
        <f>IF(N281="sníž. přenesená",J281,0)</f>
        <v>0</v>
      </c>
      <c r="BI281" s="163">
        <f>IF(N281="nulová",J281,0)</f>
        <v>0</v>
      </c>
      <c r="BJ281" s="18" t="s">
        <v>83</v>
      </c>
      <c r="BK281" s="163">
        <f>ROUND(I281*H281,2)</f>
        <v>0</v>
      </c>
      <c r="BL281" s="18" t="s">
        <v>251</v>
      </c>
      <c r="BM281" s="162" t="s">
        <v>1409</v>
      </c>
    </row>
    <row r="282" spans="1:65" s="2" customFormat="1" ht="24.2" customHeight="1">
      <c r="A282" s="33"/>
      <c r="B282" s="150"/>
      <c r="C282" s="151" t="s">
        <v>559</v>
      </c>
      <c r="D282" s="151" t="s">
        <v>165</v>
      </c>
      <c r="E282" s="152" t="s">
        <v>1410</v>
      </c>
      <c r="F282" s="153" t="s">
        <v>1411</v>
      </c>
      <c r="G282" s="154" t="s">
        <v>314</v>
      </c>
      <c r="H282" s="155">
        <v>13</v>
      </c>
      <c r="I282" s="156"/>
      <c r="J282" s="157">
        <f>ROUND(I282*H282,2)</f>
        <v>0</v>
      </c>
      <c r="K282" s="153" t="s">
        <v>169</v>
      </c>
      <c r="L282" s="34"/>
      <c r="M282" s="158" t="s">
        <v>1</v>
      </c>
      <c r="N282" s="159" t="s">
        <v>41</v>
      </c>
      <c r="O282" s="59"/>
      <c r="P282" s="160">
        <f>O282*H282</f>
        <v>0</v>
      </c>
      <c r="Q282" s="160">
        <v>1.4400000000000001E-3</v>
      </c>
      <c r="R282" s="160">
        <f>Q282*H282</f>
        <v>1.8720000000000001E-2</v>
      </c>
      <c r="S282" s="160">
        <v>0</v>
      </c>
      <c r="T282" s="161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2" t="s">
        <v>251</v>
      </c>
      <c r="AT282" s="162" t="s">
        <v>165</v>
      </c>
      <c r="AU282" s="162" t="s">
        <v>85</v>
      </c>
      <c r="AY282" s="18" t="s">
        <v>163</v>
      </c>
      <c r="BE282" s="163">
        <f>IF(N282="základní",J282,0)</f>
        <v>0</v>
      </c>
      <c r="BF282" s="163">
        <f>IF(N282="snížená",J282,0)</f>
        <v>0</v>
      </c>
      <c r="BG282" s="163">
        <f>IF(N282="zákl. přenesená",J282,0)</f>
        <v>0</v>
      </c>
      <c r="BH282" s="163">
        <f>IF(N282="sníž. přenesená",J282,0)</f>
        <v>0</v>
      </c>
      <c r="BI282" s="163">
        <f>IF(N282="nulová",J282,0)</f>
        <v>0</v>
      </c>
      <c r="BJ282" s="18" t="s">
        <v>83</v>
      </c>
      <c r="BK282" s="163">
        <f>ROUND(I282*H282,2)</f>
        <v>0</v>
      </c>
      <c r="BL282" s="18" t="s">
        <v>251</v>
      </c>
      <c r="BM282" s="162" t="s">
        <v>1412</v>
      </c>
    </row>
    <row r="283" spans="1:65" s="2" customFormat="1" ht="37.9" customHeight="1">
      <c r="A283" s="33"/>
      <c r="B283" s="150"/>
      <c r="C283" s="151" t="s">
        <v>566</v>
      </c>
      <c r="D283" s="151" t="s">
        <v>165</v>
      </c>
      <c r="E283" s="152" t="s">
        <v>1413</v>
      </c>
      <c r="F283" s="153" t="s">
        <v>1414</v>
      </c>
      <c r="G283" s="154" t="s">
        <v>314</v>
      </c>
      <c r="H283" s="155">
        <v>16</v>
      </c>
      <c r="I283" s="156"/>
      <c r="J283" s="157">
        <f>ROUND(I283*H283,2)</f>
        <v>0</v>
      </c>
      <c r="K283" s="153" t="s">
        <v>169</v>
      </c>
      <c r="L283" s="34"/>
      <c r="M283" s="158" t="s">
        <v>1</v>
      </c>
      <c r="N283" s="159" t="s">
        <v>41</v>
      </c>
      <c r="O283" s="59"/>
      <c r="P283" s="160">
        <f>O283*H283</f>
        <v>0</v>
      </c>
      <c r="Q283" s="160">
        <v>4.0000000000000003E-5</v>
      </c>
      <c r="R283" s="160">
        <f>Q283*H283</f>
        <v>6.4000000000000005E-4</v>
      </c>
      <c r="S283" s="160">
        <v>0</v>
      </c>
      <c r="T283" s="161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2" t="s">
        <v>251</v>
      </c>
      <c r="AT283" s="162" t="s">
        <v>165</v>
      </c>
      <c r="AU283" s="162" t="s">
        <v>85</v>
      </c>
      <c r="AY283" s="18" t="s">
        <v>163</v>
      </c>
      <c r="BE283" s="163">
        <f>IF(N283="základní",J283,0)</f>
        <v>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18" t="s">
        <v>83</v>
      </c>
      <c r="BK283" s="163">
        <f>ROUND(I283*H283,2)</f>
        <v>0</v>
      </c>
      <c r="BL283" s="18" t="s">
        <v>251</v>
      </c>
      <c r="BM283" s="162" t="s">
        <v>1415</v>
      </c>
    </row>
    <row r="284" spans="1:65" s="2" customFormat="1" ht="37.9" customHeight="1">
      <c r="A284" s="33"/>
      <c r="B284" s="150"/>
      <c r="C284" s="151" t="s">
        <v>574</v>
      </c>
      <c r="D284" s="151" t="s">
        <v>165</v>
      </c>
      <c r="E284" s="152" t="s">
        <v>1416</v>
      </c>
      <c r="F284" s="153" t="s">
        <v>1417</v>
      </c>
      <c r="G284" s="154" t="s">
        <v>314</v>
      </c>
      <c r="H284" s="155">
        <v>38</v>
      </c>
      <c r="I284" s="156"/>
      <c r="J284" s="157">
        <f>ROUND(I284*H284,2)</f>
        <v>0</v>
      </c>
      <c r="K284" s="153" t="s">
        <v>169</v>
      </c>
      <c r="L284" s="34"/>
      <c r="M284" s="158" t="s">
        <v>1</v>
      </c>
      <c r="N284" s="159" t="s">
        <v>41</v>
      </c>
      <c r="O284" s="59"/>
      <c r="P284" s="160">
        <f>O284*H284</f>
        <v>0</v>
      </c>
      <c r="Q284" s="160">
        <v>4.0000000000000003E-5</v>
      </c>
      <c r="R284" s="160">
        <f>Q284*H284</f>
        <v>1.5200000000000001E-3</v>
      </c>
      <c r="S284" s="160">
        <v>0</v>
      </c>
      <c r="T284" s="161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2" t="s">
        <v>251</v>
      </c>
      <c r="AT284" s="162" t="s">
        <v>165</v>
      </c>
      <c r="AU284" s="162" t="s">
        <v>85</v>
      </c>
      <c r="AY284" s="18" t="s">
        <v>163</v>
      </c>
      <c r="BE284" s="163">
        <f>IF(N284="základní",J284,0)</f>
        <v>0</v>
      </c>
      <c r="BF284" s="163">
        <f>IF(N284="snížená",J284,0)</f>
        <v>0</v>
      </c>
      <c r="BG284" s="163">
        <f>IF(N284="zákl. přenesená",J284,0)</f>
        <v>0</v>
      </c>
      <c r="BH284" s="163">
        <f>IF(N284="sníž. přenesená",J284,0)</f>
        <v>0</v>
      </c>
      <c r="BI284" s="163">
        <f>IF(N284="nulová",J284,0)</f>
        <v>0</v>
      </c>
      <c r="BJ284" s="18" t="s">
        <v>83</v>
      </c>
      <c r="BK284" s="163">
        <f>ROUND(I284*H284,2)</f>
        <v>0</v>
      </c>
      <c r="BL284" s="18" t="s">
        <v>251</v>
      </c>
      <c r="BM284" s="162" t="s">
        <v>1418</v>
      </c>
    </row>
    <row r="285" spans="1:65" s="13" customFormat="1" ht="11.25">
      <c r="B285" s="164"/>
      <c r="D285" s="165" t="s">
        <v>172</v>
      </c>
      <c r="E285" s="166" t="s">
        <v>1</v>
      </c>
      <c r="F285" s="167" t="s">
        <v>1419</v>
      </c>
      <c r="H285" s="168">
        <v>38</v>
      </c>
      <c r="I285" s="169"/>
      <c r="L285" s="164"/>
      <c r="M285" s="170"/>
      <c r="N285" s="171"/>
      <c r="O285" s="171"/>
      <c r="P285" s="171"/>
      <c r="Q285" s="171"/>
      <c r="R285" s="171"/>
      <c r="S285" s="171"/>
      <c r="T285" s="172"/>
      <c r="AT285" s="166" t="s">
        <v>172</v>
      </c>
      <c r="AU285" s="166" t="s">
        <v>85</v>
      </c>
      <c r="AV285" s="13" t="s">
        <v>85</v>
      </c>
      <c r="AW285" s="13" t="s">
        <v>32</v>
      </c>
      <c r="AX285" s="13" t="s">
        <v>83</v>
      </c>
      <c r="AY285" s="166" t="s">
        <v>163</v>
      </c>
    </row>
    <row r="286" spans="1:65" s="2" customFormat="1" ht="37.9" customHeight="1">
      <c r="A286" s="33"/>
      <c r="B286" s="150"/>
      <c r="C286" s="151" t="s">
        <v>578</v>
      </c>
      <c r="D286" s="151" t="s">
        <v>165</v>
      </c>
      <c r="E286" s="152" t="s">
        <v>1420</v>
      </c>
      <c r="F286" s="153" t="s">
        <v>1421</v>
      </c>
      <c r="G286" s="154" t="s">
        <v>314</v>
      </c>
      <c r="H286" s="155">
        <v>15</v>
      </c>
      <c r="I286" s="156"/>
      <c r="J286" s="157">
        <f t="shared" ref="J286:J295" si="30">ROUND(I286*H286,2)</f>
        <v>0</v>
      </c>
      <c r="K286" s="153" t="s">
        <v>169</v>
      </c>
      <c r="L286" s="34"/>
      <c r="M286" s="158" t="s">
        <v>1</v>
      </c>
      <c r="N286" s="159" t="s">
        <v>41</v>
      </c>
      <c r="O286" s="59"/>
      <c r="P286" s="160">
        <f t="shared" ref="P286:P295" si="31">O286*H286</f>
        <v>0</v>
      </c>
      <c r="Q286" s="160">
        <v>6.9999999999999994E-5</v>
      </c>
      <c r="R286" s="160">
        <f t="shared" ref="R286:R295" si="32">Q286*H286</f>
        <v>1.0499999999999999E-3</v>
      </c>
      <c r="S286" s="160">
        <v>0</v>
      </c>
      <c r="T286" s="161">
        <f t="shared" ref="T286:T295" si="33"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2" t="s">
        <v>251</v>
      </c>
      <c r="AT286" s="162" t="s">
        <v>165</v>
      </c>
      <c r="AU286" s="162" t="s">
        <v>85</v>
      </c>
      <c r="AY286" s="18" t="s">
        <v>163</v>
      </c>
      <c r="BE286" s="163">
        <f t="shared" ref="BE286:BE295" si="34">IF(N286="základní",J286,0)</f>
        <v>0</v>
      </c>
      <c r="BF286" s="163">
        <f t="shared" ref="BF286:BF295" si="35">IF(N286="snížená",J286,0)</f>
        <v>0</v>
      </c>
      <c r="BG286" s="163">
        <f t="shared" ref="BG286:BG295" si="36">IF(N286="zákl. přenesená",J286,0)</f>
        <v>0</v>
      </c>
      <c r="BH286" s="163">
        <f t="shared" ref="BH286:BH295" si="37">IF(N286="sníž. přenesená",J286,0)</f>
        <v>0</v>
      </c>
      <c r="BI286" s="163">
        <f t="shared" ref="BI286:BI295" si="38">IF(N286="nulová",J286,0)</f>
        <v>0</v>
      </c>
      <c r="BJ286" s="18" t="s">
        <v>83</v>
      </c>
      <c r="BK286" s="163">
        <f t="shared" ref="BK286:BK295" si="39">ROUND(I286*H286,2)</f>
        <v>0</v>
      </c>
      <c r="BL286" s="18" t="s">
        <v>251</v>
      </c>
      <c r="BM286" s="162" t="s">
        <v>1422</v>
      </c>
    </row>
    <row r="287" spans="1:65" s="2" customFormat="1" ht="37.9" customHeight="1">
      <c r="A287" s="33"/>
      <c r="B287" s="150"/>
      <c r="C287" s="151" t="s">
        <v>583</v>
      </c>
      <c r="D287" s="151" t="s">
        <v>165</v>
      </c>
      <c r="E287" s="152" t="s">
        <v>1423</v>
      </c>
      <c r="F287" s="153" t="s">
        <v>1424</v>
      </c>
      <c r="G287" s="154" t="s">
        <v>314</v>
      </c>
      <c r="H287" s="155">
        <v>22</v>
      </c>
      <c r="I287" s="156"/>
      <c r="J287" s="157">
        <f t="shared" si="30"/>
        <v>0</v>
      </c>
      <c r="K287" s="153" t="s">
        <v>169</v>
      </c>
      <c r="L287" s="34"/>
      <c r="M287" s="158" t="s">
        <v>1</v>
      </c>
      <c r="N287" s="159" t="s">
        <v>41</v>
      </c>
      <c r="O287" s="59"/>
      <c r="P287" s="160">
        <f t="shared" si="31"/>
        <v>0</v>
      </c>
      <c r="Q287" s="160">
        <v>9.0000000000000006E-5</v>
      </c>
      <c r="R287" s="160">
        <f t="shared" si="32"/>
        <v>1.98E-3</v>
      </c>
      <c r="S287" s="160">
        <v>0</v>
      </c>
      <c r="T287" s="161">
        <f t="shared" si="3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2" t="s">
        <v>251</v>
      </c>
      <c r="AT287" s="162" t="s">
        <v>165</v>
      </c>
      <c r="AU287" s="162" t="s">
        <v>85</v>
      </c>
      <c r="AY287" s="18" t="s">
        <v>163</v>
      </c>
      <c r="BE287" s="163">
        <f t="shared" si="34"/>
        <v>0</v>
      </c>
      <c r="BF287" s="163">
        <f t="shared" si="35"/>
        <v>0</v>
      </c>
      <c r="BG287" s="163">
        <f t="shared" si="36"/>
        <v>0</v>
      </c>
      <c r="BH287" s="163">
        <f t="shared" si="37"/>
        <v>0</v>
      </c>
      <c r="BI287" s="163">
        <f t="shared" si="38"/>
        <v>0</v>
      </c>
      <c r="BJ287" s="18" t="s">
        <v>83</v>
      </c>
      <c r="BK287" s="163">
        <f t="shared" si="39"/>
        <v>0</v>
      </c>
      <c r="BL287" s="18" t="s">
        <v>251</v>
      </c>
      <c r="BM287" s="162" t="s">
        <v>1425</v>
      </c>
    </row>
    <row r="288" spans="1:65" s="2" customFormat="1" ht="21.75" customHeight="1">
      <c r="A288" s="33"/>
      <c r="B288" s="150"/>
      <c r="C288" s="151" t="s">
        <v>588</v>
      </c>
      <c r="D288" s="151" t="s">
        <v>165</v>
      </c>
      <c r="E288" s="152" t="s">
        <v>1426</v>
      </c>
      <c r="F288" s="153" t="s">
        <v>1427</v>
      </c>
      <c r="G288" s="154" t="s">
        <v>1428</v>
      </c>
      <c r="H288" s="155">
        <v>2</v>
      </c>
      <c r="I288" s="156"/>
      <c r="J288" s="157">
        <f t="shared" si="30"/>
        <v>0</v>
      </c>
      <c r="K288" s="153" t="s">
        <v>169</v>
      </c>
      <c r="L288" s="34"/>
      <c r="M288" s="158" t="s">
        <v>1</v>
      </c>
      <c r="N288" s="159" t="s">
        <v>41</v>
      </c>
      <c r="O288" s="59"/>
      <c r="P288" s="160">
        <f t="shared" si="31"/>
        <v>0</v>
      </c>
      <c r="Q288" s="160">
        <v>2.1000000000000001E-4</v>
      </c>
      <c r="R288" s="160">
        <f t="shared" si="32"/>
        <v>4.2000000000000002E-4</v>
      </c>
      <c r="S288" s="160">
        <v>0</v>
      </c>
      <c r="T288" s="161">
        <f t="shared" si="3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2" t="s">
        <v>251</v>
      </c>
      <c r="AT288" s="162" t="s">
        <v>165</v>
      </c>
      <c r="AU288" s="162" t="s">
        <v>85</v>
      </c>
      <c r="AY288" s="18" t="s">
        <v>163</v>
      </c>
      <c r="BE288" s="163">
        <f t="shared" si="34"/>
        <v>0</v>
      </c>
      <c r="BF288" s="163">
        <f t="shared" si="35"/>
        <v>0</v>
      </c>
      <c r="BG288" s="163">
        <f t="shared" si="36"/>
        <v>0</v>
      </c>
      <c r="BH288" s="163">
        <f t="shared" si="37"/>
        <v>0</v>
      </c>
      <c r="BI288" s="163">
        <f t="shared" si="38"/>
        <v>0</v>
      </c>
      <c r="BJ288" s="18" t="s">
        <v>83</v>
      </c>
      <c r="BK288" s="163">
        <f t="shared" si="39"/>
        <v>0</v>
      </c>
      <c r="BL288" s="18" t="s">
        <v>251</v>
      </c>
      <c r="BM288" s="162" t="s">
        <v>1429</v>
      </c>
    </row>
    <row r="289" spans="1:65" s="2" customFormat="1" ht="24.2" customHeight="1">
      <c r="A289" s="33"/>
      <c r="B289" s="150"/>
      <c r="C289" s="151" t="s">
        <v>591</v>
      </c>
      <c r="D289" s="151" t="s">
        <v>165</v>
      </c>
      <c r="E289" s="152" t="s">
        <v>1430</v>
      </c>
      <c r="F289" s="153" t="s">
        <v>1431</v>
      </c>
      <c r="G289" s="154" t="s">
        <v>243</v>
      </c>
      <c r="H289" s="155">
        <v>2</v>
      </c>
      <c r="I289" s="156"/>
      <c r="J289" s="157">
        <f t="shared" si="30"/>
        <v>0</v>
      </c>
      <c r="K289" s="153" t="s">
        <v>169</v>
      </c>
      <c r="L289" s="34"/>
      <c r="M289" s="158" t="s">
        <v>1</v>
      </c>
      <c r="N289" s="159" t="s">
        <v>41</v>
      </c>
      <c r="O289" s="59"/>
      <c r="P289" s="160">
        <f t="shared" si="31"/>
        <v>0</v>
      </c>
      <c r="Q289" s="160">
        <v>2.2000000000000001E-4</v>
      </c>
      <c r="R289" s="160">
        <f t="shared" si="32"/>
        <v>4.4000000000000002E-4</v>
      </c>
      <c r="S289" s="160">
        <v>0</v>
      </c>
      <c r="T289" s="161">
        <f t="shared" si="3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2" t="s">
        <v>251</v>
      </c>
      <c r="AT289" s="162" t="s">
        <v>165</v>
      </c>
      <c r="AU289" s="162" t="s">
        <v>85</v>
      </c>
      <c r="AY289" s="18" t="s">
        <v>163</v>
      </c>
      <c r="BE289" s="163">
        <f t="shared" si="34"/>
        <v>0</v>
      </c>
      <c r="BF289" s="163">
        <f t="shared" si="35"/>
        <v>0</v>
      </c>
      <c r="BG289" s="163">
        <f t="shared" si="36"/>
        <v>0</v>
      </c>
      <c r="BH289" s="163">
        <f t="shared" si="37"/>
        <v>0</v>
      </c>
      <c r="BI289" s="163">
        <f t="shared" si="38"/>
        <v>0</v>
      </c>
      <c r="BJ289" s="18" t="s">
        <v>83</v>
      </c>
      <c r="BK289" s="163">
        <f t="shared" si="39"/>
        <v>0</v>
      </c>
      <c r="BL289" s="18" t="s">
        <v>251</v>
      </c>
      <c r="BM289" s="162" t="s">
        <v>1432</v>
      </c>
    </row>
    <row r="290" spans="1:65" s="2" customFormat="1" ht="21.75" customHeight="1">
      <c r="A290" s="33"/>
      <c r="B290" s="150"/>
      <c r="C290" s="151" t="s">
        <v>595</v>
      </c>
      <c r="D290" s="151" t="s">
        <v>165</v>
      </c>
      <c r="E290" s="152" t="s">
        <v>1433</v>
      </c>
      <c r="F290" s="153" t="s">
        <v>1434</v>
      </c>
      <c r="G290" s="154" t="s">
        <v>243</v>
      </c>
      <c r="H290" s="155">
        <v>3</v>
      </c>
      <c r="I290" s="156"/>
      <c r="J290" s="157">
        <f t="shared" si="30"/>
        <v>0</v>
      </c>
      <c r="K290" s="153" t="s">
        <v>169</v>
      </c>
      <c r="L290" s="34"/>
      <c r="M290" s="158" t="s">
        <v>1</v>
      </c>
      <c r="N290" s="159" t="s">
        <v>41</v>
      </c>
      <c r="O290" s="59"/>
      <c r="P290" s="160">
        <f t="shared" si="31"/>
        <v>0</v>
      </c>
      <c r="Q290" s="160">
        <v>5.0000000000000001E-4</v>
      </c>
      <c r="R290" s="160">
        <f t="shared" si="32"/>
        <v>1.5E-3</v>
      </c>
      <c r="S290" s="160">
        <v>0</v>
      </c>
      <c r="T290" s="161">
        <f t="shared" si="3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2" t="s">
        <v>251</v>
      </c>
      <c r="AT290" s="162" t="s">
        <v>165</v>
      </c>
      <c r="AU290" s="162" t="s">
        <v>85</v>
      </c>
      <c r="AY290" s="18" t="s">
        <v>163</v>
      </c>
      <c r="BE290" s="163">
        <f t="shared" si="34"/>
        <v>0</v>
      </c>
      <c r="BF290" s="163">
        <f t="shared" si="35"/>
        <v>0</v>
      </c>
      <c r="BG290" s="163">
        <f t="shared" si="36"/>
        <v>0</v>
      </c>
      <c r="BH290" s="163">
        <f t="shared" si="37"/>
        <v>0</v>
      </c>
      <c r="BI290" s="163">
        <f t="shared" si="38"/>
        <v>0</v>
      </c>
      <c r="BJ290" s="18" t="s">
        <v>83</v>
      </c>
      <c r="BK290" s="163">
        <f t="shared" si="39"/>
        <v>0</v>
      </c>
      <c r="BL290" s="18" t="s">
        <v>251</v>
      </c>
      <c r="BM290" s="162" t="s">
        <v>1435</v>
      </c>
    </row>
    <row r="291" spans="1:65" s="2" customFormat="1" ht="24.2" customHeight="1">
      <c r="A291" s="33"/>
      <c r="B291" s="150"/>
      <c r="C291" s="151" t="s">
        <v>600</v>
      </c>
      <c r="D291" s="151" t="s">
        <v>165</v>
      </c>
      <c r="E291" s="152" t="s">
        <v>1436</v>
      </c>
      <c r="F291" s="153" t="s">
        <v>1437</v>
      </c>
      <c r="G291" s="154" t="s">
        <v>243</v>
      </c>
      <c r="H291" s="155">
        <v>1</v>
      </c>
      <c r="I291" s="156"/>
      <c r="J291" s="157">
        <f t="shared" si="30"/>
        <v>0</v>
      </c>
      <c r="K291" s="153" t="s">
        <v>169</v>
      </c>
      <c r="L291" s="34"/>
      <c r="M291" s="158" t="s">
        <v>1</v>
      </c>
      <c r="N291" s="159" t="s">
        <v>41</v>
      </c>
      <c r="O291" s="59"/>
      <c r="P291" s="160">
        <f t="shared" si="31"/>
        <v>0</v>
      </c>
      <c r="Q291" s="160">
        <v>4.0000000000000002E-4</v>
      </c>
      <c r="R291" s="160">
        <f t="shared" si="32"/>
        <v>4.0000000000000002E-4</v>
      </c>
      <c r="S291" s="160">
        <v>0</v>
      </c>
      <c r="T291" s="161">
        <f t="shared" si="3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2" t="s">
        <v>251</v>
      </c>
      <c r="AT291" s="162" t="s">
        <v>165</v>
      </c>
      <c r="AU291" s="162" t="s">
        <v>85</v>
      </c>
      <c r="AY291" s="18" t="s">
        <v>163</v>
      </c>
      <c r="BE291" s="163">
        <f t="shared" si="34"/>
        <v>0</v>
      </c>
      <c r="BF291" s="163">
        <f t="shared" si="35"/>
        <v>0</v>
      </c>
      <c r="BG291" s="163">
        <f t="shared" si="36"/>
        <v>0</v>
      </c>
      <c r="BH291" s="163">
        <f t="shared" si="37"/>
        <v>0</v>
      </c>
      <c r="BI291" s="163">
        <f t="shared" si="38"/>
        <v>0</v>
      </c>
      <c r="BJ291" s="18" t="s">
        <v>83</v>
      </c>
      <c r="BK291" s="163">
        <f t="shared" si="39"/>
        <v>0</v>
      </c>
      <c r="BL291" s="18" t="s">
        <v>251</v>
      </c>
      <c r="BM291" s="162" t="s">
        <v>1438</v>
      </c>
    </row>
    <row r="292" spans="1:65" s="2" customFormat="1" ht="21.75" customHeight="1">
      <c r="A292" s="33"/>
      <c r="B292" s="150"/>
      <c r="C292" s="151" t="s">
        <v>604</v>
      </c>
      <c r="D292" s="151" t="s">
        <v>165</v>
      </c>
      <c r="E292" s="152" t="s">
        <v>1439</v>
      </c>
      <c r="F292" s="153" t="s">
        <v>1440</v>
      </c>
      <c r="G292" s="154" t="s">
        <v>243</v>
      </c>
      <c r="H292" s="155">
        <v>1</v>
      </c>
      <c r="I292" s="156"/>
      <c r="J292" s="157">
        <f t="shared" si="30"/>
        <v>0</v>
      </c>
      <c r="K292" s="153" t="s">
        <v>169</v>
      </c>
      <c r="L292" s="34"/>
      <c r="M292" s="158" t="s">
        <v>1</v>
      </c>
      <c r="N292" s="159" t="s">
        <v>41</v>
      </c>
      <c r="O292" s="59"/>
      <c r="P292" s="160">
        <f t="shared" si="31"/>
        <v>0</v>
      </c>
      <c r="Q292" s="160">
        <v>3.1E-4</v>
      </c>
      <c r="R292" s="160">
        <f t="shared" si="32"/>
        <v>3.1E-4</v>
      </c>
      <c r="S292" s="160">
        <v>0</v>
      </c>
      <c r="T292" s="161">
        <f t="shared" si="33"/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2" t="s">
        <v>251</v>
      </c>
      <c r="AT292" s="162" t="s">
        <v>165</v>
      </c>
      <c r="AU292" s="162" t="s">
        <v>85</v>
      </c>
      <c r="AY292" s="18" t="s">
        <v>163</v>
      </c>
      <c r="BE292" s="163">
        <f t="shared" si="34"/>
        <v>0</v>
      </c>
      <c r="BF292" s="163">
        <f t="shared" si="35"/>
        <v>0</v>
      </c>
      <c r="BG292" s="163">
        <f t="shared" si="36"/>
        <v>0</v>
      </c>
      <c r="BH292" s="163">
        <f t="shared" si="37"/>
        <v>0</v>
      </c>
      <c r="BI292" s="163">
        <f t="shared" si="38"/>
        <v>0</v>
      </c>
      <c r="BJ292" s="18" t="s">
        <v>83</v>
      </c>
      <c r="BK292" s="163">
        <f t="shared" si="39"/>
        <v>0</v>
      </c>
      <c r="BL292" s="18" t="s">
        <v>251</v>
      </c>
      <c r="BM292" s="162" t="s">
        <v>1441</v>
      </c>
    </row>
    <row r="293" spans="1:65" s="2" customFormat="1" ht="21.75" customHeight="1">
      <c r="A293" s="33"/>
      <c r="B293" s="150"/>
      <c r="C293" s="151" t="s">
        <v>607</v>
      </c>
      <c r="D293" s="151" t="s">
        <v>165</v>
      </c>
      <c r="E293" s="152" t="s">
        <v>1442</v>
      </c>
      <c r="F293" s="153" t="s">
        <v>1443</v>
      </c>
      <c r="G293" s="154" t="s">
        <v>243</v>
      </c>
      <c r="H293" s="155">
        <v>1</v>
      </c>
      <c r="I293" s="156"/>
      <c r="J293" s="157">
        <f t="shared" si="30"/>
        <v>0</v>
      </c>
      <c r="K293" s="153" t="s">
        <v>169</v>
      </c>
      <c r="L293" s="34"/>
      <c r="M293" s="158" t="s">
        <v>1</v>
      </c>
      <c r="N293" s="159" t="s">
        <v>41</v>
      </c>
      <c r="O293" s="59"/>
      <c r="P293" s="160">
        <f t="shared" si="31"/>
        <v>0</v>
      </c>
      <c r="Q293" s="160">
        <v>2.0000000000000002E-5</v>
      </c>
      <c r="R293" s="160">
        <f t="shared" si="32"/>
        <v>2.0000000000000002E-5</v>
      </c>
      <c r="S293" s="160">
        <v>0</v>
      </c>
      <c r="T293" s="161">
        <f t="shared" si="3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2" t="s">
        <v>251</v>
      </c>
      <c r="AT293" s="162" t="s">
        <v>165</v>
      </c>
      <c r="AU293" s="162" t="s">
        <v>85</v>
      </c>
      <c r="AY293" s="18" t="s">
        <v>163</v>
      </c>
      <c r="BE293" s="163">
        <f t="shared" si="34"/>
        <v>0</v>
      </c>
      <c r="BF293" s="163">
        <f t="shared" si="35"/>
        <v>0</v>
      </c>
      <c r="BG293" s="163">
        <f t="shared" si="36"/>
        <v>0</v>
      </c>
      <c r="BH293" s="163">
        <f t="shared" si="37"/>
        <v>0</v>
      </c>
      <c r="BI293" s="163">
        <f t="shared" si="38"/>
        <v>0</v>
      </c>
      <c r="BJ293" s="18" t="s">
        <v>83</v>
      </c>
      <c r="BK293" s="163">
        <f t="shared" si="39"/>
        <v>0</v>
      </c>
      <c r="BL293" s="18" t="s">
        <v>251</v>
      </c>
      <c r="BM293" s="162" t="s">
        <v>1444</v>
      </c>
    </row>
    <row r="294" spans="1:65" s="2" customFormat="1" ht="16.5" customHeight="1">
      <c r="A294" s="33"/>
      <c r="B294" s="150"/>
      <c r="C294" s="188" t="s">
        <v>613</v>
      </c>
      <c r="D294" s="188" t="s">
        <v>246</v>
      </c>
      <c r="E294" s="189" t="s">
        <v>1445</v>
      </c>
      <c r="F294" s="190" t="s">
        <v>1446</v>
      </c>
      <c r="G294" s="191" t="s">
        <v>243</v>
      </c>
      <c r="H294" s="192">
        <v>1</v>
      </c>
      <c r="I294" s="193"/>
      <c r="J294" s="194">
        <f t="shared" si="30"/>
        <v>0</v>
      </c>
      <c r="K294" s="190" t="s">
        <v>1</v>
      </c>
      <c r="L294" s="195"/>
      <c r="M294" s="196" t="s">
        <v>1</v>
      </c>
      <c r="N294" s="197" t="s">
        <v>41</v>
      </c>
      <c r="O294" s="59"/>
      <c r="P294" s="160">
        <f t="shared" si="31"/>
        <v>0</v>
      </c>
      <c r="Q294" s="160">
        <v>6.9999999999999999E-4</v>
      </c>
      <c r="R294" s="160">
        <f t="shared" si="32"/>
        <v>6.9999999999999999E-4</v>
      </c>
      <c r="S294" s="160">
        <v>0</v>
      </c>
      <c r="T294" s="161">
        <f t="shared" si="3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2" t="s">
        <v>341</v>
      </c>
      <c r="AT294" s="162" t="s">
        <v>246</v>
      </c>
      <c r="AU294" s="162" t="s">
        <v>85</v>
      </c>
      <c r="AY294" s="18" t="s">
        <v>163</v>
      </c>
      <c r="BE294" s="163">
        <f t="shared" si="34"/>
        <v>0</v>
      </c>
      <c r="BF294" s="163">
        <f t="shared" si="35"/>
        <v>0</v>
      </c>
      <c r="BG294" s="163">
        <f t="shared" si="36"/>
        <v>0</v>
      </c>
      <c r="BH294" s="163">
        <f t="shared" si="37"/>
        <v>0</v>
      </c>
      <c r="BI294" s="163">
        <f t="shared" si="38"/>
        <v>0</v>
      </c>
      <c r="BJ294" s="18" t="s">
        <v>83</v>
      </c>
      <c r="BK294" s="163">
        <f t="shared" si="39"/>
        <v>0</v>
      </c>
      <c r="BL294" s="18" t="s">
        <v>251</v>
      </c>
      <c r="BM294" s="162" t="s">
        <v>1447</v>
      </c>
    </row>
    <row r="295" spans="1:65" s="2" customFormat="1" ht="24.2" customHeight="1">
      <c r="A295" s="33"/>
      <c r="B295" s="150"/>
      <c r="C295" s="151" t="s">
        <v>618</v>
      </c>
      <c r="D295" s="151" t="s">
        <v>165</v>
      </c>
      <c r="E295" s="152" t="s">
        <v>1448</v>
      </c>
      <c r="F295" s="153" t="s">
        <v>1449</v>
      </c>
      <c r="G295" s="154" t="s">
        <v>314</v>
      </c>
      <c r="H295" s="155">
        <v>91</v>
      </c>
      <c r="I295" s="156"/>
      <c r="J295" s="157">
        <f t="shared" si="30"/>
        <v>0</v>
      </c>
      <c r="K295" s="153" t="s">
        <v>169</v>
      </c>
      <c r="L295" s="34"/>
      <c r="M295" s="158" t="s">
        <v>1</v>
      </c>
      <c r="N295" s="159" t="s">
        <v>41</v>
      </c>
      <c r="O295" s="59"/>
      <c r="P295" s="160">
        <f t="shared" si="31"/>
        <v>0</v>
      </c>
      <c r="Q295" s="160">
        <v>1.9000000000000001E-4</v>
      </c>
      <c r="R295" s="160">
        <f t="shared" si="32"/>
        <v>1.729E-2</v>
      </c>
      <c r="S295" s="160">
        <v>0</v>
      </c>
      <c r="T295" s="161">
        <f t="shared" si="3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2" t="s">
        <v>251</v>
      </c>
      <c r="AT295" s="162" t="s">
        <v>165</v>
      </c>
      <c r="AU295" s="162" t="s">
        <v>85</v>
      </c>
      <c r="AY295" s="18" t="s">
        <v>163</v>
      </c>
      <c r="BE295" s="163">
        <f t="shared" si="34"/>
        <v>0</v>
      </c>
      <c r="BF295" s="163">
        <f t="shared" si="35"/>
        <v>0</v>
      </c>
      <c r="BG295" s="163">
        <f t="shared" si="36"/>
        <v>0</v>
      </c>
      <c r="BH295" s="163">
        <f t="shared" si="37"/>
        <v>0</v>
      </c>
      <c r="BI295" s="163">
        <f t="shared" si="38"/>
        <v>0</v>
      </c>
      <c r="BJ295" s="18" t="s">
        <v>83</v>
      </c>
      <c r="BK295" s="163">
        <f t="shared" si="39"/>
        <v>0</v>
      </c>
      <c r="BL295" s="18" t="s">
        <v>251</v>
      </c>
      <c r="BM295" s="162" t="s">
        <v>1450</v>
      </c>
    </row>
    <row r="296" spans="1:65" s="13" customFormat="1" ht="11.25">
      <c r="B296" s="164"/>
      <c r="D296" s="165" t="s">
        <v>172</v>
      </c>
      <c r="E296" s="166" t="s">
        <v>1</v>
      </c>
      <c r="F296" s="167" t="s">
        <v>1451</v>
      </c>
      <c r="H296" s="168">
        <v>91</v>
      </c>
      <c r="I296" s="169"/>
      <c r="L296" s="164"/>
      <c r="M296" s="170"/>
      <c r="N296" s="171"/>
      <c r="O296" s="171"/>
      <c r="P296" s="171"/>
      <c r="Q296" s="171"/>
      <c r="R296" s="171"/>
      <c r="S296" s="171"/>
      <c r="T296" s="172"/>
      <c r="AT296" s="166" t="s">
        <v>172</v>
      </c>
      <c r="AU296" s="166" t="s">
        <v>85</v>
      </c>
      <c r="AV296" s="13" t="s">
        <v>85</v>
      </c>
      <c r="AW296" s="13" t="s">
        <v>32</v>
      </c>
      <c r="AX296" s="13" t="s">
        <v>83</v>
      </c>
      <c r="AY296" s="166" t="s">
        <v>163</v>
      </c>
    </row>
    <row r="297" spans="1:65" s="2" customFormat="1" ht="21.75" customHeight="1">
      <c r="A297" s="33"/>
      <c r="B297" s="150"/>
      <c r="C297" s="151" t="s">
        <v>625</v>
      </c>
      <c r="D297" s="151" t="s">
        <v>165</v>
      </c>
      <c r="E297" s="152" t="s">
        <v>1452</v>
      </c>
      <c r="F297" s="153" t="s">
        <v>1453</v>
      </c>
      <c r="G297" s="154" t="s">
        <v>314</v>
      </c>
      <c r="H297" s="155">
        <v>91</v>
      </c>
      <c r="I297" s="156"/>
      <c r="J297" s="157">
        <f>ROUND(I297*H297,2)</f>
        <v>0</v>
      </c>
      <c r="K297" s="153" t="s">
        <v>169</v>
      </c>
      <c r="L297" s="34"/>
      <c r="M297" s="158" t="s">
        <v>1</v>
      </c>
      <c r="N297" s="159" t="s">
        <v>41</v>
      </c>
      <c r="O297" s="59"/>
      <c r="P297" s="160">
        <f>O297*H297</f>
        <v>0</v>
      </c>
      <c r="Q297" s="160">
        <v>1.0000000000000001E-5</v>
      </c>
      <c r="R297" s="160">
        <f>Q297*H297</f>
        <v>9.1000000000000011E-4</v>
      </c>
      <c r="S297" s="160">
        <v>0</v>
      </c>
      <c r="T297" s="161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2" t="s">
        <v>251</v>
      </c>
      <c r="AT297" s="162" t="s">
        <v>165</v>
      </c>
      <c r="AU297" s="162" t="s">
        <v>85</v>
      </c>
      <c r="AY297" s="18" t="s">
        <v>163</v>
      </c>
      <c r="BE297" s="163">
        <f>IF(N297="základní",J297,0)</f>
        <v>0</v>
      </c>
      <c r="BF297" s="163">
        <f>IF(N297="snížená",J297,0)</f>
        <v>0</v>
      </c>
      <c r="BG297" s="163">
        <f>IF(N297="zákl. přenesená",J297,0)</f>
        <v>0</v>
      </c>
      <c r="BH297" s="163">
        <f>IF(N297="sníž. přenesená",J297,0)</f>
        <v>0</v>
      </c>
      <c r="BI297" s="163">
        <f>IF(N297="nulová",J297,0)</f>
        <v>0</v>
      </c>
      <c r="BJ297" s="18" t="s">
        <v>83</v>
      </c>
      <c r="BK297" s="163">
        <f>ROUND(I297*H297,2)</f>
        <v>0</v>
      </c>
      <c r="BL297" s="18" t="s">
        <v>251</v>
      </c>
      <c r="BM297" s="162" t="s">
        <v>1454</v>
      </c>
    </row>
    <row r="298" spans="1:65" s="2" customFormat="1" ht="24.2" customHeight="1">
      <c r="A298" s="33"/>
      <c r="B298" s="150"/>
      <c r="C298" s="151" t="s">
        <v>631</v>
      </c>
      <c r="D298" s="151" t="s">
        <v>165</v>
      </c>
      <c r="E298" s="152" t="s">
        <v>1455</v>
      </c>
      <c r="F298" s="153" t="s">
        <v>1456</v>
      </c>
      <c r="G298" s="154" t="s">
        <v>621</v>
      </c>
      <c r="H298" s="198"/>
      <c r="I298" s="156"/>
      <c r="J298" s="157">
        <f>ROUND(I298*H298,2)</f>
        <v>0</v>
      </c>
      <c r="K298" s="153" t="s">
        <v>169</v>
      </c>
      <c r="L298" s="34"/>
      <c r="M298" s="158" t="s">
        <v>1</v>
      </c>
      <c r="N298" s="159" t="s">
        <v>41</v>
      </c>
      <c r="O298" s="59"/>
      <c r="P298" s="160">
        <f>O298*H298</f>
        <v>0</v>
      </c>
      <c r="Q298" s="160">
        <v>0</v>
      </c>
      <c r="R298" s="160">
        <f>Q298*H298</f>
        <v>0</v>
      </c>
      <c r="S298" s="160">
        <v>0</v>
      </c>
      <c r="T298" s="161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2" t="s">
        <v>251</v>
      </c>
      <c r="AT298" s="162" t="s">
        <v>165</v>
      </c>
      <c r="AU298" s="162" t="s">
        <v>85</v>
      </c>
      <c r="AY298" s="18" t="s">
        <v>163</v>
      </c>
      <c r="BE298" s="163">
        <f>IF(N298="základní",J298,0)</f>
        <v>0</v>
      </c>
      <c r="BF298" s="163">
        <f>IF(N298="snížená",J298,0)</f>
        <v>0</v>
      </c>
      <c r="BG298" s="163">
        <f>IF(N298="zákl. přenesená",J298,0)</f>
        <v>0</v>
      </c>
      <c r="BH298" s="163">
        <f>IF(N298="sníž. přenesená",J298,0)</f>
        <v>0</v>
      </c>
      <c r="BI298" s="163">
        <f>IF(N298="nulová",J298,0)</f>
        <v>0</v>
      </c>
      <c r="BJ298" s="18" t="s">
        <v>83</v>
      </c>
      <c r="BK298" s="163">
        <f>ROUND(I298*H298,2)</f>
        <v>0</v>
      </c>
      <c r="BL298" s="18" t="s">
        <v>251</v>
      </c>
      <c r="BM298" s="162" t="s">
        <v>1457</v>
      </c>
    </row>
    <row r="299" spans="1:65" s="12" customFormat="1" ht="22.9" customHeight="1">
      <c r="B299" s="137"/>
      <c r="D299" s="138" t="s">
        <v>75</v>
      </c>
      <c r="E299" s="148" t="s">
        <v>1458</v>
      </c>
      <c r="F299" s="148" t="s">
        <v>1459</v>
      </c>
      <c r="I299" s="140"/>
      <c r="J299" s="149">
        <f>BK299</f>
        <v>0</v>
      </c>
      <c r="L299" s="137"/>
      <c r="M299" s="142"/>
      <c r="N299" s="143"/>
      <c r="O299" s="143"/>
      <c r="P299" s="144">
        <f>P300</f>
        <v>0</v>
      </c>
      <c r="Q299" s="143"/>
      <c r="R299" s="144">
        <f>R300</f>
        <v>8.4999999999999995E-4</v>
      </c>
      <c r="S299" s="143"/>
      <c r="T299" s="145">
        <f>T300</f>
        <v>0</v>
      </c>
      <c r="AR299" s="138" t="s">
        <v>85</v>
      </c>
      <c r="AT299" s="146" t="s">
        <v>75</v>
      </c>
      <c r="AU299" s="146" t="s">
        <v>83</v>
      </c>
      <c r="AY299" s="138" t="s">
        <v>163</v>
      </c>
      <c r="BK299" s="147">
        <f>BK300</f>
        <v>0</v>
      </c>
    </row>
    <row r="300" spans="1:65" s="2" customFormat="1" ht="24.2" customHeight="1">
      <c r="A300" s="33"/>
      <c r="B300" s="150"/>
      <c r="C300" s="151" t="s">
        <v>636</v>
      </c>
      <c r="D300" s="151" t="s">
        <v>165</v>
      </c>
      <c r="E300" s="152" t="s">
        <v>1460</v>
      </c>
      <c r="F300" s="153" t="s">
        <v>1461</v>
      </c>
      <c r="G300" s="154" t="s">
        <v>314</v>
      </c>
      <c r="H300" s="155">
        <v>1</v>
      </c>
      <c r="I300" s="156"/>
      <c r="J300" s="157">
        <f>ROUND(I300*H300,2)</f>
        <v>0</v>
      </c>
      <c r="K300" s="153" t="s">
        <v>169</v>
      </c>
      <c r="L300" s="34"/>
      <c r="M300" s="158" t="s">
        <v>1</v>
      </c>
      <c r="N300" s="159" t="s">
        <v>41</v>
      </c>
      <c r="O300" s="59"/>
      <c r="P300" s="160">
        <f>O300*H300</f>
        <v>0</v>
      </c>
      <c r="Q300" s="160">
        <v>8.4999999999999995E-4</v>
      </c>
      <c r="R300" s="160">
        <f>Q300*H300</f>
        <v>8.4999999999999995E-4</v>
      </c>
      <c r="S300" s="160">
        <v>0</v>
      </c>
      <c r="T300" s="161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2" t="s">
        <v>251</v>
      </c>
      <c r="AT300" s="162" t="s">
        <v>165</v>
      </c>
      <c r="AU300" s="162" t="s">
        <v>85</v>
      </c>
      <c r="AY300" s="18" t="s">
        <v>163</v>
      </c>
      <c r="BE300" s="163">
        <f>IF(N300="základní",J300,0)</f>
        <v>0</v>
      </c>
      <c r="BF300" s="163">
        <f>IF(N300="snížená",J300,0)</f>
        <v>0</v>
      </c>
      <c r="BG300" s="163">
        <f>IF(N300="zákl. přenesená",J300,0)</f>
        <v>0</v>
      </c>
      <c r="BH300" s="163">
        <f>IF(N300="sníž. přenesená",J300,0)</f>
        <v>0</v>
      </c>
      <c r="BI300" s="163">
        <f>IF(N300="nulová",J300,0)</f>
        <v>0</v>
      </c>
      <c r="BJ300" s="18" t="s">
        <v>83</v>
      </c>
      <c r="BK300" s="163">
        <f>ROUND(I300*H300,2)</f>
        <v>0</v>
      </c>
      <c r="BL300" s="18" t="s">
        <v>251</v>
      </c>
      <c r="BM300" s="162" t="s">
        <v>1462</v>
      </c>
    </row>
    <row r="301" spans="1:65" s="12" customFormat="1" ht="22.9" customHeight="1">
      <c r="B301" s="137"/>
      <c r="D301" s="138" t="s">
        <v>75</v>
      </c>
      <c r="E301" s="148" t="s">
        <v>1463</v>
      </c>
      <c r="F301" s="148" t="s">
        <v>1464</v>
      </c>
      <c r="I301" s="140"/>
      <c r="J301" s="149">
        <f>BK301</f>
        <v>0</v>
      </c>
      <c r="L301" s="137"/>
      <c r="M301" s="142"/>
      <c r="N301" s="143"/>
      <c r="O301" s="143"/>
      <c r="P301" s="144">
        <f>SUM(P302:P303)</f>
        <v>0</v>
      </c>
      <c r="Q301" s="143"/>
      <c r="R301" s="144">
        <f>SUM(R302:R303)</f>
        <v>2.7899999999999999E-3</v>
      </c>
      <c r="S301" s="143"/>
      <c r="T301" s="145">
        <f>SUM(T302:T303)</f>
        <v>0</v>
      </c>
      <c r="AR301" s="138" t="s">
        <v>85</v>
      </c>
      <c r="AT301" s="146" t="s">
        <v>75</v>
      </c>
      <c r="AU301" s="146" t="s">
        <v>83</v>
      </c>
      <c r="AY301" s="138" t="s">
        <v>163</v>
      </c>
      <c r="BK301" s="147">
        <f>SUM(BK302:BK303)</f>
        <v>0</v>
      </c>
    </row>
    <row r="302" spans="1:65" s="2" customFormat="1" ht="24.2" customHeight="1">
      <c r="A302" s="33"/>
      <c r="B302" s="150"/>
      <c r="C302" s="151" t="s">
        <v>640</v>
      </c>
      <c r="D302" s="151" t="s">
        <v>165</v>
      </c>
      <c r="E302" s="152" t="s">
        <v>1465</v>
      </c>
      <c r="F302" s="153" t="s">
        <v>1466</v>
      </c>
      <c r="G302" s="154" t="s">
        <v>1428</v>
      </c>
      <c r="H302" s="155">
        <v>1</v>
      </c>
      <c r="I302" s="156"/>
      <c r="J302" s="157">
        <f>ROUND(I302*H302,2)</f>
        <v>0</v>
      </c>
      <c r="K302" s="153" t="s">
        <v>169</v>
      </c>
      <c r="L302" s="34"/>
      <c r="M302" s="158" t="s">
        <v>1</v>
      </c>
      <c r="N302" s="159" t="s">
        <v>41</v>
      </c>
      <c r="O302" s="59"/>
      <c r="P302" s="160">
        <f>O302*H302</f>
        <v>0</v>
      </c>
      <c r="Q302" s="160">
        <v>2.7899999999999999E-3</v>
      </c>
      <c r="R302" s="160">
        <f>Q302*H302</f>
        <v>2.7899999999999999E-3</v>
      </c>
      <c r="S302" s="160">
        <v>0</v>
      </c>
      <c r="T302" s="161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2" t="s">
        <v>251</v>
      </c>
      <c r="AT302" s="162" t="s">
        <v>165</v>
      </c>
      <c r="AU302" s="162" t="s">
        <v>85</v>
      </c>
      <c r="AY302" s="18" t="s">
        <v>163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8" t="s">
        <v>83</v>
      </c>
      <c r="BK302" s="163">
        <f>ROUND(I302*H302,2)</f>
        <v>0</v>
      </c>
      <c r="BL302" s="18" t="s">
        <v>251</v>
      </c>
      <c r="BM302" s="162" t="s">
        <v>1467</v>
      </c>
    </row>
    <row r="303" spans="1:65" s="2" customFormat="1" ht="24.2" customHeight="1">
      <c r="A303" s="33"/>
      <c r="B303" s="150"/>
      <c r="C303" s="151" t="s">
        <v>645</v>
      </c>
      <c r="D303" s="151" t="s">
        <v>165</v>
      </c>
      <c r="E303" s="152" t="s">
        <v>1468</v>
      </c>
      <c r="F303" s="153" t="s">
        <v>1469</v>
      </c>
      <c r="G303" s="154" t="s">
        <v>621</v>
      </c>
      <c r="H303" s="198"/>
      <c r="I303" s="156"/>
      <c r="J303" s="157">
        <f>ROUND(I303*H303,2)</f>
        <v>0</v>
      </c>
      <c r="K303" s="153" t="s">
        <v>169</v>
      </c>
      <c r="L303" s="34"/>
      <c r="M303" s="158" t="s">
        <v>1</v>
      </c>
      <c r="N303" s="159" t="s">
        <v>41</v>
      </c>
      <c r="O303" s="59"/>
      <c r="P303" s="160">
        <f>O303*H303</f>
        <v>0</v>
      </c>
      <c r="Q303" s="160">
        <v>0</v>
      </c>
      <c r="R303" s="160">
        <f>Q303*H303</f>
        <v>0</v>
      </c>
      <c r="S303" s="160">
        <v>0</v>
      </c>
      <c r="T303" s="161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2" t="s">
        <v>251</v>
      </c>
      <c r="AT303" s="162" t="s">
        <v>165</v>
      </c>
      <c r="AU303" s="162" t="s">
        <v>85</v>
      </c>
      <c r="AY303" s="18" t="s">
        <v>163</v>
      </c>
      <c r="BE303" s="163">
        <f>IF(N303="základní",J303,0)</f>
        <v>0</v>
      </c>
      <c r="BF303" s="163">
        <f>IF(N303="snížená",J303,0)</f>
        <v>0</v>
      </c>
      <c r="BG303" s="163">
        <f>IF(N303="zákl. přenesená",J303,0)</f>
        <v>0</v>
      </c>
      <c r="BH303" s="163">
        <f>IF(N303="sníž. přenesená",J303,0)</f>
        <v>0</v>
      </c>
      <c r="BI303" s="163">
        <f>IF(N303="nulová",J303,0)</f>
        <v>0</v>
      </c>
      <c r="BJ303" s="18" t="s">
        <v>83</v>
      </c>
      <c r="BK303" s="163">
        <f>ROUND(I303*H303,2)</f>
        <v>0</v>
      </c>
      <c r="BL303" s="18" t="s">
        <v>251</v>
      </c>
      <c r="BM303" s="162" t="s">
        <v>1470</v>
      </c>
    </row>
    <row r="304" spans="1:65" s="12" customFormat="1" ht="22.9" customHeight="1">
      <c r="B304" s="137"/>
      <c r="D304" s="138" t="s">
        <v>75</v>
      </c>
      <c r="E304" s="148" t="s">
        <v>1471</v>
      </c>
      <c r="F304" s="148" t="s">
        <v>1472</v>
      </c>
      <c r="I304" s="140"/>
      <c r="J304" s="149">
        <f>BK304</f>
        <v>0</v>
      </c>
      <c r="L304" s="137"/>
      <c r="M304" s="142"/>
      <c r="N304" s="143"/>
      <c r="O304" s="143"/>
      <c r="P304" s="144">
        <f>SUM(P305:P331)</f>
        <v>0</v>
      </c>
      <c r="Q304" s="143"/>
      <c r="R304" s="144">
        <f>SUM(R305:R331)</f>
        <v>0.4425</v>
      </c>
      <c r="S304" s="143"/>
      <c r="T304" s="145">
        <f>SUM(T305:T331)</f>
        <v>0</v>
      </c>
      <c r="AR304" s="138" t="s">
        <v>85</v>
      </c>
      <c r="AT304" s="146" t="s">
        <v>75</v>
      </c>
      <c r="AU304" s="146" t="s">
        <v>83</v>
      </c>
      <c r="AY304" s="138" t="s">
        <v>163</v>
      </c>
      <c r="BK304" s="147">
        <f>SUM(BK305:BK331)</f>
        <v>0</v>
      </c>
    </row>
    <row r="305" spans="1:65" s="2" customFormat="1" ht="24.2" customHeight="1">
      <c r="A305" s="33"/>
      <c r="B305" s="150"/>
      <c r="C305" s="151" t="s">
        <v>651</v>
      </c>
      <c r="D305" s="151" t="s">
        <v>165</v>
      </c>
      <c r="E305" s="152" t="s">
        <v>1473</v>
      </c>
      <c r="F305" s="153" t="s">
        <v>1474</v>
      </c>
      <c r="G305" s="154" t="s">
        <v>1428</v>
      </c>
      <c r="H305" s="155">
        <v>1</v>
      </c>
      <c r="I305" s="156"/>
      <c r="J305" s="157">
        <f>ROUND(I305*H305,2)</f>
        <v>0</v>
      </c>
      <c r="K305" s="153" t="s">
        <v>169</v>
      </c>
      <c r="L305" s="34"/>
      <c r="M305" s="158" t="s">
        <v>1</v>
      </c>
      <c r="N305" s="159" t="s">
        <v>41</v>
      </c>
      <c r="O305" s="59"/>
      <c r="P305" s="160">
        <f>O305*H305</f>
        <v>0</v>
      </c>
      <c r="Q305" s="160">
        <v>3.7599999999999999E-3</v>
      </c>
      <c r="R305" s="160">
        <f>Q305*H305</f>
        <v>3.7599999999999999E-3</v>
      </c>
      <c r="S305" s="160">
        <v>0</v>
      </c>
      <c r="T305" s="161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2" t="s">
        <v>251</v>
      </c>
      <c r="AT305" s="162" t="s">
        <v>165</v>
      </c>
      <c r="AU305" s="162" t="s">
        <v>85</v>
      </c>
      <c r="AY305" s="18" t="s">
        <v>163</v>
      </c>
      <c r="BE305" s="163">
        <f>IF(N305="základní",J305,0)</f>
        <v>0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8" t="s">
        <v>83</v>
      </c>
      <c r="BK305" s="163">
        <f>ROUND(I305*H305,2)</f>
        <v>0</v>
      </c>
      <c r="BL305" s="18" t="s">
        <v>251</v>
      </c>
      <c r="BM305" s="162" t="s">
        <v>1475</v>
      </c>
    </row>
    <row r="306" spans="1:65" s="2" customFormat="1" ht="33" customHeight="1">
      <c r="A306" s="33"/>
      <c r="B306" s="150"/>
      <c r="C306" s="151" t="s">
        <v>656</v>
      </c>
      <c r="D306" s="151" t="s">
        <v>165</v>
      </c>
      <c r="E306" s="152" t="s">
        <v>1476</v>
      </c>
      <c r="F306" s="153" t="s">
        <v>1477</v>
      </c>
      <c r="G306" s="154" t="s">
        <v>1428</v>
      </c>
      <c r="H306" s="155">
        <v>5</v>
      </c>
      <c r="I306" s="156"/>
      <c r="J306" s="157">
        <f>ROUND(I306*H306,2)</f>
        <v>0</v>
      </c>
      <c r="K306" s="153" t="s">
        <v>169</v>
      </c>
      <c r="L306" s="34"/>
      <c r="M306" s="158" t="s">
        <v>1</v>
      </c>
      <c r="N306" s="159" t="s">
        <v>41</v>
      </c>
      <c r="O306" s="59"/>
      <c r="P306" s="160">
        <f>O306*H306</f>
        <v>0</v>
      </c>
      <c r="Q306" s="160">
        <v>1.6969999999999999E-2</v>
      </c>
      <c r="R306" s="160">
        <f>Q306*H306</f>
        <v>8.4849999999999995E-2</v>
      </c>
      <c r="S306" s="160">
        <v>0</v>
      </c>
      <c r="T306" s="16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2" t="s">
        <v>251</v>
      </c>
      <c r="AT306" s="162" t="s">
        <v>165</v>
      </c>
      <c r="AU306" s="162" t="s">
        <v>85</v>
      </c>
      <c r="AY306" s="18" t="s">
        <v>163</v>
      </c>
      <c r="BE306" s="163">
        <f>IF(N306="základní",J306,0)</f>
        <v>0</v>
      </c>
      <c r="BF306" s="163">
        <f>IF(N306="snížená",J306,0)</f>
        <v>0</v>
      </c>
      <c r="BG306" s="163">
        <f>IF(N306="zákl. přenesená",J306,0)</f>
        <v>0</v>
      </c>
      <c r="BH306" s="163">
        <f>IF(N306="sníž. přenesená",J306,0)</f>
        <v>0</v>
      </c>
      <c r="BI306" s="163">
        <f>IF(N306="nulová",J306,0)</f>
        <v>0</v>
      </c>
      <c r="BJ306" s="18" t="s">
        <v>83</v>
      </c>
      <c r="BK306" s="163">
        <f>ROUND(I306*H306,2)</f>
        <v>0</v>
      </c>
      <c r="BL306" s="18" t="s">
        <v>251</v>
      </c>
      <c r="BM306" s="162" t="s">
        <v>1478</v>
      </c>
    </row>
    <row r="307" spans="1:65" s="13" customFormat="1" ht="11.25">
      <c r="B307" s="164"/>
      <c r="D307" s="165" t="s">
        <v>172</v>
      </c>
      <c r="E307" s="166" t="s">
        <v>1</v>
      </c>
      <c r="F307" s="167" t="s">
        <v>1479</v>
      </c>
      <c r="H307" s="168">
        <v>5</v>
      </c>
      <c r="I307" s="169"/>
      <c r="L307" s="164"/>
      <c r="M307" s="170"/>
      <c r="N307" s="171"/>
      <c r="O307" s="171"/>
      <c r="P307" s="171"/>
      <c r="Q307" s="171"/>
      <c r="R307" s="171"/>
      <c r="S307" s="171"/>
      <c r="T307" s="172"/>
      <c r="AT307" s="166" t="s">
        <v>172</v>
      </c>
      <c r="AU307" s="166" t="s">
        <v>85</v>
      </c>
      <c r="AV307" s="13" t="s">
        <v>85</v>
      </c>
      <c r="AW307" s="13" t="s">
        <v>32</v>
      </c>
      <c r="AX307" s="13" t="s">
        <v>83</v>
      </c>
      <c r="AY307" s="166" t="s">
        <v>163</v>
      </c>
    </row>
    <row r="308" spans="1:65" s="2" customFormat="1" ht="21.75" customHeight="1">
      <c r="A308" s="33"/>
      <c r="B308" s="150"/>
      <c r="C308" s="151" t="s">
        <v>660</v>
      </c>
      <c r="D308" s="151" t="s">
        <v>165</v>
      </c>
      <c r="E308" s="152" t="s">
        <v>1480</v>
      </c>
      <c r="F308" s="153" t="s">
        <v>1481</v>
      </c>
      <c r="G308" s="154" t="s">
        <v>243</v>
      </c>
      <c r="H308" s="155">
        <v>3</v>
      </c>
      <c r="I308" s="156"/>
      <c r="J308" s="157">
        <f t="shared" ref="J308:J322" si="40">ROUND(I308*H308,2)</f>
        <v>0</v>
      </c>
      <c r="K308" s="153" t="s">
        <v>169</v>
      </c>
      <c r="L308" s="34"/>
      <c r="M308" s="158" t="s">
        <v>1</v>
      </c>
      <c r="N308" s="159" t="s">
        <v>41</v>
      </c>
      <c r="O308" s="59"/>
      <c r="P308" s="160">
        <f t="shared" ref="P308:P322" si="41">O308*H308</f>
        <v>0</v>
      </c>
      <c r="Q308" s="160">
        <v>2.47E-3</v>
      </c>
      <c r="R308" s="160">
        <f t="shared" ref="R308:R322" si="42">Q308*H308</f>
        <v>7.4099999999999999E-3</v>
      </c>
      <c r="S308" s="160">
        <v>0</v>
      </c>
      <c r="T308" s="161">
        <f t="shared" ref="T308:T322" si="43"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2" t="s">
        <v>251</v>
      </c>
      <c r="AT308" s="162" t="s">
        <v>165</v>
      </c>
      <c r="AU308" s="162" t="s">
        <v>85</v>
      </c>
      <c r="AY308" s="18" t="s">
        <v>163</v>
      </c>
      <c r="BE308" s="163">
        <f t="shared" ref="BE308:BE322" si="44">IF(N308="základní",J308,0)</f>
        <v>0</v>
      </c>
      <c r="BF308" s="163">
        <f t="shared" ref="BF308:BF322" si="45">IF(N308="snížená",J308,0)</f>
        <v>0</v>
      </c>
      <c r="BG308" s="163">
        <f t="shared" ref="BG308:BG322" si="46">IF(N308="zákl. přenesená",J308,0)</f>
        <v>0</v>
      </c>
      <c r="BH308" s="163">
        <f t="shared" ref="BH308:BH322" si="47">IF(N308="sníž. přenesená",J308,0)</f>
        <v>0</v>
      </c>
      <c r="BI308" s="163">
        <f t="shared" ref="BI308:BI322" si="48">IF(N308="nulová",J308,0)</f>
        <v>0</v>
      </c>
      <c r="BJ308" s="18" t="s">
        <v>83</v>
      </c>
      <c r="BK308" s="163">
        <f t="shared" ref="BK308:BK322" si="49">ROUND(I308*H308,2)</f>
        <v>0</v>
      </c>
      <c r="BL308" s="18" t="s">
        <v>251</v>
      </c>
      <c r="BM308" s="162" t="s">
        <v>1482</v>
      </c>
    </row>
    <row r="309" spans="1:65" s="2" customFormat="1" ht="24.2" customHeight="1">
      <c r="A309" s="33"/>
      <c r="B309" s="150"/>
      <c r="C309" s="188" t="s">
        <v>665</v>
      </c>
      <c r="D309" s="188" t="s">
        <v>246</v>
      </c>
      <c r="E309" s="189" t="s">
        <v>1483</v>
      </c>
      <c r="F309" s="190" t="s">
        <v>1484</v>
      </c>
      <c r="G309" s="191" t="s">
        <v>243</v>
      </c>
      <c r="H309" s="192">
        <v>3</v>
      </c>
      <c r="I309" s="193"/>
      <c r="J309" s="194">
        <f t="shared" si="40"/>
        <v>0</v>
      </c>
      <c r="K309" s="190" t="s">
        <v>1</v>
      </c>
      <c r="L309" s="195"/>
      <c r="M309" s="196" t="s">
        <v>1</v>
      </c>
      <c r="N309" s="197" t="s">
        <v>41</v>
      </c>
      <c r="O309" s="59"/>
      <c r="P309" s="160">
        <f t="shared" si="41"/>
        <v>0</v>
      </c>
      <c r="Q309" s="160">
        <v>1.4500000000000001E-2</v>
      </c>
      <c r="R309" s="160">
        <f t="shared" si="42"/>
        <v>4.3500000000000004E-2</v>
      </c>
      <c r="S309" s="160">
        <v>0</v>
      </c>
      <c r="T309" s="161">
        <f t="shared" si="43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62" t="s">
        <v>341</v>
      </c>
      <c r="AT309" s="162" t="s">
        <v>246</v>
      </c>
      <c r="AU309" s="162" t="s">
        <v>85</v>
      </c>
      <c r="AY309" s="18" t="s">
        <v>163</v>
      </c>
      <c r="BE309" s="163">
        <f t="shared" si="44"/>
        <v>0</v>
      </c>
      <c r="BF309" s="163">
        <f t="shared" si="45"/>
        <v>0</v>
      </c>
      <c r="BG309" s="163">
        <f t="shared" si="46"/>
        <v>0</v>
      </c>
      <c r="BH309" s="163">
        <f t="shared" si="47"/>
        <v>0</v>
      </c>
      <c r="BI309" s="163">
        <f t="shared" si="48"/>
        <v>0</v>
      </c>
      <c r="BJ309" s="18" t="s">
        <v>83</v>
      </c>
      <c r="BK309" s="163">
        <f t="shared" si="49"/>
        <v>0</v>
      </c>
      <c r="BL309" s="18" t="s">
        <v>251</v>
      </c>
      <c r="BM309" s="162" t="s">
        <v>1485</v>
      </c>
    </row>
    <row r="310" spans="1:65" s="2" customFormat="1" ht="24.2" customHeight="1">
      <c r="A310" s="33"/>
      <c r="B310" s="150"/>
      <c r="C310" s="151" t="s">
        <v>669</v>
      </c>
      <c r="D310" s="151" t="s">
        <v>165</v>
      </c>
      <c r="E310" s="152" t="s">
        <v>1486</v>
      </c>
      <c r="F310" s="153" t="s">
        <v>1487</v>
      </c>
      <c r="G310" s="154" t="s">
        <v>1428</v>
      </c>
      <c r="H310" s="155">
        <v>1</v>
      </c>
      <c r="I310" s="156"/>
      <c r="J310" s="157">
        <f t="shared" si="40"/>
        <v>0</v>
      </c>
      <c r="K310" s="153" t="s">
        <v>169</v>
      </c>
      <c r="L310" s="34"/>
      <c r="M310" s="158" t="s">
        <v>1</v>
      </c>
      <c r="N310" s="159" t="s">
        <v>41</v>
      </c>
      <c r="O310" s="59"/>
      <c r="P310" s="160">
        <f t="shared" si="41"/>
        <v>0</v>
      </c>
      <c r="Q310" s="160">
        <v>1.908E-2</v>
      </c>
      <c r="R310" s="160">
        <f t="shared" si="42"/>
        <v>1.908E-2</v>
      </c>
      <c r="S310" s="160">
        <v>0</v>
      </c>
      <c r="T310" s="161">
        <f t="shared" si="43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2" t="s">
        <v>251</v>
      </c>
      <c r="AT310" s="162" t="s">
        <v>165</v>
      </c>
      <c r="AU310" s="162" t="s">
        <v>85</v>
      </c>
      <c r="AY310" s="18" t="s">
        <v>163</v>
      </c>
      <c r="BE310" s="163">
        <f t="shared" si="44"/>
        <v>0</v>
      </c>
      <c r="BF310" s="163">
        <f t="shared" si="45"/>
        <v>0</v>
      </c>
      <c r="BG310" s="163">
        <f t="shared" si="46"/>
        <v>0</v>
      </c>
      <c r="BH310" s="163">
        <f t="shared" si="47"/>
        <v>0</v>
      </c>
      <c r="BI310" s="163">
        <f t="shared" si="48"/>
        <v>0</v>
      </c>
      <c r="BJ310" s="18" t="s">
        <v>83</v>
      </c>
      <c r="BK310" s="163">
        <f t="shared" si="49"/>
        <v>0</v>
      </c>
      <c r="BL310" s="18" t="s">
        <v>251</v>
      </c>
      <c r="BM310" s="162" t="s">
        <v>1488</v>
      </c>
    </row>
    <row r="311" spans="1:65" s="2" customFormat="1" ht="24.2" customHeight="1">
      <c r="A311" s="33"/>
      <c r="B311" s="150"/>
      <c r="C311" s="151" t="s">
        <v>674</v>
      </c>
      <c r="D311" s="151" t="s">
        <v>165</v>
      </c>
      <c r="E311" s="152" t="s">
        <v>1489</v>
      </c>
      <c r="F311" s="153" t="s">
        <v>1490</v>
      </c>
      <c r="G311" s="154" t="s">
        <v>1428</v>
      </c>
      <c r="H311" s="155">
        <v>1</v>
      </c>
      <c r="I311" s="156"/>
      <c r="J311" s="157">
        <f t="shared" si="40"/>
        <v>0</v>
      </c>
      <c r="K311" s="153" t="s">
        <v>1</v>
      </c>
      <c r="L311" s="34"/>
      <c r="M311" s="158" t="s">
        <v>1</v>
      </c>
      <c r="N311" s="159" t="s">
        <v>41</v>
      </c>
      <c r="O311" s="59"/>
      <c r="P311" s="160">
        <f t="shared" si="41"/>
        <v>0</v>
      </c>
      <c r="Q311" s="160">
        <v>1.908E-2</v>
      </c>
      <c r="R311" s="160">
        <f t="shared" si="42"/>
        <v>1.908E-2</v>
      </c>
      <c r="S311" s="160">
        <v>0</v>
      </c>
      <c r="T311" s="161">
        <f t="shared" si="43"/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2" t="s">
        <v>251</v>
      </c>
      <c r="AT311" s="162" t="s">
        <v>165</v>
      </c>
      <c r="AU311" s="162" t="s">
        <v>85</v>
      </c>
      <c r="AY311" s="18" t="s">
        <v>163</v>
      </c>
      <c r="BE311" s="163">
        <f t="shared" si="44"/>
        <v>0</v>
      </c>
      <c r="BF311" s="163">
        <f t="shared" si="45"/>
        <v>0</v>
      </c>
      <c r="BG311" s="163">
        <f t="shared" si="46"/>
        <v>0</v>
      </c>
      <c r="BH311" s="163">
        <f t="shared" si="47"/>
        <v>0</v>
      </c>
      <c r="BI311" s="163">
        <f t="shared" si="48"/>
        <v>0</v>
      </c>
      <c r="BJ311" s="18" t="s">
        <v>83</v>
      </c>
      <c r="BK311" s="163">
        <f t="shared" si="49"/>
        <v>0</v>
      </c>
      <c r="BL311" s="18" t="s">
        <v>251</v>
      </c>
      <c r="BM311" s="162" t="s">
        <v>1491</v>
      </c>
    </row>
    <row r="312" spans="1:65" s="2" customFormat="1" ht="24.2" customHeight="1">
      <c r="A312" s="33"/>
      <c r="B312" s="150"/>
      <c r="C312" s="151" t="s">
        <v>679</v>
      </c>
      <c r="D312" s="151" t="s">
        <v>165</v>
      </c>
      <c r="E312" s="152" t="s">
        <v>1492</v>
      </c>
      <c r="F312" s="153" t="s">
        <v>1493</v>
      </c>
      <c r="G312" s="154" t="s">
        <v>1428</v>
      </c>
      <c r="H312" s="155">
        <v>3</v>
      </c>
      <c r="I312" s="156"/>
      <c r="J312" s="157">
        <f t="shared" si="40"/>
        <v>0</v>
      </c>
      <c r="K312" s="153" t="s">
        <v>169</v>
      </c>
      <c r="L312" s="34"/>
      <c r="M312" s="158" t="s">
        <v>1</v>
      </c>
      <c r="N312" s="159" t="s">
        <v>41</v>
      </c>
      <c r="O312" s="59"/>
      <c r="P312" s="160">
        <f t="shared" si="41"/>
        <v>0</v>
      </c>
      <c r="Q312" s="160">
        <v>1.6469999999999999E-2</v>
      </c>
      <c r="R312" s="160">
        <f t="shared" si="42"/>
        <v>4.9409999999999996E-2</v>
      </c>
      <c r="S312" s="160">
        <v>0</v>
      </c>
      <c r="T312" s="161">
        <f t="shared" si="43"/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2" t="s">
        <v>251</v>
      </c>
      <c r="AT312" s="162" t="s">
        <v>165</v>
      </c>
      <c r="AU312" s="162" t="s">
        <v>85</v>
      </c>
      <c r="AY312" s="18" t="s">
        <v>163</v>
      </c>
      <c r="BE312" s="163">
        <f t="shared" si="44"/>
        <v>0</v>
      </c>
      <c r="BF312" s="163">
        <f t="shared" si="45"/>
        <v>0</v>
      </c>
      <c r="BG312" s="163">
        <f t="shared" si="46"/>
        <v>0</v>
      </c>
      <c r="BH312" s="163">
        <f t="shared" si="47"/>
        <v>0</v>
      </c>
      <c r="BI312" s="163">
        <f t="shared" si="48"/>
        <v>0</v>
      </c>
      <c r="BJ312" s="18" t="s">
        <v>83</v>
      </c>
      <c r="BK312" s="163">
        <f t="shared" si="49"/>
        <v>0</v>
      </c>
      <c r="BL312" s="18" t="s">
        <v>251</v>
      </c>
      <c r="BM312" s="162" t="s">
        <v>1494</v>
      </c>
    </row>
    <row r="313" spans="1:65" s="2" customFormat="1" ht="37.9" customHeight="1">
      <c r="A313" s="33"/>
      <c r="B313" s="150"/>
      <c r="C313" s="151" t="s">
        <v>683</v>
      </c>
      <c r="D313" s="151" t="s">
        <v>165</v>
      </c>
      <c r="E313" s="152" t="s">
        <v>1495</v>
      </c>
      <c r="F313" s="153" t="s">
        <v>1496</v>
      </c>
      <c r="G313" s="154" t="s">
        <v>1428</v>
      </c>
      <c r="H313" s="155">
        <v>3</v>
      </c>
      <c r="I313" s="156"/>
      <c r="J313" s="157">
        <f t="shared" si="40"/>
        <v>0</v>
      </c>
      <c r="K313" s="153" t="s">
        <v>1</v>
      </c>
      <c r="L313" s="34"/>
      <c r="M313" s="158" t="s">
        <v>1</v>
      </c>
      <c r="N313" s="159" t="s">
        <v>41</v>
      </c>
      <c r="O313" s="59"/>
      <c r="P313" s="160">
        <f t="shared" si="41"/>
        <v>0</v>
      </c>
      <c r="Q313" s="160">
        <v>1.6469999999999999E-2</v>
      </c>
      <c r="R313" s="160">
        <f t="shared" si="42"/>
        <v>4.9409999999999996E-2</v>
      </c>
      <c r="S313" s="160">
        <v>0</v>
      </c>
      <c r="T313" s="161">
        <f t="shared" si="43"/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2" t="s">
        <v>251</v>
      </c>
      <c r="AT313" s="162" t="s">
        <v>165</v>
      </c>
      <c r="AU313" s="162" t="s">
        <v>85</v>
      </c>
      <c r="AY313" s="18" t="s">
        <v>163</v>
      </c>
      <c r="BE313" s="163">
        <f t="shared" si="44"/>
        <v>0</v>
      </c>
      <c r="BF313" s="163">
        <f t="shared" si="45"/>
        <v>0</v>
      </c>
      <c r="BG313" s="163">
        <f t="shared" si="46"/>
        <v>0</v>
      </c>
      <c r="BH313" s="163">
        <f t="shared" si="47"/>
        <v>0</v>
      </c>
      <c r="BI313" s="163">
        <f t="shared" si="48"/>
        <v>0</v>
      </c>
      <c r="BJ313" s="18" t="s">
        <v>83</v>
      </c>
      <c r="BK313" s="163">
        <f t="shared" si="49"/>
        <v>0</v>
      </c>
      <c r="BL313" s="18" t="s">
        <v>251</v>
      </c>
      <c r="BM313" s="162" t="s">
        <v>1497</v>
      </c>
    </row>
    <row r="314" spans="1:65" s="2" customFormat="1" ht="24.2" customHeight="1">
      <c r="A314" s="33"/>
      <c r="B314" s="150"/>
      <c r="C314" s="151" t="s">
        <v>689</v>
      </c>
      <c r="D314" s="151" t="s">
        <v>165</v>
      </c>
      <c r="E314" s="152" t="s">
        <v>1498</v>
      </c>
      <c r="F314" s="153" t="s">
        <v>1499</v>
      </c>
      <c r="G314" s="154" t="s">
        <v>1428</v>
      </c>
      <c r="H314" s="155">
        <v>1</v>
      </c>
      <c r="I314" s="156"/>
      <c r="J314" s="157">
        <f t="shared" si="40"/>
        <v>0</v>
      </c>
      <c r="K314" s="153" t="s">
        <v>169</v>
      </c>
      <c r="L314" s="34"/>
      <c r="M314" s="158" t="s">
        <v>1</v>
      </c>
      <c r="N314" s="159" t="s">
        <v>41</v>
      </c>
      <c r="O314" s="59"/>
      <c r="P314" s="160">
        <f t="shared" si="41"/>
        <v>0</v>
      </c>
      <c r="Q314" s="160">
        <v>1.9210000000000001E-2</v>
      </c>
      <c r="R314" s="160">
        <f t="shared" si="42"/>
        <v>1.9210000000000001E-2</v>
      </c>
      <c r="S314" s="160">
        <v>0</v>
      </c>
      <c r="T314" s="161">
        <f t="shared" si="43"/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2" t="s">
        <v>251</v>
      </c>
      <c r="AT314" s="162" t="s">
        <v>165</v>
      </c>
      <c r="AU314" s="162" t="s">
        <v>85</v>
      </c>
      <c r="AY314" s="18" t="s">
        <v>163</v>
      </c>
      <c r="BE314" s="163">
        <f t="shared" si="44"/>
        <v>0</v>
      </c>
      <c r="BF314" s="163">
        <f t="shared" si="45"/>
        <v>0</v>
      </c>
      <c r="BG314" s="163">
        <f t="shared" si="46"/>
        <v>0</v>
      </c>
      <c r="BH314" s="163">
        <f t="shared" si="47"/>
        <v>0</v>
      </c>
      <c r="BI314" s="163">
        <f t="shared" si="48"/>
        <v>0</v>
      </c>
      <c r="BJ314" s="18" t="s">
        <v>83</v>
      </c>
      <c r="BK314" s="163">
        <f t="shared" si="49"/>
        <v>0</v>
      </c>
      <c r="BL314" s="18" t="s">
        <v>251</v>
      </c>
      <c r="BM314" s="162" t="s">
        <v>1500</v>
      </c>
    </row>
    <row r="315" spans="1:65" s="2" customFormat="1" ht="33" customHeight="1">
      <c r="A315" s="33"/>
      <c r="B315" s="150"/>
      <c r="C315" s="151" t="s">
        <v>693</v>
      </c>
      <c r="D315" s="151" t="s">
        <v>165</v>
      </c>
      <c r="E315" s="152" t="s">
        <v>1501</v>
      </c>
      <c r="F315" s="153" t="s">
        <v>1502</v>
      </c>
      <c r="G315" s="154" t="s">
        <v>1428</v>
      </c>
      <c r="H315" s="155">
        <v>1</v>
      </c>
      <c r="I315" s="156"/>
      <c r="J315" s="157">
        <f t="shared" si="40"/>
        <v>0</v>
      </c>
      <c r="K315" s="153" t="s">
        <v>169</v>
      </c>
      <c r="L315" s="34"/>
      <c r="M315" s="158" t="s">
        <v>1</v>
      </c>
      <c r="N315" s="159" t="s">
        <v>41</v>
      </c>
      <c r="O315" s="59"/>
      <c r="P315" s="160">
        <f t="shared" si="41"/>
        <v>0</v>
      </c>
      <c r="Q315" s="160">
        <v>3.2370000000000003E-2</v>
      </c>
      <c r="R315" s="160">
        <f t="shared" si="42"/>
        <v>3.2370000000000003E-2</v>
      </c>
      <c r="S315" s="160">
        <v>0</v>
      </c>
      <c r="T315" s="161">
        <f t="shared" si="43"/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62" t="s">
        <v>251</v>
      </c>
      <c r="AT315" s="162" t="s">
        <v>165</v>
      </c>
      <c r="AU315" s="162" t="s">
        <v>85</v>
      </c>
      <c r="AY315" s="18" t="s">
        <v>163</v>
      </c>
      <c r="BE315" s="163">
        <f t="shared" si="44"/>
        <v>0</v>
      </c>
      <c r="BF315" s="163">
        <f t="shared" si="45"/>
        <v>0</v>
      </c>
      <c r="BG315" s="163">
        <f t="shared" si="46"/>
        <v>0</v>
      </c>
      <c r="BH315" s="163">
        <f t="shared" si="47"/>
        <v>0</v>
      </c>
      <c r="BI315" s="163">
        <f t="shared" si="48"/>
        <v>0</v>
      </c>
      <c r="BJ315" s="18" t="s">
        <v>83</v>
      </c>
      <c r="BK315" s="163">
        <f t="shared" si="49"/>
        <v>0</v>
      </c>
      <c r="BL315" s="18" t="s">
        <v>251</v>
      </c>
      <c r="BM315" s="162" t="s">
        <v>1503</v>
      </c>
    </row>
    <row r="316" spans="1:65" s="2" customFormat="1" ht="24.2" customHeight="1">
      <c r="A316" s="33"/>
      <c r="B316" s="150"/>
      <c r="C316" s="151" t="s">
        <v>698</v>
      </c>
      <c r="D316" s="151" t="s">
        <v>165</v>
      </c>
      <c r="E316" s="152" t="s">
        <v>1504</v>
      </c>
      <c r="F316" s="153" t="s">
        <v>1505</v>
      </c>
      <c r="G316" s="154" t="s">
        <v>1428</v>
      </c>
      <c r="H316" s="155">
        <v>2</v>
      </c>
      <c r="I316" s="156"/>
      <c r="J316" s="157">
        <f t="shared" si="40"/>
        <v>0</v>
      </c>
      <c r="K316" s="153" t="s">
        <v>169</v>
      </c>
      <c r="L316" s="34"/>
      <c r="M316" s="158" t="s">
        <v>1</v>
      </c>
      <c r="N316" s="159" t="s">
        <v>41</v>
      </c>
      <c r="O316" s="59"/>
      <c r="P316" s="160">
        <f t="shared" si="41"/>
        <v>0</v>
      </c>
      <c r="Q316" s="160">
        <v>8.4999999999999995E-4</v>
      </c>
      <c r="R316" s="160">
        <f t="shared" si="42"/>
        <v>1.6999999999999999E-3</v>
      </c>
      <c r="S316" s="160">
        <v>0</v>
      </c>
      <c r="T316" s="161">
        <f t="shared" si="43"/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2" t="s">
        <v>251</v>
      </c>
      <c r="AT316" s="162" t="s">
        <v>165</v>
      </c>
      <c r="AU316" s="162" t="s">
        <v>85</v>
      </c>
      <c r="AY316" s="18" t="s">
        <v>163</v>
      </c>
      <c r="BE316" s="163">
        <f t="shared" si="44"/>
        <v>0</v>
      </c>
      <c r="BF316" s="163">
        <f t="shared" si="45"/>
        <v>0</v>
      </c>
      <c r="BG316" s="163">
        <f t="shared" si="46"/>
        <v>0</v>
      </c>
      <c r="BH316" s="163">
        <f t="shared" si="47"/>
        <v>0</v>
      </c>
      <c r="BI316" s="163">
        <f t="shared" si="48"/>
        <v>0</v>
      </c>
      <c r="BJ316" s="18" t="s">
        <v>83</v>
      </c>
      <c r="BK316" s="163">
        <f t="shared" si="49"/>
        <v>0</v>
      </c>
      <c r="BL316" s="18" t="s">
        <v>251</v>
      </c>
      <c r="BM316" s="162" t="s">
        <v>1506</v>
      </c>
    </row>
    <row r="317" spans="1:65" s="2" customFormat="1" ht="24.2" customHeight="1">
      <c r="A317" s="33"/>
      <c r="B317" s="150"/>
      <c r="C317" s="151" t="s">
        <v>704</v>
      </c>
      <c r="D317" s="151" t="s">
        <v>165</v>
      </c>
      <c r="E317" s="152" t="s">
        <v>1507</v>
      </c>
      <c r="F317" s="153" t="s">
        <v>1508</v>
      </c>
      <c r="G317" s="154" t="s">
        <v>1428</v>
      </c>
      <c r="H317" s="155">
        <v>1</v>
      </c>
      <c r="I317" s="156"/>
      <c r="J317" s="157">
        <f t="shared" si="40"/>
        <v>0</v>
      </c>
      <c r="K317" s="153" t="s">
        <v>169</v>
      </c>
      <c r="L317" s="34"/>
      <c r="M317" s="158" t="s">
        <v>1</v>
      </c>
      <c r="N317" s="159" t="s">
        <v>41</v>
      </c>
      <c r="O317" s="59"/>
      <c r="P317" s="160">
        <f t="shared" si="41"/>
        <v>0</v>
      </c>
      <c r="Q317" s="160">
        <v>8.4999999999999995E-4</v>
      </c>
      <c r="R317" s="160">
        <f t="shared" si="42"/>
        <v>8.4999999999999995E-4</v>
      </c>
      <c r="S317" s="160">
        <v>0</v>
      </c>
      <c r="T317" s="161">
        <f t="shared" si="43"/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62" t="s">
        <v>251</v>
      </c>
      <c r="AT317" s="162" t="s">
        <v>165</v>
      </c>
      <c r="AU317" s="162" t="s">
        <v>85</v>
      </c>
      <c r="AY317" s="18" t="s">
        <v>163</v>
      </c>
      <c r="BE317" s="163">
        <f t="shared" si="44"/>
        <v>0</v>
      </c>
      <c r="BF317" s="163">
        <f t="shared" si="45"/>
        <v>0</v>
      </c>
      <c r="BG317" s="163">
        <f t="shared" si="46"/>
        <v>0</v>
      </c>
      <c r="BH317" s="163">
        <f t="shared" si="47"/>
        <v>0</v>
      </c>
      <c r="BI317" s="163">
        <f t="shared" si="48"/>
        <v>0</v>
      </c>
      <c r="BJ317" s="18" t="s">
        <v>83</v>
      </c>
      <c r="BK317" s="163">
        <f t="shared" si="49"/>
        <v>0</v>
      </c>
      <c r="BL317" s="18" t="s">
        <v>251</v>
      </c>
      <c r="BM317" s="162" t="s">
        <v>1509</v>
      </c>
    </row>
    <row r="318" spans="1:65" s="2" customFormat="1" ht="24.2" customHeight="1">
      <c r="A318" s="33"/>
      <c r="B318" s="150"/>
      <c r="C318" s="151" t="s">
        <v>709</v>
      </c>
      <c r="D318" s="151" t="s">
        <v>165</v>
      </c>
      <c r="E318" s="152" t="s">
        <v>1510</v>
      </c>
      <c r="F318" s="153" t="s">
        <v>1511</v>
      </c>
      <c r="G318" s="154" t="s">
        <v>1428</v>
      </c>
      <c r="H318" s="155">
        <v>1</v>
      </c>
      <c r="I318" s="156"/>
      <c r="J318" s="157">
        <f t="shared" si="40"/>
        <v>0</v>
      </c>
      <c r="K318" s="153" t="s">
        <v>169</v>
      </c>
      <c r="L318" s="34"/>
      <c r="M318" s="158" t="s">
        <v>1</v>
      </c>
      <c r="N318" s="159" t="s">
        <v>41</v>
      </c>
      <c r="O318" s="59"/>
      <c r="P318" s="160">
        <f t="shared" si="41"/>
        <v>0</v>
      </c>
      <c r="Q318" s="160">
        <v>1.4749999999999999E-2</v>
      </c>
      <c r="R318" s="160">
        <f t="shared" si="42"/>
        <v>1.4749999999999999E-2</v>
      </c>
      <c r="S318" s="160">
        <v>0</v>
      </c>
      <c r="T318" s="161">
        <f t="shared" si="43"/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2" t="s">
        <v>251</v>
      </c>
      <c r="AT318" s="162" t="s">
        <v>165</v>
      </c>
      <c r="AU318" s="162" t="s">
        <v>85</v>
      </c>
      <c r="AY318" s="18" t="s">
        <v>163</v>
      </c>
      <c r="BE318" s="163">
        <f t="shared" si="44"/>
        <v>0</v>
      </c>
      <c r="BF318" s="163">
        <f t="shared" si="45"/>
        <v>0</v>
      </c>
      <c r="BG318" s="163">
        <f t="shared" si="46"/>
        <v>0</v>
      </c>
      <c r="BH318" s="163">
        <f t="shared" si="47"/>
        <v>0</v>
      </c>
      <c r="BI318" s="163">
        <f t="shared" si="48"/>
        <v>0</v>
      </c>
      <c r="BJ318" s="18" t="s">
        <v>83</v>
      </c>
      <c r="BK318" s="163">
        <f t="shared" si="49"/>
        <v>0</v>
      </c>
      <c r="BL318" s="18" t="s">
        <v>251</v>
      </c>
      <c r="BM318" s="162" t="s">
        <v>1512</v>
      </c>
    </row>
    <row r="319" spans="1:65" s="2" customFormat="1" ht="24.2" customHeight="1">
      <c r="A319" s="33"/>
      <c r="B319" s="150"/>
      <c r="C319" s="151" t="s">
        <v>715</v>
      </c>
      <c r="D319" s="151" t="s">
        <v>165</v>
      </c>
      <c r="E319" s="152" t="s">
        <v>1513</v>
      </c>
      <c r="F319" s="153" t="s">
        <v>1514</v>
      </c>
      <c r="G319" s="154" t="s">
        <v>1428</v>
      </c>
      <c r="H319" s="155">
        <v>1</v>
      </c>
      <c r="I319" s="156"/>
      <c r="J319" s="157">
        <f t="shared" si="40"/>
        <v>0</v>
      </c>
      <c r="K319" s="153" t="s">
        <v>169</v>
      </c>
      <c r="L319" s="34"/>
      <c r="M319" s="158" t="s">
        <v>1</v>
      </c>
      <c r="N319" s="159" t="s">
        <v>41</v>
      </c>
      <c r="O319" s="59"/>
      <c r="P319" s="160">
        <f t="shared" si="41"/>
        <v>0</v>
      </c>
      <c r="Q319" s="160">
        <v>7.2340000000000002E-2</v>
      </c>
      <c r="R319" s="160">
        <f t="shared" si="42"/>
        <v>7.2340000000000002E-2</v>
      </c>
      <c r="S319" s="160">
        <v>0</v>
      </c>
      <c r="T319" s="161">
        <f t="shared" si="4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2" t="s">
        <v>251</v>
      </c>
      <c r="AT319" s="162" t="s">
        <v>165</v>
      </c>
      <c r="AU319" s="162" t="s">
        <v>85</v>
      </c>
      <c r="AY319" s="18" t="s">
        <v>163</v>
      </c>
      <c r="BE319" s="163">
        <f t="shared" si="44"/>
        <v>0</v>
      </c>
      <c r="BF319" s="163">
        <f t="shared" si="45"/>
        <v>0</v>
      </c>
      <c r="BG319" s="163">
        <f t="shared" si="46"/>
        <v>0</v>
      </c>
      <c r="BH319" s="163">
        <f t="shared" si="47"/>
        <v>0</v>
      </c>
      <c r="BI319" s="163">
        <f t="shared" si="48"/>
        <v>0</v>
      </c>
      <c r="BJ319" s="18" t="s">
        <v>83</v>
      </c>
      <c r="BK319" s="163">
        <f t="shared" si="49"/>
        <v>0</v>
      </c>
      <c r="BL319" s="18" t="s">
        <v>251</v>
      </c>
      <c r="BM319" s="162" t="s">
        <v>1515</v>
      </c>
    </row>
    <row r="320" spans="1:65" s="2" customFormat="1" ht="16.5" customHeight="1">
      <c r="A320" s="33"/>
      <c r="B320" s="150"/>
      <c r="C320" s="151" t="s">
        <v>720</v>
      </c>
      <c r="D320" s="151" t="s">
        <v>165</v>
      </c>
      <c r="E320" s="152" t="s">
        <v>1516</v>
      </c>
      <c r="F320" s="153" t="s">
        <v>1517</v>
      </c>
      <c r="G320" s="154" t="s">
        <v>243</v>
      </c>
      <c r="H320" s="155">
        <v>1</v>
      </c>
      <c r="I320" s="156"/>
      <c r="J320" s="157">
        <f t="shared" si="40"/>
        <v>0</v>
      </c>
      <c r="K320" s="153" t="s">
        <v>169</v>
      </c>
      <c r="L320" s="34"/>
      <c r="M320" s="158" t="s">
        <v>1</v>
      </c>
      <c r="N320" s="159" t="s">
        <v>41</v>
      </c>
      <c r="O320" s="59"/>
      <c r="P320" s="160">
        <f t="shared" si="41"/>
        <v>0</v>
      </c>
      <c r="Q320" s="160">
        <v>2.9999999999999997E-4</v>
      </c>
      <c r="R320" s="160">
        <f t="shared" si="42"/>
        <v>2.9999999999999997E-4</v>
      </c>
      <c r="S320" s="160">
        <v>0</v>
      </c>
      <c r="T320" s="161">
        <f t="shared" si="4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62" t="s">
        <v>251</v>
      </c>
      <c r="AT320" s="162" t="s">
        <v>165</v>
      </c>
      <c r="AU320" s="162" t="s">
        <v>85</v>
      </c>
      <c r="AY320" s="18" t="s">
        <v>163</v>
      </c>
      <c r="BE320" s="163">
        <f t="shared" si="44"/>
        <v>0</v>
      </c>
      <c r="BF320" s="163">
        <f t="shared" si="45"/>
        <v>0</v>
      </c>
      <c r="BG320" s="163">
        <f t="shared" si="46"/>
        <v>0</v>
      </c>
      <c r="BH320" s="163">
        <f t="shared" si="47"/>
        <v>0</v>
      </c>
      <c r="BI320" s="163">
        <f t="shared" si="48"/>
        <v>0</v>
      </c>
      <c r="BJ320" s="18" t="s">
        <v>83</v>
      </c>
      <c r="BK320" s="163">
        <f t="shared" si="49"/>
        <v>0</v>
      </c>
      <c r="BL320" s="18" t="s">
        <v>251</v>
      </c>
      <c r="BM320" s="162" t="s">
        <v>1518</v>
      </c>
    </row>
    <row r="321" spans="1:65" s="2" customFormat="1" ht="16.5" customHeight="1">
      <c r="A321" s="33"/>
      <c r="B321" s="150"/>
      <c r="C321" s="151" t="s">
        <v>725</v>
      </c>
      <c r="D321" s="151" t="s">
        <v>165</v>
      </c>
      <c r="E321" s="152" t="s">
        <v>1519</v>
      </c>
      <c r="F321" s="153" t="s">
        <v>1520</v>
      </c>
      <c r="G321" s="154" t="s">
        <v>243</v>
      </c>
      <c r="H321" s="155">
        <v>2</v>
      </c>
      <c r="I321" s="156"/>
      <c r="J321" s="157">
        <f t="shared" si="40"/>
        <v>0</v>
      </c>
      <c r="K321" s="153" t="s">
        <v>169</v>
      </c>
      <c r="L321" s="34"/>
      <c r="M321" s="158" t="s">
        <v>1</v>
      </c>
      <c r="N321" s="159" t="s">
        <v>41</v>
      </c>
      <c r="O321" s="59"/>
      <c r="P321" s="160">
        <f t="shared" si="41"/>
        <v>0</v>
      </c>
      <c r="Q321" s="160">
        <v>8.0000000000000007E-5</v>
      </c>
      <c r="R321" s="160">
        <f t="shared" si="42"/>
        <v>1.6000000000000001E-4</v>
      </c>
      <c r="S321" s="160">
        <v>0</v>
      </c>
      <c r="T321" s="161">
        <f t="shared" si="4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2" t="s">
        <v>251</v>
      </c>
      <c r="AT321" s="162" t="s">
        <v>165</v>
      </c>
      <c r="AU321" s="162" t="s">
        <v>85</v>
      </c>
      <c r="AY321" s="18" t="s">
        <v>163</v>
      </c>
      <c r="BE321" s="163">
        <f t="shared" si="44"/>
        <v>0</v>
      </c>
      <c r="BF321" s="163">
        <f t="shared" si="45"/>
        <v>0</v>
      </c>
      <c r="BG321" s="163">
        <f t="shared" si="46"/>
        <v>0</v>
      </c>
      <c r="BH321" s="163">
        <f t="shared" si="47"/>
        <v>0</v>
      </c>
      <c r="BI321" s="163">
        <f t="shared" si="48"/>
        <v>0</v>
      </c>
      <c r="BJ321" s="18" t="s">
        <v>83</v>
      </c>
      <c r="BK321" s="163">
        <f t="shared" si="49"/>
        <v>0</v>
      </c>
      <c r="BL321" s="18" t="s">
        <v>251</v>
      </c>
      <c r="BM321" s="162" t="s">
        <v>1521</v>
      </c>
    </row>
    <row r="322" spans="1:65" s="2" customFormat="1" ht="24.2" customHeight="1">
      <c r="A322" s="33"/>
      <c r="B322" s="150"/>
      <c r="C322" s="151" t="s">
        <v>730</v>
      </c>
      <c r="D322" s="151" t="s">
        <v>165</v>
      </c>
      <c r="E322" s="152" t="s">
        <v>1522</v>
      </c>
      <c r="F322" s="153" t="s">
        <v>1523</v>
      </c>
      <c r="G322" s="154" t="s">
        <v>1428</v>
      </c>
      <c r="H322" s="155">
        <v>24</v>
      </c>
      <c r="I322" s="156"/>
      <c r="J322" s="157">
        <f t="shared" si="40"/>
        <v>0</v>
      </c>
      <c r="K322" s="153" t="s">
        <v>169</v>
      </c>
      <c r="L322" s="34"/>
      <c r="M322" s="158" t="s">
        <v>1</v>
      </c>
      <c r="N322" s="159" t="s">
        <v>41</v>
      </c>
      <c r="O322" s="59"/>
      <c r="P322" s="160">
        <f t="shared" si="41"/>
        <v>0</v>
      </c>
      <c r="Q322" s="160">
        <v>2.4000000000000001E-4</v>
      </c>
      <c r="R322" s="160">
        <f t="shared" si="42"/>
        <v>5.7600000000000004E-3</v>
      </c>
      <c r="S322" s="160">
        <v>0</v>
      </c>
      <c r="T322" s="161">
        <f t="shared" si="43"/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2" t="s">
        <v>251</v>
      </c>
      <c r="AT322" s="162" t="s">
        <v>165</v>
      </c>
      <c r="AU322" s="162" t="s">
        <v>85</v>
      </c>
      <c r="AY322" s="18" t="s">
        <v>163</v>
      </c>
      <c r="BE322" s="163">
        <f t="shared" si="44"/>
        <v>0</v>
      </c>
      <c r="BF322" s="163">
        <f t="shared" si="45"/>
        <v>0</v>
      </c>
      <c r="BG322" s="163">
        <f t="shared" si="46"/>
        <v>0</v>
      </c>
      <c r="BH322" s="163">
        <f t="shared" si="47"/>
        <v>0</v>
      </c>
      <c r="BI322" s="163">
        <f t="shared" si="48"/>
        <v>0</v>
      </c>
      <c r="BJ322" s="18" t="s">
        <v>83</v>
      </c>
      <c r="BK322" s="163">
        <f t="shared" si="49"/>
        <v>0</v>
      </c>
      <c r="BL322" s="18" t="s">
        <v>251</v>
      </c>
      <c r="BM322" s="162" t="s">
        <v>1524</v>
      </c>
    </row>
    <row r="323" spans="1:65" s="13" customFormat="1" ht="11.25">
      <c r="B323" s="164"/>
      <c r="D323" s="165" t="s">
        <v>172</v>
      </c>
      <c r="E323" s="166" t="s">
        <v>1</v>
      </c>
      <c r="F323" s="167" t="s">
        <v>1525</v>
      </c>
      <c r="H323" s="168">
        <v>24</v>
      </c>
      <c r="I323" s="169"/>
      <c r="L323" s="164"/>
      <c r="M323" s="170"/>
      <c r="N323" s="171"/>
      <c r="O323" s="171"/>
      <c r="P323" s="171"/>
      <c r="Q323" s="171"/>
      <c r="R323" s="171"/>
      <c r="S323" s="171"/>
      <c r="T323" s="172"/>
      <c r="AT323" s="166" t="s">
        <v>172</v>
      </c>
      <c r="AU323" s="166" t="s">
        <v>85</v>
      </c>
      <c r="AV323" s="13" t="s">
        <v>85</v>
      </c>
      <c r="AW323" s="13" t="s">
        <v>32</v>
      </c>
      <c r="AX323" s="13" t="s">
        <v>83</v>
      </c>
      <c r="AY323" s="166" t="s">
        <v>163</v>
      </c>
    </row>
    <row r="324" spans="1:65" s="2" customFormat="1" ht="24.2" customHeight="1">
      <c r="A324" s="33"/>
      <c r="B324" s="150"/>
      <c r="C324" s="151" t="s">
        <v>734</v>
      </c>
      <c r="D324" s="151" t="s">
        <v>165</v>
      </c>
      <c r="E324" s="152" t="s">
        <v>1526</v>
      </c>
      <c r="F324" s="153" t="s">
        <v>1527</v>
      </c>
      <c r="G324" s="154" t="s">
        <v>1428</v>
      </c>
      <c r="H324" s="155">
        <v>1</v>
      </c>
      <c r="I324" s="156"/>
      <c r="J324" s="157">
        <f>ROUND(I324*H324,2)</f>
        <v>0</v>
      </c>
      <c r="K324" s="153" t="s">
        <v>169</v>
      </c>
      <c r="L324" s="34"/>
      <c r="M324" s="158" t="s">
        <v>1</v>
      </c>
      <c r="N324" s="159" t="s">
        <v>41</v>
      </c>
      <c r="O324" s="59"/>
      <c r="P324" s="160">
        <f>O324*H324</f>
        <v>0</v>
      </c>
      <c r="Q324" s="160">
        <v>1.72E-3</v>
      </c>
      <c r="R324" s="160">
        <f>Q324*H324</f>
        <v>1.72E-3</v>
      </c>
      <c r="S324" s="160">
        <v>0</v>
      </c>
      <c r="T324" s="161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2" t="s">
        <v>251</v>
      </c>
      <c r="AT324" s="162" t="s">
        <v>165</v>
      </c>
      <c r="AU324" s="162" t="s">
        <v>85</v>
      </c>
      <c r="AY324" s="18" t="s">
        <v>163</v>
      </c>
      <c r="BE324" s="163">
        <f>IF(N324="základní",J324,0)</f>
        <v>0</v>
      </c>
      <c r="BF324" s="163">
        <f>IF(N324="snížená",J324,0)</f>
        <v>0</v>
      </c>
      <c r="BG324" s="163">
        <f>IF(N324="zákl. přenesená",J324,0)</f>
        <v>0</v>
      </c>
      <c r="BH324" s="163">
        <f>IF(N324="sníž. přenesená",J324,0)</f>
        <v>0</v>
      </c>
      <c r="BI324" s="163">
        <f>IF(N324="nulová",J324,0)</f>
        <v>0</v>
      </c>
      <c r="BJ324" s="18" t="s">
        <v>83</v>
      </c>
      <c r="BK324" s="163">
        <f>ROUND(I324*H324,2)</f>
        <v>0</v>
      </c>
      <c r="BL324" s="18" t="s">
        <v>251</v>
      </c>
      <c r="BM324" s="162" t="s">
        <v>1528</v>
      </c>
    </row>
    <row r="325" spans="1:65" s="2" customFormat="1" ht="21.75" customHeight="1">
      <c r="A325" s="33"/>
      <c r="B325" s="150"/>
      <c r="C325" s="151" t="s">
        <v>739</v>
      </c>
      <c r="D325" s="151" t="s">
        <v>165</v>
      </c>
      <c r="E325" s="152" t="s">
        <v>1529</v>
      </c>
      <c r="F325" s="153" t="s">
        <v>1530</v>
      </c>
      <c r="G325" s="154" t="s">
        <v>1428</v>
      </c>
      <c r="H325" s="155">
        <v>7</v>
      </c>
      <c r="I325" s="156"/>
      <c r="J325" s="157">
        <f>ROUND(I325*H325,2)</f>
        <v>0</v>
      </c>
      <c r="K325" s="153" t="s">
        <v>169</v>
      </c>
      <c r="L325" s="34"/>
      <c r="M325" s="158" t="s">
        <v>1</v>
      </c>
      <c r="N325" s="159" t="s">
        <v>41</v>
      </c>
      <c r="O325" s="59"/>
      <c r="P325" s="160">
        <f>O325*H325</f>
        <v>0</v>
      </c>
      <c r="Q325" s="160">
        <v>1.8E-3</v>
      </c>
      <c r="R325" s="160">
        <f>Q325*H325</f>
        <v>1.26E-2</v>
      </c>
      <c r="S325" s="160">
        <v>0</v>
      </c>
      <c r="T325" s="161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2" t="s">
        <v>251</v>
      </c>
      <c r="AT325" s="162" t="s">
        <v>165</v>
      </c>
      <c r="AU325" s="162" t="s">
        <v>85</v>
      </c>
      <c r="AY325" s="18" t="s">
        <v>163</v>
      </c>
      <c r="BE325" s="163">
        <f>IF(N325="základní",J325,0)</f>
        <v>0</v>
      </c>
      <c r="BF325" s="163">
        <f>IF(N325="snížená",J325,0)</f>
        <v>0</v>
      </c>
      <c r="BG325" s="163">
        <f>IF(N325="zákl. přenesená",J325,0)</f>
        <v>0</v>
      </c>
      <c r="BH325" s="163">
        <f>IF(N325="sníž. přenesená",J325,0)</f>
        <v>0</v>
      </c>
      <c r="BI325" s="163">
        <f>IF(N325="nulová",J325,0)</f>
        <v>0</v>
      </c>
      <c r="BJ325" s="18" t="s">
        <v>83</v>
      </c>
      <c r="BK325" s="163">
        <f>ROUND(I325*H325,2)</f>
        <v>0</v>
      </c>
      <c r="BL325" s="18" t="s">
        <v>251</v>
      </c>
      <c r="BM325" s="162" t="s">
        <v>1531</v>
      </c>
    </row>
    <row r="326" spans="1:65" s="13" customFormat="1" ht="11.25">
      <c r="B326" s="164"/>
      <c r="D326" s="165" t="s">
        <v>172</v>
      </c>
      <c r="E326" s="166" t="s">
        <v>1</v>
      </c>
      <c r="F326" s="167" t="s">
        <v>1368</v>
      </c>
      <c r="H326" s="168">
        <v>7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172</v>
      </c>
      <c r="AU326" s="166" t="s">
        <v>85</v>
      </c>
      <c r="AV326" s="13" t="s">
        <v>85</v>
      </c>
      <c r="AW326" s="13" t="s">
        <v>32</v>
      </c>
      <c r="AX326" s="13" t="s">
        <v>83</v>
      </c>
      <c r="AY326" s="166" t="s">
        <v>163</v>
      </c>
    </row>
    <row r="327" spans="1:65" s="2" customFormat="1" ht="24.2" customHeight="1">
      <c r="A327" s="33"/>
      <c r="B327" s="150"/>
      <c r="C327" s="151" t="s">
        <v>743</v>
      </c>
      <c r="D327" s="151" t="s">
        <v>165</v>
      </c>
      <c r="E327" s="152" t="s">
        <v>1532</v>
      </c>
      <c r="F327" s="153" t="s">
        <v>1533</v>
      </c>
      <c r="G327" s="154" t="s">
        <v>1428</v>
      </c>
      <c r="H327" s="155">
        <v>1</v>
      </c>
      <c r="I327" s="156"/>
      <c r="J327" s="157">
        <f>ROUND(I327*H327,2)</f>
        <v>0</v>
      </c>
      <c r="K327" s="153" t="s">
        <v>1</v>
      </c>
      <c r="L327" s="34"/>
      <c r="M327" s="158" t="s">
        <v>1</v>
      </c>
      <c r="N327" s="159" t="s">
        <v>41</v>
      </c>
      <c r="O327" s="59"/>
      <c r="P327" s="160">
        <f>O327*H327</f>
        <v>0</v>
      </c>
      <c r="Q327" s="160">
        <v>1.8400000000000001E-3</v>
      </c>
      <c r="R327" s="160">
        <f>Q327*H327</f>
        <v>1.8400000000000001E-3</v>
      </c>
      <c r="S327" s="160">
        <v>0</v>
      </c>
      <c r="T327" s="16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2" t="s">
        <v>251</v>
      </c>
      <c r="AT327" s="162" t="s">
        <v>165</v>
      </c>
      <c r="AU327" s="162" t="s">
        <v>85</v>
      </c>
      <c r="AY327" s="18" t="s">
        <v>163</v>
      </c>
      <c r="BE327" s="163">
        <f>IF(N327="základní",J327,0)</f>
        <v>0</v>
      </c>
      <c r="BF327" s="163">
        <f>IF(N327="snížená",J327,0)</f>
        <v>0</v>
      </c>
      <c r="BG327" s="163">
        <f>IF(N327="zákl. přenesená",J327,0)</f>
        <v>0</v>
      </c>
      <c r="BH327" s="163">
        <f>IF(N327="sníž. přenesená",J327,0)</f>
        <v>0</v>
      </c>
      <c r="BI327" s="163">
        <f>IF(N327="nulová",J327,0)</f>
        <v>0</v>
      </c>
      <c r="BJ327" s="18" t="s">
        <v>83</v>
      </c>
      <c r="BK327" s="163">
        <f>ROUND(I327*H327,2)</f>
        <v>0</v>
      </c>
      <c r="BL327" s="18" t="s">
        <v>251</v>
      </c>
      <c r="BM327" s="162" t="s">
        <v>1534</v>
      </c>
    </row>
    <row r="328" spans="1:65" s="2" customFormat="1" ht="21.75" customHeight="1">
      <c r="A328" s="33"/>
      <c r="B328" s="150"/>
      <c r="C328" s="151" t="s">
        <v>749</v>
      </c>
      <c r="D328" s="151" t="s">
        <v>165</v>
      </c>
      <c r="E328" s="152" t="s">
        <v>1535</v>
      </c>
      <c r="F328" s="153" t="s">
        <v>1536</v>
      </c>
      <c r="G328" s="154" t="s">
        <v>243</v>
      </c>
      <c r="H328" s="155">
        <v>1</v>
      </c>
      <c r="I328" s="156"/>
      <c r="J328" s="157">
        <f>ROUND(I328*H328,2)</f>
        <v>0</v>
      </c>
      <c r="K328" s="153" t="s">
        <v>169</v>
      </c>
      <c r="L328" s="34"/>
      <c r="M328" s="158" t="s">
        <v>1</v>
      </c>
      <c r="N328" s="159" t="s">
        <v>41</v>
      </c>
      <c r="O328" s="59"/>
      <c r="P328" s="160">
        <f>O328*H328</f>
        <v>0</v>
      </c>
      <c r="Q328" s="160">
        <v>1.3999999999999999E-4</v>
      </c>
      <c r="R328" s="160">
        <f>Q328*H328</f>
        <v>1.3999999999999999E-4</v>
      </c>
      <c r="S328" s="160">
        <v>0</v>
      </c>
      <c r="T328" s="161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2" t="s">
        <v>251</v>
      </c>
      <c r="AT328" s="162" t="s">
        <v>165</v>
      </c>
      <c r="AU328" s="162" t="s">
        <v>85</v>
      </c>
      <c r="AY328" s="18" t="s">
        <v>163</v>
      </c>
      <c r="BE328" s="163">
        <f>IF(N328="základní",J328,0)</f>
        <v>0</v>
      </c>
      <c r="BF328" s="163">
        <f>IF(N328="snížená",J328,0)</f>
        <v>0</v>
      </c>
      <c r="BG328" s="163">
        <f>IF(N328="zákl. přenesená",J328,0)</f>
        <v>0</v>
      </c>
      <c r="BH328" s="163">
        <f>IF(N328="sníž. přenesená",J328,0)</f>
        <v>0</v>
      </c>
      <c r="BI328" s="163">
        <f>IF(N328="nulová",J328,0)</f>
        <v>0</v>
      </c>
      <c r="BJ328" s="18" t="s">
        <v>83</v>
      </c>
      <c r="BK328" s="163">
        <f>ROUND(I328*H328,2)</f>
        <v>0</v>
      </c>
      <c r="BL328" s="18" t="s">
        <v>251</v>
      </c>
      <c r="BM328" s="162" t="s">
        <v>1537</v>
      </c>
    </row>
    <row r="329" spans="1:65" s="2" customFormat="1" ht="24.2" customHeight="1">
      <c r="A329" s="33"/>
      <c r="B329" s="150"/>
      <c r="C329" s="188" t="s">
        <v>754</v>
      </c>
      <c r="D329" s="188" t="s">
        <v>246</v>
      </c>
      <c r="E329" s="189" t="s">
        <v>1538</v>
      </c>
      <c r="F329" s="190" t="s">
        <v>1539</v>
      </c>
      <c r="G329" s="191" t="s">
        <v>243</v>
      </c>
      <c r="H329" s="192">
        <v>1</v>
      </c>
      <c r="I329" s="193"/>
      <c r="J329" s="194">
        <f>ROUND(I329*H329,2)</f>
        <v>0</v>
      </c>
      <c r="K329" s="190" t="s">
        <v>1</v>
      </c>
      <c r="L329" s="195"/>
      <c r="M329" s="196" t="s">
        <v>1</v>
      </c>
      <c r="N329" s="197" t="s">
        <v>41</v>
      </c>
      <c r="O329" s="59"/>
      <c r="P329" s="160">
        <f>O329*H329</f>
        <v>0</v>
      </c>
      <c r="Q329" s="160">
        <v>4.0000000000000002E-4</v>
      </c>
      <c r="R329" s="160">
        <f>Q329*H329</f>
        <v>4.0000000000000002E-4</v>
      </c>
      <c r="S329" s="160">
        <v>0</v>
      </c>
      <c r="T329" s="161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2" t="s">
        <v>341</v>
      </c>
      <c r="AT329" s="162" t="s">
        <v>246</v>
      </c>
      <c r="AU329" s="162" t="s">
        <v>85</v>
      </c>
      <c r="AY329" s="18" t="s">
        <v>163</v>
      </c>
      <c r="BE329" s="163">
        <f>IF(N329="základní",J329,0)</f>
        <v>0</v>
      </c>
      <c r="BF329" s="163">
        <f>IF(N329="snížená",J329,0)</f>
        <v>0</v>
      </c>
      <c r="BG329" s="163">
        <f>IF(N329="zákl. přenesená",J329,0)</f>
        <v>0</v>
      </c>
      <c r="BH329" s="163">
        <f>IF(N329="sníž. přenesená",J329,0)</f>
        <v>0</v>
      </c>
      <c r="BI329" s="163">
        <f>IF(N329="nulová",J329,0)</f>
        <v>0</v>
      </c>
      <c r="BJ329" s="18" t="s">
        <v>83</v>
      </c>
      <c r="BK329" s="163">
        <f>ROUND(I329*H329,2)</f>
        <v>0</v>
      </c>
      <c r="BL329" s="18" t="s">
        <v>251</v>
      </c>
      <c r="BM329" s="162" t="s">
        <v>1540</v>
      </c>
    </row>
    <row r="330" spans="1:65" s="2" customFormat="1" ht="16.5" customHeight="1">
      <c r="A330" s="33"/>
      <c r="B330" s="150"/>
      <c r="C330" s="151" t="s">
        <v>760</v>
      </c>
      <c r="D330" s="151" t="s">
        <v>165</v>
      </c>
      <c r="E330" s="152" t="s">
        <v>1541</v>
      </c>
      <c r="F330" s="153" t="s">
        <v>1542</v>
      </c>
      <c r="G330" s="154" t="s">
        <v>243</v>
      </c>
      <c r="H330" s="155">
        <v>6</v>
      </c>
      <c r="I330" s="156"/>
      <c r="J330" s="157">
        <f>ROUND(I330*H330,2)</f>
        <v>0</v>
      </c>
      <c r="K330" s="153" t="s">
        <v>169</v>
      </c>
      <c r="L330" s="34"/>
      <c r="M330" s="158" t="s">
        <v>1</v>
      </c>
      <c r="N330" s="159" t="s">
        <v>41</v>
      </c>
      <c r="O330" s="59"/>
      <c r="P330" s="160">
        <f>O330*H330</f>
        <v>0</v>
      </c>
      <c r="Q330" s="160">
        <v>3.1E-4</v>
      </c>
      <c r="R330" s="160">
        <f>Q330*H330</f>
        <v>1.8600000000000001E-3</v>
      </c>
      <c r="S330" s="160">
        <v>0</v>
      </c>
      <c r="T330" s="161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2" t="s">
        <v>251</v>
      </c>
      <c r="AT330" s="162" t="s">
        <v>165</v>
      </c>
      <c r="AU330" s="162" t="s">
        <v>85</v>
      </c>
      <c r="AY330" s="18" t="s">
        <v>163</v>
      </c>
      <c r="BE330" s="163">
        <f>IF(N330="základní",J330,0)</f>
        <v>0</v>
      </c>
      <c r="BF330" s="163">
        <f>IF(N330="snížená",J330,0)</f>
        <v>0</v>
      </c>
      <c r="BG330" s="163">
        <f>IF(N330="zákl. přenesená",J330,0)</f>
        <v>0</v>
      </c>
      <c r="BH330" s="163">
        <f>IF(N330="sníž. přenesená",J330,0)</f>
        <v>0</v>
      </c>
      <c r="BI330" s="163">
        <f>IF(N330="nulová",J330,0)</f>
        <v>0</v>
      </c>
      <c r="BJ330" s="18" t="s">
        <v>83</v>
      </c>
      <c r="BK330" s="163">
        <f>ROUND(I330*H330,2)</f>
        <v>0</v>
      </c>
      <c r="BL330" s="18" t="s">
        <v>251</v>
      </c>
      <c r="BM330" s="162" t="s">
        <v>1543</v>
      </c>
    </row>
    <row r="331" spans="1:65" s="2" customFormat="1" ht="24.2" customHeight="1">
      <c r="A331" s="33"/>
      <c r="B331" s="150"/>
      <c r="C331" s="151" t="s">
        <v>764</v>
      </c>
      <c r="D331" s="151" t="s">
        <v>165</v>
      </c>
      <c r="E331" s="152" t="s">
        <v>1544</v>
      </c>
      <c r="F331" s="153" t="s">
        <v>1545</v>
      </c>
      <c r="G331" s="154" t="s">
        <v>621</v>
      </c>
      <c r="H331" s="198"/>
      <c r="I331" s="156"/>
      <c r="J331" s="157">
        <f>ROUND(I331*H331,2)</f>
        <v>0</v>
      </c>
      <c r="K331" s="153" t="s">
        <v>169</v>
      </c>
      <c r="L331" s="34"/>
      <c r="M331" s="158" t="s">
        <v>1</v>
      </c>
      <c r="N331" s="159" t="s">
        <v>41</v>
      </c>
      <c r="O331" s="59"/>
      <c r="P331" s="160">
        <f>O331*H331</f>
        <v>0</v>
      </c>
      <c r="Q331" s="160">
        <v>0</v>
      </c>
      <c r="R331" s="160">
        <f>Q331*H331</f>
        <v>0</v>
      </c>
      <c r="S331" s="160">
        <v>0</v>
      </c>
      <c r="T331" s="16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2" t="s">
        <v>251</v>
      </c>
      <c r="AT331" s="162" t="s">
        <v>165</v>
      </c>
      <c r="AU331" s="162" t="s">
        <v>85</v>
      </c>
      <c r="AY331" s="18" t="s">
        <v>163</v>
      </c>
      <c r="BE331" s="163">
        <f>IF(N331="základní",J331,0)</f>
        <v>0</v>
      </c>
      <c r="BF331" s="163">
        <f>IF(N331="snížená",J331,0)</f>
        <v>0</v>
      </c>
      <c r="BG331" s="163">
        <f>IF(N331="zákl. přenesená",J331,0)</f>
        <v>0</v>
      </c>
      <c r="BH331" s="163">
        <f>IF(N331="sníž. přenesená",J331,0)</f>
        <v>0</v>
      </c>
      <c r="BI331" s="163">
        <f>IF(N331="nulová",J331,0)</f>
        <v>0</v>
      </c>
      <c r="BJ331" s="18" t="s">
        <v>83</v>
      </c>
      <c r="BK331" s="163">
        <f>ROUND(I331*H331,2)</f>
        <v>0</v>
      </c>
      <c r="BL331" s="18" t="s">
        <v>251</v>
      </c>
      <c r="BM331" s="162" t="s">
        <v>1546</v>
      </c>
    </row>
    <row r="332" spans="1:65" s="12" customFormat="1" ht="22.9" customHeight="1">
      <c r="B332" s="137"/>
      <c r="D332" s="138" t="s">
        <v>75</v>
      </c>
      <c r="E332" s="148" t="s">
        <v>1547</v>
      </c>
      <c r="F332" s="148" t="s">
        <v>1548</v>
      </c>
      <c r="I332" s="140"/>
      <c r="J332" s="149">
        <f>BK332</f>
        <v>0</v>
      </c>
      <c r="L332" s="137"/>
      <c r="M332" s="142"/>
      <c r="N332" s="143"/>
      <c r="O332" s="143"/>
      <c r="P332" s="144">
        <f>SUM(P333:P336)</f>
        <v>0</v>
      </c>
      <c r="Q332" s="143"/>
      <c r="R332" s="144">
        <f>SUM(R333:R336)</f>
        <v>8.2049999999999998E-2</v>
      </c>
      <c r="S332" s="143"/>
      <c r="T332" s="145">
        <f>SUM(T333:T336)</f>
        <v>0</v>
      </c>
      <c r="AR332" s="138" t="s">
        <v>85</v>
      </c>
      <c r="AT332" s="146" t="s">
        <v>75</v>
      </c>
      <c r="AU332" s="146" t="s">
        <v>83</v>
      </c>
      <c r="AY332" s="138" t="s">
        <v>163</v>
      </c>
      <c r="BK332" s="147">
        <f>SUM(BK333:BK336)</f>
        <v>0</v>
      </c>
    </row>
    <row r="333" spans="1:65" s="2" customFormat="1" ht="33" customHeight="1">
      <c r="A333" s="33"/>
      <c r="B333" s="150"/>
      <c r="C333" s="151" t="s">
        <v>111</v>
      </c>
      <c r="D333" s="151" t="s">
        <v>165</v>
      </c>
      <c r="E333" s="152" t="s">
        <v>1549</v>
      </c>
      <c r="F333" s="153" t="s">
        <v>1550</v>
      </c>
      <c r="G333" s="154" t="s">
        <v>1428</v>
      </c>
      <c r="H333" s="155">
        <v>4</v>
      </c>
      <c r="I333" s="156"/>
      <c r="J333" s="157">
        <f>ROUND(I333*H333,2)</f>
        <v>0</v>
      </c>
      <c r="K333" s="153" t="s">
        <v>169</v>
      </c>
      <c r="L333" s="34"/>
      <c r="M333" s="158" t="s">
        <v>1</v>
      </c>
      <c r="N333" s="159" t="s">
        <v>41</v>
      </c>
      <c r="O333" s="59"/>
      <c r="P333" s="160">
        <f>O333*H333</f>
        <v>0</v>
      </c>
      <c r="Q333" s="160">
        <v>9.1999999999999998E-3</v>
      </c>
      <c r="R333" s="160">
        <f>Q333*H333</f>
        <v>3.6799999999999999E-2</v>
      </c>
      <c r="S333" s="160">
        <v>0</v>
      </c>
      <c r="T333" s="161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2" t="s">
        <v>251</v>
      </c>
      <c r="AT333" s="162" t="s">
        <v>165</v>
      </c>
      <c r="AU333" s="162" t="s">
        <v>85</v>
      </c>
      <c r="AY333" s="18" t="s">
        <v>163</v>
      </c>
      <c r="BE333" s="163">
        <f>IF(N333="základní",J333,0)</f>
        <v>0</v>
      </c>
      <c r="BF333" s="163">
        <f>IF(N333="snížená",J333,0)</f>
        <v>0</v>
      </c>
      <c r="BG333" s="163">
        <f>IF(N333="zákl. přenesená",J333,0)</f>
        <v>0</v>
      </c>
      <c r="BH333" s="163">
        <f>IF(N333="sníž. přenesená",J333,0)</f>
        <v>0</v>
      </c>
      <c r="BI333" s="163">
        <f>IF(N333="nulová",J333,0)</f>
        <v>0</v>
      </c>
      <c r="BJ333" s="18" t="s">
        <v>83</v>
      </c>
      <c r="BK333" s="163">
        <f>ROUND(I333*H333,2)</f>
        <v>0</v>
      </c>
      <c r="BL333" s="18" t="s">
        <v>251</v>
      </c>
      <c r="BM333" s="162" t="s">
        <v>1551</v>
      </c>
    </row>
    <row r="334" spans="1:65" s="2" customFormat="1" ht="24.2" customHeight="1">
      <c r="A334" s="33"/>
      <c r="B334" s="150"/>
      <c r="C334" s="151" t="s">
        <v>772</v>
      </c>
      <c r="D334" s="151" t="s">
        <v>165</v>
      </c>
      <c r="E334" s="152" t="s">
        <v>1552</v>
      </c>
      <c r="F334" s="153" t="s">
        <v>1553</v>
      </c>
      <c r="G334" s="154" t="s">
        <v>1428</v>
      </c>
      <c r="H334" s="155">
        <v>3</v>
      </c>
      <c r="I334" s="156"/>
      <c r="J334" s="157">
        <f>ROUND(I334*H334,2)</f>
        <v>0</v>
      </c>
      <c r="K334" s="153" t="s">
        <v>1</v>
      </c>
      <c r="L334" s="34"/>
      <c r="M334" s="158" t="s">
        <v>1</v>
      </c>
      <c r="N334" s="159" t="s">
        <v>41</v>
      </c>
      <c r="O334" s="59"/>
      <c r="P334" s="160">
        <f>O334*H334</f>
        <v>0</v>
      </c>
      <c r="Q334" s="160">
        <v>9.1999999999999998E-3</v>
      </c>
      <c r="R334" s="160">
        <f>Q334*H334</f>
        <v>2.76E-2</v>
      </c>
      <c r="S334" s="160">
        <v>0</v>
      </c>
      <c r="T334" s="161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2" t="s">
        <v>251</v>
      </c>
      <c r="AT334" s="162" t="s">
        <v>165</v>
      </c>
      <c r="AU334" s="162" t="s">
        <v>85</v>
      </c>
      <c r="AY334" s="18" t="s">
        <v>163</v>
      </c>
      <c r="BE334" s="163">
        <f>IF(N334="základní",J334,0)</f>
        <v>0</v>
      </c>
      <c r="BF334" s="163">
        <f>IF(N334="snížená",J334,0)</f>
        <v>0</v>
      </c>
      <c r="BG334" s="163">
        <f>IF(N334="zákl. přenesená",J334,0)</f>
        <v>0</v>
      </c>
      <c r="BH334" s="163">
        <f>IF(N334="sníž. přenesená",J334,0)</f>
        <v>0</v>
      </c>
      <c r="BI334" s="163">
        <f>IF(N334="nulová",J334,0)</f>
        <v>0</v>
      </c>
      <c r="BJ334" s="18" t="s">
        <v>83</v>
      </c>
      <c r="BK334" s="163">
        <f>ROUND(I334*H334,2)</f>
        <v>0</v>
      </c>
      <c r="BL334" s="18" t="s">
        <v>251</v>
      </c>
      <c r="BM334" s="162" t="s">
        <v>1554</v>
      </c>
    </row>
    <row r="335" spans="1:65" s="2" customFormat="1" ht="24.2" customHeight="1">
      <c r="A335" s="33"/>
      <c r="B335" s="150"/>
      <c r="C335" s="151" t="s">
        <v>777</v>
      </c>
      <c r="D335" s="151" t="s">
        <v>165</v>
      </c>
      <c r="E335" s="152" t="s">
        <v>1555</v>
      </c>
      <c r="F335" s="153" t="s">
        <v>1556</v>
      </c>
      <c r="G335" s="154" t="s">
        <v>1428</v>
      </c>
      <c r="H335" s="155">
        <v>1</v>
      </c>
      <c r="I335" s="156"/>
      <c r="J335" s="157">
        <f>ROUND(I335*H335,2)</f>
        <v>0</v>
      </c>
      <c r="K335" s="153" t="s">
        <v>169</v>
      </c>
      <c r="L335" s="34"/>
      <c r="M335" s="158" t="s">
        <v>1</v>
      </c>
      <c r="N335" s="159" t="s">
        <v>41</v>
      </c>
      <c r="O335" s="59"/>
      <c r="P335" s="160">
        <f>O335*H335</f>
        <v>0</v>
      </c>
      <c r="Q335" s="160">
        <v>1.7649999999999999E-2</v>
      </c>
      <c r="R335" s="160">
        <f>Q335*H335</f>
        <v>1.7649999999999999E-2</v>
      </c>
      <c r="S335" s="160">
        <v>0</v>
      </c>
      <c r="T335" s="161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2" t="s">
        <v>251</v>
      </c>
      <c r="AT335" s="162" t="s">
        <v>165</v>
      </c>
      <c r="AU335" s="162" t="s">
        <v>85</v>
      </c>
      <c r="AY335" s="18" t="s">
        <v>163</v>
      </c>
      <c r="BE335" s="163">
        <f>IF(N335="základní",J335,0)</f>
        <v>0</v>
      </c>
      <c r="BF335" s="163">
        <f>IF(N335="snížená",J335,0)</f>
        <v>0</v>
      </c>
      <c r="BG335" s="163">
        <f>IF(N335="zákl. přenesená",J335,0)</f>
        <v>0</v>
      </c>
      <c r="BH335" s="163">
        <f>IF(N335="sníž. přenesená",J335,0)</f>
        <v>0</v>
      </c>
      <c r="BI335" s="163">
        <f>IF(N335="nulová",J335,0)</f>
        <v>0</v>
      </c>
      <c r="BJ335" s="18" t="s">
        <v>83</v>
      </c>
      <c r="BK335" s="163">
        <f>ROUND(I335*H335,2)</f>
        <v>0</v>
      </c>
      <c r="BL335" s="18" t="s">
        <v>251</v>
      </c>
      <c r="BM335" s="162" t="s">
        <v>1557</v>
      </c>
    </row>
    <row r="336" spans="1:65" s="2" customFormat="1" ht="24.2" customHeight="1">
      <c r="A336" s="33"/>
      <c r="B336" s="150"/>
      <c r="C336" s="151" t="s">
        <v>783</v>
      </c>
      <c r="D336" s="151" t="s">
        <v>165</v>
      </c>
      <c r="E336" s="152" t="s">
        <v>1558</v>
      </c>
      <c r="F336" s="153" t="s">
        <v>1559</v>
      </c>
      <c r="G336" s="154" t="s">
        <v>621</v>
      </c>
      <c r="H336" s="198"/>
      <c r="I336" s="156"/>
      <c r="J336" s="157">
        <f>ROUND(I336*H336,2)</f>
        <v>0</v>
      </c>
      <c r="K336" s="153" t="s">
        <v>169</v>
      </c>
      <c r="L336" s="34"/>
      <c r="M336" s="158" t="s">
        <v>1</v>
      </c>
      <c r="N336" s="159" t="s">
        <v>41</v>
      </c>
      <c r="O336" s="59"/>
      <c r="P336" s="160">
        <f>O336*H336</f>
        <v>0</v>
      </c>
      <c r="Q336" s="160">
        <v>0</v>
      </c>
      <c r="R336" s="160">
        <f>Q336*H336</f>
        <v>0</v>
      </c>
      <c r="S336" s="160">
        <v>0</v>
      </c>
      <c r="T336" s="161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2" t="s">
        <v>251</v>
      </c>
      <c r="AT336" s="162" t="s">
        <v>165</v>
      </c>
      <c r="AU336" s="162" t="s">
        <v>85</v>
      </c>
      <c r="AY336" s="18" t="s">
        <v>163</v>
      </c>
      <c r="BE336" s="163">
        <f>IF(N336="základní",J336,0)</f>
        <v>0</v>
      </c>
      <c r="BF336" s="163">
        <f>IF(N336="snížená",J336,0)</f>
        <v>0</v>
      </c>
      <c r="BG336" s="163">
        <f>IF(N336="zákl. přenesená",J336,0)</f>
        <v>0</v>
      </c>
      <c r="BH336" s="163">
        <f>IF(N336="sníž. přenesená",J336,0)</f>
        <v>0</v>
      </c>
      <c r="BI336" s="163">
        <f>IF(N336="nulová",J336,0)</f>
        <v>0</v>
      </c>
      <c r="BJ336" s="18" t="s">
        <v>83</v>
      </c>
      <c r="BK336" s="163">
        <f>ROUND(I336*H336,2)</f>
        <v>0</v>
      </c>
      <c r="BL336" s="18" t="s">
        <v>251</v>
      </c>
      <c r="BM336" s="162" t="s">
        <v>1560</v>
      </c>
    </row>
    <row r="337" spans="1:65" s="12" customFormat="1" ht="22.9" customHeight="1">
      <c r="B337" s="137"/>
      <c r="D337" s="138" t="s">
        <v>75</v>
      </c>
      <c r="E337" s="148" t="s">
        <v>1561</v>
      </c>
      <c r="F337" s="148" t="s">
        <v>1562</v>
      </c>
      <c r="I337" s="140"/>
      <c r="J337" s="149">
        <f>BK337</f>
        <v>0</v>
      </c>
      <c r="L337" s="137"/>
      <c r="M337" s="142"/>
      <c r="N337" s="143"/>
      <c r="O337" s="143"/>
      <c r="P337" s="144">
        <f>SUM(P338:P340)</f>
        <v>0</v>
      </c>
      <c r="Q337" s="143"/>
      <c r="R337" s="144">
        <f>SUM(R338:R340)</f>
        <v>5.9999999999999995E-4</v>
      </c>
      <c r="S337" s="143"/>
      <c r="T337" s="145">
        <f>SUM(T338:T340)</f>
        <v>0</v>
      </c>
      <c r="AR337" s="138" t="s">
        <v>85</v>
      </c>
      <c r="AT337" s="146" t="s">
        <v>75</v>
      </c>
      <c r="AU337" s="146" t="s">
        <v>83</v>
      </c>
      <c r="AY337" s="138" t="s">
        <v>163</v>
      </c>
      <c r="BK337" s="147">
        <f>SUM(BK338:BK340)</f>
        <v>0</v>
      </c>
    </row>
    <row r="338" spans="1:65" s="2" customFormat="1" ht="16.5" customHeight="1">
      <c r="A338" s="33"/>
      <c r="B338" s="150"/>
      <c r="C338" s="151" t="s">
        <v>793</v>
      </c>
      <c r="D338" s="151" t="s">
        <v>165</v>
      </c>
      <c r="E338" s="152" t="s">
        <v>1563</v>
      </c>
      <c r="F338" s="153" t="s">
        <v>1564</v>
      </c>
      <c r="G338" s="154" t="s">
        <v>243</v>
      </c>
      <c r="H338" s="155">
        <v>4</v>
      </c>
      <c r="I338" s="156"/>
      <c r="J338" s="157">
        <f>ROUND(I338*H338,2)</f>
        <v>0</v>
      </c>
      <c r="K338" s="153" t="s">
        <v>169</v>
      </c>
      <c r="L338" s="34"/>
      <c r="M338" s="158" t="s">
        <v>1</v>
      </c>
      <c r="N338" s="159" t="s">
        <v>41</v>
      </c>
      <c r="O338" s="59"/>
      <c r="P338" s="160">
        <f>O338*H338</f>
        <v>0</v>
      </c>
      <c r="Q338" s="160">
        <v>0</v>
      </c>
      <c r="R338" s="160">
        <f>Q338*H338</f>
        <v>0</v>
      </c>
      <c r="S338" s="160">
        <v>0</v>
      </c>
      <c r="T338" s="161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2" t="s">
        <v>251</v>
      </c>
      <c r="AT338" s="162" t="s">
        <v>165</v>
      </c>
      <c r="AU338" s="162" t="s">
        <v>85</v>
      </c>
      <c r="AY338" s="18" t="s">
        <v>163</v>
      </c>
      <c r="BE338" s="163">
        <f>IF(N338="základní",J338,0)</f>
        <v>0</v>
      </c>
      <c r="BF338" s="163">
        <f>IF(N338="snížená",J338,0)</f>
        <v>0</v>
      </c>
      <c r="BG338" s="163">
        <f>IF(N338="zákl. přenesená",J338,0)</f>
        <v>0</v>
      </c>
      <c r="BH338" s="163">
        <f>IF(N338="sníž. přenesená",J338,0)</f>
        <v>0</v>
      </c>
      <c r="BI338" s="163">
        <f>IF(N338="nulová",J338,0)</f>
        <v>0</v>
      </c>
      <c r="BJ338" s="18" t="s">
        <v>83</v>
      </c>
      <c r="BK338" s="163">
        <f>ROUND(I338*H338,2)</f>
        <v>0</v>
      </c>
      <c r="BL338" s="18" t="s">
        <v>251</v>
      </c>
      <c r="BM338" s="162" t="s">
        <v>1565</v>
      </c>
    </row>
    <row r="339" spans="1:65" s="2" customFormat="1" ht="21.75" customHeight="1">
      <c r="A339" s="33"/>
      <c r="B339" s="150"/>
      <c r="C339" s="188" t="s">
        <v>798</v>
      </c>
      <c r="D339" s="188" t="s">
        <v>246</v>
      </c>
      <c r="E339" s="189" t="s">
        <v>1566</v>
      </c>
      <c r="F339" s="190" t="s">
        <v>1567</v>
      </c>
      <c r="G339" s="191" t="s">
        <v>243</v>
      </c>
      <c r="H339" s="192">
        <v>4</v>
      </c>
      <c r="I339" s="193"/>
      <c r="J339" s="194">
        <f>ROUND(I339*H339,2)</f>
        <v>0</v>
      </c>
      <c r="K339" s="190" t="s">
        <v>169</v>
      </c>
      <c r="L339" s="195"/>
      <c r="M339" s="196" t="s">
        <v>1</v>
      </c>
      <c r="N339" s="197" t="s">
        <v>41</v>
      </c>
      <c r="O339" s="59"/>
      <c r="P339" s="160">
        <f>O339*H339</f>
        <v>0</v>
      </c>
      <c r="Q339" s="160">
        <v>1.4999999999999999E-4</v>
      </c>
      <c r="R339" s="160">
        <f>Q339*H339</f>
        <v>5.9999999999999995E-4</v>
      </c>
      <c r="S339" s="160">
        <v>0</v>
      </c>
      <c r="T339" s="161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2" t="s">
        <v>341</v>
      </c>
      <c r="AT339" s="162" t="s">
        <v>246</v>
      </c>
      <c r="AU339" s="162" t="s">
        <v>85</v>
      </c>
      <c r="AY339" s="18" t="s">
        <v>163</v>
      </c>
      <c r="BE339" s="163">
        <f>IF(N339="základní",J339,0)</f>
        <v>0</v>
      </c>
      <c r="BF339" s="163">
        <f>IF(N339="snížená",J339,0)</f>
        <v>0</v>
      </c>
      <c r="BG339" s="163">
        <f>IF(N339="zákl. přenesená",J339,0)</f>
        <v>0</v>
      </c>
      <c r="BH339" s="163">
        <f>IF(N339="sníž. přenesená",J339,0)</f>
        <v>0</v>
      </c>
      <c r="BI339" s="163">
        <f>IF(N339="nulová",J339,0)</f>
        <v>0</v>
      </c>
      <c r="BJ339" s="18" t="s">
        <v>83</v>
      </c>
      <c r="BK339" s="163">
        <f>ROUND(I339*H339,2)</f>
        <v>0</v>
      </c>
      <c r="BL339" s="18" t="s">
        <v>251</v>
      </c>
      <c r="BM339" s="162" t="s">
        <v>1568</v>
      </c>
    </row>
    <row r="340" spans="1:65" s="2" customFormat="1" ht="24.2" customHeight="1">
      <c r="A340" s="33"/>
      <c r="B340" s="150"/>
      <c r="C340" s="151" t="s">
        <v>803</v>
      </c>
      <c r="D340" s="151" t="s">
        <v>165</v>
      </c>
      <c r="E340" s="152" t="s">
        <v>1569</v>
      </c>
      <c r="F340" s="153" t="s">
        <v>1570</v>
      </c>
      <c r="G340" s="154" t="s">
        <v>621</v>
      </c>
      <c r="H340" s="198"/>
      <c r="I340" s="156"/>
      <c r="J340" s="157">
        <f>ROUND(I340*H340,2)</f>
        <v>0</v>
      </c>
      <c r="K340" s="153" t="s">
        <v>169</v>
      </c>
      <c r="L340" s="34"/>
      <c r="M340" s="202" t="s">
        <v>1</v>
      </c>
      <c r="N340" s="203" t="s">
        <v>41</v>
      </c>
      <c r="O340" s="204"/>
      <c r="P340" s="205">
        <f>O340*H340</f>
        <v>0</v>
      </c>
      <c r="Q340" s="205">
        <v>0</v>
      </c>
      <c r="R340" s="205">
        <f>Q340*H340</f>
        <v>0</v>
      </c>
      <c r="S340" s="205">
        <v>0</v>
      </c>
      <c r="T340" s="206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2" t="s">
        <v>251</v>
      </c>
      <c r="AT340" s="162" t="s">
        <v>165</v>
      </c>
      <c r="AU340" s="162" t="s">
        <v>85</v>
      </c>
      <c r="AY340" s="18" t="s">
        <v>163</v>
      </c>
      <c r="BE340" s="163">
        <f>IF(N340="základní",J340,0)</f>
        <v>0</v>
      </c>
      <c r="BF340" s="163">
        <f>IF(N340="snížená",J340,0)</f>
        <v>0</v>
      </c>
      <c r="BG340" s="163">
        <f>IF(N340="zákl. přenesená",J340,0)</f>
        <v>0</v>
      </c>
      <c r="BH340" s="163">
        <f>IF(N340="sníž. přenesená",J340,0)</f>
        <v>0</v>
      </c>
      <c r="BI340" s="163">
        <f>IF(N340="nulová",J340,0)</f>
        <v>0</v>
      </c>
      <c r="BJ340" s="18" t="s">
        <v>83</v>
      </c>
      <c r="BK340" s="163">
        <f>ROUND(I340*H340,2)</f>
        <v>0</v>
      </c>
      <c r="BL340" s="18" t="s">
        <v>251</v>
      </c>
      <c r="BM340" s="162" t="s">
        <v>1571</v>
      </c>
    </row>
    <row r="341" spans="1:65" s="2" customFormat="1" ht="6.95" customHeight="1">
      <c r="A341" s="33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34"/>
      <c r="M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</row>
  </sheetData>
  <autoFilter ref="C134:K340" xr:uid="{00000000-0009-0000-0000-000002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107</v>
      </c>
      <c r="L4" s="21"/>
      <c r="M4" s="100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66" t="str">
        <f>'Rekapitulace stavby'!K6</f>
        <v>Sociální zařízení na dopravním hřišti,Valašské Meziříčí</v>
      </c>
      <c r="F7" s="267"/>
      <c r="G7" s="267"/>
      <c r="H7" s="267"/>
      <c r="L7" s="21"/>
    </row>
    <row r="8" spans="1:46" s="1" customFormat="1" ht="12" customHeight="1">
      <c r="B8" s="21"/>
      <c r="D8" s="28" t="s">
        <v>116</v>
      </c>
      <c r="L8" s="21"/>
    </row>
    <row r="9" spans="1:46" s="2" customFormat="1" ht="16.5" customHeight="1">
      <c r="A9" s="33"/>
      <c r="B9" s="34"/>
      <c r="C9" s="33"/>
      <c r="D9" s="33"/>
      <c r="E9" s="266" t="s">
        <v>119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120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3" t="s">
        <v>1572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6. 9. 2021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9" t="str">
        <f>'Rekapitulace stavby'!E14</f>
        <v>Vyplň údaj</v>
      </c>
      <c r="F20" s="249"/>
      <c r="G20" s="249"/>
      <c r="H20" s="249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54" t="s">
        <v>1</v>
      </c>
      <c r="F29" s="254"/>
      <c r="G29" s="254"/>
      <c r="H29" s="254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4" t="s">
        <v>36</v>
      </c>
      <c r="E32" s="33"/>
      <c r="F32" s="33"/>
      <c r="G32" s="33"/>
      <c r="H32" s="33"/>
      <c r="I32" s="33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5" t="s">
        <v>40</v>
      </c>
      <c r="E35" s="28" t="s">
        <v>41</v>
      </c>
      <c r="F35" s="106">
        <f>ROUND((SUM(BE122:BE125)),  2)</f>
        <v>0</v>
      </c>
      <c r="G35" s="33"/>
      <c r="H35" s="33"/>
      <c r="I35" s="107">
        <v>0.21</v>
      </c>
      <c r="J35" s="106">
        <f>ROUND(((SUM(BE122:BE125))*I35),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42</v>
      </c>
      <c r="F36" s="106">
        <f>ROUND((SUM(BF122:BF125)),  2)</f>
        <v>0</v>
      </c>
      <c r="G36" s="33"/>
      <c r="H36" s="33"/>
      <c r="I36" s="107">
        <v>0.15</v>
      </c>
      <c r="J36" s="106">
        <f>ROUND(((SUM(BF122:BF125))*I36),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06">
        <f>ROUND((SUM(BG122:BG125)),  2)</f>
        <v>0</v>
      </c>
      <c r="G37" s="33"/>
      <c r="H37" s="33"/>
      <c r="I37" s="107">
        <v>0.21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44</v>
      </c>
      <c r="F38" s="106">
        <f>ROUND((SUM(BH122:BH125)),  2)</f>
        <v>0</v>
      </c>
      <c r="G38" s="33"/>
      <c r="H38" s="33"/>
      <c r="I38" s="107">
        <v>0.15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45</v>
      </c>
      <c r="F39" s="106">
        <f>ROUND((SUM(BI122:BI125)),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8"/>
      <c r="D41" s="109" t="s">
        <v>46</v>
      </c>
      <c r="E41" s="61"/>
      <c r="F41" s="61"/>
      <c r="G41" s="110" t="s">
        <v>47</v>
      </c>
      <c r="H41" s="111" t="s">
        <v>48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14" t="s">
        <v>52</v>
      </c>
      <c r="G61" s="46" t="s">
        <v>51</v>
      </c>
      <c r="H61" s="36"/>
      <c r="I61" s="36"/>
      <c r="J61" s="115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14" t="s">
        <v>52</v>
      </c>
      <c r="G76" s="46" t="s">
        <v>51</v>
      </c>
      <c r="H76" s="36"/>
      <c r="I76" s="36"/>
      <c r="J76" s="115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122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66" t="str">
        <f>E7</f>
        <v>Sociální zařízení na dopravním hřišti,Valašské Meziříčí</v>
      </c>
      <c r="F85" s="267"/>
      <c r="G85" s="267"/>
      <c r="H85" s="26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116</v>
      </c>
      <c r="L86" s="21"/>
    </row>
    <row r="87" spans="1:31" s="2" customFormat="1" ht="16.5" customHeight="1">
      <c r="A87" s="33"/>
      <c r="B87" s="34"/>
      <c r="C87" s="33"/>
      <c r="D87" s="33"/>
      <c r="E87" s="266" t="s">
        <v>119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3" t="str">
        <f>E11</f>
        <v>D1.1.4.2 - Elektroinstalace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Valašské Meziříčí</v>
      </c>
      <c r="G91" s="33"/>
      <c r="H91" s="33"/>
      <c r="I91" s="28" t="s">
        <v>22</v>
      </c>
      <c r="J91" s="56" t="str">
        <f>IF(J14="","",J14)</f>
        <v>6. 9. 2021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Valašské Meziříčí</v>
      </c>
      <c r="G93" s="33"/>
      <c r="H93" s="33"/>
      <c r="I93" s="28" t="s">
        <v>30</v>
      </c>
      <c r="J93" s="31" t="str">
        <f>E23</f>
        <v>LZ-PROJEKT plus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>Fajfrová Irena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123</v>
      </c>
      <c r="D96" s="108"/>
      <c r="E96" s="108"/>
      <c r="F96" s="108"/>
      <c r="G96" s="108"/>
      <c r="H96" s="108"/>
      <c r="I96" s="108"/>
      <c r="J96" s="117" t="s">
        <v>124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8" t="s">
        <v>125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126</v>
      </c>
    </row>
    <row r="99" spans="1:47" s="9" customFormat="1" ht="24.95" customHeight="1">
      <c r="B99" s="119"/>
      <c r="D99" s="120" t="s">
        <v>1573</v>
      </c>
      <c r="E99" s="121"/>
      <c r="F99" s="121"/>
      <c r="G99" s="121"/>
      <c r="H99" s="121"/>
      <c r="I99" s="121"/>
      <c r="J99" s="122">
        <f>J123</f>
        <v>0</v>
      </c>
      <c r="L99" s="119"/>
    </row>
    <row r="100" spans="1:47" s="10" customFormat="1" ht="19.899999999999999" customHeight="1">
      <c r="B100" s="123"/>
      <c r="D100" s="124" t="s">
        <v>1574</v>
      </c>
      <c r="E100" s="125"/>
      <c r="F100" s="125"/>
      <c r="G100" s="125"/>
      <c r="H100" s="125"/>
      <c r="I100" s="125"/>
      <c r="J100" s="126">
        <f>J124</f>
        <v>0</v>
      </c>
      <c r="L100" s="123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148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3"/>
      <c r="D110" s="33"/>
      <c r="E110" s="266" t="str">
        <f>E7</f>
        <v>Sociální zařízení na dopravním hřišti,Valašské Meziříčí</v>
      </c>
      <c r="F110" s="267"/>
      <c r="G110" s="267"/>
      <c r="H110" s="267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116</v>
      </c>
      <c r="L111" s="21"/>
    </row>
    <row r="112" spans="1:47" s="2" customFormat="1" ht="16.5" customHeight="1">
      <c r="A112" s="33"/>
      <c r="B112" s="34"/>
      <c r="C112" s="33"/>
      <c r="D112" s="33"/>
      <c r="E112" s="266" t="s">
        <v>119</v>
      </c>
      <c r="F112" s="268"/>
      <c r="G112" s="268"/>
      <c r="H112" s="268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120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23" t="str">
        <f>E11</f>
        <v>D1.1.4.2 - Elektroinstalace</v>
      </c>
      <c r="F114" s="268"/>
      <c r="G114" s="268"/>
      <c r="H114" s="268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F14</f>
        <v>Valašské Meziříčí</v>
      </c>
      <c r="G116" s="33"/>
      <c r="H116" s="33"/>
      <c r="I116" s="28" t="s">
        <v>22</v>
      </c>
      <c r="J116" s="56" t="str">
        <f>IF(J14="","",J14)</f>
        <v>6. 9. 2021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>
      <c r="A118" s="33"/>
      <c r="B118" s="34"/>
      <c r="C118" s="28" t="s">
        <v>24</v>
      </c>
      <c r="D118" s="33"/>
      <c r="E118" s="33"/>
      <c r="F118" s="26" t="str">
        <f>E17</f>
        <v>Město Valašské Meziříčí</v>
      </c>
      <c r="G118" s="33"/>
      <c r="H118" s="33"/>
      <c r="I118" s="28" t="s">
        <v>30</v>
      </c>
      <c r="J118" s="31" t="str">
        <f>E23</f>
        <v>LZ-PROJEKT plus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3"/>
      <c r="E119" s="33"/>
      <c r="F119" s="26" t="str">
        <f>IF(E20="","",E20)</f>
        <v>Vyplň údaj</v>
      </c>
      <c r="G119" s="33"/>
      <c r="H119" s="33"/>
      <c r="I119" s="28" t="s">
        <v>33</v>
      </c>
      <c r="J119" s="31" t="str">
        <f>E26</f>
        <v>Fajfrová Irena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7"/>
      <c r="B121" s="128"/>
      <c r="C121" s="129" t="s">
        <v>149</v>
      </c>
      <c r="D121" s="130" t="s">
        <v>61</v>
      </c>
      <c r="E121" s="130" t="s">
        <v>57</v>
      </c>
      <c r="F121" s="130" t="s">
        <v>58</v>
      </c>
      <c r="G121" s="130" t="s">
        <v>150</v>
      </c>
      <c r="H121" s="130" t="s">
        <v>151</v>
      </c>
      <c r="I121" s="130" t="s">
        <v>152</v>
      </c>
      <c r="J121" s="130" t="s">
        <v>124</v>
      </c>
      <c r="K121" s="131" t="s">
        <v>153</v>
      </c>
      <c r="L121" s="132"/>
      <c r="M121" s="63" t="s">
        <v>1</v>
      </c>
      <c r="N121" s="64" t="s">
        <v>40</v>
      </c>
      <c r="O121" s="64" t="s">
        <v>154</v>
      </c>
      <c r="P121" s="64" t="s">
        <v>155</v>
      </c>
      <c r="Q121" s="64" t="s">
        <v>156</v>
      </c>
      <c r="R121" s="64" t="s">
        <v>157</v>
      </c>
      <c r="S121" s="64" t="s">
        <v>158</v>
      </c>
      <c r="T121" s="65" t="s">
        <v>159</v>
      </c>
      <c r="U121" s="127"/>
      <c r="V121" s="127"/>
      <c r="W121" s="127"/>
      <c r="X121" s="127"/>
      <c r="Y121" s="127"/>
      <c r="Z121" s="127"/>
      <c r="AA121" s="127"/>
      <c r="AB121" s="127"/>
      <c r="AC121" s="127"/>
      <c r="AD121" s="127"/>
      <c r="AE121" s="127"/>
    </row>
    <row r="122" spans="1:65" s="2" customFormat="1" ht="22.9" customHeight="1">
      <c r="A122" s="33"/>
      <c r="B122" s="34"/>
      <c r="C122" s="70" t="s">
        <v>160</v>
      </c>
      <c r="D122" s="33"/>
      <c r="E122" s="33"/>
      <c r="F122" s="33"/>
      <c r="G122" s="33"/>
      <c r="H122" s="33"/>
      <c r="I122" s="33"/>
      <c r="J122" s="133">
        <f>BK122</f>
        <v>0</v>
      </c>
      <c r="K122" s="33"/>
      <c r="L122" s="34"/>
      <c r="M122" s="66"/>
      <c r="N122" s="57"/>
      <c r="O122" s="67"/>
      <c r="P122" s="134">
        <f>P123</f>
        <v>0</v>
      </c>
      <c r="Q122" s="67"/>
      <c r="R122" s="134">
        <f>R123</f>
        <v>0</v>
      </c>
      <c r="S122" s="67"/>
      <c r="T122" s="135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75</v>
      </c>
      <c r="AU122" s="18" t="s">
        <v>126</v>
      </c>
      <c r="BK122" s="136">
        <f>BK123</f>
        <v>0</v>
      </c>
    </row>
    <row r="123" spans="1:65" s="12" customFormat="1" ht="25.9" customHeight="1">
      <c r="B123" s="137"/>
      <c r="D123" s="138" t="s">
        <v>75</v>
      </c>
      <c r="E123" s="139" t="s">
        <v>246</v>
      </c>
      <c r="F123" s="139" t="s">
        <v>1575</v>
      </c>
      <c r="I123" s="140"/>
      <c r="J123" s="141">
        <f>BK123</f>
        <v>0</v>
      </c>
      <c r="L123" s="137"/>
      <c r="M123" s="142"/>
      <c r="N123" s="143"/>
      <c r="O123" s="143"/>
      <c r="P123" s="144">
        <f>P124</f>
        <v>0</v>
      </c>
      <c r="Q123" s="143"/>
      <c r="R123" s="144">
        <f>R124</f>
        <v>0</v>
      </c>
      <c r="S123" s="143"/>
      <c r="T123" s="145">
        <f>T124</f>
        <v>0</v>
      </c>
      <c r="AR123" s="138" t="s">
        <v>181</v>
      </c>
      <c r="AT123" s="146" t="s">
        <v>75</v>
      </c>
      <c r="AU123" s="146" t="s">
        <v>76</v>
      </c>
      <c r="AY123" s="138" t="s">
        <v>163</v>
      </c>
      <c r="BK123" s="147">
        <f>BK124</f>
        <v>0</v>
      </c>
    </row>
    <row r="124" spans="1:65" s="12" customFormat="1" ht="22.9" customHeight="1">
      <c r="B124" s="137"/>
      <c r="D124" s="138" t="s">
        <v>75</v>
      </c>
      <c r="E124" s="148" t="s">
        <v>1576</v>
      </c>
      <c r="F124" s="148" t="s">
        <v>1577</v>
      </c>
      <c r="I124" s="140"/>
      <c r="J124" s="149">
        <f>BK124</f>
        <v>0</v>
      </c>
      <c r="L124" s="137"/>
      <c r="M124" s="142"/>
      <c r="N124" s="143"/>
      <c r="O124" s="143"/>
      <c r="P124" s="144">
        <f>P125</f>
        <v>0</v>
      </c>
      <c r="Q124" s="143"/>
      <c r="R124" s="144">
        <f>R125</f>
        <v>0</v>
      </c>
      <c r="S124" s="143"/>
      <c r="T124" s="145">
        <f>T125</f>
        <v>0</v>
      </c>
      <c r="AR124" s="138" t="s">
        <v>181</v>
      </c>
      <c r="AT124" s="146" t="s">
        <v>75</v>
      </c>
      <c r="AU124" s="146" t="s">
        <v>83</v>
      </c>
      <c r="AY124" s="138" t="s">
        <v>163</v>
      </c>
      <c r="BK124" s="147">
        <f>BK125</f>
        <v>0</v>
      </c>
    </row>
    <row r="125" spans="1:65" s="2" customFormat="1" ht="16.5" customHeight="1">
      <c r="A125" s="33"/>
      <c r="B125" s="150"/>
      <c r="C125" s="151" t="s">
        <v>83</v>
      </c>
      <c r="D125" s="151" t="s">
        <v>165</v>
      </c>
      <c r="E125" s="152" t="s">
        <v>1578</v>
      </c>
      <c r="F125" s="153" t="s">
        <v>1579</v>
      </c>
      <c r="G125" s="154" t="s">
        <v>1580</v>
      </c>
      <c r="H125" s="155">
        <v>1</v>
      </c>
      <c r="I125" s="156"/>
      <c r="J125" s="157">
        <f>ROUND(I125*H125,2)</f>
        <v>0</v>
      </c>
      <c r="K125" s="153" t="s">
        <v>1</v>
      </c>
      <c r="L125" s="34"/>
      <c r="M125" s="202" t="s">
        <v>1</v>
      </c>
      <c r="N125" s="203" t="s">
        <v>41</v>
      </c>
      <c r="O125" s="20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2" t="s">
        <v>529</v>
      </c>
      <c r="AT125" s="162" t="s">
        <v>165</v>
      </c>
      <c r="AU125" s="162" t="s">
        <v>85</v>
      </c>
      <c r="AY125" s="18" t="s">
        <v>163</v>
      </c>
      <c r="BE125" s="163">
        <f>IF(N125="základní",J125,0)</f>
        <v>0</v>
      </c>
      <c r="BF125" s="163">
        <f>IF(N125="snížená",J125,0)</f>
        <v>0</v>
      </c>
      <c r="BG125" s="163">
        <f>IF(N125="zákl. přenesená",J125,0)</f>
        <v>0</v>
      </c>
      <c r="BH125" s="163">
        <f>IF(N125="sníž. přenesená",J125,0)</f>
        <v>0</v>
      </c>
      <c r="BI125" s="163">
        <f>IF(N125="nulová",J125,0)</f>
        <v>0</v>
      </c>
      <c r="BJ125" s="18" t="s">
        <v>83</v>
      </c>
      <c r="BK125" s="163">
        <f>ROUND(I125*H125,2)</f>
        <v>0</v>
      </c>
      <c r="BL125" s="18" t="s">
        <v>529</v>
      </c>
      <c r="BM125" s="162" t="s">
        <v>1581</v>
      </c>
    </row>
    <row r="126" spans="1:65" s="2" customFormat="1" ht="6.95" customHeight="1">
      <c r="A126" s="33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34"/>
      <c r="M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</sheetData>
  <autoFilter ref="C121:K125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65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99</v>
      </c>
      <c r="AZ2" s="99" t="s">
        <v>103</v>
      </c>
      <c r="BA2" s="99" t="s">
        <v>1</v>
      </c>
      <c r="BB2" s="99" t="s">
        <v>1</v>
      </c>
      <c r="BC2" s="99" t="s">
        <v>1582</v>
      </c>
      <c r="BD2" s="99" t="s">
        <v>85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9" t="s">
        <v>1583</v>
      </c>
      <c r="BA3" s="99" t="s">
        <v>1</v>
      </c>
      <c r="BB3" s="99" t="s">
        <v>1</v>
      </c>
      <c r="BC3" s="99" t="s">
        <v>559</v>
      </c>
      <c r="BD3" s="99" t="s">
        <v>85</v>
      </c>
    </row>
    <row r="4" spans="1:56" s="1" customFormat="1" ht="24.95" customHeight="1">
      <c r="B4" s="21"/>
      <c r="D4" s="22" t="s">
        <v>107</v>
      </c>
      <c r="L4" s="21"/>
      <c r="M4" s="100" t="s">
        <v>10</v>
      </c>
      <c r="AT4" s="18" t="s">
        <v>3</v>
      </c>
      <c r="AZ4" s="99" t="s">
        <v>110</v>
      </c>
      <c r="BA4" s="99" t="s">
        <v>1</v>
      </c>
      <c r="BB4" s="99" t="s">
        <v>1</v>
      </c>
      <c r="BC4" s="99" t="s">
        <v>434</v>
      </c>
      <c r="BD4" s="99" t="s">
        <v>85</v>
      </c>
    </row>
    <row r="5" spans="1:56" s="1" customFormat="1" ht="6.95" customHeight="1">
      <c r="B5" s="21"/>
      <c r="L5" s="21"/>
    </row>
    <row r="6" spans="1:56" s="1" customFormat="1" ht="12" customHeight="1">
      <c r="B6" s="21"/>
      <c r="D6" s="28" t="s">
        <v>16</v>
      </c>
      <c r="L6" s="21"/>
    </row>
    <row r="7" spans="1:56" s="1" customFormat="1" ht="16.5" customHeight="1">
      <c r="B7" s="21"/>
      <c r="E7" s="266" t="str">
        <f>'Rekapitulace stavby'!K6</f>
        <v>Sociální zařízení na dopravním hřišti,Valašské Meziříčí</v>
      </c>
      <c r="F7" s="267"/>
      <c r="G7" s="267"/>
      <c r="H7" s="267"/>
      <c r="L7" s="21"/>
    </row>
    <row r="8" spans="1:56" s="1" customFormat="1" ht="12" customHeight="1">
      <c r="B8" s="21"/>
      <c r="D8" s="28" t="s">
        <v>116</v>
      </c>
      <c r="L8" s="21"/>
    </row>
    <row r="9" spans="1:56" s="2" customFormat="1" ht="16.5" customHeight="1">
      <c r="A9" s="33"/>
      <c r="B9" s="34"/>
      <c r="C9" s="33"/>
      <c r="D9" s="33"/>
      <c r="E9" s="266" t="s">
        <v>119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120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23" t="s">
        <v>1584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6. 9. 2021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9" t="str">
        <f>'Rekapitulace stavby'!E14</f>
        <v>Vyplň údaj</v>
      </c>
      <c r="F20" s="249"/>
      <c r="G20" s="249"/>
      <c r="H20" s="249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54" t="s">
        <v>1</v>
      </c>
      <c r="F29" s="254"/>
      <c r="G29" s="254"/>
      <c r="H29" s="254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4" t="s">
        <v>36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5" t="s">
        <v>40</v>
      </c>
      <c r="E35" s="28" t="s">
        <v>41</v>
      </c>
      <c r="F35" s="106">
        <f>ROUND((SUM(BE125:BE187)),  2)</f>
        <v>0</v>
      </c>
      <c r="G35" s="33"/>
      <c r="H35" s="33"/>
      <c r="I35" s="107">
        <v>0.21</v>
      </c>
      <c r="J35" s="106">
        <f>ROUND(((SUM(BE125:BE187))*I35),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42</v>
      </c>
      <c r="F36" s="106">
        <f>ROUND((SUM(BF125:BF187)),  2)</f>
        <v>0</v>
      </c>
      <c r="G36" s="33"/>
      <c r="H36" s="33"/>
      <c r="I36" s="107">
        <v>0.15</v>
      </c>
      <c r="J36" s="106">
        <f>ROUND(((SUM(BF125:BF187))*I36),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06">
        <f>ROUND((SUM(BG125:BG187)),  2)</f>
        <v>0</v>
      </c>
      <c r="G37" s="33"/>
      <c r="H37" s="33"/>
      <c r="I37" s="107">
        <v>0.21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44</v>
      </c>
      <c r="F38" s="106">
        <f>ROUND((SUM(BH125:BH187)),  2)</f>
        <v>0</v>
      </c>
      <c r="G38" s="33"/>
      <c r="H38" s="33"/>
      <c r="I38" s="107">
        <v>0.15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45</v>
      </c>
      <c r="F39" s="106">
        <f>ROUND((SUM(BI125:BI187)),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8"/>
      <c r="D41" s="109" t="s">
        <v>46</v>
      </c>
      <c r="E41" s="61"/>
      <c r="F41" s="61"/>
      <c r="G41" s="110" t="s">
        <v>47</v>
      </c>
      <c r="H41" s="111" t="s">
        <v>48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14" t="s">
        <v>52</v>
      </c>
      <c r="G61" s="46" t="s">
        <v>51</v>
      </c>
      <c r="H61" s="36"/>
      <c r="I61" s="36"/>
      <c r="J61" s="115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14" t="s">
        <v>52</v>
      </c>
      <c r="G76" s="46" t="s">
        <v>51</v>
      </c>
      <c r="H76" s="36"/>
      <c r="I76" s="36"/>
      <c r="J76" s="115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122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66" t="str">
        <f>E7</f>
        <v>Sociální zařízení na dopravním hřišti,Valašské Meziříčí</v>
      </c>
      <c r="F85" s="267"/>
      <c r="G85" s="267"/>
      <c r="H85" s="26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116</v>
      </c>
      <c r="L86" s="21"/>
    </row>
    <row r="87" spans="1:31" s="2" customFormat="1" ht="16.5" customHeight="1">
      <c r="A87" s="33"/>
      <c r="B87" s="34"/>
      <c r="C87" s="33"/>
      <c r="D87" s="33"/>
      <c r="E87" s="266" t="s">
        <v>119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3" t="str">
        <f>E11</f>
        <v>02 - Chodník a terénní úpravy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Valašské Meziříčí</v>
      </c>
      <c r="G91" s="33"/>
      <c r="H91" s="33"/>
      <c r="I91" s="28" t="s">
        <v>22</v>
      </c>
      <c r="J91" s="56" t="str">
        <f>IF(J14="","",J14)</f>
        <v>6. 9. 2021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Valašské Meziříčí</v>
      </c>
      <c r="G93" s="33"/>
      <c r="H93" s="33"/>
      <c r="I93" s="28" t="s">
        <v>30</v>
      </c>
      <c r="J93" s="31" t="str">
        <f>E23</f>
        <v>LZ-PROJEKT plus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>Fajfrová Irena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123</v>
      </c>
      <c r="D96" s="108"/>
      <c r="E96" s="108"/>
      <c r="F96" s="108"/>
      <c r="G96" s="108"/>
      <c r="H96" s="108"/>
      <c r="I96" s="108"/>
      <c r="J96" s="117" t="s">
        <v>124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8" t="s">
        <v>125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126</v>
      </c>
    </row>
    <row r="99" spans="1:47" s="9" customFormat="1" ht="24.95" customHeight="1">
      <c r="B99" s="119"/>
      <c r="D99" s="120" t="s">
        <v>127</v>
      </c>
      <c r="E99" s="121"/>
      <c r="F99" s="121"/>
      <c r="G99" s="121"/>
      <c r="H99" s="121"/>
      <c r="I99" s="121"/>
      <c r="J99" s="122">
        <f>J126</f>
        <v>0</v>
      </c>
      <c r="L99" s="119"/>
    </row>
    <row r="100" spans="1:47" s="10" customFormat="1" ht="19.899999999999999" customHeight="1">
      <c r="B100" s="123"/>
      <c r="D100" s="124" t="s">
        <v>128</v>
      </c>
      <c r="E100" s="125"/>
      <c r="F100" s="125"/>
      <c r="G100" s="125"/>
      <c r="H100" s="125"/>
      <c r="I100" s="125"/>
      <c r="J100" s="126">
        <f>J127</f>
        <v>0</v>
      </c>
      <c r="L100" s="123"/>
    </row>
    <row r="101" spans="1:47" s="10" customFormat="1" ht="19.899999999999999" customHeight="1">
      <c r="B101" s="123"/>
      <c r="D101" s="124" t="s">
        <v>1585</v>
      </c>
      <c r="E101" s="125"/>
      <c r="F101" s="125"/>
      <c r="G101" s="125"/>
      <c r="H101" s="125"/>
      <c r="I101" s="125"/>
      <c r="J101" s="126">
        <f>J164</f>
        <v>0</v>
      </c>
      <c r="L101" s="123"/>
    </row>
    <row r="102" spans="1:47" s="10" customFormat="1" ht="19.899999999999999" customHeight="1">
      <c r="B102" s="123"/>
      <c r="D102" s="124" t="s">
        <v>133</v>
      </c>
      <c r="E102" s="125"/>
      <c r="F102" s="125"/>
      <c r="G102" s="125"/>
      <c r="H102" s="125"/>
      <c r="I102" s="125"/>
      <c r="J102" s="126">
        <f>J178</f>
        <v>0</v>
      </c>
      <c r="L102" s="123"/>
    </row>
    <row r="103" spans="1:47" s="10" customFormat="1" ht="19.899999999999999" customHeight="1">
      <c r="B103" s="123"/>
      <c r="D103" s="124" t="s">
        <v>134</v>
      </c>
      <c r="E103" s="125"/>
      <c r="F103" s="125"/>
      <c r="G103" s="125"/>
      <c r="H103" s="125"/>
      <c r="I103" s="125"/>
      <c r="J103" s="126">
        <f>J186</f>
        <v>0</v>
      </c>
      <c r="L103" s="123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148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66" t="str">
        <f>E7</f>
        <v>Sociální zařízení na dopravním hřišti,Valašské Meziříčí</v>
      </c>
      <c r="F113" s="267"/>
      <c r="G113" s="267"/>
      <c r="H113" s="267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116</v>
      </c>
      <c r="L114" s="21"/>
    </row>
    <row r="115" spans="1:65" s="2" customFormat="1" ht="16.5" customHeight="1">
      <c r="A115" s="33"/>
      <c r="B115" s="34"/>
      <c r="C115" s="33"/>
      <c r="D115" s="33"/>
      <c r="E115" s="266" t="s">
        <v>119</v>
      </c>
      <c r="F115" s="268"/>
      <c r="G115" s="268"/>
      <c r="H115" s="268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120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23" t="str">
        <f>E11</f>
        <v>02 - Chodník a terénní úpravy</v>
      </c>
      <c r="F117" s="268"/>
      <c r="G117" s="268"/>
      <c r="H117" s="268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3"/>
      <c r="E119" s="33"/>
      <c r="F119" s="26" t="str">
        <f>F14</f>
        <v>Valašské Meziříčí</v>
      </c>
      <c r="G119" s="33"/>
      <c r="H119" s="33"/>
      <c r="I119" s="28" t="s">
        <v>22</v>
      </c>
      <c r="J119" s="56" t="str">
        <f>IF(J14="","",J14)</f>
        <v>6. 9. 2021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24</v>
      </c>
      <c r="D121" s="33"/>
      <c r="E121" s="33"/>
      <c r="F121" s="26" t="str">
        <f>E17</f>
        <v>Město Valašské Meziříčí</v>
      </c>
      <c r="G121" s="33"/>
      <c r="H121" s="33"/>
      <c r="I121" s="28" t="s">
        <v>30</v>
      </c>
      <c r="J121" s="31" t="str">
        <f>E23</f>
        <v>LZ-PROJEKT plus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28</v>
      </c>
      <c r="D122" s="33"/>
      <c r="E122" s="33"/>
      <c r="F122" s="26" t="str">
        <f>IF(E20="","",E20)</f>
        <v>Vyplň údaj</v>
      </c>
      <c r="G122" s="33"/>
      <c r="H122" s="33"/>
      <c r="I122" s="28" t="s">
        <v>33</v>
      </c>
      <c r="J122" s="31" t="str">
        <f>E26</f>
        <v>Fajfrová Irena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7"/>
      <c r="B124" s="128"/>
      <c r="C124" s="129" t="s">
        <v>149</v>
      </c>
      <c r="D124" s="130" t="s">
        <v>61</v>
      </c>
      <c r="E124" s="130" t="s">
        <v>57</v>
      </c>
      <c r="F124" s="130" t="s">
        <v>58</v>
      </c>
      <c r="G124" s="130" t="s">
        <v>150</v>
      </c>
      <c r="H124" s="130" t="s">
        <v>151</v>
      </c>
      <c r="I124" s="130" t="s">
        <v>152</v>
      </c>
      <c r="J124" s="130" t="s">
        <v>124</v>
      </c>
      <c r="K124" s="131" t="s">
        <v>153</v>
      </c>
      <c r="L124" s="132"/>
      <c r="M124" s="63" t="s">
        <v>1</v>
      </c>
      <c r="N124" s="64" t="s">
        <v>40</v>
      </c>
      <c r="O124" s="64" t="s">
        <v>154</v>
      </c>
      <c r="P124" s="64" t="s">
        <v>155</v>
      </c>
      <c r="Q124" s="64" t="s">
        <v>156</v>
      </c>
      <c r="R124" s="64" t="s">
        <v>157</v>
      </c>
      <c r="S124" s="64" t="s">
        <v>158</v>
      </c>
      <c r="T124" s="65" t="s">
        <v>159</v>
      </c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</row>
    <row r="125" spans="1:65" s="2" customFormat="1" ht="22.9" customHeight="1">
      <c r="A125" s="33"/>
      <c r="B125" s="34"/>
      <c r="C125" s="70" t="s">
        <v>160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</f>
        <v>0</v>
      </c>
      <c r="Q125" s="67"/>
      <c r="R125" s="134">
        <f>R126</f>
        <v>51.814490199999995</v>
      </c>
      <c r="S125" s="67"/>
      <c r="T125" s="135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75</v>
      </c>
      <c r="AU125" s="18" t="s">
        <v>126</v>
      </c>
      <c r="BK125" s="136">
        <f>BK126</f>
        <v>0</v>
      </c>
    </row>
    <row r="126" spans="1:65" s="12" customFormat="1" ht="25.9" customHeight="1">
      <c r="B126" s="137"/>
      <c r="D126" s="138" t="s">
        <v>75</v>
      </c>
      <c r="E126" s="139" t="s">
        <v>161</v>
      </c>
      <c r="F126" s="139" t="s">
        <v>162</v>
      </c>
      <c r="I126" s="140"/>
      <c r="J126" s="141">
        <f>BK126</f>
        <v>0</v>
      </c>
      <c r="L126" s="137"/>
      <c r="M126" s="142"/>
      <c r="N126" s="143"/>
      <c r="O126" s="143"/>
      <c r="P126" s="144">
        <f>P127+P164+P178+P186</f>
        <v>0</v>
      </c>
      <c r="Q126" s="143"/>
      <c r="R126" s="144">
        <f>R127+R164+R178+R186</f>
        <v>51.814490199999995</v>
      </c>
      <c r="S126" s="143"/>
      <c r="T126" s="145">
        <f>T127+T164+T178+T186</f>
        <v>0</v>
      </c>
      <c r="AR126" s="138" t="s">
        <v>83</v>
      </c>
      <c r="AT126" s="146" t="s">
        <v>75</v>
      </c>
      <c r="AU126" s="146" t="s">
        <v>76</v>
      </c>
      <c r="AY126" s="138" t="s">
        <v>163</v>
      </c>
      <c r="BK126" s="147">
        <f>BK127+BK164+BK178+BK186</f>
        <v>0</v>
      </c>
    </row>
    <row r="127" spans="1:65" s="12" customFormat="1" ht="22.9" customHeight="1">
      <c r="B127" s="137"/>
      <c r="D127" s="138" t="s">
        <v>75</v>
      </c>
      <c r="E127" s="148" t="s">
        <v>83</v>
      </c>
      <c r="F127" s="148" t="s">
        <v>164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SUM(P128:P163)</f>
        <v>0</v>
      </c>
      <c r="Q127" s="143"/>
      <c r="R127" s="144">
        <f>SUM(R128:R163)</f>
        <v>1.418E-3</v>
      </c>
      <c r="S127" s="143"/>
      <c r="T127" s="145">
        <f>SUM(T128:T163)</f>
        <v>0</v>
      </c>
      <c r="AR127" s="138" t="s">
        <v>83</v>
      </c>
      <c r="AT127" s="146" t="s">
        <v>75</v>
      </c>
      <c r="AU127" s="146" t="s">
        <v>83</v>
      </c>
      <c r="AY127" s="138" t="s">
        <v>163</v>
      </c>
      <c r="BK127" s="147">
        <f>SUM(BK128:BK163)</f>
        <v>0</v>
      </c>
    </row>
    <row r="128" spans="1:65" s="2" customFormat="1" ht="24.2" customHeight="1">
      <c r="A128" s="33"/>
      <c r="B128" s="150"/>
      <c r="C128" s="151" t="s">
        <v>83</v>
      </c>
      <c r="D128" s="151" t="s">
        <v>165</v>
      </c>
      <c r="E128" s="152" t="s">
        <v>166</v>
      </c>
      <c r="F128" s="153" t="s">
        <v>167</v>
      </c>
      <c r="G128" s="154" t="s">
        <v>168</v>
      </c>
      <c r="H128" s="155">
        <v>70</v>
      </c>
      <c r="I128" s="156"/>
      <c r="J128" s="157">
        <f>ROUND(I128*H128,2)</f>
        <v>0</v>
      </c>
      <c r="K128" s="153" t="s">
        <v>169</v>
      </c>
      <c r="L128" s="34"/>
      <c r="M128" s="158" t="s">
        <v>1</v>
      </c>
      <c r="N128" s="159" t="s">
        <v>41</v>
      </c>
      <c r="O128" s="59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2" t="s">
        <v>170</v>
      </c>
      <c r="AT128" s="162" t="s">
        <v>165</v>
      </c>
      <c r="AU128" s="162" t="s">
        <v>85</v>
      </c>
      <c r="AY128" s="18" t="s">
        <v>163</v>
      </c>
      <c r="BE128" s="163">
        <f>IF(N128="základní",J128,0)</f>
        <v>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8" t="s">
        <v>83</v>
      </c>
      <c r="BK128" s="163">
        <f>ROUND(I128*H128,2)</f>
        <v>0</v>
      </c>
      <c r="BL128" s="18" t="s">
        <v>170</v>
      </c>
      <c r="BM128" s="162" t="s">
        <v>1586</v>
      </c>
    </row>
    <row r="129" spans="1:65" s="13" customFormat="1" ht="11.25">
      <c r="B129" s="164"/>
      <c r="D129" s="165" t="s">
        <v>172</v>
      </c>
      <c r="E129" s="166" t="s">
        <v>1583</v>
      </c>
      <c r="F129" s="167" t="s">
        <v>1587</v>
      </c>
      <c r="H129" s="168">
        <v>70</v>
      </c>
      <c r="I129" s="169"/>
      <c r="L129" s="164"/>
      <c r="M129" s="170"/>
      <c r="N129" s="171"/>
      <c r="O129" s="171"/>
      <c r="P129" s="171"/>
      <c r="Q129" s="171"/>
      <c r="R129" s="171"/>
      <c r="S129" s="171"/>
      <c r="T129" s="172"/>
      <c r="AT129" s="166" t="s">
        <v>172</v>
      </c>
      <c r="AU129" s="166" t="s">
        <v>85</v>
      </c>
      <c r="AV129" s="13" t="s">
        <v>85</v>
      </c>
      <c r="AW129" s="13" t="s">
        <v>32</v>
      </c>
      <c r="AX129" s="13" t="s">
        <v>83</v>
      </c>
      <c r="AY129" s="166" t="s">
        <v>163</v>
      </c>
    </row>
    <row r="130" spans="1:65" s="2" customFormat="1" ht="33" customHeight="1">
      <c r="A130" s="33"/>
      <c r="B130" s="150"/>
      <c r="C130" s="151" t="s">
        <v>85</v>
      </c>
      <c r="D130" s="151" t="s">
        <v>165</v>
      </c>
      <c r="E130" s="152" t="s">
        <v>1588</v>
      </c>
      <c r="F130" s="153" t="s">
        <v>1589</v>
      </c>
      <c r="G130" s="154" t="s">
        <v>177</v>
      </c>
      <c r="H130" s="155">
        <v>10.5</v>
      </c>
      <c r="I130" s="156"/>
      <c r="J130" s="157">
        <f>ROUND(I130*H130,2)</f>
        <v>0</v>
      </c>
      <c r="K130" s="153" t="s">
        <v>169</v>
      </c>
      <c r="L130" s="34"/>
      <c r="M130" s="158" t="s">
        <v>1</v>
      </c>
      <c r="N130" s="159" t="s">
        <v>41</v>
      </c>
      <c r="O130" s="59"/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2" t="s">
        <v>170</v>
      </c>
      <c r="AT130" s="162" t="s">
        <v>165</v>
      </c>
      <c r="AU130" s="162" t="s">
        <v>85</v>
      </c>
      <c r="AY130" s="18" t="s">
        <v>163</v>
      </c>
      <c r="BE130" s="163">
        <f>IF(N130="základní",J130,0)</f>
        <v>0</v>
      </c>
      <c r="BF130" s="163">
        <f>IF(N130="snížená",J130,0)</f>
        <v>0</v>
      </c>
      <c r="BG130" s="163">
        <f>IF(N130="zákl. přenesená",J130,0)</f>
        <v>0</v>
      </c>
      <c r="BH130" s="163">
        <f>IF(N130="sníž. přenesená",J130,0)</f>
        <v>0</v>
      </c>
      <c r="BI130" s="163">
        <f>IF(N130="nulová",J130,0)</f>
        <v>0</v>
      </c>
      <c r="BJ130" s="18" t="s">
        <v>83</v>
      </c>
      <c r="BK130" s="163">
        <f>ROUND(I130*H130,2)</f>
        <v>0</v>
      </c>
      <c r="BL130" s="18" t="s">
        <v>170</v>
      </c>
      <c r="BM130" s="162" t="s">
        <v>1590</v>
      </c>
    </row>
    <row r="131" spans="1:65" s="13" customFormat="1" ht="11.25">
      <c r="B131" s="164"/>
      <c r="D131" s="165" t="s">
        <v>172</v>
      </c>
      <c r="E131" s="166" t="s">
        <v>103</v>
      </c>
      <c r="F131" s="167" t="s">
        <v>1591</v>
      </c>
      <c r="H131" s="168">
        <v>10.5</v>
      </c>
      <c r="I131" s="169"/>
      <c r="L131" s="164"/>
      <c r="M131" s="170"/>
      <c r="N131" s="171"/>
      <c r="O131" s="171"/>
      <c r="P131" s="171"/>
      <c r="Q131" s="171"/>
      <c r="R131" s="171"/>
      <c r="S131" s="171"/>
      <c r="T131" s="172"/>
      <c r="AT131" s="166" t="s">
        <v>172</v>
      </c>
      <c r="AU131" s="166" t="s">
        <v>85</v>
      </c>
      <c r="AV131" s="13" t="s">
        <v>85</v>
      </c>
      <c r="AW131" s="13" t="s">
        <v>32</v>
      </c>
      <c r="AX131" s="13" t="s">
        <v>83</v>
      </c>
      <c r="AY131" s="166" t="s">
        <v>163</v>
      </c>
    </row>
    <row r="132" spans="1:65" s="2" customFormat="1" ht="33" customHeight="1">
      <c r="A132" s="33"/>
      <c r="B132" s="150"/>
      <c r="C132" s="151" t="s">
        <v>181</v>
      </c>
      <c r="D132" s="151" t="s">
        <v>165</v>
      </c>
      <c r="E132" s="152" t="s">
        <v>198</v>
      </c>
      <c r="F132" s="153" t="s">
        <v>199</v>
      </c>
      <c r="G132" s="154" t="s">
        <v>177</v>
      </c>
      <c r="H132" s="155">
        <v>11.5</v>
      </c>
      <c r="I132" s="156"/>
      <c r="J132" s="157">
        <f>ROUND(I132*H132,2)</f>
        <v>0</v>
      </c>
      <c r="K132" s="153" t="s">
        <v>169</v>
      </c>
      <c r="L132" s="34"/>
      <c r="M132" s="158" t="s">
        <v>1</v>
      </c>
      <c r="N132" s="159" t="s">
        <v>41</v>
      </c>
      <c r="O132" s="59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170</v>
      </c>
      <c r="AT132" s="162" t="s">
        <v>165</v>
      </c>
      <c r="AU132" s="162" t="s">
        <v>85</v>
      </c>
      <c r="AY132" s="18" t="s">
        <v>163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8" t="s">
        <v>83</v>
      </c>
      <c r="BK132" s="163">
        <f>ROUND(I132*H132,2)</f>
        <v>0</v>
      </c>
      <c r="BL132" s="18" t="s">
        <v>170</v>
      </c>
      <c r="BM132" s="162" t="s">
        <v>1592</v>
      </c>
    </row>
    <row r="133" spans="1:65" s="15" customFormat="1" ht="11.25">
      <c r="B133" s="181"/>
      <c r="D133" s="165" t="s">
        <v>172</v>
      </c>
      <c r="E133" s="182" t="s">
        <v>1</v>
      </c>
      <c r="F133" s="183" t="s">
        <v>201</v>
      </c>
      <c r="H133" s="182" t="s">
        <v>1</v>
      </c>
      <c r="I133" s="184"/>
      <c r="L133" s="181"/>
      <c r="M133" s="185"/>
      <c r="N133" s="186"/>
      <c r="O133" s="186"/>
      <c r="P133" s="186"/>
      <c r="Q133" s="186"/>
      <c r="R133" s="186"/>
      <c r="S133" s="186"/>
      <c r="T133" s="187"/>
      <c r="AT133" s="182" t="s">
        <v>172</v>
      </c>
      <c r="AU133" s="182" t="s">
        <v>85</v>
      </c>
      <c r="AV133" s="15" t="s">
        <v>83</v>
      </c>
      <c r="AW133" s="15" t="s">
        <v>32</v>
      </c>
      <c r="AX133" s="15" t="s">
        <v>76</v>
      </c>
      <c r="AY133" s="182" t="s">
        <v>163</v>
      </c>
    </row>
    <row r="134" spans="1:65" s="13" customFormat="1" ht="11.25">
      <c r="B134" s="164"/>
      <c r="D134" s="165" t="s">
        <v>172</v>
      </c>
      <c r="E134" s="166" t="s">
        <v>1</v>
      </c>
      <c r="F134" s="167" t="s">
        <v>1593</v>
      </c>
      <c r="H134" s="168">
        <v>7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172</v>
      </c>
      <c r="AU134" s="166" t="s">
        <v>85</v>
      </c>
      <c r="AV134" s="13" t="s">
        <v>85</v>
      </c>
      <c r="AW134" s="13" t="s">
        <v>32</v>
      </c>
      <c r="AX134" s="13" t="s">
        <v>76</v>
      </c>
      <c r="AY134" s="166" t="s">
        <v>163</v>
      </c>
    </row>
    <row r="135" spans="1:65" s="15" customFormat="1" ht="11.25">
      <c r="B135" s="181"/>
      <c r="D135" s="165" t="s">
        <v>172</v>
      </c>
      <c r="E135" s="182" t="s">
        <v>1</v>
      </c>
      <c r="F135" s="183" t="s">
        <v>1594</v>
      </c>
      <c r="H135" s="182" t="s">
        <v>1</v>
      </c>
      <c r="I135" s="184"/>
      <c r="L135" s="181"/>
      <c r="M135" s="185"/>
      <c r="N135" s="186"/>
      <c r="O135" s="186"/>
      <c r="P135" s="186"/>
      <c r="Q135" s="186"/>
      <c r="R135" s="186"/>
      <c r="S135" s="186"/>
      <c r="T135" s="187"/>
      <c r="AT135" s="182" t="s">
        <v>172</v>
      </c>
      <c r="AU135" s="182" t="s">
        <v>85</v>
      </c>
      <c r="AV135" s="15" t="s">
        <v>83</v>
      </c>
      <c r="AW135" s="15" t="s">
        <v>32</v>
      </c>
      <c r="AX135" s="15" t="s">
        <v>76</v>
      </c>
      <c r="AY135" s="182" t="s">
        <v>163</v>
      </c>
    </row>
    <row r="136" spans="1:65" s="13" customFormat="1" ht="11.25">
      <c r="B136" s="164"/>
      <c r="D136" s="165" t="s">
        <v>172</v>
      </c>
      <c r="E136" s="166" t="s">
        <v>1</v>
      </c>
      <c r="F136" s="167" t="s">
        <v>202</v>
      </c>
      <c r="H136" s="168">
        <v>4.5</v>
      </c>
      <c r="I136" s="169"/>
      <c r="L136" s="164"/>
      <c r="M136" s="170"/>
      <c r="N136" s="171"/>
      <c r="O136" s="171"/>
      <c r="P136" s="171"/>
      <c r="Q136" s="171"/>
      <c r="R136" s="171"/>
      <c r="S136" s="171"/>
      <c r="T136" s="172"/>
      <c r="AT136" s="166" t="s">
        <v>172</v>
      </c>
      <c r="AU136" s="166" t="s">
        <v>85</v>
      </c>
      <c r="AV136" s="13" t="s">
        <v>85</v>
      </c>
      <c r="AW136" s="13" t="s">
        <v>32</v>
      </c>
      <c r="AX136" s="13" t="s">
        <v>76</v>
      </c>
      <c r="AY136" s="166" t="s">
        <v>163</v>
      </c>
    </row>
    <row r="137" spans="1:65" s="14" customFormat="1" ht="11.25">
      <c r="B137" s="173"/>
      <c r="D137" s="165" t="s">
        <v>172</v>
      </c>
      <c r="E137" s="174" t="s">
        <v>1</v>
      </c>
      <c r="F137" s="175" t="s">
        <v>174</v>
      </c>
      <c r="H137" s="176">
        <v>11.5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4" t="s">
        <v>172</v>
      </c>
      <c r="AU137" s="174" t="s">
        <v>85</v>
      </c>
      <c r="AV137" s="14" t="s">
        <v>170</v>
      </c>
      <c r="AW137" s="14" t="s">
        <v>32</v>
      </c>
      <c r="AX137" s="14" t="s">
        <v>83</v>
      </c>
      <c r="AY137" s="174" t="s">
        <v>163</v>
      </c>
    </row>
    <row r="138" spans="1:65" s="2" customFormat="1" ht="33" customHeight="1">
      <c r="A138" s="33"/>
      <c r="B138" s="150"/>
      <c r="C138" s="151" t="s">
        <v>170</v>
      </c>
      <c r="D138" s="151" t="s">
        <v>165</v>
      </c>
      <c r="E138" s="152" t="s">
        <v>204</v>
      </c>
      <c r="F138" s="153" t="s">
        <v>205</v>
      </c>
      <c r="G138" s="154" t="s">
        <v>177</v>
      </c>
      <c r="H138" s="155">
        <v>10.5</v>
      </c>
      <c r="I138" s="156"/>
      <c r="J138" s="157">
        <f>ROUND(I138*H138,2)</f>
        <v>0</v>
      </c>
      <c r="K138" s="153" t="s">
        <v>169</v>
      </c>
      <c r="L138" s="34"/>
      <c r="M138" s="158" t="s">
        <v>1</v>
      </c>
      <c r="N138" s="159" t="s">
        <v>41</v>
      </c>
      <c r="O138" s="59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170</v>
      </c>
      <c r="AT138" s="162" t="s">
        <v>165</v>
      </c>
      <c r="AU138" s="162" t="s">
        <v>85</v>
      </c>
      <c r="AY138" s="18" t="s">
        <v>163</v>
      </c>
      <c r="BE138" s="163">
        <f>IF(N138="základní",J138,0)</f>
        <v>0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8" t="s">
        <v>83</v>
      </c>
      <c r="BK138" s="163">
        <f>ROUND(I138*H138,2)</f>
        <v>0</v>
      </c>
      <c r="BL138" s="18" t="s">
        <v>170</v>
      </c>
      <c r="BM138" s="162" t="s">
        <v>1595</v>
      </c>
    </row>
    <row r="139" spans="1:65" s="13" customFormat="1" ht="11.25">
      <c r="B139" s="164"/>
      <c r="D139" s="165" t="s">
        <v>172</v>
      </c>
      <c r="E139" s="166" t="s">
        <v>1</v>
      </c>
      <c r="F139" s="167" t="s">
        <v>103</v>
      </c>
      <c r="H139" s="168">
        <v>10.5</v>
      </c>
      <c r="I139" s="169"/>
      <c r="L139" s="164"/>
      <c r="M139" s="170"/>
      <c r="N139" s="171"/>
      <c r="O139" s="171"/>
      <c r="P139" s="171"/>
      <c r="Q139" s="171"/>
      <c r="R139" s="171"/>
      <c r="S139" s="171"/>
      <c r="T139" s="172"/>
      <c r="AT139" s="166" t="s">
        <v>172</v>
      </c>
      <c r="AU139" s="166" t="s">
        <v>85</v>
      </c>
      <c r="AV139" s="13" t="s">
        <v>85</v>
      </c>
      <c r="AW139" s="13" t="s">
        <v>32</v>
      </c>
      <c r="AX139" s="13" t="s">
        <v>83</v>
      </c>
      <c r="AY139" s="166" t="s">
        <v>163</v>
      </c>
    </row>
    <row r="140" spans="1:65" s="2" customFormat="1" ht="37.9" customHeight="1">
      <c r="A140" s="33"/>
      <c r="B140" s="150"/>
      <c r="C140" s="151" t="s">
        <v>191</v>
      </c>
      <c r="D140" s="151" t="s">
        <v>165</v>
      </c>
      <c r="E140" s="152" t="s">
        <v>211</v>
      </c>
      <c r="F140" s="153" t="s">
        <v>212</v>
      </c>
      <c r="G140" s="154" t="s">
        <v>177</v>
      </c>
      <c r="H140" s="155">
        <v>52.5</v>
      </c>
      <c r="I140" s="156"/>
      <c r="J140" s="157">
        <f>ROUND(I140*H140,2)</f>
        <v>0</v>
      </c>
      <c r="K140" s="153" t="s">
        <v>169</v>
      </c>
      <c r="L140" s="34"/>
      <c r="M140" s="158" t="s">
        <v>1</v>
      </c>
      <c r="N140" s="159" t="s">
        <v>41</v>
      </c>
      <c r="O140" s="59"/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170</v>
      </c>
      <c r="AT140" s="162" t="s">
        <v>165</v>
      </c>
      <c r="AU140" s="162" t="s">
        <v>85</v>
      </c>
      <c r="AY140" s="18" t="s">
        <v>163</v>
      </c>
      <c r="BE140" s="163">
        <f>IF(N140="základní",J140,0)</f>
        <v>0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8" t="s">
        <v>83</v>
      </c>
      <c r="BK140" s="163">
        <f>ROUND(I140*H140,2)</f>
        <v>0</v>
      </c>
      <c r="BL140" s="18" t="s">
        <v>170</v>
      </c>
      <c r="BM140" s="162" t="s">
        <v>1596</v>
      </c>
    </row>
    <row r="141" spans="1:65" s="13" customFormat="1" ht="11.25">
      <c r="B141" s="164"/>
      <c r="D141" s="165" t="s">
        <v>172</v>
      </c>
      <c r="E141" s="166" t="s">
        <v>1</v>
      </c>
      <c r="F141" s="167" t="s">
        <v>1597</v>
      </c>
      <c r="H141" s="168">
        <v>52.5</v>
      </c>
      <c r="I141" s="169"/>
      <c r="L141" s="164"/>
      <c r="M141" s="170"/>
      <c r="N141" s="171"/>
      <c r="O141" s="171"/>
      <c r="P141" s="171"/>
      <c r="Q141" s="171"/>
      <c r="R141" s="171"/>
      <c r="S141" s="171"/>
      <c r="T141" s="172"/>
      <c r="AT141" s="166" t="s">
        <v>172</v>
      </c>
      <c r="AU141" s="166" t="s">
        <v>85</v>
      </c>
      <c r="AV141" s="13" t="s">
        <v>85</v>
      </c>
      <c r="AW141" s="13" t="s">
        <v>32</v>
      </c>
      <c r="AX141" s="13" t="s">
        <v>83</v>
      </c>
      <c r="AY141" s="166" t="s">
        <v>163</v>
      </c>
    </row>
    <row r="142" spans="1:65" s="2" customFormat="1" ht="24.2" customHeight="1">
      <c r="A142" s="33"/>
      <c r="B142" s="150"/>
      <c r="C142" s="151" t="s">
        <v>197</v>
      </c>
      <c r="D142" s="151" t="s">
        <v>165</v>
      </c>
      <c r="E142" s="152" t="s">
        <v>216</v>
      </c>
      <c r="F142" s="153" t="s">
        <v>217</v>
      </c>
      <c r="G142" s="154" t="s">
        <v>177</v>
      </c>
      <c r="H142" s="155">
        <v>4.5</v>
      </c>
      <c r="I142" s="156"/>
      <c r="J142" s="157">
        <f>ROUND(I142*H142,2)</f>
        <v>0</v>
      </c>
      <c r="K142" s="153" t="s">
        <v>169</v>
      </c>
      <c r="L142" s="34"/>
      <c r="M142" s="158" t="s">
        <v>1</v>
      </c>
      <c r="N142" s="159" t="s">
        <v>41</v>
      </c>
      <c r="O142" s="59"/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170</v>
      </c>
      <c r="AT142" s="162" t="s">
        <v>165</v>
      </c>
      <c r="AU142" s="162" t="s">
        <v>85</v>
      </c>
      <c r="AY142" s="18" t="s">
        <v>163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8" t="s">
        <v>83</v>
      </c>
      <c r="BK142" s="163">
        <f>ROUND(I142*H142,2)</f>
        <v>0</v>
      </c>
      <c r="BL142" s="18" t="s">
        <v>170</v>
      </c>
      <c r="BM142" s="162" t="s">
        <v>1598</v>
      </c>
    </row>
    <row r="143" spans="1:65" s="13" customFormat="1" ht="11.25">
      <c r="B143" s="164"/>
      <c r="D143" s="165" t="s">
        <v>172</v>
      </c>
      <c r="E143" s="166" t="s">
        <v>1</v>
      </c>
      <c r="F143" s="167" t="s">
        <v>202</v>
      </c>
      <c r="H143" s="168">
        <v>4.5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172</v>
      </c>
      <c r="AU143" s="166" t="s">
        <v>85</v>
      </c>
      <c r="AV143" s="13" t="s">
        <v>85</v>
      </c>
      <c r="AW143" s="13" t="s">
        <v>32</v>
      </c>
      <c r="AX143" s="13" t="s">
        <v>83</v>
      </c>
      <c r="AY143" s="166" t="s">
        <v>163</v>
      </c>
    </row>
    <row r="144" spans="1:65" s="2" customFormat="1" ht="33" customHeight="1">
      <c r="A144" s="33"/>
      <c r="B144" s="150"/>
      <c r="C144" s="151" t="s">
        <v>203</v>
      </c>
      <c r="D144" s="151" t="s">
        <v>165</v>
      </c>
      <c r="E144" s="152" t="s">
        <v>221</v>
      </c>
      <c r="F144" s="153" t="s">
        <v>222</v>
      </c>
      <c r="G144" s="154" t="s">
        <v>223</v>
      </c>
      <c r="H144" s="155">
        <v>21</v>
      </c>
      <c r="I144" s="156"/>
      <c r="J144" s="157">
        <f>ROUND(I144*H144,2)</f>
        <v>0</v>
      </c>
      <c r="K144" s="153" t="s">
        <v>169</v>
      </c>
      <c r="L144" s="34"/>
      <c r="M144" s="158" t="s">
        <v>1</v>
      </c>
      <c r="N144" s="159" t="s">
        <v>41</v>
      </c>
      <c r="O144" s="59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170</v>
      </c>
      <c r="AT144" s="162" t="s">
        <v>165</v>
      </c>
      <c r="AU144" s="162" t="s">
        <v>85</v>
      </c>
      <c r="AY144" s="18" t="s">
        <v>163</v>
      </c>
      <c r="BE144" s="163">
        <f>IF(N144="základní",J144,0)</f>
        <v>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8" t="s">
        <v>83</v>
      </c>
      <c r="BK144" s="163">
        <f>ROUND(I144*H144,2)</f>
        <v>0</v>
      </c>
      <c r="BL144" s="18" t="s">
        <v>170</v>
      </c>
      <c r="BM144" s="162" t="s">
        <v>1599</v>
      </c>
    </row>
    <row r="145" spans="1:65" s="13" customFormat="1" ht="11.25">
      <c r="B145" s="164"/>
      <c r="D145" s="165" t="s">
        <v>172</v>
      </c>
      <c r="E145" s="166" t="s">
        <v>1</v>
      </c>
      <c r="F145" s="167" t="s">
        <v>1600</v>
      </c>
      <c r="H145" s="168">
        <v>21</v>
      </c>
      <c r="I145" s="169"/>
      <c r="L145" s="164"/>
      <c r="M145" s="170"/>
      <c r="N145" s="171"/>
      <c r="O145" s="171"/>
      <c r="P145" s="171"/>
      <c r="Q145" s="171"/>
      <c r="R145" s="171"/>
      <c r="S145" s="171"/>
      <c r="T145" s="172"/>
      <c r="AT145" s="166" t="s">
        <v>172</v>
      </c>
      <c r="AU145" s="166" t="s">
        <v>85</v>
      </c>
      <c r="AV145" s="13" t="s">
        <v>85</v>
      </c>
      <c r="AW145" s="13" t="s">
        <v>32</v>
      </c>
      <c r="AX145" s="13" t="s">
        <v>83</v>
      </c>
      <c r="AY145" s="166" t="s">
        <v>163</v>
      </c>
    </row>
    <row r="146" spans="1:65" s="2" customFormat="1" ht="16.5" customHeight="1">
      <c r="A146" s="33"/>
      <c r="B146" s="150"/>
      <c r="C146" s="151" t="s">
        <v>210</v>
      </c>
      <c r="D146" s="151" t="s">
        <v>165</v>
      </c>
      <c r="E146" s="152" t="s">
        <v>227</v>
      </c>
      <c r="F146" s="153" t="s">
        <v>228</v>
      </c>
      <c r="G146" s="154" t="s">
        <v>177</v>
      </c>
      <c r="H146" s="155">
        <v>10.5</v>
      </c>
      <c r="I146" s="156"/>
      <c r="J146" s="157">
        <f>ROUND(I146*H146,2)</f>
        <v>0</v>
      </c>
      <c r="K146" s="153" t="s">
        <v>169</v>
      </c>
      <c r="L146" s="34"/>
      <c r="M146" s="158" t="s">
        <v>1</v>
      </c>
      <c r="N146" s="159" t="s">
        <v>41</v>
      </c>
      <c r="O146" s="59"/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170</v>
      </c>
      <c r="AT146" s="162" t="s">
        <v>165</v>
      </c>
      <c r="AU146" s="162" t="s">
        <v>85</v>
      </c>
      <c r="AY146" s="18" t="s">
        <v>163</v>
      </c>
      <c r="BE146" s="163">
        <f>IF(N146="základní",J146,0)</f>
        <v>0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8" t="s">
        <v>83</v>
      </c>
      <c r="BK146" s="163">
        <f>ROUND(I146*H146,2)</f>
        <v>0</v>
      </c>
      <c r="BL146" s="18" t="s">
        <v>170</v>
      </c>
      <c r="BM146" s="162" t="s">
        <v>1601</v>
      </c>
    </row>
    <row r="147" spans="1:65" s="13" customFormat="1" ht="11.25">
      <c r="B147" s="164"/>
      <c r="D147" s="165" t="s">
        <v>172</v>
      </c>
      <c r="E147" s="166" t="s">
        <v>1</v>
      </c>
      <c r="F147" s="167" t="s">
        <v>103</v>
      </c>
      <c r="H147" s="168">
        <v>10.5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172</v>
      </c>
      <c r="AU147" s="166" t="s">
        <v>85</v>
      </c>
      <c r="AV147" s="13" t="s">
        <v>85</v>
      </c>
      <c r="AW147" s="13" t="s">
        <v>32</v>
      </c>
      <c r="AX147" s="13" t="s">
        <v>83</v>
      </c>
      <c r="AY147" s="166" t="s">
        <v>163</v>
      </c>
    </row>
    <row r="148" spans="1:65" s="2" customFormat="1" ht="24.2" customHeight="1">
      <c r="A148" s="33"/>
      <c r="B148" s="150"/>
      <c r="C148" s="151" t="s">
        <v>215</v>
      </c>
      <c r="D148" s="151" t="s">
        <v>165</v>
      </c>
      <c r="E148" s="152" t="s">
        <v>1602</v>
      </c>
      <c r="F148" s="153" t="s">
        <v>1603</v>
      </c>
      <c r="G148" s="154" t="s">
        <v>168</v>
      </c>
      <c r="H148" s="155">
        <v>45</v>
      </c>
      <c r="I148" s="156"/>
      <c r="J148" s="157">
        <f>ROUND(I148*H148,2)</f>
        <v>0</v>
      </c>
      <c r="K148" s="153" t="s">
        <v>169</v>
      </c>
      <c r="L148" s="34"/>
      <c r="M148" s="158" t="s">
        <v>1</v>
      </c>
      <c r="N148" s="159" t="s">
        <v>41</v>
      </c>
      <c r="O148" s="59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170</v>
      </c>
      <c r="AT148" s="162" t="s">
        <v>165</v>
      </c>
      <c r="AU148" s="162" t="s">
        <v>85</v>
      </c>
      <c r="AY148" s="18" t="s">
        <v>163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8" t="s">
        <v>83</v>
      </c>
      <c r="BK148" s="163">
        <f>ROUND(I148*H148,2)</f>
        <v>0</v>
      </c>
      <c r="BL148" s="18" t="s">
        <v>170</v>
      </c>
      <c r="BM148" s="162" t="s">
        <v>1604</v>
      </c>
    </row>
    <row r="149" spans="1:65" s="15" customFormat="1" ht="11.25">
      <c r="B149" s="181"/>
      <c r="D149" s="165" t="s">
        <v>172</v>
      </c>
      <c r="E149" s="182" t="s">
        <v>1</v>
      </c>
      <c r="F149" s="183" t="s">
        <v>1605</v>
      </c>
      <c r="H149" s="182" t="s">
        <v>1</v>
      </c>
      <c r="I149" s="184"/>
      <c r="L149" s="181"/>
      <c r="M149" s="185"/>
      <c r="N149" s="186"/>
      <c r="O149" s="186"/>
      <c r="P149" s="186"/>
      <c r="Q149" s="186"/>
      <c r="R149" s="186"/>
      <c r="S149" s="186"/>
      <c r="T149" s="187"/>
      <c r="AT149" s="182" t="s">
        <v>172</v>
      </c>
      <c r="AU149" s="182" t="s">
        <v>85</v>
      </c>
      <c r="AV149" s="15" t="s">
        <v>83</v>
      </c>
      <c r="AW149" s="15" t="s">
        <v>32</v>
      </c>
      <c r="AX149" s="15" t="s">
        <v>76</v>
      </c>
      <c r="AY149" s="182" t="s">
        <v>163</v>
      </c>
    </row>
    <row r="150" spans="1:65" s="13" customFormat="1" ht="11.25">
      <c r="B150" s="164"/>
      <c r="D150" s="165" t="s">
        <v>172</v>
      </c>
      <c r="E150" s="166" t="s">
        <v>1</v>
      </c>
      <c r="F150" s="167" t="s">
        <v>1606</v>
      </c>
      <c r="H150" s="168">
        <v>15.45</v>
      </c>
      <c r="I150" s="169"/>
      <c r="L150" s="164"/>
      <c r="M150" s="170"/>
      <c r="N150" s="171"/>
      <c r="O150" s="171"/>
      <c r="P150" s="171"/>
      <c r="Q150" s="171"/>
      <c r="R150" s="171"/>
      <c r="S150" s="171"/>
      <c r="T150" s="172"/>
      <c r="AT150" s="166" t="s">
        <v>172</v>
      </c>
      <c r="AU150" s="166" t="s">
        <v>85</v>
      </c>
      <c r="AV150" s="13" t="s">
        <v>85</v>
      </c>
      <c r="AW150" s="13" t="s">
        <v>32</v>
      </c>
      <c r="AX150" s="13" t="s">
        <v>76</v>
      </c>
      <c r="AY150" s="166" t="s">
        <v>163</v>
      </c>
    </row>
    <row r="151" spans="1:65" s="15" customFormat="1" ht="11.25">
      <c r="B151" s="181"/>
      <c r="D151" s="165" t="s">
        <v>172</v>
      </c>
      <c r="E151" s="182" t="s">
        <v>1</v>
      </c>
      <c r="F151" s="183" t="s">
        <v>1607</v>
      </c>
      <c r="H151" s="182" t="s">
        <v>1</v>
      </c>
      <c r="I151" s="184"/>
      <c r="L151" s="181"/>
      <c r="M151" s="185"/>
      <c r="N151" s="186"/>
      <c r="O151" s="186"/>
      <c r="P151" s="186"/>
      <c r="Q151" s="186"/>
      <c r="R151" s="186"/>
      <c r="S151" s="186"/>
      <c r="T151" s="187"/>
      <c r="AT151" s="182" t="s">
        <v>172</v>
      </c>
      <c r="AU151" s="182" t="s">
        <v>85</v>
      </c>
      <c r="AV151" s="15" t="s">
        <v>83</v>
      </c>
      <c r="AW151" s="15" t="s">
        <v>32</v>
      </c>
      <c r="AX151" s="15" t="s">
        <v>76</v>
      </c>
      <c r="AY151" s="182" t="s">
        <v>163</v>
      </c>
    </row>
    <row r="152" spans="1:65" s="13" customFormat="1" ht="11.25">
      <c r="B152" s="164"/>
      <c r="D152" s="165" t="s">
        <v>172</v>
      </c>
      <c r="E152" s="166" t="s">
        <v>1</v>
      </c>
      <c r="F152" s="167" t="s">
        <v>1608</v>
      </c>
      <c r="H152" s="168">
        <v>29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172</v>
      </c>
      <c r="AU152" s="166" t="s">
        <v>85</v>
      </c>
      <c r="AV152" s="13" t="s">
        <v>85</v>
      </c>
      <c r="AW152" s="13" t="s">
        <v>32</v>
      </c>
      <c r="AX152" s="13" t="s">
        <v>76</v>
      </c>
      <c r="AY152" s="166" t="s">
        <v>163</v>
      </c>
    </row>
    <row r="153" spans="1:65" s="14" customFormat="1" ht="11.25">
      <c r="B153" s="173"/>
      <c r="D153" s="165" t="s">
        <v>172</v>
      </c>
      <c r="E153" s="174" t="s">
        <v>1</v>
      </c>
      <c r="F153" s="175" t="s">
        <v>174</v>
      </c>
      <c r="H153" s="176">
        <v>44.45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172</v>
      </c>
      <c r="AU153" s="174" t="s">
        <v>85</v>
      </c>
      <c r="AV153" s="14" t="s">
        <v>170</v>
      </c>
      <c r="AW153" s="14" t="s">
        <v>32</v>
      </c>
      <c r="AX153" s="14" t="s">
        <v>76</v>
      </c>
      <c r="AY153" s="174" t="s">
        <v>163</v>
      </c>
    </row>
    <row r="154" spans="1:65" s="13" customFormat="1" ht="11.25">
      <c r="B154" s="164"/>
      <c r="D154" s="165" t="s">
        <v>172</v>
      </c>
      <c r="E154" s="166" t="s">
        <v>110</v>
      </c>
      <c r="F154" s="167" t="s">
        <v>434</v>
      </c>
      <c r="H154" s="168">
        <v>45</v>
      </c>
      <c r="I154" s="169"/>
      <c r="L154" s="164"/>
      <c r="M154" s="170"/>
      <c r="N154" s="171"/>
      <c r="O154" s="171"/>
      <c r="P154" s="171"/>
      <c r="Q154" s="171"/>
      <c r="R154" s="171"/>
      <c r="S154" s="171"/>
      <c r="T154" s="172"/>
      <c r="AT154" s="166" t="s">
        <v>172</v>
      </c>
      <c r="AU154" s="166" t="s">
        <v>85</v>
      </c>
      <c r="AV154" s="13" t="s">
        <v>85</v>
      </c>
      <c r="AW154" s="13" t="s">
        <v>32</v>
      </c>
      <c r="AX154" s="13" t="s">
        <v>83</v>
      </c>
      <c r="AY154" s="166" t="s">
        <v>163</v>
      </c>
    </row>
    <row r="155" spans="1:65" s="2" customFormat="1" ht="24.2" customHeight="1">
      <c r="A155" s="33"/>
      <c r="B155" s="150"/>
      <c r="C155" s="151" t="s">
        <v>220</v>
      </c>
      <c r="D155" s="151" t="s">
        <v>165</v>
      </c>
      <c r="E155" s="152" t="s">
        <v>1609</v>
      </c>
      <c r="F155" s="153" t="s">
        <v>1610</v>
      </c>
      <c r="G155" s="154" t="s">
        <v>168</v>
      </c>
      <c r="H155" s="155">
        <v>45</v>
      </c>
      <c r="I155" s="156"/>
      <c r="J155" s="157">
        <f>ROUND(I155*H155,2)</f>
        <v>0</v>
      </c>
      <c r="K155" s="153" t="s">
        <v>169</v>
      </c>
      <c r="L155" s="34"/>
      <c r="M155" s="158" t="s">
        <v>1</v>
      </c>
      <c r="N155" s="159" t="s">
        <v>41</v>
      </c>
      <c r="O155" s="59"/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2" t="s">
        <v>170</v>
      </c>
      <c r="AT155" s="162" t="s">
        <v>165</v>
      </c>
      <c r="AU155" s="162" t="s">
        <v>85</v>
      </c>
      <c r="AY155" s="18" t="s">
        <v>163</v>
      </c>
      <c r="BE155" s="163">
        <f>IF(N155="základní",J155,0)</f>
        <v>0</v>
      </c>
      <c r="BF155" s="163">
        <f>IF(N155="snížená",J155,0)</f>
        <v>0</v>
      </c>
      <c r="BG155" s="163">
        <f>IF(N155="zákl. přenesená",J155,0)</f>
        <v>0</v>
      </c>
      <c r="BH155" s="163">
        <f>IF(N155="sníž. přenesená",J155,0)</f>
        <v>0</v>
      </c>
      <c r="BI155" s="163">
        <f>IF(N155="nulová",J155,0)</f>
        <v>0</v>
      </c>
      <c r="BJ155" s="18" t="s">
        <v>83</v>
      </c>
      <c r="BK155" s="163">
        <f>ROUND(I155*H155,2)</f>
        <v>0</v>
      </c>
      <c r="BL155" s="18" t="s">
        <v>170</v>
      </c>
      <c r="BM155" s="162" t="s">
        <v>1611</v>
      </c>
    </row>
    <row r="156" spans="1:65" s="13" customFormat="1" ht="11.25">
      <c r="B156" s="164"/>
      <c r="D156" s="165" t="s">
        <v>172</v>
      </c>
      <c r="E156" s="166" t="s">
        <v>1</v>
      </c>
      <c r="F156" s="167" t="s">
        <v>110</v>
      </c>
      <c r="H156" s="168">
        <v>45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172</v>
      </c>
      <c r="AU156" s="166" t="s">
        <v>85</v>
      </c>
      <c r="AV156" s="13" t="s">
        <v>85</v>
      </c>
      <c r="AW156" s="13" t="s">
        <v>32</v>
      </c>
      <c r="AX156" s="13" t="s">
        <v>83</v>
      </c>
      <c r="AY156" s="166" t="s">
        <v>163</v>
      </c>
    </row>
    <row r="157" spans="1:65" s="2" customFormat="1" ht="16.5" customHeight="1">
      <c r="A157" s="33"/>
      <c r="B157" s="150"/>
      <c r="C157" s="188" t="s">
        <v>226</v>
      </c>
      <c r="D157" s="188" t="s">
        <v>246</v>
      </c>
      <c r="E157" s="189" t="s">
        <v>1612</v>
      </c>
      <c r="F157" s="190" t="s">
        <v>1613</v>
      </c>
      <c r="G157" s="191" t="s">
        <v>960</v>
      </c>
      <c r="H157" s="192">
        <v>1.4179999999999999</v>
      </c>
      <c r="I157" s="193"/>
      <c r="J157" s="194">
        <f>ROUND(I157*H157,2)</f>
        <v>0</v>
      </c>
      <c r="K157" s="190" t="s">
        <v>169</v>
      </c>
      <c r="L157" s="195"/>
      <c r="M157" s="196" t="s">
        <v>1</v>
      </c>
      <c r="N157" s="197" t="s">
        <v>41</v>
      </c>
      <c r="O157" s="59"/>
      <c r="P157" s="160">
        <f>O157*H157</f>
        <v>0</v>
      </c>
      <c r="Q157" s="160">
        <v>1E-3</v>
      </c>
      <c r="R157" s="160">
        <f>Q157*H157</f>
        <v>1.418E-3</v>
      </c>
      <c r="S157" s="160">
        <v>0</v>
      </c>
      <c r="T157" s="16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210</v>
      </c>
      <c r="AT157" s="162" t="s">
        <v>246</v>
      </c>
      <c r="AU157" s="162" t="s">
        <v>85</v>
      </c>
      <c r="AY157" s="18" t="s">
        <v>163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8" t="s">
        <v>83</v>
      </c>
      <c r="BK157" s="163">
        <f>ROUND(I157*H157,2)</f>
        <v>0</v>
      </c>
      <c r="BL157" s="18" t="s">
        <v>170</v>
      </c>
      <c r="BM157" s="162" t="s">
        <v>1614</v>
      </c>
    </row>
    <row r="158" spans="1:65" s="13" customFormat="1" ht="11.25">
      <c r="B158" s="164"/>
      <c r="D158" s="165" t="s">
        <v>172</v>
      </c>
      <c r="E158" s="166" t="s">
        <v>1</v>
      </c>
      <c r="F158" s="167" t="s">
        <v>1615</v>
      </c>
      <c r="H158" s="168">
        <v>1.4179999999999999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172</v>
      </c>
      <c r="AU158" s="166" t="s">
        <v>85</v>
      </c>
      <c r="AV158" s="13" t="s">
        <v>85</v>
      </c>
      <c r="AW158" s="13" t="s">
        <v>32</v>
      </c>
      <c r="AX158" s="13" t="s">
        <v>83</v>
      </c>
      <c r="AY158" s="166" t="s">
        <v>163</v>
      </c>
    </row>
    <row r="159" spans="1:65" s="2" customFormat="1" ht="24.2" customHeight="1">
      <c r="A159" s="33"/>
      <c r="B159" s="150"/>
      <c r="C159" s="151" t="s">
        <v>230</v>
      </c>
      <c r="D159" s="151" t="s">
        <v>165</v>
      </c>
      <c r="E159" s="152" t="s">
        <v>236</v>
      </c>
      <c r="F159" s="153" t="s">
        <v>237</v>
      </c>
      <c r="G159" s="154" t="s">
        <v>168</v>
      </c>
      <c r="H159" s="155">
        <v>63</v>
      </c>
      <c r="I159" s="156"/>
      <c r="J159" s="157">
        <f>ROUND(I159*H159,2)</f>
        <v>0</v>
      </c>
      <c r="K159" s="153" t="s">
        <v>169</v>
      </c>
      <c r="L159" s="34"/>
      <c r="M159" s="158" t="s">
        <v>1</v>
      </c>
      <c r="N159" s="159" t="s">
        <v>41</v>
      </c>
      <c r="O159" s="59"/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170</v>
      </c>
      <c r="AT159" s="162" t="s">
        <v>165</v>
      </c>
      <c r="AU159" s="162" t="s">
        <v>85</v>
      </c>
      <c r="AY159" s="18" t="s">
        <v>163</v>
      </c>
      <c r="BE159" s="163">
        <f>IF(N159="základní",J159,0)</f>
        <v>0</v>
      </c>
      <c r="BF159" s="163">
        <f>IF(N159="snížená",J159,0)</f>
        <v>0</v>
      </c>
      <c r="BG159" s="163">
        <f>IF(N159="zákl. přenesená",J159,0)</f>
        <v>0</v>
      </c>
      <c r="BH159" s="163">
        <f>IF(N159="sníž. přenesená",J159,0)</f>
        <v>0</v>
      </c>
      <c r="BI159" s="163">
        <f>IF(N159="nulová",J159,0)</f>
        <v>0</v>
      </c>
      <c r="BJ159" s="18" t="s">
        <v>83</v>
      </c>
      <c r="BK159" s="163">
        <f>ROUND(I159*H159,2)</f>
        <v>0</v>
      </c>
      <c r="BL159" s="18" t="s">
        <v>170</v>
      </c>
      <c r="BM159" s="162" t="s">
        <v>1616</v>
      </c>
    </row>
    <row r="160" spans="1:65" s="2" customFormat="1" ht="21.75" customHeight="1">
      <c r="A160" s="33"/>
      <c r="B160" s="150"/>
      <c r="C160" s="151" t="s">
        <v>235</v>
      </c>
      <c r="D160" s="151" t="s">
        <v>165</v>
      </c>
      <c r="E160" s="152" t="s">
        <v>1617</v>
      </c>
      <c r="F160" s="153" t="s">
        <v>1618</v>
      </c>
      <c r="G160" s="154" t="s">
        <v>168</v>
      </c>
      <c r="H160" s="155">
        <v>45</v>
      </c>
      <c r="I160" s="156"/>
      <c r="J160" s="157">
        <f>ROUND(I160*H160,2)</f>
        <v>0</v>
      </c>
      <c r="K160" s="153" t="s">
        <v>169</v>
      </c>
      <c r="L160" s="34"/>
      <c r="M160" s="158" t="s">
        <v>1</v>
      </c>
      <c r="N160" s="159" t="s">
        <v>41</v>
      </c>
      <c r="O160" s="59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170</v>
      </c>
      <c r="AT160" s="162" t="s">
        <v>165</v>
      </c>
      <c r="AU160" s="162" t="s">
        <v>85</v>
      </c>
      <c r="AY160" s="18" t="s">
        <v>163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8" t="s">
        <v>83</v>
      </c>
      <c r="BK160" s="163">
        <f>ROUND(I160*H160,2)</f>
        <v>0</v>
      </c>
      <c r="BL160" s="18" t="s">
        <v>170</v>
      </c>
      <c r="BM160" s="162" t="s">
        <v>1619</v>
      </c>
    </row>
    <row r="161" spans="1:65" s="13" customFormat="1" ht="11.25">
      <c r="B161" s="164"/>
      <c r="D161" s="165" t="s">
        <v>172</v>
      </c>
      <c r="E161" s="166" t="s">
        <v>1</v>
      </c>
      <c r="F161" s="167" t="s">
        <v>110</v>
      </c>
      <c r="H161" s="168">
        <v>45</v>
      </c>
      <c r="I161" s="169"/>
      <c r="L161" s="164"/>
      <c r="M161" s="170"/>
      <c r="N161" s="171"/>
      <c r="O161" s="171"/>
      <c r="P161" s="171"/>
      <c r="Q161" s="171"/>
      <c r="R161" s="171"/>
      <c r="S161" s="171"/>
      <c r="T161" s="172"/>
      <c r="AT161" s="166" t="s">
        <v>172</v>
      </c>
      <c r="AU161" s="166" t="s">
        <v>85</v>
      </c>
      <c r="AV161" s="13" t="s">
        <v>85</v>
      </c>
      <c r="AW161" s="13" t="s">
        <v>32</v>
      </c>
      <c r="AX161" s="13" t="s">
        <v>83</v>
      </c>
      <c r="AY161" s="166" t="s">
        <v>163</v>
      </c>
    </row>
    <row r="162" spans="1:65" s="2" customFormat="1" ht="16.5" customHeight="1">
      <c r="A162" s="33"/>
      <c r="B162" s="150"/>
      <c r="C162" s="151" t="s">
        <v>240</v>
      </c>
      <c r="D162" s="151" t="s">
        <v>165</v>
      </c>
      <c r="E162" s="152" t="s">
        <v>1620</v>
      </c>
      <c r="F162" s="153" t="s">
        <v>1621</v>
      </c>
      <c r="G162" s="154" t="s">
        <v>168</v>
      </c>
      <c r="H162" s="155">
        <v>45</v>
      </c>
      <c r="I162" s="156"/>
      <c r="J162" s="157">
        <f>ROUND(I162*H162,2)</f>
        <v>0</v>
      </c>
      <c r="K162" s="153" t="s">
        <v>169</v>
      </c>
      <c r="L162" s="34"/>
      <c r="M162" s="158" t="s">
        <v>1</v>
      </c>
      <c r="N162" s="159" t="s">
        <v>41</v>
      </c>
      <c r="O162" s="59"/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2" t="s">
        <v>170</v>
      </c>
      <c r="AT162" s="162" t="s">
        <v>165</v>
      </c>
      <c r="AU162" s="162" t="s">
        <v>85</v>
      </c>
      <c r="AY162" s="18" t="s">
        <v>163</v>
      </c>
      <c r="BE162" s="163">
        <f>IF(N162="základní",J162,0)</f>
        <v>0</v>
      </c>
      <c r="BF162" s="163">
        <f>IF(N162="snížená",J162,0)</f>
        <v>0</v>
      </c>
      <c r="BG162" s="163">
        <f>IF(N162="zákl. přenesená",J162,0)</f>
        <v>0</v>
      </c>
      <c r="BH162" s="163">
        <f>IF(N162="sníž. přenesená",J162,0)</f>
        <v>0</v>
      </c>
      <c r="BI162" s="163">
        <f>IF(N162="nulová",J162,0)</f>
        <v>0</v>
      </c>
      <c r="BJ162" s="18" t="s">
        <v>83</v>
      </c>
      <c r="BK162" s="163">
        <f>ROUND(I162*H162,2)</f>
        <v>0</v>
      </c>
      <c r="BL162" s="18" t="s">
        <v>170</v>
      </c>
      <c r="BM162" s="162" t="s">
        <v>1622</v>
      </c>
    </row>
    <row r="163" spans="1:65" s="13" customFormat="1" ht="11.25">
      <c r="B163" s="164"/>
      <c r="D163" s="165" t="s">
        <v>172</v>
      </c>
      <c r="E163" s="166" t="s">
        <v>1</v>
      </c>
      <c r="F163" s="167" t="s">
        <v>110</v>
      </c>
      <c r="H163" s="168">
        <v>45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172</v>
      </c>
      <c r="AU163" s="166" t="s">
        <v>85</v>
      </c>
      <c r="AV163" s="13" t="s">
        <v>85</v>
      </c>
      <c r="AW163" s="13" t="s">
        <v>32</v>
      </c>
      <c r="AX163" s="13" t="s">
        <v>83</v>
      </c>
      <c r="AY163" s="166" t="s">
        <v>163</v>
      </c>
    </row>
    <row r="164" spans="1:65" s="12" customFormat="1" ht="22.9" customHeight="1">
      <c r="B164" s="137"/>
      <c r="D164" s="138" t="s">
        <v>75</v>
      </c>
      <c r="E164" s="148" t="s">
        <v>191</v>
      </c>
      <c r="F164" s="148" t="s">
        <v>1623</v>
      </c>
      <c r="I164" s="140"/>
      <c r="J164" s="149">
        <f>BK164</f>
        <v>0</v>
      </c>
      <c r="L164" s="137"/>
      <c r="M164" s="142"/>
      <c r="N164" s="143"/>
      <c r="O164" s="143"/>
      <c r="P164" s="144">
        <f>SUM(P165:P177)</f>
        <v>0</v>
      </c>
      <c r="Q164" s="143"/>
      <c r="R164" s="144">
        <f>SUM(R165:R177)</f>
        <v>37.710319999999996</v>
      </c>
      <c r="S164" s="143"/>
      <c r="T164" s="145">
        <f>SUM(T165:T177)</f>
        <v>0</v>
      </c>
      <c r="AR164" s="138" t="s">
        <v>83</v>
      </c>
      <c r="AT164" s="146" t="s">
        <v>75</v>
      </c>
      <c r="AU164" s="146" t="s">
        <v>83</v>
      </c>
      <c r="AY164" s="138" t="s">
        <v>163</v>
      </c>
      <c r="BK164" s="147">
        <f>SUM(BK165:BK177)</f>
        <v>0</v>
      </c>
    </row>
    <row r="165" spans="1:65" s="2" customFormat="1" ht="16.5" customHeight="1">
      <c r="A165" s="33"/>
      <c r="B165" s="150"/>
      <c r="C165" s="151" t="s">
        <v>8</v>
      </c>
      <c r="D165" s="151" t="s">
        <v>165</v>
      </c>
      <c r="E165" s="152" t="s">
        <v>1624</v>
      </c>
      <c r="F165" s="153" t="s">
        <v>1625</v>
      </c>
      <c r="G165" s="154" t="s">
        <v>168</v>
      </c>
      <c r="H165" s="155">
        <v>14.5</v>
      </c>
      <c r="I165" s="156"/>
      <c r="J165" s="157">
        <f>ROUND(I165*H165,2)</f>
        <v>0</v>
      </c>
      <c r="K165" s="153" t="s">
        <v>169</v>
      </c>
      <c r="L165" s="34"/>
      <c r="M165" s="158" t="s">
        <v>1</v>
      </c>
      <c r="N165" s="159" t="s">
        <v>41</v>
      </c>
      <c r="O165" s="59"/>
      <c r="P165" s="160">
        <f>O165*H165</f>
        <v>0</v>
      </c>
      <c r="Q165" s="160">
        <v>0.23</v>
      </c>
      <c r="R165" s="160">
        <f>Q165*H165</f>
        <v>3.335</v>
      </c>
      <c r="S165" s="160">
        <v>0</v>
      </c>
      <c r="T165" s="16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170</v>
      </c>
      <c r="AT165" s="162" t="s">
        <v>165</v>
      </c>
      <c r="AU165" s="162" t="s">
        <v>85</v>
      </c>
      <c r="AY165" s="18" t="s">
        <v>163</v>
      </c>
      <c r="BE165" s="163">
        <f>IF(N165="základní",J165,0)</f>
        <v>0</v>
      </c>
      <c r="BF165" s="163">
        <f>IF(N165="snížená",J165,0)</f>
        <v>0</v>
      </c>
      <c r="BG165" s="163">
        <f>IF(N165="zákl. přenesená",J165,0)</f>
        <v>0</v>
      </c>
      <c r="BH165" s="163">
        <f>IF(N165="sníž. přenesená",J165,0)</f>
        <v>0</v>
      </c>
      <c r="BI165" s="163">
        <f>IF(N165="nulová",J165,0)</f>
        <v>0</v>
      </c>
      <c r="BJ165" s="18" t="s">
        <v>83</v>
      </c>
      <c r="BK165" s="163">
        <f>ROUND(I165*H165,2)</f>
        <v>0</v>
      </c>
      <c r="BL165" s="18" t="s">
        <v>170</v>
      </c>
      <c r="BM165" s="162" t="s">
        <v>1626</v>
      </c>
    </row>
    <row r="166" spans="1:65" s="15" customFormat="1" ht="11.25">
      <c r="B166" s="181"/>
      <c r="D166" s="165" t="s">
        <v>172</v>
      </c>
      <c r="E166" s="182" t="s">
        <v>1</v>
      </c>
      <c r="F166" s="183" t="s">
        <v>1627</v>
      </c>
      <c r="H166" s="182" t="s">
        <v>1</v>
      </c>
      <c r="I166" s="184"/>
      <c r="L166" s="181"/>
      <c r="M166" s="185"/>
      <c r="N166" s="186"/>
      <c r="O166" s="186"/>
      <c r="P166" s="186"/>
      <c r="Q166" s="186"/>
      <c r="R166" s="186"/>
      <c r="S166" s="186"/>
      <c r="T166" s="187"/>
      <c r="AT166" s="182" t="s">
        <v>172</v>
      </c>
      <c r="AU166" s="182" t="s">
        <v>85</v>
      </c>
      <c r="AV166" s="15" t="s">
        <v>83</v>
      </c>
      <c r="AW166" s="15" t="s">
        <v>32</v>
      </c>
      <c r="AX166" s="15" t="s">
        <v>76</v>
      </c>
      <c r="AY166" s="182" t="s">
        <v>163</v>
      </c>
    </row>
    <row r="167" spans="1:65" s="13" customFormat="1" ht="11.25">
      <c r="B167" s="164"/>
      <c r="D167" s="165" t="s">
        <v>172</v>
      </c>
      <c r="E167" s="166" t="s">
        <v>1</v>
      </c>
      <c r="F167" s="167" t="s">
        <v>1628</v>
      </c>
      <c r="H167" s="168">
        <v>14.5</v>
      </c>
      <c r="I167" s="169"/>
      <c r="L167" s="164"/>
      <c r="M167" s="170"/>
      <c r="N167" s="171"/>
      <c r="O167" s="171"/>
      <c r="P167" s="171"/>
      <c r="Q167" s="171"/>
      <c r="R167" s="171"/>
      <c r="S167" s="171"/>
      <c r="T167" s="172"/>
      <c r="AT167" s="166" t="s">
        <v>172</v>
      </c>
      <c r="AU167" s="166" t="s">
        <v>85</v>
      </c>
      <c r="AV167" s="13" t="s">
        <v>85</v>
      </c>
      <c r="AW167" s="13" t="s">
        <v>32</v>
      </c>
      <c r="AX167" s="13" t="s">
        <v>83</v>
      </c>
      <c r="AY167" s="166" t="s">
        <v>163</v>
      </c>
    </row>
    <row r="168" spans="1:65" s="2" customFormat="1" ht="16.5" customHeight="1">
      <c r="A168" s="33"/>
      <c r="B168" s="150"/>
      <c r="C168" s="151" t="s">
        <v>251</v>
      </c>
      <c r="D168" s="151" t="s">
        <v>165</v>
      </c>
      <c r="E168" s="152" t="s">
        <v>1629</v>
      </c>
      <c r="F168" s="153" t="s">
        <v>1630</v>
      </c>
      <c r="G168" s="154" t="s">
        <v>168</v>
      </c>
      <c r="H168" s="155">
        <v>63</v>
      </c>
      <c r="I168" s="156"/>
      <c r="J168" s="157">
        <f>ROUND(I168*H168,2)</f>
        <v>0</v>
      </c>
      <c r="K168" s="153" t="s">
        <v>169</v>
      </c>
      <c r="L168" s="34"/>
      <c r="M168" s="158" t="s">
        <v>1</v>
      </c>
      <c r="N168" s="159" t="s">
        <v>41</v>
      </c>
      <c r="O168" s="59"/>
      <c r="P168" s="160">
        <f>O168*H168</f>
        <v>0</v>
      </c>
      <c r="Q168" s="160">
        <v>0.34499999999999997</v>
      </c>
      <c r="R168" s="160">
        <f>Q168*H168</f>
        <v>21.734999999999999</v>
      </c>
      <c r="S168" s="160">
        <v>0</v>
      </c>
      <c r="T168" s="16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170</v>
      </c>
      <c r="AT168" s="162" t="s">
        <v>165</v>
      </c>
      <c r="AU168" s="162" t="s">
        <v>85</v>
      </c>
      <c r="AY168" s="18" t="s">
        <v>163</v>
      </c>
      <c r="BE168" s="163">
        <f>IF(N168="základní",J168,0)</f>
        <v>0</v>
      </c>
      <c r="BF168" s="163">
        <f>IF(N168="snížená",J168,0)</f>
        <v>0</v>
      </c>
      <c r="BG168" s="163">
        <f>IF(N168="zákl. přenesená",J168,0)</f>
        <v>0</v>
      </c>
      <c r="BH168" s="163">
        <f>IF(N168="sníž. přenesená",J168,0)</f>
        <v>0</v>
      </c>
      <c r="BI168" s="163">
        <f>IF(N168="nulová",J168,0)</f>
        <v>0</v>
      </c>
      <c r="BJ168" s="18" t="s">
        <v>83</v>
      </c>
      <c r="BK168" s="163">
        <f>ROUND(I168*H168,2)</f>
        <v>0</v>
      </c>
      <c r="BL168" s="18" t="s">
        <v>170</v>
      </c>
      <c r="BM168" s="162" t="s">
        <v>1631</v>
      </c>
    </row>
    <row r="169" spans="1:65" s="2" customFormat="1" ht="24.2" customHeight="1">
      <c r="A169" s="33"/>
      <c r="B169" s="150"/>
      <c r="C169" s="151" t="s">
        <v>255</v>
      </c>
      <c r="D169" s="151" t="s">
        <v>165</v>
      </c>
      <c r="E169" s="152" t="s">
        <v>1632</v>
      </c>
      <c r="F169" s="153" t="s">
        <v>1633</v>
      </c>
      <c r="G169" s="154" t="s">
        <v>168</v>
      </c>
      <c r="H169" s="155">
        <v>63</v>
      </c>
      <c r="I169" s="156"/>
      <c r="J169" s="157">
        <f>ROUND(I169*H169,2)</f>
        <v>0</v>
      </c>
      <c r="K169" s="153" t="s">
        <v>169</v>
      </c>
      <c r="L169" s="34"/>
      <c r="M169" s="158" t="s">
        <v>1</v>
      </c>
      <c r="N169" s="159" t="s">
        <v>41</v>
      </c>
      <c r="O169" s="59"/>
      <c r="P169" s="160">
        <f>O169*H169</f>
        <v>0</v>
      </c>
      <c r="Q169" s="160">
        <v>8.4250000000000005E-2</v>
      </c>
      <c r="R169" s="160">
        <f>Q169*H169</f>
        <v>5.3077500000000004</v>
      </c>
      <c r="S169" s="160">
        <v>0</v>
      </c>
      <c r="T169" s="16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170</v>
      </c>
      <c r="AT169" s="162" t="s">
        <v>165</v>
      </c>
      <c r="AU169" s="162" t="s">
        <v>85</v>
      </c>
      <c r="AY169" s="18" t="s">
        <v>163</v>
      </c>
      <c r="BE169" s="163">
        <f>IF(N169="základní",J169,0)</f>
        <v>0</v>
      </c>
      <c r="BF169" s="163">
        <f>IF(N169="snížená",J169,0)</f>
        <v>0</v>
      </c>
      <c r="BG169" s="163">
        <f>IF(N169="zákl. přenesená",J169,0)</f>
        <v>0</v>
      </c>
      <c r="BH169" s="163">
        <f>IF(N169="sníž. přenesená",J169,0)</f>
        <v>0</v>
      </c>
      <c r="BI169" s="163">
        <f>IF(N169="nulová",J169,0)</f>
        <v>0</v>
      </c>
      <c r="BJ169" s="18" t="s">
        <v>83</v>
      </c>
      <c r="BK169" s="163">
        <f>ROUND(I169*H169,2)</f>
        <v>0</v>
      </c>
      <c r="BL169" s="18" t="s">
        <v>170</v>
      </c>
      <c r="BM169" s="162" t="s">
        <v>1634</v>
      </c>
    </row>
    <row r="170" spans="1:65" s="13" customFormat="1" ht="11.25">
      <c r="B170" s="164"/>
      <c r="D170" s="165" t="s">
        <v>172</v>
      </c>
      <c r="E170" s="166" t="s">
        <v>1</v>
      </c>
      <c r="F170" s="167" t="s">
        <v>1635</v>
      </c>
      <c r="H170" s="168">
        <v>12.382999999999999</v>
      </c>
      <c r="I170" s="169"/>
      <c r="L170" s="164"/>
      <c r="M170" s="170"/>
      <c r="N170" s="171"/>
      <c r="O170" s="171"/>
      <c r="P170" s="171"/>
      <c r="Q170" s="171"/>
      <c r="R170" s="171"/>
      <c r="S170" s="171"/>
      <c r="T170" s="172"/>
      <c r="AT170" s="166" t="s">
        <v>172</v>
      </c>
      <c r="AU170" s="166" t="s">
        <v>85</v>
      </c>
      <c r="AV170" s="13" t="s">
        <v>85</v>
      </c>
      <c r="AW170" s="13" t="s">
        <v>32</v>
      </c>
      <c r="AX170" s="13" t="s">
        <v>76</v>
      </c>
      <c r="AY170" s="166" t="s">
        <v>163</v>
      </c>
    </row>
    <row r="171" spans="1:65" s="13" customFormat="1" ht="11.25">
      <c r="B171" s="164"/>
      <c r="D171" s="165" t="s">
        <v>172</v>
      </c>
      <c r="E171" s="166" t="s">
        <v>1</v>
      </c>
      <c r="F171" s="167" t="s">
        <v>1636</v>
      </c>
      <c r="H171" s="168">
        <v>14.76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172</v>
      </c>
      <c r="AU171" s="166" t="s">
        <v>85</v>
      </c>
      <c r="AV171" s="13" t="s">
        <v>85</v>
      </c>
      <c r="AW171" s="13" t="s">
        <v>32</v>
      </c>
      <c r="AX171" s="13" t="s">
        <v>76</v>
      </c>
      <c r="AY171" s="166" t="s">
        <v>163</v>
      </c>
    </row>
    <row r="172" spans="1:65" s="13" customFormat="1" ht="11.25">
      <c r="B172" s="164"/>
      <c r="D172" s="165" t="s">
        <v>172</v>
      </c>
      <c r="E172" s="166" t="s">
        <v>1</v>
      </c>
      <c r="F172" s="167" t="s">
        <v>1637</v>
      </c>
      <c r="H172" s="168">
        <v>25.236000000000001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172</v>
      </c>
      <c r="AU172" s="166" t="s">
        <v>85</v>
      </c>
      <c r="AV172" s="13" t="s">
        <v>85</v>
      </c>
      <c r="AW172" s="13" t="s">
        <v>32</v>
      </c>
      <c r="AX172" s="13" t="s">
        <v>76</v>
      </c>
      <c r="AY172" s="166" t="s">
        <v>163</v>
      </c>
    </row>
    <row r="173" spans="1:65" s="13" customFormat="1" ht="11.25">
      <c r="B173" s="164"/>
      <c r="D173" s="165" t="s">
        <v>172</v>
      </c>
      <c r="E173" s="166" t="s">
        <v>1</v>
      </c>
      <c r="F173" s="167" t="s">
        <v>1638</v>
      </c>
      <c r="H173" s="168">
        <v>9.9450000000000003</v>
      </c>
      <c r="I173" s="169"/>
      <c r="L173" s="164"/>
      <c r="M173" s="170"/>
      <c r="N173" s="171"/>
      <c r="O173" s="171"/>
      <c r="P173" s="171"/>
      <c r="Q173" s="171"/>
      <c r="R173" s="171"/>
      <c r="S173" s="171"/>
      <c r="T173" s="172"/>
      <c r="AT173" s="166" t="s">
        <v>172</v>
      </c>
      <c r="AU173" s="166" t="s">
        <v>85</v>
      </c>
      <c r="AV173" s="13" t="s">
        <v>85</v>
      </c>
      <c r="AW173" s="13" t="s">
        <v>32</v>
      </c>
      <c r="AX173" s="13" t="s">
        <v>76</v>
      </c>
      <c r="AY173" s="166" t="s">
        <v>163</v>
      </c>
    </row>
    <row r="174" spans="1:65" s="16" customFormat="1" ht="11.25">
      <c r="B174" s="207"/>
      <c r="D174" s="165" t="s">
        <v>172</v>
      </c>
      <c r="E174" s="208" t="s">
        <v>1</v>
      </c>
      <c r="F174" s="209" t="s">
        <v>1639</v>
      </c>
      <c r="H174" s="210">
        <v>62.323999999999998</v>
      </c>
      <c r="I174" s="211"/>
      <c r="L174" s="207"/>
      <c r="M174" s="212"/>
      <c r="N174" s="213"/>
      <c r="O174" s="213"/>
      <c r="P174" s="213"/>
      <c r="Q174" s="213"/>
      <c r="R174" s="213"/>
      <c r="S174" s="213"/>
      <c r="T174" s="214"/>
      <c r="AT174" s="208" t="s">
        <v>172</v>
      </c>
      <c r="AU174" s="208" t="s">
        <v>85</v>
      </c>
      <c r="AV174" s="16" t="s">
        <v>181</v>
      </c>
      <c r="AW174" s="16" t="s">
        <v>32</v>
      </c>
      <c r="AX174" s="16" t="s">
        <v>76</v>
      </c>
      <c r="AY174" s="208" t="s">
        <v>163</v>
      </c>
    </row>
    <row r="175" spans="1:65" s="13" customFormat="1" ht="11.25">
      <c r="B175" s="164"/>
      <c r="D175" s="165" t="s">
        <v>172</v>
      </c>
      <c r="E175" s="166" t="s">
        <v>1</v>
      </c>
      <c r="F175" s="167" t="s">
        <v>524</v>
      </c>
      <c r="H175" s="168">
        <v>63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172</v>
      </c>
      <c r="AU175" s="166" t="s">
        <v>85</v>
      </c>
      <c r="AV175" s="13" t="s">
        <v>85</v>
      </c>
      <c r="AW175" s="13" t="s">
        <v>32</v>
      </c>
      <c r="AX175" s="13" t="s">
        <v>83</v>
      </c>
      <c r="AY175" s="166" t="s">
        <v>163</v>
      </c>
    </row>
    <row r="176" spans="1:65" s="2" customFormat="1" ht="16.5" customHeight="1">
      <c r="A176" s="33"/>
      <c r="B176" s="150"/>
      <c r="C176" s="188" t="s">
        <v>259</v>
      </c>
      <c r="D176" s="188" t="s">
        <v>246</v>
      </c>
      <c r="E176" s="189" t="s">
        <v>1640</v>
      </c>
      <c r="F176" s="190" t="s">
        <v>1641</v>
      </c>
      <c r="G176" s="191" t="s">
        <v>168</v>
      </c>
      <c r="H176" s="192">
        <v>64.89</v>
      </c>
      <c r="I176" s="193"/>
      <c r="J176" s="194">
        <f>ROUND(I176*H176,2)</f>
        <v>0</v>
      </c>
      <c r="K176" s="190" t="s">
        <v>169</v>
      </c>
      <c r="L176" s="195"/>
      <c r="M176" s="196" t="s">
        <v>1</v>
      </c>
      <c r="N176" s="197" t="s">
        <v>41</v>
      </c>
      <c r="O176" s="59"/>
      <c r="P176" s="160">
        <f>O176*H176</f>
        <v>0</v>
      </c>
      <c r="Q176" s="160">
        <v>0.113</v>
      </c>
      <c r="R176" s="160">
        <f>Q176*H176</f>
        <v>7.3325700000000005</v>
      </c>
      <c r="S176" s="160">
        <v>0</v>
      </c>
      <c r="T176" s="16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210</v>
      </c>
      <c r="AT176" s="162" t="s">
        <v>246</v>
      </c>
      <c r="AU176" s="162" t="s">
        <v>85</v>
      </c>
      <c r="AY176" s="18" t="s">
        <v>163</v>
      </c>
      <c r="BE176" s="163">
        <f>IF(N176="základní",J176,0)</f>
        <v>0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8" t="s">
        <v>83</v>
      </c>
      <c r="BK176" s="163">
        <f>ROUND(I176*H176,2)</f>
        <v>0</v>
      </c>
      <c r="BL176" s="18" t="s">
        <v>170</v>
      </c>
      <c r="BM176" s="162" t="s">
        <v>1642</v>
      </c>
    </row>
    <row r="177" spans="1:65" s="13" customFormat="1" ht="11.25">
      <c r="B177" s="164"/>
      <c r="D177" s="165" t="s">
        <v>172</v>
      </c>
      <c r="F177" s="167" t="s">
        <v>1643</v>
      </c>
      <c r="H177" s="168">
        <v>64.89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172</v>
      </c>
      <c r="AU177" s="166" t="s">
        <v>85</v>
      </c>
      <c r="AV177" s="13" t="s">
        <v>85</v>
      </c>
      <c r="AW177" s="13" t="s">
        <v>3</v>
      </c>
      <c r="AX177" s="13" t="s">
        <v>83</v>
      </c>
      <c r="AY177" s="166" t="s">
        <v>163</v>
      </c>
    </row>
    <row r="178" spans="1:65" s="12" customFormat="1" ht="22.9" customHeight="1">
      <c r="B178" s="137"/>
      <c r="D178" s="138" t="s">
        <v>75</v>
      </c>
      <c r="E178" s="148" t="s">
        <v>215</v>
      </c>
      <c r="F178" s="148" t="s">
        <v>528</v>
      </c>
      <c r="I178" s="140"/>
      <c r="J178" s="149">
        <f>BK178</f>
        <v>0</v>
      </c>
      <c r="L178" s="137"/>
      <c r="M178" s="142"/>
      <c r="N178" s="143"/>
      <c r="O178" s="143"/>
      <c r="P178" s="144">
        <f>SUM(P179:P185)</f>
        <v>0</v>
      </c>
      <c r="Q178" s="143"/>
      <c r="R178" s="144">
        <f>SUM(R179:R185)</f>
        <v>14.102752199999999</v>
      </c>
      <c r="S178" s="143"/>
      <c r="T178" s="145">
        <f>SUM(T179:T185)</f>
        <v>0</v>
      </c>
      <c r="AR178" s="138" t="s">
        <v>83</v>
      </c>
      <c r="AT178" s="146" t="s">
        <v>75</v>
      </c>
      <c r="AU178" s="146" t="s">
        <v>83</v>
      </c>
      <c r="AY178" s="138" t="s">
        <v>163</v>
      </c>
      <c r="BK178" s="147">
        <f>SUM(BK179:BK185)</f>
        <v>0</v>
      </c>
    </row>
    <row r="179" spans="1:65" s="2" customFormat="1" ht="33" customHeight="1">
      <c r="A179" s="33"/>
      <c r="B179" s="150"/>
      <c r="C179" s="151" t="s">
        <v>263</v>
      </c>
      <c r="D179" s="151" t="s">
        <v>165</v>
      </c>
      <c r="E179" s="152" t="s">
        <v>1644</v>
      </c>
      <c r="F179" s="153" t="s">
        <v>1645</v>
      </c>
      <c r="G179" s="154" t="s">
        <v>314</v>
      </c>
      <c r="H179" s="155">
        <v>58</v>
      </c>
      <c r="I179" s="156"/>
      <c r="J179" s="157">
        <f>ROUND(I179*H179,2)</f>
        <v>0</v>
      </c>
      <c r="K179" s="153" t="s">
        <v>169</v>
      </c>
      <c r="L179" s="34"/>
      <c r="M179" s="158" t="s">
        <v>1</v>
      </c>
      <c r="N179" s="159" t="s">
        <v>41</v>
      </c>
      <c r="O179" s="59"/>
      <c r="P179" s="160">
        <f>O179*H179</f>
        <v>0</v>
      </c>
      <c r="Q179" s="160">
        <v>0.1295</v>
      </c>
      <c r="R179" s="160">
        <f>Q179*H179</f>
        <v>7.5110000000000001</v>
      </c>
      <c r="S179" s="160">
        <v>0</v>
      </c>
      <c r="T179" s="16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2" t="s">
        <v>170</v>
      </c>
      <c r="AT179" s="162" t="s">
        <v>165</v>
      </c>
      <c r="AU179" s="162" t="s">
        <v>85</v>
      </c>
      <c r="AY179" s="18" t="s">
        <v>163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8" t="s">
        <v>83</v>
      </c>
      <c r="BK179" s="163">
        <f>ROUND(I179*H179,2)</f>
        <v>0</v>
      </c>
      <c r="BL179" s="18" t="s">
        <v>170</v>
      </c>
      <c r="BM179" s="162" t="s">
        <v>1646</v>
      </c>
    </row>
    <row r="180" spans="1:65" s="13" customFormat="1" ht="11.25">
      <c r="B180" s="164"/>
      <c r="D180" s="165" t="s">
        <v>172</v>
      </c>
      <c r="E180" s="166" t="s">
        <v>1</v>
      </c>
      <c r="F180" s="167" t="s">
        <v>1647</v>
      </c>
      <c r="H180" s="168">
        <v>57.155000000000001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172</v>
      </c>
      <c r="AU180" s="166" t="s">
        <v>85</v>
      </c>
      <c r="AV180" s="13" t="s">
        <v>85</v>
      </c>
      <c r="AW180" s="13" t="s">
        <v>32</v>
      </c>
      <c r="AX180" s="13" t="s">
        <v>76</v>
      </c>
      <c r="AY180" s="166" t="s">
        <v>163</v>
      </c>
    </row>
    <row r="181" spans="1:65" s="13" customFormat="1" ht="11.25">
      <c r="B181" s="164"/>
      <c r="D181" s="165" t="s">
        <v>172</v>
      </c>
      <c r="E181" s="166" t="s">
        <v>1</v>
      </c>
      <c r="F181" s="167" t="s">
        <v>500</v>
      </c>
      <c r="H181" s="168">
        <v>58</v>
      </c>
      <c r="I181" s="169"/>
      <c r="L181" s="164"/>
      <c r="M181" s="170"/>
      <c r="N181" s="171"/>
      <c r="O181" s="171"/>
      <c r="P181" s="171"/>
      <c r="Q181" s="171"/>
      <c r="R181" s="171"/>
      <c r="S181" s="171"/>
      <c r="T181" s="172"/>
      <c r="AT181" s="166" t="s">
        <v>172</v>
      </c>
      <c r="AU181" s="166" t="s">
        <v>85</v>
      </c>
      <c r="AV181" s="13" t="s">
        <v>85</v>
      </c>
      <c r="AW181" s="13" t="s">
        <v>32</v>
      </c>
      <c r="AX181" s="13" t="s">
        <v>83</v>
      </c>
      <c r="AY181" s="166" t="s">
        <v>163</v>
      </c>
    </row>
    <row r="182" spans="1:65" s="2" customFormat="1" ht="16.5" customHeight="1">
      <c r="A182" s="33"/>
      <c r="B182" s="150"/>
      <c r="C182" s="188" t="s">
        <v>267</v>
      </c>
      <c r="D182" s="188" t="s">
        <v>246</v>
      </c>
      <c r="E182" s="189" t="s">
        <v>1648</v>
      </c>
      <c r="F182" s="190" t="s">
        <v>1649</v>
      </c>
      <c r="G182" s="191" t="s">
        <v>314</v>
      </c>
      <c r="H182" s="192">
        <v>59.16</v>
      </c>
      <c r="I182" s="193"/>
      <c r="J182" s="194">
        <f>ROUND(I182*H182,2)</f>
        <v>0</v>
      </c>
      <c r="K182" s="190" t="s">
        <v>169</v>
      </c>
      <c r="L182" s="195"/>
      <c r="M182" s="196" t="s">
        <v>1</v>
      </c>
      <c r="N182" s="197" t="s">
        <v>41</v>
      </c>
      <c r="O182" s="59"/>
      <c r="P182" s="160">
        <f>O182*H182</f>
        <v>0</v>
      </c>
      <c r="Q182" s="160">
        <v>5.6120000000000003E-2</v>
      </c>
      <c r="R182" s="160">
        <f>Q182*H182</f>
        <v>3.3200592000000002</v>
      </c>
      <c r="S182" s="160">
        <v>0</v>
      </c>
      <c r="T182" s="16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210</v>
      </c>
      <c r="AT182" s="162" t="s">
        <v>246</v>
      </c>
      <c r="AU182" s="162" t="s">
        <v>85</v>
      </c>
      <c r="AY182" s="18" t="s">
        <v>163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8" t="s">
        <v>83</v>
      </c>
      <c r="BK182" s="163">
        <f>ROUND(I182*H182,2)</f>
        <v>0</v>
      </c>
      <c r="BL182" s="18" t="s">
        <v>170</v>
      </c>
      <c r="BM182" s="162" t="s">
        <v>1650</v>
      </c>
    </row>
    <row r="183" spans="1:65" s="13" customFormat="1" ht="11.25">
      <c r="B183" s="164"/>
      <c r="D183" s="165" t="s">
        <v>172</v>
      </c>
      <c r="F183" s="167" t="s">
        <v>1651</v>
      </c>
      <c r="H183" s="168">
        <v>59.16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172</v>
      </c>
      <c r="AU183" s="166" t="s">
        <v>85</v>
      </c>
      <c r="AV183" s="13" t="s">
        <v>85</v>
      </c>
      <c r="AW183" s="13" t="s">
        <v>3</v>
      </c>
      <c r="AX183" s="13" t="s">
        <v>83</v>
      </c>
      <c r="AY183" s="166" t="s">
        <v>163</v>
      </c>
    </row>
    <row r="184" spans="1:65" s="2" customFormat="1" ht="24.2" customHeight="1">
      <c r="A184" s="33"/>
      <c r="B184" s="150"/>
      <c r="C184" s="151" t="s">
        <v>7</v>
      </c>
      <c r="D184" s="151" t="s">
        <v>165</v>
      </c>
      <c r="E184" s="152" t="s">
        <v>1652</v>
      </c>
      <c r="F184" s="153" t="s">
        <v>1653</v>
      </c>
      <c r="G184" s="154" t="s">
        <v>177</v>
      </c>
      <c r="H184" s="155">
        <v>1.45</v>
      </c>
      <c r="I184" s="156"/>
      <c r="J184" s="157">
        <f>ROUND(I184*H184,2)</f>
        <v>0</v>
      </c>
      <c r="K184" s="153" t="s">
        <v>169</v>
      </c>
      <c r="L184" s="34"/>
      <c r="M184" s="158" t="s">
        <v>1</v>
      </c>
      <c r="N184" s="159" t="s">
        <v>41</v>
      </c>
      <c r="O184" s="59"/>
      <c r="P184" s="160">
        <f>O184*H184</f>
        <v>0</v>
      </c>
      <c r="Q184" s="160">
        <v>2.2563399999999998</v>
      </c>
      <c r="R184" s="160">
        <f>Q184*H184</f>
        <v>3.2716929999999995</v>
      </c>
      <c r="S184" s="160">
        <v>0</v>
      </c>
      <c r="T184" s="16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2" t="s">
        <v>170</v>
      </c>
      <c r="AT184" s="162" t="s">
        <v>165</v>
      </c>
      <c r="AU184" s="162" t="s">
        <v>85</v>
      </c>
      <c r="AY184" s="18" t="s">
        <v>163</v>
      </c>
      <c r="BE184" s="163">
        <f>IF(N184="základní",J184,0)</f>
        <v>0</v>
      </c>
      <c r="BF184" s="163">
        <f>IF(N184="snížená",J184,0)</f>
        <v>0</v>
      </c>
      <c r="BG184" s="163">
        <f>IF(N184="zákl. přenesená",J184,0)</f>
        <v>0</v>
      </c>
      <c r="BH184" s="163">
        <f>IF(N184="sníž. přenesená",J184,0)</f>
        <v>0</v>
      </c>
      <c r="BI184" s="163">
        <f>IF(N184="nulová",J184,0)</f>
        <v>0</v>
      </c>
      <c r="BJ184" s="18" t="s">
        <v>83</v>
      </c>
      <c r="BK184" s="163">
        <f>ROUND(I184*H184,2)</f>
        <v>0</v>
      </c>
      <c r="BL184" s="18" t="s">
        <v>170</v>
      </c>
      <c r="BM184" s="162" t="s">
        <v>1654</v>
      </c>
    </row>
    <row r="185" spans="1:65" s="13" customFormat="1" ht="11.25">
      <c r="B185" s="164"/>
      <c r="D185" s="165" t="s">
        <v>172</v>
      </c>
      <c r="E185" s="166" t="s">
        <v>1</v>
      </c>
      <c r="F185" s="167" t="s">
        <v>1655</v>
      </c>
      <c r="H185" s="168">
        <v>1.45</v>
      </c>
      <c r="I185" s="169"/>
      <c r="L185" s="164"/>
      <c r="M185" s="170"/>
      <c r="N185" s="171"/>
      <c r="O185" s="171"/>
      <c r="P185" s="171"/>
      <c r="Q185" s="171"/>
      <c r="R185" s="171"/>
      <c r="S185" s="171"/>
      <c r="T185" s="172"/>
      <c r="AT185" s="166" t="s">
        <v>172</v>
      </c>
      <c r="AU185" s="166" t="s">
        <v>85</v>
      </c>
      <c r="AV185" s="13" t="s">
        <v>85</v>
      </c>
      <c r="AW185" s="13" t="s">
        <v>32</v>
      </c>
      <c r="AX185" s="13" t="s">
        <v>83</v>
      </c>
      <c r="AY185" s="166" t="s">
        <v>163</v>
      </c>
    </row>
    <row r="186" spans="1:65" s="12" customFormat="1" ht="22.9" customHeight="1">
      <c r="B186" s="137"/>
      <c r="D186" s="138" t="s">
        <v>75</v>
      </c>
      <c r="E186" s="148" t="s">
        <v>564</v>
      </c>
      <c r="F186" s="148" t="s">
        <v>565</v>
      </c>
      <c r="I186" s="140"/>
      <c r="J186" s="149">
        <f>BK186</f>
        <v>0</v>
      </c>
      <c r="L186" s="137"/>
      <c r="M186" s="142"/>
      <c r="N186" s="143"/>
      <c r="O186" s="143"/>
      <c r="P186" s="144">
        <f>P187</f>
        <v>0</v>
      </c>
      <c r="Q186" s="143"/>
      <c r="R186" s="144">
        <f>R187</f>
        <v>0</v>
      </c>
      <c r="S186" s="143"/>
      <c r="T186" s="145">
        <f>T187</f>
        <v>0</v>
      </c>
      <c r="AR186" s="138" t="s">
        <v>83</v>
      </c>
      <c r="AT186" s="146" t="s">
        <v>75</v>
      </c>
      <c r="AU186" s="146" t="s">
        <v>83</v>
      </c>
      <c r="AY186" s="138" t="s">
        <v>163</v>
      </c>
      <c r="BK186" s="147">
        <f>BK187</f>
        <v>0</v>
      </c>
    </row>
    <row r="187" spans="1:65" s="2" customFormat="1" ht="24.2" customHeight="1">
      <c r="A187" s="33"/>
      <c r="B187" s="150"/>
      <c r="C187" s="151" t="s">
        <v>277</v>
      </c>
      <c r="D187" s="151" t="s">
        <v>165</v>
      </c>
      <c r="E187" s="152" t="s">
        <v>1656</v>
      </c>
      <c r="F187" s="153" t="s">
        <v>1657</v>
      </c>
      <c r="G187" s="154" t="s">
        <v>223</v>
      </c>
      <c r="H187" s="155">
        <v>51.814</v>
      </c>
      <c r="I187" s="156"/>
      <c r="J187" s="157">
        <f>ROUND(I187*H187,2)</f>
        <v>0</v>
      </c>
      <c r="K187" s="153" t="s">
        <v>169</v>
      </c>
      <c r="L187" s="34"/>
      <c r="M187" s="202" t="s">
        <v>1</v>
      </c>
      <c r="N187" s="203" t="s">
        <v>41</v>
      </c>
      <c r="O187" s="204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170</v>
      </c>
      <c r="AT187" s="162" t="s">
        <v>165</v>
      </c>
      <c r="AU187" s="162" t="s">
        <v>85</v>
      </c>
      <c r="AY187" s="18" t="s">
        <v>163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8" t="s">
        <v>83</v>
      </c>
      <c r="BK187" s="163">
        <f>ROUND(I187*H187,2)</f>
        <v>0</v>
      </c>
      <c r="BL187" s="18" t="s">
        <v>170</v>
      </c>
      <c r="BM187" s="162" t="s">
        <v>1658</v>
      </c>
    </row>
    <row r="188" spans="1:65" s="2" customFormat="1" ht="6.95" customHeight="1">
      <c r="A188" s="33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34"/>
      <c r="M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</row>
  </sheetData>
  <autoFilter ref="C124:K187" xr:uid="{00000000-0009-0000-0000-00000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102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107</v>
      </c>
      <c r="L4" s="21"/>
      <c r="M4" s="100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66" t="str">
        <f>'Rekapitulace stavby'!K6</f>
        <v>Sociální zařízení na dopravním hřišti,Valašské Meziříčí</v>
      </c>
      <c r="F7" s="267"/>
      <c r="G7" s="267"/>
      <c r="H7" s="267"/>
      <c r="L7" s="21"/>
    </row>
    <row r="8" spans="1:46" s="1" customFormat="1" ht="12" customHeight="1">
      <c r="B8" s="21"/>
      <c r="D8" s="28" t="s">
        <v>116</v>
      </c>
      <c r="L8" s="21"/>
    </row>
    <row r="9" spans="1:46" s="2" customFormat="1" ht="16.5" customHeight="1">
      <c r="A9" s="33"/>
      <c r="B9" s="34"/>
      <c r="C9" s="33"/>
      <c r="D9" s="33"/>
      <c r="E9" s="266" t="s">
        <v>119</v>
      </c>
      <c r="F9" s="268"/>
      <c r="G9" s="268"/>
      <c r="H9" s="26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120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3" t="s">
        <v>1659</v>
      </c>
      <c r="F11" s="268"/>
      <c r="G11" s="268"/>
      <c r="H11" s="26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6. 9. 2021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9" t="str">
        <f>'Rekapitulace stavby'!E14</f>
        <v>Vyplň údaj</v>
      </c>
      <c r="F20" s="249"/>
      <c r="G20" s="249"/>
      <c r="H20" s="249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28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28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54" t="s">
        <v>1</v>
      </c>
      <c r="F29" s="254"/>
      <c r="G29" s="254"/>
      <c r="H29" s="254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4" t="s">
        <v>36</v>
      </c>
      <c r="E32" s="33"/>
      <c r="F32" s="33"/>
      <c r="G32" s="33"/>
      <c r="H32" s="33"/>
      <c r="I32" s="33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5" t="s">
        <v>40</v>
      </c>
      <c r="E35" s="28" t="s">
        <v>41</v>
      </c>
      <c r="F35" s="106">
        <f>ROUND((SUM(BE124:BE133)),  2)</f>
        <v>0</v>
      </c>
      <c r="G35" s="33"/>
      <c r="H35" s="33"/>
      <c r="I35" s="107">
        <v>0.21</v>
      </c>
      <c r="J35" s="106">
        <f>ROUND(((SUM(BE124:BE133))*I35),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42</v>
      </c>
      <c r="F36" s="106">
        <f>ROUND((SUM(BF124:BF133)),  2)</f>
        <v>0</v>
      </c>
      <c r="G36" s="33"/>
      <c r="H36" s="33"/>
      <c r="I36" s="107">
        <v>0.15</v>
      </c>
      <c r="J36" s="106">
        <f>ROUND(((SUM(BF124:BF133))*I36),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06">
        <f>ROUND((SUM(BG124:BG133)),  2)</f>
        <v>0</v>
      </c>
      <c r="G37" s="33"/>
      <c r="H37" s="33"/>
      <c r="I37" s="107">
        <v>0.21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44</v>
      </c>
      <c r="F38" s="106">
        <f>ROUND((SUM(BH124:BH133)),  2)</f>
        <v>0</v>
      </c>
      <c r="G38" s="33"/>
      <c r="H38" s="33"/>
      <c r="I38" s="107">
        <v>0.15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45</v>
      </c>
      <c r="F39" s="106">
        <f>ROUND((SUM(BI124:BI133)),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8"/>
      <c r="D41" s="109" t="s">
        <v>46</v>
      </c>
      <c r="E41" s="61"/>
      <c r="F41" s="61"/>
      <c r="G41" s="110" t="s">
        <v>47</v>
      </c>
      <c r="H41" s="111" t="s">
        <v>48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14" t="s">
        <v>52</v>
      </c>
      <c r="G61" s="46" t="s">
        <v>51</v>
      </c>
      <c r="H61" s="36"/>
      <c r="I61" s="36"/>
      <c r="J61" s="115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14" t="s">
        <v>52</v>
      </c>
      <c r="G76" s="46" t="s">
        <v>51</v>
      </c>
      <c r="H76" s="36"/>
      <c r="I76" s="36"/>
      <c r="J76" s="115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122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66" t="str">
        <f>E7</f>
        <v>Sociální zařízení na dopravním hřišti,Valašské Meziříčí</v>
      </c>
      <c r="F85" s="267"/>
      <c r="G85" s="267"/>
      <c r="H85" s="26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116</v>
      </c>
      <c r="L86" s="21"/>
    </row>
    <row r="87" spans="1:31" s="2" customFormat="1" ht="16.5" customHeight="1">
      <c r="A87" s="33"/>
      <c r="B87" s="34"/>
      <c r="C87" s="33"/>
      <c r="D87" s="33"/>
      <c r="E87" s="266" t="s">
        <v>119</v>
      </c>
      <c r="F87" s="268"/>
      <c r="G87" s="268"/>
      <c r="H87" s="26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3" t="str">
        <f>E11</f>
        <v>03 - Vedlejší rozpočtové náklady</v>
      </c>
      <c r="F89" s="268"/>
      <c r="G89" s="268"/>
      <c r="H89" s="26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Valašské Meziříčí</v>
      </c>
      <c r="G91" s="33"/>
      <c r="H91" s="33"/>
      <c r="I91" s="28" t="s">
        <v>22</v>
      </c>
      <c r="J91" s="56" t="str">
        <f>IF(J14="","",J14)</f>
        <v>6. 9. 2021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Město Valašské Meziříčí</v>
      </c>
      <c r="G93" s="33"/>
      <c r="H93" s="33"/>
      <c r="I93" s="28" t="s">
        <v>30</v>
      </c>
      <c r="J93" s="31" t="str">
        <f>E23</f>
        <v>LZ-PROJEKT plus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28" t="s">
        <v>33</v>
      </c>
      <c r="J94" s="31" t="str">
        <f>E26</f>
        <v>Fajfrová Irena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123</v>
      </c>
      <c r="D96" s="108"/>
      <c r="E96" s="108"/>
      <c r="F96" s="108"/>
      <c r="G96" s="108"/>
      <c r="H96" s="108"/>
      <c r="I96" s="108"/>
      <c r="J96" s="117" t="s">
        <v>124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8" t="s">
        <v>125</v>
      </c>
      <c r="D98" s="33"/>
      <c r="E98" s="33"/>
      <c r="F98" s="33"/>
      <c r="G98" s="33"/>
      <c r="H98" s="33"/>
      <c r="I98" s="33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126</v>
      </c>
    </row>
    <row r="99" spans="1:47" s="9" customFormat="1" ht="24.95" customHeight="1">
      <c r="B99" s="119"/>
      <c r="D99" s="120" t="s">
        <v>1660</v>
      </c>
      <c r="E99" s="121"/>
      <c r="F99" s="121"/>
      <c r="G99" s="121"/>
      <c r="H99" s="121"/>
      <c r="I99" s="121"/>
      <c r="J99" s="122">
        <f>J125</f>
        <v>0</v>
      </c>
      <c r="L99" s="119"/>
    </row>
    <row r="100" spans="1:47" s="10" customFormat="1" ht="19.899999999999999" customHeight="1">
      <c r="B100" s="123"/>
      <c r="D100" s="124" t="s">
        <v>1661</v>
      </c>
      <c r="E100" s="125"/>
      <c r="F100" s="125"/>
      <c r="G100" s="125"/>
      <c r="H100" s="125"/>
      <c r="I100" s="125"/>
      <c r="J100" s="126">
        <f>J126</f>
        <v>0</v>
      </c>
      <c r="L100" s="123"/>
    </row>
    <row r="101" spans="1:47" s="10" customFormat="1" ht="19.899999999999999" customHeight="1">
      <c r="B101" s="123"/>
      <c r="D101" s="124" t="s">
        <v>1662</v>
      </c>
      <c r="E101" s="125"/>
      <c r="F101" s="125"/>
      <c r="G101" s="125"/>
      <c r="H101" s="125"/>
      <c r="I101" s="125"/>
      <c r="J101" s="126">
        <f>J130</f>
        <v>0</v>
      </c>
      <c r="L101" s="123"/>
    </row>
    <row r="102" spans="1:47" s="10" customFormat="1" ht="19.899999999999999" customHeight="1">
      <c r="B102" s="123"/>
      <c r="D102" s="124" t="s">
        <v>1663</v>
      </c>
      <c r="E102" s="125"/>
      <c r="F102" s="125"/>
      <c r="G102" s="125"/>
      <c r="H102" s="125"/>
      <c r="I102" s="125"/>
      <c r="J102" s="126">
        <f>J132</f>
        <v>0</v>
      </c>
      <c r="L102" s="123"/>
    </row>
    <row r="103" spans="1:47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>
      <c r="A109" s="33"/>
      <c r="B109" s="34"/>
      <c r="C109" s="22" t="s">
        <v>148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>
      <c r="A112" s="33"/>
      <c r="B112" s="34"/>
      <c r="C112" s="33"/>
      <c r="D112" s="33"/>
      <c r="E112" s="266" t="str">
        <f>E7</f>
        <v>Sociální zařízení na dopravním hřišti,Valašské Meziříčí</v>
      </c>
      <c r="F112" s="267"/>
      <c r="G112" s="267"/>
      <c r="H112" s="267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1"/>
      <c r="C113" s="28" t="s">
        <v>116</v>
      </c>
      <c r="L113" s="21"/>
    </row>
    <row r="114" spans="1:65" s="2" customFormat="1" ht="16.5" customHeight="1">
      <c r="A114" s="33"/>
      <c r="B114" s="34"/>
      <c r="C114" s="33"/>
      <c r="D114" s="33"/>
      <c r="E114" s="266" t="s">
        <v>119</v>
      </c>
      <c r="F114" s="268"/>
      <c r="G114" s="268"/>
      <c r="H114" s="268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120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23" t="str">
        <f>E11</f>
        <v>03 - Vedlejší rozpočtové náklady</v>
      </c>
      <c r="F116" s="268"/>
      <c r="G116" s="268"/>
      <c r="H116" s="268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F14</f>
        <v>Valašské Meziříčí</v>
      </c>
      <c r="G118" s="33"/>
      <c r="H118" s="33"/>
      <c r="I118" s="28" t="s">
        <v>22</v>
      </c>
      <c r="J118" s="56" t="str">
        <f>IF(J14="","",J14)</f>
        <v>6. 9. 2021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7" customHeight="1">
      <c r="A120" s="33"/>
      <c r="B120" s="34"/>
      <c r="C120" s="28" t="s">
        <v>24</v>
      </c>
      <c r="D120" s="33"/>
      <c r="E120" s="33"/>
      <c r="F120" s="26" t="str">
        <f>E17</f>
        <v>Město Valašské Meziříčí</v>
      </c>
      <c r="G120" s="33"/>
      <c r="H120" s="33"/>
      <c r="I120" s="28" t="s">
        <v>30</v>
      </c>
      <c r="J120" s="31" t="str">
        <f>E23</f>
        <v>LZ-PROJEKT plus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28</v>
      </c>
      <c r="D121" s="33"/>
      <c r="E121" s="33"/>
      <c r="F121" s="26" t="str">
        <f>IF(E20="","",E20)</f>
        <v>Vyplň údaj</v>
      </c>
      <c r="G121" s="33"/>
      <c r="H121" s="33"/>
      <c r="I121" s="28" t="s">
        <v>33</v>
      </c>
      <c r="J121" s="31" t="str">
        <f>E26</f>
        <v>Fajfrová Irena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7"/>
      <c r="B123" s="128"/>
      <c r="C123" s="129" t="s">
        <v>149</v>
      </c>
      <c r="D123" s="130" t="s">
        <v>61</v>
      </c>
      <c r="E123" s="130" t="s">
        <v>57</v>
      </c>
      <c r="F123" s="130" t="s">
        <v>58</v>
      </c>
      <c r="G123" s="130" t="s">
        <v>150</v>
      </c>
      <c r="H123" s="130" t="s">
        <v>151</v>
      </c>
      <c r="I123" s="130" t="s">
        <v>152</v>
      </c>
      <c r="J123" s="130" t="s">
        <v>124</v>
      </c>
      <c r="K123" s="131" t="s">
        <v>153</v>
      </c>
      <c r="L123" s="132"/>
      <c r="M123" s="63" t="s">
        <v>1</v>
      </c>
      <c r="N123" s="64" t="s">
        <v>40</v>
      </c>
      <c r="O123" s="64" t="s">
        <v>154</v>
      </c>
      <c r="P123" s="64" t="s">
        <v>155</v>
      </c>
      <c r="Q123" s="64" t="s">
        <v>156</v>
      </c>
      <c r="R123" s="64" t="s">
        <v>157</v>
      </c>
      <c r="S123" s="64" t="s">
        <v>158</v>
      </c>
      <c r="T123" s="65" t="s">
        <v>159</v>
      </c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  <c r="AE123" s="127"/>
    </row>
    <row r="124" spans="1:65" s="2" customFormat="1" ht="22.9" customHeight="1">
      <c r="A124" s="33"/>
      <c r="B124" s="34"/>
      <c r="C124" s="70" t="s">
        <v>160</v>
      </c>
      <c r="D124" s="33"/>
      <c r="E124" s="33"/>
      <c r="F124" s="33"/>
      <c r="G124" s="33"/>
      <c r="H124" s="33"/>
      <c r="I124" s="33"/>
      <c r="J124" s="133">
        <f>BK124</f>
        <v>0</v>
      </c>
      <c r="K124" s="33"/>
      <c r="L124" s="34"/>
      <c r="M124" s="66"/>
      <c r="N124" s="57"/>
      <c r="O124" s="67"/>
      <c r="P124" s="134">
        <f>P125</f>
        <v>0</v>
      </c>
      <c r="Q124" s="67"/>
      <c r="R124" s="134">
        <f>R125</f>
        <v>0</v>
      </c>
      <c r="S124" s="67"/>
      <c r="T124" s="135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75</v>
      </c>
      <c r="AU124" s="18" t="s">
        <v>126</v>
      </c>
      <c r="BK124" s="136">
        <f>BK125</f>
        <v>0</v>
      </c>
    </row>
    <row r="125" spans="1:65" s="12" customFormat="1" ht="25.9" customHeight="1">
      <c r="B125" s="137"/>
      <c r="D125" s="138" t="s">
        <v>75</v>
      </c>
      <c r="E125" s="139" t="s">
        <v>1664</v>
      </c>
      <c r="F125" s="139" t="s">
        <v>101</v>
      </c>
      <c r="I125" s="140"/>
      <c r="J125" s="141">
        <f>BK125</f>
        <v>0</v>
      </c>
      <c r="L125" s="137"/>
      <c r="M125" s="142"/>
      <c r="N125" s="143"/>
      <c r="O125" s="143"/>
      <c r="P125" s="144">
        <f>P126+P130+P132</f>
        <v>0</v>
      </c>
      <c r="Q125" s="143"/>
      <c r="R125" s="144">
        <f>R126+R130+R132</f>
        <v>0</v>
      </c>
      <c r="S125" s="143"/>
      <c r="T125" s="145">
        <f>T126+T130+T132</f>
        <v>0</v>
      </c>
      <c r="AR125" s="138" t="s">
        <v>191</v>
      </c>
      <c r="AT125" s="146" t="s">
        <v>75</v>
      </c>
      <c r="AU125" s="146" t="s">
        <v>76</v>
      </c>
      <c r="AY125" s="138" t="s">
        <v>163</v>
      </c>
      <c r="BK125" s="147">
        <f>BK126+BK130+BK132</f>
        <v>0</v>
      </c>
    </row>
    <row r="126" spans="1:65" s="12" customFormat="1" ht="22.9" customHeight="1">
      <c r="B126" s="137"/>
      <c r="D126" s="138" t="s">
        <v>75</v>
      </c>
      <c r="E126" s="148" t="s">
        <v>1665</v>
      </c>
      <c r="F126" s="148" t="s">
        <v>1666</v>
      </c>
      <c r="I126" s="140"/>
      <c r="J126" s="149">
        <f>BK126</f>
        <v>0</v>
      </c>
      <c r="L126" s="137"/>
      <c r="M126" s="142"/>
      <c r="N126" s="143"/>
      <c r="O126" s="143"/>
      <c r="P126" s="144">
        <f>SUM(P127:P129)</f>
        <v>0</v>
      </c>
      <c r="Q126" s="143"/>
      <c r="R126" s="144">
        <f>SUM(R127:R129)</f>
        <v>0</v>
      </c>
      <c r="S126" s="143"/>
      <c r="T126" s="145">
        <f>SUM(T127:T129)</f>
        <v>0</v>
      </c>
      <c r="AR126" s="138" t="s">
        <v>191</v>
      </c>
      <c r="AT126" s="146" t="s">
        <v>75</v>
      </c>
      <c r="AU126" s="146" t="s">
        <v>83</v>
      </c>
      <c r="AY126" s="138" t="s">
        <v>163</v>
      </c>
      <c r="BK126" s="147">
        <f>SUM(BK127:BK129)</f>
        <v>0</v>
      </c>
    </row>
    <row r="127" spans="1:65" s="2" customFormat="1" ht="16.5" customHeight="1">
      <c r="A127" s="33"/>
      <c r="B127" s="150"/>
      <c r="C127" s="151" t="s">
        <v>83</v>
      </c>
      <c r="D127" s="151" t="s">
        <v>165</v>
      </c>
      <c r="E127" s="152" t="s">
        <v>1667</v>
      </c>
      <c r="F127" s="153" t="s">
        <v>1668</v>
      </c>
      <c r="G127" s="154" t="s">
        <v>1580</v>
      </c>
      <c r="H127" s="155">
        <v>1</v>
      </c>
      <c r="I127" s="156"/>
      <c r="J127" s="157">
        <f>ROUND(I127*H127,2)</f>
        <v>0</v>
      </c>
      <c r="K127" s="153" t="s">
        <v>169</v>
      </c>
      <c r="L127" s="34"/>
      <c r="M127" s="158" t="s">
        <v>1</v>
      </c>
      <c r="N127" s="159" t="s">
        <v>41</v>
      </c>
      <c r="O127" s="59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2" t="s">
        <v>1669</v>
      </c>
      <c r="AT127" s="162" t="s">
        <v>165</v>
      </c>
      <c r="AU127" s="162" t="s">
        <v>85</v>
      </c>
      <c r="AY127" s="18" t="s">
        <v>163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8" t="s">
        <v>83</v>
      </c>
      <c r="BK127" s="163">
        <f>ROUND(I127*H127,2)</f>
        <v>0</v>
      </c>
      <c r="BL127" s="18" t="s">
        <v>1669</v>
      </c>
      <c r="BM127" s="162" t="s">
        <v>1670</v>
      </c>
    </row>
    <row r="128" spans="1:65" s="2" customFormat="1" ht="16.5" customHeight="1">
      <c r="A128" s="33"/>
      <c r="B128" s="150"/>
      <c r="C128" s="151" t="s">
        <v>85</v>
      </c>
      <c r="D128" s="151" t="s">
        <v>165</v>
      </c>
      <c r="E128" s="152" t="s">
        <v>1671</v>
      </c>
      <c r="F128" s="153" t="s">
        <v>1672</v>
      </c>
      <c r="G128" s="154" t="s">
        <v>1580</v>
      </c>
      <c r="H128" s="155">
        <v>1</v>
      </c>
      <c r="I128" s="156"/>
      <c r="J128" s="157">
        <f>ROUND(I128*H128,2)</f>
        <v>0</v>
      </c>
      <c r="K128" s="153" t="s">
        <v>169</v>
      </c>
      <c r="L128" s="34"/>
      <c r="M128" s="158" t="s">
        <v>1</v>
      </c>
      <c r="N128" s="159" t="s">
        <v>41</v>
      </c>
      <c r="O128" s="59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2" t="s">
        <v>1669</v>
      </c>
      <c r="AT128" s="162" t="s">
        <v>165</v>
      </c>
      <c r="AU128" s="162" t="s">
        <v>85</v>
      </c>
      <c r="AY128" s="18" t="s">
        <v>163</v>
      </c>
      <c r="BE128" s="163">
        <f>IF(N128="základní",J128,0)</f>
        <v>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8" t="s">
        <v>83</v>
      </c>
      <c r="BK128" s="163">
        <f>ROUND(I128*H128,2)</f>
        <v>0</v>
      </c>
      <c r="BL128" s="18" t="s">
        <v>1669</v>
      </c>
      <c r="BM128" s="162" t="s">
        <v>1673</v>
      </c>
    </row>
    <row r="129" spans="1:65" s="2" customFormat="1" ht="16.5" customHeight="1">
      <c r="A129" s="33"/>
      <c r="B129" s="150"/>
      <c r="C129" s="151" t="s">
        <v>181</v>
      </c>
      <c r="D129" s="151" t="s">
        <v>165</v>
      </c>
      <c r="E129" s="152" t="s">
        <v>1674</v>
      </c>
      <c r="F129" s="153" t="s">
        <v>1675</v>
      </c>
      <c r="G129" s="154" t="s">
        <v>1580</v>
      </c>
      <c r="H129" s="155">
        <v>1</v>
      </c>
      <c r="I129" s="156"/>
      <c r="J129" s="157">
        <f>ROUND(I129*H129,2)</f>
        <v>0</v>
      </c>
      <c r="K129" s="153" t="s">
        <v>169</v>
      </c>
      <c r="L129" s="34"/>
      <c r="M129" s="158" t="s">
        <v>1</v>
      </c>
      <c r="N129" s="159" t="s">
        <v>41</v>
      </c>
      <c r="O129" s="59"/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2" t="s">
        <v>1669</v>
      </c>
      <c r="AT129" s="162" t="s">
        <v>165</v>
      </c>
      <c r="AU129" s="162" t="s">
        <v>85</v>
      </c>
      <c r="AY129" s="18" t="s">
        <v>163</v>
      </c>
      <c r="BE129" s="163">
        <f>IF(N129="základní",J129,0)</f>
        <v>0</v>
      </c>
      <c r="BF129" s="163">
        <f>IF(N129="snížená",J129,0)</f>
        <v>0</v>
      </c>
      <c r="BG129" s="163">
        <f>IF(N129="zákl. přenesená",J129,0)</f>
        <v>0</v>
      </c>
      <c r="BH129" s="163">
        <f>IF(N129="sníž. přenesená",J129,0)</f>
        <v>0</v>
      </c>
      <c r="BI129" s="163">
        <f>IF(N129="nulová",J129,0)</f>
        <v>0</v>
      </c>
      <c r="BJ129" s="18" t="s">
        <v>83</v>
      </c>
      <c r="BK129" s="163">
        <f>ROUND(I129*H129,2)</f>
        <v>0</v>
      </c>
      <c r="BL129" s="18" t="s">
        <v>1669</v>
      </c>
      <c r="BM129" s="162" t="s">
        <v>1676</v>
      </c>
    </row>
    <row r="130" spans="1:65" s="12" customFormat="1" ht="22.9" customHeight="1">
      <c r="B130" s="137"/>
      <c r="D130" s="138" t="s">
        <v>75</v>
      </c>
      <c r="E130" s="148" t="s">
        <v>1677</v>
      </c>
      <c r="F130" s="148" t="s">
        <v>1678</v>
      </c>
      <c r="I130" s="140"/>
      <c r="J130" s="149">
        <f>BK130</f>
        <v>0</v>
      </c>
      <c r="L130" s="137"/>
      <c r="M130" s="142"/>
      <c r="N130" s="143"/>
      <c r="O130" s="143"/>
      <c r="P130" s="144">
        <f>P131</f>
        <v>0</v>
      </c>
      <c r="Q130" s="143"/>
      <c r="R130" s="144">
        <f>R131</f>
        <v>0</v>
      </c>
      <c r="S130" s="143"/>
      <c r="T130" s="145">
        <f>T131</f>
        <v>0</v>
      </c>
      <c r="AR130" s="138" t="s">
        <v>191</v>
      </c>
      <c r="AT130" s="146" t="s">
        <v>75</v>
      </c>
      <c r="AU130" s="146" t="s">
        <v>83</v>
      </c>
      <c r="AY130" s="138" t="s">
        <v>163</v>
      </c>
      <c r="BK130" s="147">
        <f>BK131</f>
        <v>0</v>
      </c>
    </row>
    <row r="131" spans="1:65" s="2" customFormat="1" ht="16.5" customHeight="1">
      <c r="A131" s="33"/>
      <c r="B131" s="150"/>
      <c r="C131" s="151" t="s">
        <v>170</v>
      </c>
      <c r="D131" s="151" t="s">
        <v>165</v>
      </c>
      <c r="E131" s="152" t="s">
        <v>1679</v>
      </c>
      <c r="F131" s="153" t="s">
        <v>1678</v>
      </c>
      <c r="G131" s="154" t="s">
        <v>1580</v>
      </c>
      <c r="H131" s="155">
        <v>1</v>
      </c>
      <c r="I131" s="156"/>
      <c r="J131" s="157">
        <f>ROUND(I131*H131,2)</f>
        <v>0</v>
      </c>
      <c r="K131" s="153" t="s">
        <v>169</v>
      </c>
      <c r="L131" s="34"/>
      <c r="M131" s="158" t="s">
        <v>1</v>
      </c>
      <c r="N131" s="159" t="s">
        <v>41</v>
      </c>
      <c r="O131" s="59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2" t="s">
        <v>1669</v>
      </c>
      <c r="AT131" s="162" t="s">
        <v>165</v>
      </c>
      <c r="AU131" s="162" t="s">
        <v>85</v>
      </c>
      <c r="AY131" s="18" t="s">
        <v>163</v>
      </c>
      <c r="BE131" s="163">
        <f>IF(N131="základní",J131,0)</f>
        <v>0</v>
      </c>
      <c r="BF131" s="163">
        <f>IF(N131="snížená",J131,0)</f>
        <v>0</v>
      </c>
      <c r="BG131" s="163">
        <f>IF(N131="zákl. přenesená",J131,0)</f>
        <v>0</v>
      </c>
      <c r="BH131" s="163">
        <f>IF(N131="sníž. přenesená",J131,0)</f>
        <v>0</v>
      </c>
      <c r="BI131" s="163">
        <f>IF(N131="nulová",J131,0)</f>
        <v>0</v>
      </c>
      <c r="BJ131" s="18" t="s">
        <v>83</v>
      </c>
      <c r="BK131" s="163">
        <f>ROUND(I131*H131,2)</f>
        <v>0</v>
      </c>
      <c r="BL131" s="18" t="s">
        <v>1669</v>
      </c>
      <c r="BM131" s="162" t="s">
        <v>1680</v>
      </c>
    </row>
    <row r="132" spans="1:65" s="12" customFormat="1" ht="22.9" customHeight="1">
      <c r="B132" s="137"/>
      <c r="D132" s="138" t="s">
        <v>75</v>
      </c>
      <c r="E132" s="148" t="s">
        <v>1681</v>
      </c>
      <c r="F132" s="148" t="s">
        <v>1682</v>
      </c>
      <c r="I132" s="140"/>
      <c r="J132" s="149">
        <f>BK132</f>
        <v>0</v>
      </c>
      <c r="L132" s="137"/>
      <c r="M132" s="142"/>
      <c r="N132" s="143"/>
      <c r="O132" s="143"/>
      <c r="P132" s="144">
        <f>P133</f>
        <v>0</v>
      </c>
      <c r="Q132" s="143"/>
      <c r="R132" s="144">
        <f>R133</f>
        <v>0</v>
      </c>
      <c r="S132" s="143"/>
      <c r="T132" s="145">
        <f>T133</f>
        <v>0</v>
      </c>
      <c r="AR132" s="138" t="s">
        <v>191</v>
      </c>
      <c r="AT132" s="146" t="s">
        <v>75</v>
      </c>
      <c r="AU132" s="146" t="s">
        <v>83</v>
      </c>
      <c r="AY132" s="138" t="s">
        <v>163</v>
      </c>
      <c r="BK132" s="147">
        <f>BK133</f>
        <v>0</v>
      </c>
    </row>
    <row r="133" spans="1:65" s="2" customFormat="1" ht="16.5" customHeight="1">
      <c r="A133" s="33"/>
      <c r="B133" s="150"/>
      <c r="C133" s="151" t="s">
        <v>191</v>
      </c>
      <c r="D133" s="151" t="s">
        <v>165</v>
      </c>
      <c r="E133" s="152" t="s">
        <v>1683</v>
      </c>
      <c r="F133" s="153" t="s">
        <v>1682</v>
      </c>
      <c r="G133" s="154" t="s">
        <v>1580</v>
      </c>
      <c r="H133" s="155">
        <v>1</v>
      </c>
      <c r="I133" s="156"/>
      <c r="J133" s="157">
        <f>ROUND(I133*H133,2)</f>
        <v>0</v>
      </c>
      <c r="K133" s="153" t="s">
        <v>169</v>
      </c>
      <c r="L133" s="34"/>
      <c r="M133" s="202" t="s">
        <v>1</v>
      </c>
      <c r="N133" s="203" t="s">
        <v>41</v>
      </c>
      <c r="O133" s="204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2" t="s">
        <v>1669</v>
      </c>
      <c r="AT133" s="162" t="s">
        <v>165</v>
      </c>
      <c r="AU133" s="162" t="s">
        <v>85</v>
      </c>
      <c r="AY133" s="18" t="s">
        <v>163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8" t="s">
        <v>83</v>
      </c>
      <c r="BK133" s="163">
        <f>ROUND(I133*H133,2)</f>
        <v>0</v>
      </c>
      <c r="BL133" s="18" t="s">
        <v>1669</v>
      </c>
      <c r="BM133" s="162" t="s">
        <v>1684</v>
      </c>
    </row>
    <row r="134" spans="1:65" s="2" customFormat="1" ht="6.95" customHeight="1">
      <c r="A134" s="33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34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autoFilter ref="C123:K133" xr:uid="{00000000-0009-0000-0000-000005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7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1685</v>
      </c>
      <c r="H4" s="21"/>
    </row>
    <row r="5" spans="1:8" s="1" customFormat="1" ht="12" customHeight="1">
      <c r="B5" s="21"/>
      <c r="C5" s="25" t="s">
        <v>13</v>
      </c>
      <c r="D5" s="254" t="s">
        <v>14</v>
      </c>
      <c r="E5" s="250"/>
      <c r="F5" s="250"/>
      <c r="H5" s="21"/>
    </row>
    <row r="6" spans="1:8" s="1" customFormat="1" ht="36.950000000000003" customHeight="1">
      <c r="B6" s="21"/>
      <c r="C6" s="27" t="s">
        <v>16</v>
      </c>
      <c r="D6" s="251" t="s">
        <v>17</v>
      </c>
      <c r="E6" s="250"/>
      <c r="F6" s="250"/>
      <c r="H6" s="21"/>
    </row>
    <row r="7" spans="1:8" s="1" customFormat="1" ht="16.5" customHeight="1">
      <c r="B7" s="21"/>
      <c r="C7" s="28" t="s">
        <v>22</v>
      </c>
      <c r="D7" s="56" t="str">
        <f>'Rekapitulace stavby'!AN8</f>
        <v>6. 9. 2021</v>
      </c>
      <c r="H7" s="21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27"/>
      <c r="B9" s="128"/>
      <c r="C9" s="129" t="s">
        <v>57</v>
      </c>
      <c r="D9" s="130" t="s">
        <v>58</v>
      </c>
      <c r="E9" s="130" t="s">
        <v>150</v>
      </c>
      <c r="F9" s="131" t="s">
        <v>1686</v>
      </c>
      <c r="G9" s="127"/>
      <c r="H9" s="128"/>
    </row>
    <row r="10" spans="1:8" s="2" customFormat="1" ht="26.45" customHeight="1">
      <c r="A10" s="33"/>
      <c r="B10" s="34"/>
      <c r="C10" s="215" t="s">
        <v>1687</v>
      </c>
      <c r="D10" s="215" t="s">
        <v>88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216" t="s">
        <v>103</v>
      </c>
      <c r="D11" s="217" t="s">
        <v>1</v>
      </c>
      <c r="E11" s="218" t="s">
        <v>1</v>
      </c>
      <c r="F11" s="219">
        <v>35.953000000000003</v>
      </c>
      <c r="G11" s="33"/>
      <c r="H11" s="34"/>
    </row>
    <row r="12" spans="1:8" s="2" customFormat="1" ht="16.899999999999999" customHeight="1">
      <c r="A12" s="33"/>
      <c r="B12" s="34"/>
      <c r="C12" s="220" t="s">
        <v>1</v>
      </c>
      <c r="D12" s="220" t="s">
        <v>179</v>
      </c>
      <c r="E12" s="18" t="s">
        <v>1</v>
      </c>
      <c r="F12" s="221">
        <v>0</v>
      </c>
      <c r="G12" s="33"/>
      <c r="H12" s="34"/>
    </row>
    <row r="13" spans="1:8" s="2" customFormat="1" ht="16.899999999999999" customHeight="1">
      <c r="A13" s="33"/>
      <c r="B13" s="34"/>
      <c r="C13" s="220" t="s">
        <v>103</v>
      </c>
      <c r="D13" s="220" t="s">
        <v>180</v>
      </c>
      <c r="E13" s="18" t="s">
        <v>1</v>
      </c>
      <c r="F13" s="221">
        <v>35.953000000000003</v>
      </c>
      <c r="G13" s="33"/>
      <c r="H13" s="34"/>
    </row>
    <row r="14" spans="1:8" s="2" customFormat="1" ht="16.899999999999999" customHeight="1">
      <c r="A14" s="33"/>
      <c r="B14" s="34"/>
      <c r="C14" s="222" t="s">
        <v>1688</v>
      </c>
      <c r="D14" s="33"/>
      <c r="E14" s="33"/>
      <c r="F14" s="33"/>
      <c r="G14" s="33"/>
      <c r="H14" s="34"/>
    </row>
    <row r="15" spans="1:8" s="2" customFormat="1" ht="16.899999999999999" customHeight="1">
      <c r="A15" s="33"/>
      <c r="B15" s="34"/>
      <c r="C15" s="220" t="s">
        <v>175</v>
      </c>
      <c r="D15" s="220" t="s">
        <v>176</v>
      </c>
      <c r="E15" s="18" t="s">
        <v>177</v>
      </c>
      <c r="F15" s="221">
        <v>35.953000000000003</v>
      </c>
      <c r="G15" s="33"/>
      <c r="H15" s="34"/>
    </row>
    <row r="16" spans="1:8" s="2" customFormat="1" ht="22.5">
      <c r="A16" s="33"/>
      <c r="B16" s="34"/>
      <c r="C16" s="220" t="s">
        <v>204</v>
      </c>
      <c r="D16" s="220" t="s">
        <v>205</v>
      </c>
      <c r="E16" s="18" t="s">
        <v>177</v>
      </c>
      <c r="F16" s="221">
        <v>70.947999999999993</v>
      </c>
      <c r="G16" s="33"/>
      <c r="H16" s="34"/>
    </row>
    <row r="17" spans="1:8" s="2" customFormat="1" ht="16.899999999999999" customHeight="1">
      <c r="A17" s="33"/>
      <c r="B17" s="34"/>
      <c r="C17" s="216" t="s">
        <v>105</v>
      </c>
      <c r="D17" s="217" t="s">
        <v>1</v>
      </c>
      <c r="E17" s="218" t="s">
        <v>1</v>
      </c>
      <c r="F17" s="219">
        <v>70.947999999999993</v>
      </c>
      <c r="G17" s="33"/>
      <c r="H17" s="34"/>
    </row>
    <row r="18" spans="1:8" s="2" customFormat="1" ht="16.899999999999999" customHeight="1">
      <c r="A18" s="33"/>
      <c r="B18" s="34"/>
      <c r="C18" s="220" t="s">
        <v>1</v>
      </c>
      <c r="D18" s="220" t="s">
        <v>207</v>
      </c>
      <c r="E18" s="18" t="s">
        <v>1</v>
      </c>
      <c r="F18" s="221">
        <v>0</v>
      </c>
      <c r="G18" s="33"/>
      <c r="H18" s="34"/>
    </row>
    <row r="19" spans="1:8" s="2" customFormat="1" ht="16.899999999999999" customHeight="1">
      <c r="A19" s="33"/>
      <c r="B19" s="34"/>
      <c r="C19" s="220" t="s">
        <v>1</v>
      </c>
      <c r="D19" s="220" t="s">
        <v>208</v>
      </c>
      <c r="E19" s="18" t="s">
        <v>1</v>
      </c>
      <c r="F19" s="221">
        <v>87.983999999999995</v>
      </c>
      <c r="G19" s="33"/>
      <c r="H19" s="34"/>
    </row>
    <row r="20" spans="1:8" s="2" customFormat="1" ht="16.899999999999999" customHeight="1">
      <c r="A20" s="33"/>
      <c r="B20" s="34"/>
      <c r="C20" s="220" t="s">
        <v>1</v>
      </c>
      <c r="D20" s="220" t="s">
        <v>209</v>
      </c>
      <c r="E20" s="18" t="s">
        <v>1</v>
      </c>
      <c r="F20" s="221">
        <v>-17.036000000000001</v>
      </c>
      <c r="G20" s="33"/>
      <c r="H20" s="34"/>
    </row>
    <row r="21" spans="1:8" s="2" customFormat="1" ht="16.899999999999999" customHeight="1">
      <c r="A21" s="33"/>
      <c r="B21" s="34"/>
      <c r="C21" s="220" t="s">
        <v>105</v>
      </c>
      <c r="D21" s="220" t="s">
        <v>174</v>
      </c>
      <c r="E21" s="18" t="s">
        <v>1</v>
      </c>
      <c r="F21" s="221">
        <v>70.947999999999993</v>
      </c>
      <c r="G21" s="33"/>
      <c r="H21" s="34"/>
    </row>
    <row r="22" spans="1:8" s="2" customFormat="1" ht="16.899999999999999" customHeight="1">
      <c r="A22" s="33"/>
      <c r="B22" s="34"/>
      <c r="C22" s="222" t="s">
        <v>1688</v>
      </c>
      <c r="D22" s="33"/>
      <c r="E22" s="33"/>
      <c r="F22" s="33"/>
      <c r="G22" s="33"/>
      <c r="H22" s="34"/>
    </row>
    <row r="23" spans="1:8" s="2" customFormat="1" ht="22.5">
      <c r="A23" s="33"/>
      <c r="B23" s="34"/>
      <c r="C23" s="220" t="s">
        <v>204</v>
      </c>
      <c r="D23" s="220" t="s">
        <v>205</v>
      </c>
      <c r="E23" s="18" t="s">
        <v>177</v>
      </c>
      <c r="F23" s="221">
        <v>70.947999999999993</v>
      </c>
      <c r="G23" s="33"/>
      <c r="H23" s="34"/>
    </row>
    <row r="24" spans="1:8" s="2" customFormat="1" ht="22.5">
      <c r="A24" s="33"/>
      <c r="B24" s="34"/>
      <c r="C24" s="220" t="s">
        <v>211</v>
      </c>
      <c r="D24" s="220" t="s">
        <v>212</v>
      </c>
      <c r="E24" s="18" t="s">
        <v>177</v>
      </c>
      <c r="F24" s="221">
        <v>354.74</v>
      </c>
      <c r="G24" s="33"/>
      <c r="H24" s="34"/>
    </row>
    <row r="25" spans="1:8" s="2" customFormat="1" ht="22.5">
      <c r="A25" s="33"/>
      <c r="B25" s="34"/>
      <c r="C25" s="220" t="s">
        <v>221</v>
      </c>
      <c r="D25" s="220" t="s">
        <v>222</v>
      </c>
      <c r="E25" s="18" t="s">
        <v>223</v>
      </c>
      <c r="F25" s="221">
        <v>141.89599999999999</v>
      </c>
      <c r="G25" s="33"/>
      <c r="H25" s="34"/>
    </row>
    <row r="26" spans="1:8" s="2" customFormat="1" ht="16.899999999999999" customHeight="1">
      <c r="A26" s="33"/>
      <c r="B26" s="34"/>
      <c r="C26" s="220" t="s">
        <v>227</v>
      </c>
      <c r="D26" s="220" t="s">
        <v>228</v>
      </c>
      <c r="E26" s="18" t="s">
        <v>177</v>
      </c>
      <c r="F26" s="221">
        <v>70.947999999999993</v>
      </c>
      <c r="G26" s="33"/>
      <c r="H26" s="34"/>
    </row>
    <row r="27" spans="1:8" s="2" customFormat="1" ht="16.899999999999999" customHeight="1">
      <c r="A27" s="33"/>
      <c r="B27" s="34"/>
      <c r="C27" s="216" t="s">
        <v>108</v>
      </c>
      <c r="D27" s="217" t="s">
        <v>1</v>
      </c>
      <c r="E27" s="218" t="s">
        <v>1</v>
      </c>
      <c r="F27" s="219">
        <v>167</v>
      </c>
      <c r="G27" s="33"/>
      <c r="H27" s="34"/>
    </row>
    <row r="28" spans="1:8" s="2" customFormat="1" ht="16.899999999999999" customHeight="1">
      <c r="A28" s="33"/>
      <c r="B28" s="34"/>
      <c r="C28" s="220" t="s">
        <v>1</v>
      </c>
      <c r="D28" s="220" t="s">
        <v>391</v>
      </c>
      <c r="E28" s="18" t="s">
        <v>1</v>
      </c>
      <c r="F28" s="221">
        <v>0</v>
      </c>
      <c r="G28" s="33"/>
      <c r="H28" s="34"/>
    </row>
    <row r="29" spans="1:8" s="2" customFormat="1" ht="16.899999999999999" customHeight="1">
      <c r="A29" s="33"/>
      <c r="B29" s="34"/>
      <c r="C29" s="220" t="s">
        <v>1</v>
      </c>
      <c r="D29" s="220" t="s">
        <v>1064</v>
      </c>
      <c r="E29" s="18" t="s">
        <v>1</v>
      </c>
      <c r="F29" s="221">
        <v>16</v>
      </c>
      <c r="G29" s="33"/>
      <c r="H29" s="34"/>
    </row>
    <row r="30" spans="1:8" s="2" customFormat="1" ht="16.899999999999999" customHeight="1">
      <c r="A30" s="33"/>
      <c r="B30" s="34"/>
      <c r="C30" s="220" t="s">
        <v>1</v>
      </c>
      <c r="D30" s="220" t="s">
        <v>1065</v>
      </c>
      <c r="E30" s="18" t="s">
        <v>1</v>
      </c>
      <c r="F30" s="221">
        <v>25.5</v>
      </c>
      <c r="G30" s="33"/>
      <c r="H30" s="34"/>
    </row>
    <row r="31" spans="1:8" s="2" customFormat="1" ht="16.899999999999999" customHeight="1">
      <c r="A31" s="33"/>
      <c r="B31" s="34"/>
      <c r="C31" s="220" t="s">
        <v>1</v>
      </c>
      <c r="D31" s="220" t="s">
        <v>394</v>
      </c>
      <c r="E31" s="18" t="s">
        <v>1</v>
      </c>
      <c r="F31" s="221">
        <v>0</v>
      </c>
      <c r="G31" s="33"/>
      <c r="H31" s="34"/>
    </row>
    <row r="32" spans="1:8" s="2" customFormat="1" ht="16.899999999999999" customHeight="1">
      <c r="A32" s="33"/>
      <c r="B32" s="34"/>
      <c r="C32" s="220" t="s">
        <v>1</v>
      </c>
      <c r="D32" s="220" t="s">
        <v>1066</v>
      </c>
      <c r="E32" s="18" t="s">
        <v>1</v>
      </c>
      <c r="F32" s="221">
        <v>17.2</v>
      </c>
      <c r="G32" s="33"/>
      <c r="H32" s="34"/>
    </row>
    <row r="33" spans="1:8" s="2" customFormat="1" ht="16.899999999999999" customHeight="1">
      <c r="A33" s="33"/>
      <c r="B33" s="34"/>
      <c r="C33" s="220" t="s">
        <v>1</v>
      </c>
      <c r="D33" s="220" t="s">
        <v>1067</v>
      </c>
      <c r="E33" s="18" t="s">
        <v>1</v>
      </c>
      <c r="F33" s="221">
        <v>21.9</v>
      </c>
      <c r="G33" s="33"/>
      <c r="H33" s="34"/>
    </row>
    <row r="34" spans="1:8" s="2" customFormat="1" ht="16.899999999999999" customHeight="1">
      <c r="A34" s="33"/>
      <c r="B34" s="34"/>
      <c r="C34" s="220" t="s">
        <v>1</v>
      </c>
      <c r="D34" s="220" t="s">
        <v>397</v>
      </c>
      <c r="E34" s="18" t="s">
        <v>1</v>
      </c>
      <c r="F34" s="221">
        <v>0</v>
      </c>
      <c r="G34" s="33"/>
      <c r="H34" s="34"/>
    </row>
    <row r="35" spans="1:8" s="2" customFormat="1" ht="16.899999999999999" customHeight="1">
      <c r="A35" s="33"/>
      <c r="B35" s="34"/>
      <c r="C35" s="220" t="s">
        <v>1</v>
      </c>
      <c r="D35" s="220" t="s">
        <v>1068</v>
      </c>
      <c r="E35" s="18" t="s">
        <v>1</v>
      </c>
      <c r="F35" s="221">
        <v>16.7</v>
      </c>
      <c r="G35" s="33"/>
      <c r="H35" s="34"/>
    </row>
    <row r="36" spans="1:8" s="2" customFormat="1" ht="16.899999999999999" customHeight="1">
      <c r="A36" s="33"/>
      <c r="B36" s="34"/>
      <c r="C36" s="220" t="s">
        <v>1</v>
      </c>
      <c r="D36" s="220" t="s">
        <v>399</v>
      </c>
      <c r="E36" s="18" t="s">
        <v>1</v>
      </c>
      <c r="F36" s="221">
        <v>0</v>
      </c>
      <c r="G36" s="33"/>
      <c r="H36" s="34"/>
    </row>
    <row r="37" spans="1:8" s="2" customFormat="1" ht="16.899999999999999" customHeight="1">
      <c r="A37" s="33"/>
      <c r="B37" s="34"/>
      <c r="C37" s="220" t="s">
        <v>1</v>
      </c>
      <c r="D37" s="220" t="s">
        <v>1069</v>
      </c>
      <c r="E37" s="18" t="s">
        <v>1</v>
      </c>
      <c r="F37" s="221">
        <v>23.7</v>
      </c>
      <c r="G37" s="33"/>
      <c r="H37" s="34"/>
    </row>
    <row r="38" spans="1:8" s="2" customFormat="1" ht="16.899999999999999" customHeight="1">
      <c r="A38" s="33"/>
      <c r="B38" s="34"/>
      <c r="C38" s="220" t="s">
        <v>1</v>
      </c>
      <c r="D38" s="220" t="s">
        <v>401</v>
      </c>
      <c r="E38" s="18" t="s">
        <v>1</v>
      </c>
      <c r="F38" s="221">
        <v>0</v>
      </c>
      <c r="G38" s="33"/>
      <c r="H38" s="34"/>
    </row>
    <row r="39" spans="1:8" s="2" customFormat="1" ht="16.899999999999999" customHeight="1">
      <c r="A39" s="33"/>
      <c r="B39" s="34"/>
      <c r="C39" s="220" t="s">
        <v>1</v>
      </c>
      <c r="D39" s="220" t="s">
        <v>1070</v>
      </c>
      <c r="E39" s="18" t="s">
        <v>1</v>
      </c>
      <c r="F39" s="221">
        <v>18.100000000000001</v>
      </c>
      <c r="G39" s="33"/>
      <c r="H39" s="34"/>
    </row>
    <row r="40" spans="1:8" s="2" customFormat="1" ht="16.899999999999999" customHeight="1">
      <c r="A40" s="33"/>
      <c r="B40" s="34"/>
      <c r="C40" s="220" t="s">
        <v>1</v>
      </c>
      <c r="D40" s="220" t="s">
        <v>403</v>
      </c>
      <c r="E40" s="18" t="s">
        <v>1</v>
      </c>
      <c r="F40" s="221">
        <v>0</v>
      </c>
      <c r="G40" s="33"/>
      <c r="H40" s="34"/>
    </row>
    <row r="41" spans="1:8" s="2" customFormat="1" ht="16.899999999999999" customHeight="1">
      <c r="A41" s="33"/>
      <c r="B41" s="34"/>
      <c r="C41" s="220" t="s">
        <v>1</v>
      </c>
      <c r="D41" s="220" t="s">
        <v>1071</v>
      </c>
      <c r="E41" s="18" t="s">
        <v>1</v>
      </c>
      <c r="F41" s="221">
        <v>13.9</v>
      </c>
      <c r="G41" s="33"/>
      <c r="H41" s="34"/>
    </row>
    <row r="42" spans="1:8" s="2" customFormat="1" ht="16.899999999999999" customHeight="1">
      <c r="A42" s="33"/>
      <c r="B42" s="34"/>
      <c r="C42" s="220" t="s">
        <v>1</v>
      </c>
      <c r="D42" s="220" t="s">
        <v>1072</v>
      </c>
      <c r="E42" s="18" t="s">
        <v>1</v>
      </c>
      <c r="F42" s="221">
        <v>0</v>
      </c>
      <c r="G42" s="33"/>
      <c r="H42" s="34"/>
    </row>
    <row r="43" spans="1:8" s="2" customFormat="1" ht="16.899999999999999" customHeight="1">
      <c r="A43" s="33"/>
      <c r="B43" s="34"/>
      <c r="C43" s="220" t="s">
        <v>1</v>
      </c>
      <c r="D43" s="220" t="s">
        <v>1073</v>
      </c>
      <c r="E43" s="18" t="s">
        <v>1</v>
      </c>
      <c r="F43" s="221">
        <v>14</v>
      </c>
      <c r="G43" s="33"/>
      <c r="H43" s="34"/>
    </row>
    <row r="44" spans="1:8" s="2" customFormat="1" ht="16.899999999999999" customHeight="1">
      <c r="A44" s="33"/>
      <c r="B44" s="34"/>
      <c r="C44" s="220" t="s">
        <v>108</v>
      </c>
      <c r="D44" s="220" t="s">
        <v>174</v>
      </c>
      <c r="E44" s="18" t="s">
        <v>1</v>
      </c>
      <c r="F44" s="221">
        <v>167</v>
      </c>
      <c r="G44" s="33"/>
      <c r="H44" s="34"/>
    </row>
    <row r="45" spans="1:8" s="2" customFormat="1" ht="16.899999999999999" customHeight="1">
      <c r="A45" s="33"/>
      <c r="B45" s="34"/>
      <c r="C45" s="222" t="s">
        <v>1688</v>
      </c>
      <c r="D45" s="33"/>
      <c r="E45" s="33"/>
      <c r="F45" s="33"/>
      <c r="G45" s="33"/>
      <c r="H45" s="34"/>
    </row>
    <row r="46" spans="1:8" s="2" customFormat="1" ht="16.899999999999999" customHeight="1">
      <c r="A46" s="33"/>
      <c r="B46" s="34"/>
      <c r="C46" s="220" t="s">
        <v>1061</v>
      </c>
      <c r="D46" s="220" t="s">
        <v>1062</v>
      </c>
      <c r="E46" s="18" t="s">
        <v>168</v>
      </c>
      <c r="F46" s="221">
        <v>167</v>
      </c>
      <c r="G46" s="33"/>
      <c r="H46" s="34"/>
    </row>
    <row r="47" spans="1:8" s="2" customFormat="1" ht="16.899999999999999" customHeight="1">
      <c r="A47" s="33"/>
      <c r="B47" s="34"/>
      <c r="C47" s="220" t="s">
        <v>379</v>
      </c>
      <c r="D47" s="220" t="s">
        <v>380</v>
      </c>
      <c r="E47" s="18" t="s">
        <v>168</v>
      </c>
      <c r="F47" s="221">
        <v>167</v>
      </c>
      <c r="G47" s="33"/>
      <c r="H47" s="34"/>
    </row>
    <row r="48" spans="1:8" s="2" customFormat="1" ht="16.899999999999999" customHeight="1">
      <c r="A48" s="33"/>
      <c r="B48" s="34"/>
      <c r="C48" s="220" t="s">
        <v>1044</v>
      </c>
      <c r="D48" s="220" t="s">
        <v>1045</v>
      </c>
      <c r="E48" s="18" t="s">
        <v>168</v>
      </c>
      <c r="F48" s="221">
        <v>167</v>
      </c>
      <c r="G48" s="33"/>
      <c r="H48" s="34"/>
    </row>
    <row r="49" spans="1:8" s="2" customFormat="1" ht="22.5">
      <c r="A49" s="33"/>
      <c r="B49" s="34"/>
      <c r="C49" s="220" t="s">
        <v>1080</v>
      </c>
      <c r="D49" s="220" t="s">
        <v>1081</v>
      </c>
      <c r="E49" s="18" t="s">
        <v>168</v>
      </c>
      <c r="F49" s="221">
        <v>167</v>
      </c>
      <c r="G49" s="33"/>
      <c r="H49" s="34"/>
    </row>
    <row r="50" spans="1:8" s="2" customFormat="1" ht="22.5">
      <c r="A50" s="33"/>
      <c r="B50" s="34"/>
      <c r="C50" s="220" t="s">
        <v>1084</v>
      </c>
      <c r="D50" s="220" t="s">
        <v>1085</v>
      </c>
      <c r="E50" s="18" t="s">
        <v>168</v>
      </c>
      <c r="F50" s="221">
        <v>167</v>
      </c>
      <c r="G50" s="33"/>
      <c r="H50" s="34"/>
    </row>
    <row r="51" spans="1:8" s="2" customFormat="1" ht="16.899999999999999" customHeight="1">
      <c r="A51" s="33"/>
      <c r="B51" s="34"/>
      <c r="C51" s="216" t="s">
        <v>110</v>
      </c>
      <c r="D51" s="217" t="s">
        <v>1</v>
      </c>
      <c r="E51" s="218" t="s">
        <v>1</v>
      </c>
      <c r="F51" s="219">
        <v>112</v>
      </c>
      <c r="G51" s="33"/>
      <c r="H51" s="34"/>
    </row>
    <row r="52" spans="1:8" s="2" customFormat="1" ht="16.899999999999999" customHeight="1">
      <c r="A52" s="33"/>
      <c r="B52" s="34"/>
      <c r="C52" s="220" t="s">
        <v>1</v>
      </c>
      <c r="D52" s="220" t="s">
        <v>173</v>
      </c>
      <c r="E52" s="18" t="s">
        <v>1</v>
      </c>
      <c r="F52" s="221">
        <v>112</v>
      </c>
      <c r="G52" s="33"/>
      <c r="H52" s="34"/>
    </row>
    <row r="53" spans="1:8" s="2" customFormat="1" ht="16.899999999999999" customHeight="1">
      <c r="A53" s="33"/>
      <c r="B53" s="34"/>
      <c r="C53" s="220" t="s">
        <v>110</v>
      </c>
      <c r="D53" s="220" t="s">
        <v>174</v>
      </c>
      <c r="E53" s="18" t="s">
        <v>1</v>
      </c>
      <c r="F53" s="221">
        <v>112</v>
      </c>
      <c r="G53" s="33"/>
      <c r="H53" s="34"/>
    </row>
    <row r="54" spans="1:8" s="2" customFormat="1" ht="16.899999999999999" customHeight="1">
      <c r="A54" s="33"/>
      <c r="B54" s="34"/>
      <c r="C54" s="222" t="s">
        <v>1688</v>
      </c>
      <c r="D54" s="33"/>
      <c r="E54" s="33"/>
      <c r="F54" s="33"/>
      <c r="G54" s="33"/>
      <c r="H54" s="34"/>
    </row>
    <row r="55" spans="1:8" s="2" customFormat="1" ht="16.899999999999999" customHeight="1">
      <c r="A55" s="33"/>
      <c r="B55" s="34"/>
      <c r="C55" s="220" t="s">
        <v>166</v>
      </c>
      <c r="D55" s="220" t="s">
        <v>167</v>
      </c>
      <c r="E55" s="18" t="s">
        <v>168</v>
      </c>
      <c r="F55" s="221">
        <v>112</v>
      </c>
      <c r="G55" s="33"/>
      <c r="H55" s="34"/>
    </row>
    <row r="56" spans="1:8" s="2" customFormat="1" ht="22.5">
      <c r="A56" s="33"/>
      <c r="B56" s="34"/>
      <c r="C56" s="220" t="s">
        <v>198</v>
      </c>
      <c r="D56" s="220" t="s">
        <v>199</v>
      </c>
      <c r="E56" s="18" t="s">
        <v>177</v>
      </c>
      <c r="F56" s="221">
        <v>11.2</v>
      </c>
      <c r="G56" s="33"/>
      <c r="H56" s="34"/>
    </row>
    <row r="57" spans="1:8" s="2" customFormat="1" ht="16.899999999999999" customHeight="1">
      <c r="A57" s="33"/>
      <c r="B57" s="34"/>
      <c r="C57" s="216" t="s">
        <v>112</v>
      </c>
      <c r="D57" s="217" t="s">
        <v>1</v>
      </c>
      <c r="E57" s="218" t="s">
        <v>1</v>
      </c>
      <c r="F57" s="219">
        <v>27.225000000000001</v>
      </c>
      <c r="G57" s="33"/>
      <c r="H57" s="34"/>
    </row>
    <row r="58" spans="1:8" s="2" customFormat="1" ht="16.899999999999999" customHeight="1">
      <c r="A58" s="33"/>
      <c r="B58" s="34"/>
      <c r="C58" s="220" t="s">
        <v>1</v>
      </c>
      <c r="D58" s="220" t="s">
        <v>185</v>
      </c>
      <c r="E58" s="18" t="s">
        <v>1</v>
      </c>
      <c r="F58" s="221">
        <v>0</v>
      </c>
      <c r="G58" s="33"/>
      <c r="H58" s="34"/>
    </row>
    <row r="59" spans="1:8" s="2" customFormat="1" ht="16.899999999999999" customHeight="1">
      <c r="A59" s="33"/>
      <c r="B59" s="34"/>
      <c r="C59" s="220" t="s">
        <v>112</v>
      </c>
      <c r="D59" s="220" t="s">
        <v>186</v>
      </c>
      <c r="E59" s="18" t="s">
        <v>1</v>
      </c>
      <c r="F59" s="221">
        <v>27.225000000000001</v>
      </c>
      <c r="G59" s="33"/>
      <c r="H59" s="34"/>
    </row>
    <row r="60" spans="1:8" s="2" customFormat="1" ht="16.899999999999999" customHeight="1">
      <c r="A60" s="33"/>
      <c r="B60" s="34"/>
      <c r="C60" s="222" t="s">
        <v>1688</v>
      </c>
      <c r="D60" s="33"/>
      <c r="E60" s="33"/>
      <c r="F60" s="33"/>
      <c r="G60" s="33"/>
      <c r="H60" s="34"/>
    </row>
    <row r="61" spans="1:8" s="2" customFormat="1" ht="22.5">
      <c r="A61" s="33"/>
      <c r="B61" s="34"/>
      <c r="C61" s="220" t="s">
        <v>182</v>
      </c>
      <c r="D61" s="220" t="s">
        <v>183</v>
      </c>
      <c r="E61" s="18" t="s">
        <v>177</v>
      </c>
      <c r="F61" s="221">
        <v>27.225000000000001</v>
      </c>
      <c r="G61" s="33"/>
      <c r="H61" s="34"/>
    </row>
    <row r="62" spans="1:8" s="2" customFormat="1" ht="22.5">
      <c r="A62" s="33"/>
      <c r="B62" s="34"/>
      <c r="C62" s="220" t="s">
        <v>204</v>
      </c>
      <c r="D62" s="220" t="s">
        <v>205</v>
      </c>
      <c r="E62" s="18" t="s">
        <v>177</v>
      </c>
      <c r="F62" s="221">
        <v>70.947999999999993</v>
      </c>
      <c r="G62" s="33"/>
      <c r="H62" s="34"/>
    </row>
    <row r="63" spans="1:8" s="2" customFormat="1" ht="16.899999999999999" customHeight="1">
      <c r="A63" s="33"/>
      <c r="B63" s="34"/>
      <c r="C63" s="216" t="s">
        <v>114</v>
      </c>
      <c r="D63" s="217" t="s">
        <v>1</v>
      </c>
      <c r="E63" s="218" t="s">
        <v>1</v>
      </c>
      <c r="F63" s="219">
        <v>24.806000000000001</v>
      </c>
      <c r="G63" s="33"/>
      <c r="H63" s="34"/>
    </row>
    <row r="64" spans="1:8" s="2" customFormat="1" ht="16.899999999999999" customHeight="1">
      <c r="A64" s="33"/>
      <c r="B64" s="34"/>
      <c r="C64" s="220" t="s">
        <v>1</v>
      </c>
      <c r="D64" s="220" t="s">
        <v>185</v>
      </c>
      <c r="E64" s="18" t="s">
        <v>1</v>
      </c>
      <c r="F64" s="221">
        <v>0</v>
      </c>
      <c r="G64" s="33"/>
      <c r="H64" s="34"/>
    </row>
    <row r="65" spans="1:8" s="2" customFormat="1" ht="16.899999999999999" customHeight="1">
      <c r="A65" s="33"/>
      <c r="B65" s="34"/>
      <c r="C65" s="220" t="s">
        <v>114</v>
      </c>
      <c r="D65" s="220" t="s">
        <v>190</v>
      </c>
      <c r="E65" s="18" t="s">
        <v>1</v>
      </c>
      <c r="F65" s="221">
        <v>24.806000000000001</v>
      </c>
      <c r="G65" s="33"/>
      <c r="H65" s="34"/>
    </row>
    <row r="66" spans="1:8" s="2" customFormat="1" ht="16.899999999999999" customHeight="1">
      <c r="A66" s="33"/>
      <c r="B66" s="34"/>
      <c r="C66" s="222" t="s">
        <v>1688</v>
      </c>
      <c r="D66" s="33"/>
      <c r="E66" s="33"/>
      <c r="F66" s="33"/>
      <c r="G66" s="33"/>
      <c r="H66" s="34"/>
    </row>
    <row r="67" spans="1:8" s="2" customFormat="1" ht="22.5">
      <c r="A67" s="33"/>
      <c r="B67" s="34"/>
      <c r="C67" s="220" t="s">
        <v>187</v>
      </c>
      <c r="D67" s="220" t="s">
        <v>188</v>
      </c>
      <c r="E67" s="18" t="s">
        <v>177</v>
      </c>
      <c r="F67" s="221">
        <v>24.806000000000001</v>
      </c>
      <c r="G67" s="33"/>
      <c r="H67" s="34"/>
    </row>
    <row r="68" spans="1:8" s="2" customFormat="1" ht="22.5">
      <c r="A68" s="33"/>
      <c r="B68" s="34"/>
      <c r="C68" s="220" t="s">
        <v>204</v>
      </c>
      <c r="D68" s="220" t="s">
        <v>205</v>
      </c>
      <c r="E68" s="18" t="s">
        <v>177</v>
      </c>
      <c r="F68" s="221">
        <v>70.947999999999993</v>
      </c>
      <c r="G68" s="33"/>
      <c r="H68" s="34"/>
    </row>
    <row r="69" spans="1:8" s="2" customFormat="1" ht="16.899999999999999" customHeight="1">
      <c r="A69" s="33"/>
      <c r="B69" s="34"/>
      <c r="C69" s="220" t="s">
        <v>231</v>
      </c>
      <c r="D69" s="220" t="s">
        <v>232</v>
      </c>
      <c r="E69" s="18" t="s">
        <v>177</v>
      </c>
      <c r="F69" s="221">
        <v>17.036000000000001</v>
      </c>
      <c r="G69" s="33"/>
      <c r="H69" s="34"/>
    </row>
    <row r="70" spans="1:8" s="2" customFormat="1" ht="16.899999999999999" customHeight="1">
      <c r="A70" s="33"/>
      <c r="B70" s="34"/>
      <c r="C70" s="216" t="s">
        <v>117</v>
      </c>
      <c r="D70" s="217" t="s">
        <v>1</v>
      </c>
      <c r="E70" s="218" t="s">
        <v>1</v>
      </c>
      <c r="F70" s="219">
        <v>17.036000000000001</v>
      </c>
      <c r="G70" s="33"/>
      <c r="H70" s="34"/>
    </row>
    <row r="71" spans="1:8" s="2" customFormat="1" ht="16.899999999999999" customHeight="1">
      <c r="A71" s="33"/>
      <c r="B71" s="34"/>
      <c r="C71" s="220" t="s">
        <v>1</v>
      </c>
      <c r="D71" s="220" t="s">
        <v>114</v>
      </c>
      <c r="E71" s="18" t="s">
        <v>1</v>
      </c>
      <c r="F71" s="221">
        <v>24.806000000000001</v>
      </c>
      <c r="G71" s="33"/>
      <c r="H71" s="34"/>
    </row>
    <row r="72" spans="1:8" s="2" customFormat="1" ht="16.899999999999999" customHeight="1">
      <c r="A72" s="33"/>
      <c r="B72" s="34"/>
      <c r="C72" s="220" t="s">
        <v>1</v>
      </c>
      <c r="D72" s="220" t="s">
        <v>234</v>
      </c>
      <c r="E72" s="18" t="s">
        <v>1</v>
      </c>
      <c r="F72" s="221">
        <v>-7.77</v>
      </c>
      <c r="G72" s="33"/>
      <c r="H72" s="34"/>
    </row>
    <row r="73" spans="1:8" s="2" customFormat="1" ht="16.899999999999999" customHeight="1">
      <c r="A73" s="33"/>
      <c r="B73" s="34"/>
      <c r="C73" s="220" t="s">
        <v>117</v>
      </c>
      <c r="D73" s="220" t="s">
        <v>174</v>
      </c>
      <c r="E73" s="18" t="s">
        <v>1</v>
      </c>
      <c r="F73" s="221">
        <v>17.036000000000001</v>
      </c>
      <c r="G73" s="33"/>
      <c r="H73" s="34"/>
    </row>
    <row r="74" spans="1:8" s="2" customFormat="1" ht="16.899999999999999" customHeight="1">
      <c r="A74" s="33"/>
      <c r="B74" s="34"/>
      <c r="C74" s="222" t="s">
        <v>1688</v>
      </c>
      <c r="D74" s="33"/>
      <c r="E74" s="33"/>
      <c r="F74" s="33"/>
      <c r="G74" s="33"/>
      <c r="H74" s="34"/>
    </row>
    <row r="75" spans="1:8" s="2" customFormat="1" ht="16.899999999999999" customHeight="1">
      <c r="A75" s="33"/>
      <c r="B75" s="34"/>
      <c r="C75" s="220" t="s">
        <v>231</v>
      </c>
      <c r="D75" s="220" t="s">
        <v>232</v>
      </c>
      <c r="E75" s="18" t="s">
        <v>177</v>
      </c>
      <c r="F75" s="221">
        <v>17.036000000000001</v>
      </c>
      <c r="G75" s="33"/>
      <c r="H75" s="34"/>
    </row>
    <row r="76" spans="1:8" s="2" customFormat="1" ht="16.899999999999999" customHeight="1">
      <c r="A76" s="33"/>
      <c r="B76" s="34"/>
      <c r="C76" s="220" t="s">
        <v>192</v>
      </c>
      <c r="D76" s="220" t="s">
        <v>193</v>
      </c>
      <c r="E76" s="18" t="s">
        <v>177</v>
      </c>
      <c r="F76" s="221">
        <v>34.072000000000003</v>
      </c>
      <c r="G76" s="33"/>
      <c r="H76" s="34"/>
    </row>
    <row r="77" spans="1:8" s="2" customFormat="1" ht="22.5">
      <c r="A77" s="33"/>
      <c r="B77" s="34"/>
      <c r="C77" s="220" t="s">
        <v>204</v>
      </c>
      <c r="D77" s="220" t="s">
        <v>205</v>
      </c>
      <c r="E77" s="18" t="s">
        <v>177</v>
      </c>
      <c r="F77" s="221">
        <v>70.947999999999993</v>
      </c>
      <c r="G77" s="33"/>
      <c r="H77" s="34"/>
    </row>
    <row r="78" spans="1:8" s="2" customFormat="1" ht="16.899999999999999" customHeight="1">
      <c r="A78" s="33"/>
      <c r="B78" s="34"/>
      <c r="C78" s="220" t="s">
        <v>216</v>
      </c>
      <c r="D78" s="220" t="s">
        <v>217</v>
      </c>
      <c r="E78" s="18" t="s">
        <v>177</v>
      </c>
      <c r="F78" s="221">
        <v>17.036000000000001</v>
      </c>
      <c r="G78" s="33"/>
      <c r="H78" s="34"/>
    </row>
    <row r="79" spans="1:8" s="2" customFormat="1" ht="26.45" customHeight="1">
      <c r="A79" s="33"/>
      <c r="B79" s="34"/>
      <c r="C79" s="215" t="s">
        <v>1689</v>
      </c>
      <c r="D79" s="215" t="s">
        <v>92</v>
      </c>
      <c r="E79" s="33"/>
      <c r="F79" s="33"/>
      <c r="G79" s="33"/>
      <c r="H79" s="34"/>
    </row>
    <row r="80" spans="1:8" s="2" customFormat="1" ht="16.899999999999999" customHeight="1">
      <c r="A80" s="33"/>
      <c r="B80" s="34"/>
      <c r="C80" s="216" t="s">
        <v>105</v>
      </c>
      <c r="D80" s="217" t="s">
        <v>1</v>
      </c>
      <c r="E80" s="218" t="s">
        <v>1</v>
      </c>
      <c r="F80" s="219">
        <v>45.936999999999998</v>
      </c>
      <c r="G80" s="33"/>
      <c r="H80" s="34"/>
    </row>
    <row r="81" spans="1:8" s="2" customFormat="1" ht="16.899999999999999" customHeight="1">
      <c r="A81" s="33"/>
      <c r="B81" s="34"/>
      <c r="C81" s="220" t="s">
        <v>1</v>
      </c>
      <c r="D81" s="220" t="s">
        <v>1204</v>
      </c>
      <c r="E81" s="18" t="s">
        <v>1</v>
      </c>
      <c r="F81" s="221">
        <v>0</v>
      </c>
      <c r="G81" s="33"/>
      <c r="H81" s="34"/>
    </row>
    <row r="82" spans="1:8" s="2" customFormat="1" ht="16.899999999999999" customHeight="1">
      <c r="A82" s="33"/>
      <c r="B82" s="34"/>
      <c r="C82" s="220" t="s">
        <v>1</v>
      </c>
      <c r="D82" s="220" t="s">
        <v>1205</v>
      </c>
      <c r="E82" s="18" t="s">
        <v>1</v>
      </c>
      <c r="F82" s="221">
        <v>116.18300000000001</v>
      </c>
      <c r="G82" s="33"/>
      <c r="H82" s="34"/>
    </row>
    <row r="83" spans="1:8" s="2" customFormat="1" ht="16.899999999999999" customHeight="1">
      <c r="A83" s="33"/>
      <c r="B83" s="34"/>
      <c r="C83" s="220" t="s">
        <v>1</v>
      </c>
      <c r="D83" s="220" t="s">
        <v>209</v>
      </c>
      <c r="E83" s="18" t="s">
        <v>1</v>
      </c>
      <c r="F83" s="221">
        <v>-70.245999999999995</v>
      </c>
      <c r="G83" s="33"/>
      <c r="H83" s="34"/>
    </row>
    <row r="84" spans="1:8" s="2" customFormat="1" ht="16.899999999999999" customHeight="1">
      <c r="A84" s="33"/>
      <c r="B84" s="34"/>
      <c r="C84" s="220" t="s">
        <v>105</v>
      </c>
      <c r="D84" s="220" t="s">
        <v>174</v>
      </c>
      <c r="E84" s="18" t="s">
        <v>1</v>
      </c>
      <c r="F84" s="221">
        <v>45.936999999999998</v>
      </c>
      <c r="G84" s="33"/>
      <c r="H84" s="34"/>
    </row>
    <row r="85" spans="1:8" s="2" customFormat="1" ht="16.899999999999999" customHeight="1">
      <c r="A85" s="33"/>
      <c r="B85" s="34"/>
      <c r="C85" s="222" t="s">
        <v>1688</v>
      </c>
      <c r="D85" s="33"/>
      <c r="E85" s="33"/>
      <c r="F85" s="33"/>
      <c r="G85" s="33"/>
      <c r="H85" s="34"/>
    </row>
    <row r="86" spans="1:8" s="2" customFormat="1" ht="22.5">
      <c r="A86" s="33"/>
      <c r="B86" s="34"/>
      <c r="C86" s="220" t="s">
        <v>204</v>
      </c>
      <c r="D86" s="220" t="s">
        <v>205</v>
      </c>
      <c r="E86" s="18" t="s">
        <v>177</v>
      </c>
      <c r="F86" s="221">
        <v>45.936999999999998</v>
      </c>
      <c r="G86" s="33"/>
      <c r="H86" s="34"/>
    </row>
    <row r="87" spans="1:8" s="2" customFormat="1" ht="22.5">
      <c r="A87" s="33"/>
      <c r="B87" s="34"/>
      <c r="C87" s="220" t="s">
        <v>211</v>
      </c>
      <c r="D87" s="220" t="s">
        <v>212</v>
      </c>
      <c r="E87" s="18" t="s">
        <v>177</v>
      </c>
      <c r="F87" s="221">
        <v>1148.425</v>
      </c>
      <c r="G87" s="33"/>
      <c r="H87" s="34"/>
    </row>
    <row r="88" spans="1:8" s="2" customFormat="1" ht="22.5">
      <c r="A88" s="33"/>
      <c r="B88" s="34"/>
      <c r="C88" s="220" t="s">
        <v>221</v>
      </c>
      <c r="D88" s="220" t="s">
        <v>222</v>
      </c>
      <c r="E88" s="18" t="s">
        <v>223</v>
      </c>
      <c r="F88" s="221">
        <v>91.873999999999995</v>
      </c>
      <c r="G88" s="33"/>
      <c r="H88" s="34"/>
    </row>
    <row r="89" spans="1:8" s="2" customFormat="1" ht="16.899999999999999" customHeight="1">
      <c r="A89" s="33"/>
      <c r="B89" s="34"/>
      <c r="C89" s="220" t="s">
        <v>227</v>
      </c>
      <c r="D89" s="220" t="s">
        <v>228</v>
      </c>
      <c r="E89" s="18" t="s">
        <v>177</v>
      </c>
      <c r="F89" s="221">
        <v>45.936999999999998</v>
      </c>
      <c r="G89" s="33"/>
      <c r="H89" s="34"/>
    </row>
    <row r="90" spans="1:8" s="2" customFormat="1" ht="16.899999999999999" customHeight="1">
      <c r="A90" s="33"/>
      <c r="B90" s="34"/>
      <c r="C90" s="216" t="s">
        <v>1151</v>
      </c>
      <c r="D90" s="217" t="s">
        <v>1</v>
      </c>
      <c r="E90" s="218" t="s">
        <v>1</v>
      </c>
      <c r="F90" s="219">
        <v>27.547999999999998</v>
      </c>
      <c r="G90" s="33"/>
      <c r="H90" s="34"/>
    </row>
    <row r="91" spans="1:8" s="2" customFormat="1" ht="16.899999999999999" customHeight="1">
      <c r="A91" s="33"/>
      <c r="B91" s="34"/>
      <c r="C91" s="220" t="s">
        <v>1</v>
      </c>
      <c r="D91" s="220" t="s">
        <v>1228</v>
      </c>
      <c r="E91" s="18" t="s">
        <v>1</v>
      </c>
      <c r="F91" s="221">
        <v>0</v>
      </c>
      <c r="G91" s="33"/>
      <c r="H91" s="34"/>
    </row>
    <row r="92" spans="1:8" s="2" customFormat="1" ht="16.899999999999999" customHeight="1">
      <c r="A92" s="33"/>
      <c r="B92" s="34"/>
      <c r="C92" s="220" t="s">
        <v>1</v>
      </c>
      <c r="D92" s="220" t="s">
        <v>1229</v>
      </c>
      <c r="E92" s="18" t="s">
        <v>1</v>
      </c>
      <c r="F92" s="221">
        <v>22.4</v>
      </c>
      <c r="G92" s="33"/>
      <c r="H92" s="34"/>
    </row>
    <row r="93" spans="1:8" s="2" customFormat="1" ht="16.899999999999999" customHeight="1">
      <c r="A93" s="33"/>
      <c r="B93" s="34"/>
      <c r="C93" s="220" t="s">
        <v>1</v>
      </c>
      <c r="D93" s="220" t="s">
        <v>1174</v>
      </c>
      <c r="E93" s="18" t="s">
        <v>1</v>
      </c>
      <c r="F93" s="221">
        <v>0</v>
      </c>
      <c r="G93" s="33"/>
      <c r="H93" s="34"/>
    </row>
    <row r="94" spans="1:8" s="2" customFormat="1" ht="16.899999999999999" customHeight="1">
      <c r="A94" s="33"/>
      <c r="B94" s="34"/>
      <c r="C94" s="220" t="s">
        <v>1</v>
      </c>
      <c r="D94" s="220" t="s">
        <v>1230</v>
      </c>
      <c r="E94" s="18" t="s">
        <v>1</v>
      </c>
      <c r="F94" s="221">
        <v>5.1479999999999997</v>
      </c>
      <c r="G94" s="33"/>
      <c r="H94" s="34"/>
    </row>
    <row r="95" spans="1:8" s="2" customFormat="1" ht="16.899999999999999" customHeight="1">
      <c r="A95" s="33"/>
      <c r="B95" s="34"/>
      <c r="C95" s="220" t="s">
        <v>1151</v>
      </c>
      <c r="D95" s="220" t="s">
        <v>174</v>
      </c>
      <c r="E95" s="18" t="s">
        <v>1</v>
      </c>
      <c r="F95" s="221">
        <v>27.547999999999998</v>
      </c>
      <c r="G95" s="33"/>
      <c r="H95" s="34"/>
    </row>
    <row r="96" spans="1:8" s="2" customFormat="1" ht="16.899999999999999" customHeight="1">
      <c r="A96" s="33"/>
      <c r="B96" s="34"/>
      <c r="C96" s="222" t="s">
        <v>1688</v>
      </c>
      <c r="D96" s="33"/>
      <c r="E96" s="33"/>
      <c r="F96" s="33"/>
      <c r="G96" s="33"/>
      <c r="H96" s="34"/>
    </row>
    <row r="97" spans="1:8" s="2" customFormat="1" ht="16.899999999999999" customHeight="1">
      <c r="A97" s="33"/>
      <c r="B97" s="34"/>
      <c r="C97" s="220" t="s">
        <v>1225</v>
      </c>
      <c r="D97" s="220" t="s">
        <v>1226</v>
      </c>
      <c r="E97" s="18" t="s">
        <v>177</v>
      </c>
      <c r="F97" s="221">
        <v>27.547999999999998</v>
      </c>
      <c r="G97" s="33"/>
      <c r="H97" s="34"/>
    </row>
    <row r="98" spans="1:8" s="2" customFormat="1" ht="16.899999999999999" customHeight="1">
      <c r="A98" s="33"/>
      <c r="B98" s="34"/>
      <c r="C98" s="220" t="s">
        <v>231</v>
      </c>
      <c r="D98" s="220" t="s">
        <v>232</v>
      </c>
      <c r="E98" s="18" t="s">
        <v>177</v>
      </c>
      <c r="F98" s="221">
        <v>70.245999999999995</v>
      </c>
      <c r="G98" s="33"/>
      <c r="H98" s="34"/>
    </row>
    <row r="99" spans="1:8" s="2" customFormat="1" ht="16.899999999999999" customHeight="1">
      <c r="A99" s="33"/>
      <c r="B99" s="34"/>
      <c r="C99" s="216" t="s">
        <v>1153</v>
      </c>
      <c r="D99" s="217" t="s">
        <v>1</v>
      </c>
      <c r="E99" s="218" t="s">
        <v>1</v>
      </c>
      <c r="F99" s="219">
        <v>7.96</v>
      </c>
      <c r="G99" s="33"/>
      <c r="H99" s="34"/>
    </row>
    <row r="100" spans="1:8" s="2" customFormat="1" ht="16.899999999999999" customHeight="1">
      <c r="A100" s="33"/>
      <c r="B100" s="34"/>
      <c r="C100" s="220" t="s">
        <v>1</v>
      </c>
      <c r="D100" s="220" t="s">
        <v>1172</v>
      </c>
      <c r="E100" s="18" t="s">
        <v>1</v>
      </c>
      <c r="F100" s="221">
        <v>0</v>
      </c>
      <c r="G100" s="33"/>
      <c r="H100" s="34"/>
    </row>
    <row r="101" spans="1:8" s="2" customFormat="1" ht="16.899999999999999" customHeight="1">
      <c r="A101" s="33"/>
      <c r="B101" s="34"/>
      <c r="C101" s="220" t="s">
        <v>1</v>
      </c>
      <c r="D101" s="220" t="s">
        <v>1245</v>
      </c>
      <c r="E101" s="18" t="s">
        <v>1</v>
      </c>
      <c r="F101" s="221">
        <v>6.4</v>
      </c>
      <c r="G101" s="33"/>
      <c r="H101" s="34"/>
    </row>
    <row r="102" spans="1:8" s="2" customFormat="1" ht="16.899999999999999" customHeight="1">
      <c r="A102" s="33"/>
      <c r="B102" s="34"/>
      <c r="C102" s="220" t="s">
        <v>1</v>
      </c>
      <c r="D102" s="220" t="s">
        <v>1174</v>
      </c>
      <c r="E102" s="18" t="s">
        <v>1</v>
      </c>
      <c r="F102" s="221">
        <v>0</v>
      </c>
      <c r="G102" s="33"/>
      <c r="H102" s="34"/>
    </row>
    <row r="103" spans="1:8" s="2" customFormat="1" ht="16.899999999999999" customHeight="1">
      <c r="A103" s="33"/>
      <c r="B103" s="34"/>
      <c r="C103" s="220" t="s">
        <v>1</v>
      </c>
      <c r="D103" s="220" t="s">
        <v>1246</v>
      </c>
      <c r="E103" s="18" t="s">
        <v>1</v>
      </c>
      <c r="F103" s="221">
        <v>1.56</v>
      </c>
      <c r="G103" s="33"/>
      <c r="H103" s="34"/>
    </row>
    <row r="104" spans="1:8" s="2" customFormat="1" ht="16.899999999999999" customHeight="1">
      <c r="A104" s="33"/>
      <c r="B104" s="34"/>
      <c r="C104" s="220" t="s">
        <v>1153</v>
      </c>
      <c r="D104" s="220" t="s">
        <v>174</v>
      </c>
      <c r="E104" s="18" t="s">
        <v>1</v>
      </c>
      <c r="F104" s="221">
        <v>7.96</v>
      </c>
      <c r="G104" s="33"/>
      <c r="H104" s="34"/>
    </row>
    <row r="105" spans="1:8" s="2" customFormat="1" ht="16.899999999999999" customHeight="1">
      <c r="A105" s="33"/>
      <c r="B105" s="34"/>
      <c r="C105" s="222" t="s">
        <v>1688</v>
      </c>
      <c r="D105" s="33"/>
      <c r="E105" s="33"/>
      <c r="F105" s="33"/>
      <c r="G105" s="33"/>
      <c r="H105" s="34"/>
    </row>
    <row r="106" spans="1:8" s="2" customFormat="1" ht="16.899999999999999" customHeight="1">
      <c r="A106" s="33"/>
      <c r="B106" s="34"/>
      <c r="C106" s="220" t="s">
        <v>1242</v>
      </c>
      <c r="D106" s="220" t="s">
        <v>1243</v>
      </c>
      <c r="E106" s="18" t="s">
        <v>177</v>
      </c>
      <c r="F106" s="221">
        <v>7.96</v>
      </c>
      <c r="G106" s="33"/>
      <c r="H106" s="34"/>
    </row>
    <row r="107" spans="1:8" s="2" customFormat="1" ht="16.899999999999999" customHeight="1">
      <c r="A107" s="33"/>
      <c r="B107" s="34"/>
      <c r="C107" s="220" t="s">
        <v>231</v>
      </c>
      <c r="D107" s="220" t="s">
        <v>232</v>
      </c>
      <c r="E107" s="18" t="s">
        <v>177</v>
      </c>
      <c r="F107" s="221">
        <v>70.245999999999995</v>
      </c>
      <c r="G107" s="33"/>
      <c r="H107" s="34"/>
    </row>
    <row r="108" spans="1:8" s="2" customFormat="1" ht="16.899999999999999" customHeight="1">
      <c r="A108" s="33"/>
      <c r="B108" s="34"/>
      <c r="C108" s="216" t="s">
        <v>1220</v>
      </c>
      <c r="D108" s="217" t="s">
        <v>1</v>
      </c>
      <c r="E108" s="218" t="s">
        <v>1</v>
      </c>
      <c r="F108" s="219">
        <v>6</v>
      </c>
      <c r="G108" s="33"/>
      <c r="H108" s="34"/>
    </row>
    <row r="109" spans="1:8" s="2" customFormat="1" ht="16.899999999999999" customHeight="1">
      <c r="A109" s="33"/>
      <c r="B109" s="34"/>
      <c r="C109" s="220" t="s">
        <v>1</v>
      </c>
      <c r="D109" s="220" t="s">
        <v>1183</v>
      </c>
      <c r="E109" s="18" t="s">
        <v>1</v>
      </c>
      <c r="F109" s="221">
        <v>0</v>
      </c>
      <c r="G109" s="33"/>
      <c r="H109" s="34"/>
    </row>
    <row r="110" spans="1:8" s="2" customFormat="1" ht="16.899999999999999" customHeight="1">
      <c r="A110" s="33"/>
      <c r="B110" s="34"/>
      <c r="C110" s="220" t="s">
        <v>1</v>
      </c>
      <c r="D110" s="220" t="s">
        <v>1184</v>
      </c>
      <c r="E110" s="18" t="s">
        <v>1</v>
      </c>
      <c r="F110" s="221">
        <v>9.375</v>
      </c>
      <c r="G110" s="33"/>
      <c r="H110" s="34"/>
    </row>
    <row r="111" spans="1:8" s="2" customFormat="1" ht="16.899999999999999" customHeight="1">
      <c r="A111" s="33"/>
      <c r="B111" s="34"/>
      <c r="C111" s="220" t="s">
        <v>1</v>
      </c>
      <c r="D111" s="220" t="s">
        <v>1219</v>
      </c>
      <c r="E111" s="18" t="s">
        <v>1</v>
      </c>
      <c r="F111" s="221">
        <v>-3.375</v>
      </c>
      <c r="G111" s="33"/>
      <c r="H111" s="34"/>
    </row>
    <row r="112" spans="1:8" s="2" customFormat="1" ht="16.899999999999999" customHeight="1">
      <c r="A112" s="33"/>
      <c r="B112" s="34"/>
      <c r="C112" s="220" t="s">
        <v>1220</v>
      </c>
      <c r="D112" s="220" t="s">
        <v>174</v>
      </c>
      <c r="E112" s="18" t="s">
        <v>1</v>
      </c>
      <c r="F112" s="221">
        <v>6</v>
      </c>
      <c r="G112" s="33"/>
      <c r="H112" s="34"/>
    </row>
    <row r="113" spans="1:8" s="2" customFormat="1" ht="16.899999999999999" customHeight="1">
      <c r="A113" s="33"/>
      <c r="B113" s="34"/>
      <c r="C113" s="216" t="s">
        <v>1155</v>
      </c>
      <c r="D113" s="217" t="s">
        <v>1</v>
      </c>
      <c r="E113" s="218" t="s">
        <v>1</v>
      </c>
      <c r="F113" s="219">
        <v>103.48</v>
      </c>
      <c r="G113" s="33"/>
      <c r="H113" s="34"/>
    </row>
    <row r="114" spans="1:8" s="2" customFormat="1" ht="16.899999999999999" customHeight="1">
      <c r="A114" s="33"/>
      <c r="B114" s="34"/>
      <c r="C114" s="220" t="s">
        <v>1</v>
      </c>
      <c r="D114" s="220" t="s">
        <v>1172</v>
      </c>
      <c r="E114" s="18" t="s">
        <v>1</v>
      </c>
      <c r="F114" s="221">
        <v>0</v>
      </c>
      <c r="G114" s="33"/>
      <c r="H114" s="34"/>
    </row>
    <row r="115" spans="1:8" s="2" customFormat="1" ht="16.899999999999999" customHeight="1">
      <c r="A115" s="33"/>
      <c r="B115" s="34"/>
      <c r="C115" s="220" t="s">
        <v>1</v>
      </c>
      <c r="D115" s="220" t="s">
        <v>1173</v>
      </c>
      <c r="E115" s="18" t="s">
        <v>1</v>
      </c>
      <c r="F115" s="221">
        <v>83.2</v>
      </c>
      <c r="G115" s="33"/>
      <c r="H115" s="34"/>
    </row>
    <row r="116" spans="1:8" s="2" customFormat="1" ht="16.899999999999999" customHeight="1">
      <c r="A116" s="33"/>
      <c r="B116" s="34"/>
      <c r="C116" s="220" t="s">
        <v>1</v>
      </c>
      <c r="D116" s="220" t="s">
        <v>1174</v>
      </c>
      <c r="E116" s="18" t="s">
        <v>1</v>
      </c>
      <c r="F116" s="221">
        <v>0</v>
      </c>
      <c r="G116" s="33"/>
      <c r="H116" s="34"/>
    </row>
    <row r="117" spans="1:8" s="2" customFormat="1" ht="16.899999999999999" customHeight="1">
      <c r="A117" s="33"/>
      <c r="B117" s="34"/>
      <c r="C117" s="220" t="s">
        <v>1</v>
      </c>
      <c r="D117" s="220" t="s">
        <v>1175</v>
      </c>
      <c r="E117" s="18" t="s">
        <v>1</v>
      </c>
      <c r="F117" s="221">
        <v>20.28</v>
      </c>
      <c r="G117" s="33"/>
      <c r="H117" s="34"/>
    </row>
    <row r="118" spans="1:8" s="2" customFormat="1" ht="16.899999999999999" customHeight="1">
      <c r="A118" s="33"/>
      <c r="B118" s="34"/>
      <c r="C118" s="220" t="s">
        <v>1155</v>
      </c>
      <c r="D118" s="220" t="s">
        <v>174</v>
      </c>
      <c r="E118" s="18" t="s">
        <v>1</v>
      </c>
      <c r="F118" s="221">
        <v>103.48</v>
      </c>
      <c r="G118" s="33"/>
      <c r="H118" s="34"/>
    </row>
    <row r="119" spans="1:8" s="2" customFormat="1" ht="16.899999999999999" customHeight="1">
      <c r="A119" s="33"/>
      <c r="B119" s="34"/>
      <c r="C119" s="222" t="s">
        <v>1688</v>
      </c>
      <c r="D119" s="33"/>
      <c r="E119" s="33"/>
      <c r="F119" s="33"/>
      <c r="G119" s="33"/>
      <c r="H119" s="34"/>
    </row>
    <row r="120" spans="1:8" s="2" customFormat="1" ht="22.5">
      <c r="A120" s="33"/>
      <c r="B120" s="34"/>
      <c r="C120" s="220" t="s">
        <v>1169</v>
      </c>
      <c r="D120" s="220" t="s">
        <v>1170</v>
      </c>
      <c r="E120" s="18" t="s">
        <v>177</v>
      </c>
      <c r="F120" s="221">
        <v>103.48</v>
      </c>
      <c r="G120" s="33"/>
      <c r="H120" s="34"/>
    </row>
    <row r="121" spans="1:8" s="2" customFormat="1" ht="22.5">
      <c r="A121" s="33"/>
      <c r="B121" s="34"/>
      <c r="C121" s="220" t="s">
        <v>204</v>
      </c>
      <c r="D121" s="220" t="s">
        <v>205</v>
      </c>
      <c r="E121" s="18" t="s">
        <v>177</v>
      </c>
      <c r="F121" s="221">
        <v>45.936999999999998</v>
      </c>
      <c r="G121" s="33"/>
      <c r="H121" s="34"/>
    </row>
    <row r="122" spans="1:8" s="2" customFormat="1" ht="16.899999999999999" customHeight="1">
      <c r="A122" s="33"/>
      <c r="B122" s="34"/>
      <c r="C122" s="220" t="s">
        <v>231</v>
      </c>
      <c r="D122" s="220" t="s">
        <v>232</v>
      </c>
      <c r="E122" s="18" t="s">
        <v>177</v>
      </c>
      <c r="F122" s="221">
        <v>70.245999999999995</v>
      </c>
      <c r="G122" s="33"/>
      <c r="H122" s="34"/>
    </row>
    <row r="123" spans="1:8" s="2" customFormat="1" ht="16.899999999999999" customHeight="1">
      <c r="A123" s="33"/>
      <c r="B123" s="34"/>
      <c r="C123" s="216" t="s">
        <v>1157</v>
      </c>
      <c r="D123" s="217" t="s">
        <v>1</v>
      </c>
      <c r="E123" s="218" t="s">
        <v>1</v>
      </c>
      <c r="F123" s="219">
        <v>12.702999999999999</v>
      </c>
      <c r="G123" s="33"/>
      <c r="H123" s="34"/>
    </row>
    <row r="124" spans="1:8" s="2" customFormat="1" ht="16.899999999999999" customHeight="1">
      <c r="A124" s="33"/>
      <c r="B124" s="34"/>
      <c r="C124" s="220" t="s">
        <v>1</v>
      </c>
      <c r="D124" s="220" t="s">
        <v>1179</v>
      </c>
      <c r="E124" s="18" t="s">
        <v>1</v>
      </c>
      <c r="F124" s="221">
        <v>0</v>
      </c>
      <c r="G124" s="33"/>
      <c r="H124" s="34"/>
    </row>
    <row r="125" spans="1:8" s="2" customFormat="1" ht="16.899999999999999" customHeight="1">
      <c r="A125" s="33"/>
      <c r="B125" s="34"/>
      <c r="C125" s="220" t="s">
        <v>1</v>
      </c>
      <c r="D125" s="220" t="s">
        <v>1180</v>
      </c>
      <c r="E125" s="18" t="s">
        <v>1</v>
      </c>
      <c r="F125" s="221">
        <v>1.92</v>
      </c>
      <c r="G125" s="33"/>
      <c r="H125" s="34"/>
    </row>
    <row r="126" spans="1:8" s="2" customFormat="1" ht="16.899999999999999" customHeight="1">
      <c r="A126" s="33"/>
      <c r="B126" s="34"/>
      <c r="C126" s="220" t="s">
        <v>1</v>
      </c>
      <c r="D126" s="220" t="s">
        <v>1181</v>
      </c>
      <c r="E126" s="18" t="s">
        <v>1</v>
      </c>
      <c r="F126" s="221">
        <v>0</v>
      </c>
      <c r="G126" s="33"/>
      <c r="H126" s="34"/>
    </row>
    <row r="127" spans="1:8" s="2" customFormat="1" ht="16.899999999999999" customHeight="1">
      <c r="A127" s="33"/>
      <c r="B127" s="34"/>
      <c r="C127" s="220" t="s">
        <v>1</v>
      </c>
      <c r="D127" s="220" t="s">
        <v>1182</v>
      </c>
      <c r="E127" s="18" t="s">
        <v>1</v>
      </c>
      <c r="F127" s="221">
        <v>1.4079999999999999</v>
      </c>
      <c r="G127" s="33"/>
      <c r="H127" s="34"/>
    </row>
    <row r="128" spans="1:8" s="2" customFormat="1" ht="16.899999999999999" customHeight="1">
      <c r="A128" s="33"/>
      <c r="B128" s="34"/>
      <c r="C128" s="220" t="s">
        <v>1</v>
      </c>
      <c r="D128" s="220" t="s">
        <v>1183</v>
      </c>
      <c r="E128" s="18" t="s">
        <v>1</v>
      </c>
      <c r="F128" s="221">
        <v>0</v>
      </c>
      <c r="G128" s="33"/>
      <c r="H128" s="34"/>
    </row>
    <row r="129" spans="1:8" s="2" customFormat="1" ht="16.899999999999999" customHeight="1">
      <c r="A129" s="33"/>
      <c r="B129" s="34"/>
      <c r="C129" s="220" t="s">
        <v>1</v>
      </c>
      <c r="D129" s="220" t="s">
        <v>1184</v>
      </c>
      <c r="E129" s="18" t="s">
        <v>1</v>
      </c>
      <c r="F129" s="221">
        <v>9.375</v>
      </c>
      <c r="G129" s="33"/>
      <c r="H129" s="34"/>
    </row>
    <row r="130" spans="1:8" s="2" customFormat="1" ht="16.899999999999999" customHeight="1">
      <c r="A130" s="33"/>
      <c r="B130" s="34"/>
      <c r="C130" s="220" t="s">
        <v>1157</v>
      </c>
      <c r="D130" s="220" t="s">
        <v>174</v>
      </c>
      <c r="E130" s="18" t="s">
        <v>1</v>
      </c>
      <c r="F130" s="221">
        <v>12.702999999999999</v>
      </c>
      <c r="G130" s="33"/>
      <c r="H130" s="34"/>
    </row>
    <row r="131" spans="1:8" s="2" customFormat="1" ht="16.899999999999999" customHeight="1">
      <c r="A131" s="33"/>
      <c r="B131" s="34"/>
      <c r="C131" s="222" t="s">
        <v>1688</v>
      </c>
      <c r="D131" s="33"/>
      <c r="E131" s="33"/>
      <c r="F131" s="33"/>
      <c r="G131" s="33"/>
      <c r="H131" s="34"/>
    </row>
    <row r="132" spans="1:8" s="2" customFormat="1" ht="16.899999999999999" customHeight="1">
      <c r="A132" s="33"/>
      <c r="B132" s="34"/>
      <c r="C132" s="220" t="s">
        <v>1176</v>
      </c>
      <c r="D132" s="220" t="s">
        <v>1177</v>
      </c>
      <c r="E132" s="18" t="s">
        <v>177</v>
      </c>
      <c r="F132" s="221">
        <v>12.702999999999999</v>
      </c>
      <c r="G132" s="33"/>
      <c r="H132" s="34"/>
    </row>
    <row r="133" spans="1:8" s="2" customFormat="1" ht="22.5">
      <c r="A133" s="33"/>
      <c r="B133" s="34"/>
      <c r="C133" s="220" t="s">
        <v>204</v>
      </c>
      <c r="D133" s="220" t="s">
        <v>205</v>
      </c>
      <c r="E133" s="18" t="s">
        <v>177</v>
      </c>
      <c r="F133" s="221">
        <v>45.936999999999998</v>
      </c>
      <c r="G133" s="33"/>
      <c r="H133" s="34"/>
    </row>
    <row r="134" spans="1:8" s="2" customFormat="1" ht="16.899999999999999" customHeight="1">
      <c r="A134" s="33"/>
      <c r="B134" s="34"/>
      <c r="C134" s="220" t="s">
        <v>231</v>
      </c>
      <c r="D134" s="220" t="s">
        <v>232</v>
      </c>
      <c r="E134" s="18" t="s">
        <v>177</v>
      </c>
      <c r="F134" s="221">
        <v>70.245999999999995</v>
      </c>
      <c r="G134" s="33"/>
      <c r="H134" s="34"/>
    </row>
    <row r="135" spans="1:8" s="2" customFormat="1" ht="16.899999999999999" customHeight="1">
      <c r="A135" s="33"/>
      <c r="B135" s="34"/>
      <c r="C135" s="216" t="s">
        <v>117</v>
      </c>
      <c r="D135" s="217" t="s">
        <v>1</v>
      </c>
      <c r="E135" s="218" t="s">
        <v>1</v>
      </c>
      <c r="F135" s="219">
        <v>70.245999999999995</v>
      </c>
      <c r="G135" s="33"/>
      <c r="H135" s="34"/>
    </row>
    <row r="136" spans="1:8" s="2" customFormat="1" ht="16.899999999999999" customHeight="1">
      <c r="A136" s="33"/>
      <c r="B136" s="34"/>
      <c r="C136" s="220" t="s">
        <v>1</v>
      </c>
      <c r="D136" s="220" t="s">
        <v>1205</v>
      </c>
      <c r="E136" s="18" t="s">
        <v>1</v>
      </c>
      <c r="F136" s="221">
        <v>116.18300000000001</v>
      </c>
      <c r="G136" s="33"/>
      <c r="H136" s="34"/>
    </row>
    <row r="137" spans="1:8" s="2" customFormat="1" ht="16.899999999999999" customHeight="1">
      <c r="A137" s="33"/>
      <c r="B137" s="34"/>
      <c r="C137" s="220" t="s">
        <v>1</v>
      </c>
      <c r="D137" s="220" t="s">
        <v>1212</v>
      </c>
      <c r="E137" s="18" t="s">
        <v>1</v>
      </c>
      <c r="F137" s="221">
        <v>-35.508000000000003</v>
      </c>
      <c r="G137" s="33"/>
      <c r="H137" s="34"/>
    </row>
    <row r="138" spans="1:8" s="2" customFormat="1" ht="16.899999999999999" customHeight="1">
      <c r="A138" s="33"/>
      <c r="B138" s="34"/>
      <c r="C138" s="220" t="s">
        <v>1</v>
      </c>
      <c r="D138" s="220" t="s">
        <v>1213</v>
      </c>
      <c r="E138" s="18" t="s">
        <v>1</v>
      </c>
      <c r="F138" s="221">
        <v>-0.44600000000000001</v>
      </c>
      <c r="G138" s="33"/>
      <c r="H138" s="34"/>
    </row>
    <row r="139" spans="1:8" s="2" customFormat="1" ht="16.899999999999999" customHeight="1">
      <c r="A139" s="33"/>
      <c r="B139" s="34"/>
      <c r="C139" s="220" t="s">
        <v>1</v>
      </c>
      <c r="D139" s="220" t="s">
        <v>1214</v>
      </c>
      <c r="E139" s="18" t="s">
        <v>1</v>
      </c>
      <c r="F139" s="221">
        <v>-0.60799999999999998</v>
      </c>
      <c r="G139" s="33"/>
      <c r="H139" s="34"/>
    </row>
    <row r="140" spans="1:8" s="2" customFormat="1" ht="16.899999999999999" customHeight="1">
      <c r="A140" s="33"/>
      <c r="B140" s="34"/>
      <c r="C140" s="220" t="s">
        <v>1</v>
      </c>
      <c r="D140" s="220" t="s">
        <v>1215</v>
      </c>
      <c r="E140" s="18" t="s">
        <v>1</v>
      </c>
      <c r="F140" s="221">
        <v>-9.375</v>
      </c>
      <c r="G140" s="33"/>
      <c r="H140" s="34"/>
    </row>
    <row r="141" spans="1:8" s="2" customFormat="1" ht="16.899999999999999" customHeight="1">
      <c r="A141" s="33"/>
      <c r="B141" s="34"/>
      <c r="C141" s="220" t="s">
        <v>117</v>
      </c>
      <c r="D141" s="220" t="s">
        <v>174</v>
      </c>
      <c r="E141" s="18" t="s">
        <v>1</v>
      </c>
      <c r="F141" s="221">
        <v>70.245999999999995</v>
      </c>
      <c r="G141" s="33"/>
      <c r="H141" s="34"/>
    </row>
    <row r="142" spans="1:8" s="2" customFormat="1" ht="16.899999999999999" customHeight="1">
      <c r="A142" s="33"/>
      <c r="B142" s="34"/>
      <c r="C142" s="222" t="s">
        <v>1688</v>
      </c>
      <c r="D142" s="33"/>
      <c r="E142" s="33"/>
      <c r="F142" s="33"/>
      <c r="G142" s="33"/>
      <c r="H142" s="34"/>
    </row>
    <row r="143" spans="1:8" s="2" customFormat="1" ht="16.899999999999999" customHeight="1">
      <c r="A143" s="33"/>
      <c r="B143" s="34"/>
      <c r="C143" s="220" t="s">
        <v>231</v>
      </c>
      <c r="D143" s="220" t="s">
        <v>232</v>
      </c>
      <c r="E143" s="18" t="s">
        <v>177</v>
      </c>
      <c r="F143" s="221">
        <v>70.245999999999995</v>
      </c>
      <c r="G143" s="33"/>
      <c r="H143" s="34"/>
    </row>
    <row r="144" spans="1:8" s="2" customFormat="1" ht="22.5">
      <c r="A144" s="33"/>
      <c r="B144" s="34"/>
      <c r="C144" s="220" t="s">
        <v>204</v>
      </c>
      <c r="D144" s="220" t="s">
        <v>205</v>
      </c>
      <c r="E144" s="18" t="s">
        <v>177</v>
      </c>
      <c r="F144" s="221">
        <v>45.936999999999998</v>
      </c>
      <c r="G144" s="33"/>
      <c r="H144" s="34"/>
    </row>
    <row r="145" spans="1:8" s="2" customFormat="1" ht="16.899999999999999" customHeight="1">
      <c r="A145" s="33"/>
      <c r="B145" s="34"/>
      <c r="C145" s="220" t="s">
        <v>216</v>
      </c>
      <c r="D145" s="220" t="s">
        <v>217</v>
      </c>
      <c r="E145" s="18" t="s">
        <v>177</v>
      </c>
      <c r="F145" s="221">
        <v>70.245999999999995</v>
      </c>
      <c r="G145" s="33"/>
      <c r="H145" s="34"/>
    </row>
    <row r="146" spans="1:8" s="2" customFormat="1" ht="26.45" customHeight="1">
      <c r="A146" s="33"/>
      <c r="B146" s="34"/>
      <c r="C146" s="215" t="s">
        <v>1690</v>
      </c>
      <c r="D146" s="215" t="s">
        <v>98</v>
      </c>
      <c r="E146" s="33"/>
      <c r="F146" s="33"/>
      <c r="G146" s="33"/>
      <c r="H146" s="34"/>
    </row>
    <row r="147" spans="1:8" s="2" customFormat="1" ht="16.899999999999999" customHeight="1">
      <c r="A147" s="33"/>
      <c r="B147" s="34"/>
      <c r="C147" s="216" t="s">
        <v>103</v>
      </c>
      <c r="D147" s="217" t="s">
        <v>1</v>
      </c>
      <c r="E147" s="218" t="s">
        <v>1</v>
      </c>
      <c r="F147" s="219">
        <v>10.5</v>
      </c>
      <c r="G147" s="33"/>
      <c r="H147" s="34"/>
    </row>
    <row r="148" spans="1:8" s="2" customFormat="1" ht="16.899999999999999" customHeight="1">
      <c r="A148" s="33"/>
      <c r="B148" s="34"/>
      <c r="C148" s="220" t="s">
        <v>103</v>
      </c>
      <c r="D148" s="220" t="s">
        <v>1591</v>
      </c>
      <c r="E148" s="18" t="s">
        <v>1</v>
      </c>
      <c r="F148" s="221">
        <v>10.5</v>
      </c>
      <c r="G148" s="33"/>
      <c r="H148" s="34"/>
    </row>
    <row r="149" spans="1:8" s="2" customFormat="1" ht="16.899999999999999" customHeight="1">
      <c r="A149" s="33"/>
      <c r="B149" s="34"/>
      <c r="C149" s="222" t="s">
        <v>1688</v>
      </c>
      <c r="D149" s="33"/>
      <c r="E149" s="33"/>
      <c r="F149" s="33"/>
      <c r="G149" s="33"/>
      <c r="H149" s="34"/>
    </row>
    <row r="150" spans="1:8" s="2" customFormat="1" ht="22.5">
      <c r="A150" s="33"/>
      <c r="B150" s="34"/>
      <c r="C150" s="220" t="s">
        <v>1588</v>
      </c>
      <c r="D150" s="220" t="s">
        <v>1589</v>
      </c>
      <c r="E150" s="18" t="s">
        <v>177</v>
      </c>
      <c r="F150" s="221">
        <v>10.5</v>
      </c>
      <c r="G150" s="33"/>
      <c r="H150" s="34"/>
    </row>
    <row r="151" spans="1:8" s="2" customFormat="1" ht="22.5">
      <c r="A151" s="33"/>
      <c r="B151" s="34"/>
      <c r="C151" s="220" t="s">
        <v>204</v>
      </c>
      <c r="D151" s="220" t="s">
        <v>205</v>
      </c>
      <c r="E151" s="18" t="s">
        <v>177</v>
      </c>
      <c r="F151" s="221">
        <v>10.5</v>
      </c>
      <c r="G151" s="33"/>
      <c r="H151" s="34"/>
    </row>
    <row r="152" spans="1:8" s="2" customFormat="1" ht="22.5">
      <c r="A152" s="33"/>
      <c r="B152" s="34"/>
      <c r="C152" s="220" t="s">
        <v>211</v>
      </c>
      <c r="D152" s="220" t="s">
        <v>212</v>
      </c>
      <c r="E152" s="18" t="s">
        <v>177</v>
      </c>
      <c r="F152" s="221">
        <v>52.5</v>
      </c>
      <c r="G152" s="33"/>
      <c r="H152" s="34"/>
    </row>
    <row r="153" spans="1:8" s="2" customFormat="1" ht="22.5">
      <c r="A153" s="33"/>
      <c r="B153" s="34"/>
      <c r="C153" s="220" t="s">
        <v>221</v>
      </c>
      <c r="D153" s="220" t="s">
        <v>222</v>
      </c>
      <c r="E153" s="18" t="s">
        <v>223</v>
      </c>
      <c r="F153" s="221">
        <v>21</v>
      </c>
      <c r="G153" s="33"/>
      <c r="H153" s="34"/>
    </row>
    <row r="154" spans="1:8" s="2" customFormat="1" ht="16.899999999999999" customHeight="1">
      <c r="A154" s="33"/>
      <c r="B154" s="34"/>
      <c r="C154" s="220" t="s">
        <v>227</v>
      </c>
      <c r="D154" s="220" t="s">
        <v>228</v>
      </c>
      <c r="E154" s="18" t="s">
        <v>177</v>
      </c>
      <c r="F154" s="221">
        <v>10.5</v>
      </c>
      <c r="G154" s="33"/>
      <c r="H154" s="34"/>
    </row>
    <row r="155" spans="1:8" s="2" customFormat="1" ht="16.899999999999999" customHeight="1">
      <c r="A155" s="33"/>
      <c r="B155" s="34"/>
      <c r="C155" s="216" t="s">
        <v>1583</v>
      </c>
      <c r="D155" s="217" t="s">
        <v>1</v>
      </c>
      <c r="E155" s="218" t="s">
        <v>1</v>
      </c>
      <c r="F155" s="219">
        <v>70</v>
      </c>
      <c r="G155" s="33"/>
      <c r="H155" s="34"/>
    </row>
    <row r="156" spans="1:8" s="2" customFormat="1" ht="16.899999999999999" customHeight="1">
      <c r="A156" s="33"/>
      <c r="B156" s="34"/>
      <c r="C156" s="220" t="s">
        <v>1583</v>
      </c>
      <c r="D156" s="220" t="s">
        <v>1587</v>
      </c>
      <c r="E156" s="18" t="s">
        <v>1</v>
      </c>
      <c r="F156" s="221">
        <v>70</v>
      </c>
      <c r="G156" s="33"/>
      <c r="H156" s="34"/>
    </row>
    <row r="157" spans="1:8" s="2" customFormat="1" ht="16.899999999999999" customHeight="1">
      <c r="A157" s="33"/>
      <c r="B157" s="34"/>
      <c r="C157" s="222" t="s">
        <v>1688</v>
      </c>
      <c r="D157" s="33"/>
      <c r="E157" s="33"/>
      <c r="F157" s="33"/>
      <c r="G157" s="33"/>
      <c r="H157" s="34"/>
    </row>
    <row r="158" spans="1:8" s="2" customFormat="1" ht="16.899999999999999" customHeight="1">
      <c r="A158" s="33"/>
      <c r="B158" s="34"/>
      <c r="C158" s="220" t="s">
        <v>166</v>
      </c>
      <c r="D158" s="220" t="s">
        <v>167</v>
      </c>
      <c r="E158" s="18" t="s">
        <v>168</v>
      </c>
      <c r="F158" s="221">
        <v>70</v>
      </c>
      <c r="G158" s="33"/>
      <c r="H158" s="34"/>
    </row>
    <row r="159" spans="1:8" s="2" customFormat="1" ht="22.5">
      <c r="A159" s="33"/>
      <c r="B159" s="34"/>
      <c r="C159" s="220" t="s">
        <v>198</v>
      </c>
      <c r="D159" s="220" t="s">
        <v>199</v>
      </c>
      <c r="E159" s="18" t="s">
        <v>177</v>
      </c>
      <c r="F159" s="221">
        <v>11.5</v>
      </c>
      <c r="G159" s="33"/>
      <c r="H159" s="34"/>
    </row>
    <row r="160" spans="1:8" s="2" customFormat="1" ht="16.899999999999999" customHeight="1">
      <c r="A160" s="33"/>
      <c r="B160" s="34"/>
      <c r="C160" s="216" t="s">
        <v>110</v>
      </c>
      <c r="D160" s="217" t="s">
        <v>1</v>
      </c>
      <c r="E160" s="218" t="s">
        <v>1</v>
      </c>
      <c r="F160" s="219">
        <v>45</v>
      </c>
      <c r="G160" s="33"/>
      <c r="H160" s="34"/>
    </row>
    <row r="161" spans="1:8" s="2" customFormat="1" ht="16.899999999999999" customHeight="1">
      <c r="A161" s="33"/>
      <c r="B161" s="34"/>
      <c r="C161" s="220" t="s">
        <v>110</v>
      </c>
      <c r="D161" s="220" t="s">
        <v>434</v>
      </c>
      <c r="E161" s="18" t="s">
        <v>1</v>
      </c>
      <c r="F161" s="221">
        <v>45</v>
      </c>
      <c r="G161" s="33"/>
      <c r="H161" s="34"/>
    </row>
    <row r="162" spans="1:8" s="2" customFormat="1" ht="16.899999999999999" customHeight="1">
      <c r="A162" s="33"/>
      <c r="B162" s="34"/>
      <c r="C162" s="222" t="s">
        <v>1688</v>
      </c>
      <c r="D162" s="33"/>
      <c r="E162" s="33"/>
      <c r="F162" s="33"/>
      <c r="G162" s="33"/>
      <c r="H162" s="34"/>
    </row>
    <row r="163" spans="1:8" s="2" customFormat="1" ht="16.899999999999999" customHeight="1">
      <c r="A163" s="33"/>
      <c r="B163" s="34"/>
      <c r="C163" s="220" t="s">
        <v>1602</v>
      </c>
      <c r="D163" s="220" t="s">
        <v>1603</v>
      </c>
      <c r="E163" s="18" t="s">
        <v>168</v>
      </c>
      <c r="F163" s="221">
        <v>45</v>
      </c>
      <c r="G163" s="33"/>
      <c r="H163" s="34"/>
    </row>
    <row r="164" spans="1:8" s="2" customFormat="1" ht="22.5">
      <c r="A164" s="33"/>
      <c r="B164" s="34"/>
      <c r="C164" s="220" t="s">
        <v>198</v>
      </c>
      <c r="D164" s="220" t="s">
        <v>199</v>
      </c>
      <c r="E164" s="18" t="s">
        <v>177</v>
      </c>
      <c r="F164" s="221">
        <v>11.5</v>
      </c>
      <c r="G164" s="33"/>
      <c r="H164" s="34"/>
    </row>
    <row r="165" spans="1:8" s="2" customFormat="1" ht="16.899999999999999" customHeight="1">
      <c r="A165" s="33"/>
      <c r="B165" s="34"/>
      <c r="C165" s="220" t="s">
        <v>216</v>
      </c>
      <c r="D165" s="220" t="s">
        <v>217</v>
      </c>
      <c r="E165" s="18" t="s">
        <v>177</v>
      </c>
      <c r="F165" s="221">
        <v>4.5</v>
      </c>
      <c r="G165" s="33"/>
      <c r="H165" s="34"/>
    </row>
    <row r="166" spans="1:8" s="2" customFormat="1" ht="16.899999999999999" customHeight="1">
      <c r="A166" s="33"/>
      <c r="B166" s="34"/>
      <c r="C166" s="220" t="s">
        <v>1609</v>
      </c>
      <c r="D166" s="220" t="s">
        <v>1610</v>
      </c>
      <c r="E166" s="18" t="s">
        <v>168</v>
      </c>
      <c r="F166" s="221">
        <v>45</v>
      </c>
      <c r="G166" s="33"/>
      <c r="H166" s="34"/>
    </row>
    <row r="167" spans="1:8" s="2" customFormat="1" ht="16.899999999999999" customHeight="1">
      <c r="A167" s="33"/>
      <c r="B167" s="34"/>
      <c r="C167" s="220" t="s">
        <v>1617</v>
      </c>
      <c r="D167" s="220" t="s">
        <v>1618</v>
      </c>
      <c r="E167" s="18" t="s">
        <v>168</v>
      </c>
      <c r="F167" s="221">
        <v>45</v>
      </c>
      <c r="G167" s="33"/>
      <c r="H167" s="34"/>
    </row>
    <row r="168" spans="1:8" s="2" customFormat="1" ht="16.899999999999999" customHeight="1">
      <c r="A168" s="33"/>
      <c r="B168" s="34"/>
      <c r="C168" s="220" t="s">
        <v>1620</v>
      </c>
      <c r="D168" s="220" t="s">
        <v>1621</v>
      </c>
      <c r="E168" s="18" t="s">
        <v>168</v>
      </c>
      <c r="F168" s="221">
        <v>45</v>
      </c>
      <c r="G168" s="33"/>
      <c r="H168" s="34"/>
    </row>
    <row r="169" spans="1:8" s="2" customFormat="1" ht="7.35" customHeight="1">
      <c r="A169" s="33"/>
      <c r="B169" s="48"/>
      <c r="C169" s="49"/>
      <c r="D169" s="49"/>
      <c r="E169" s="49"/>
      <c r="F169" s="49"/>
      <c r="G169" s="49"/>
      <c r="H169" s="34"/>
    </row>
    <row r="170" spans="1:8" s="2" customFormat="1" ht="11.25">
      <c r="A170" s="33"/>
      <c r="B170" s="33"/>
      <c r="C170" s="33"/>
      <c r="D170" s="33"/>
      <c r="E170" s="33"/>
      <c r="F170" s="33"/>
      <c r="G170" s="33"/>
      <c r="H170" s="33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D1.1.1 - Architektonicko ...</vt:lpstr>
      <vt:lpstr>D1.1.4.1 - Zdravotechnika</vt:lpstr>
      <vt:lpstr>D1.1.4.2 - Elektroinstalace</vt:lpstr>
      <vt:lpstr>02 - Chodník a terénní úp...</vt:lpstr>
      <vt:lpstr>03 - Vedlejší rozpočtové ...</vt:lpstr>
      <vt:lpstr>Seznam figur</vt:lpstr>
      <vt:lpstr>'02 - Chodník a terénní úp...'!Názvy_tisku</vt:lpstr>
      <vt:lpstr>'03 - Vedlejší rozpočtové ...'!Názvy_tisku</vt:lpstr>
      <vt:lpstr>'D1.1.1 - Architektonicko ...'!Názvy_tisku</vt:lpstr>
      <vt:lpstr>'D1.1.4.1 - Zdravotechnika'!Názvy_tisku</vt:lpstr>
      <vt:lpstr>'D1.1.4.2 - Elektroinstalace'!Názvy_tisku</vt:lpstr>
      <vt:lpstr>'Rekapitulace stavby'!Názvy_tisku</vt:lpstr>
      <vt:lpstr>'Seznam figur'!Názvy_tisku</vt:lpstr>
      <vt:lpstr>'02 - Chodník a terénní úp...'!Oblast_tisku</vt:lpstr>
      <vt:lpstr>'03 - Vedlejší rozpočtové ...'!Oblast_tisku</vt:lpstr>
      <vt:lpstr>'D1.1.1 - Architektonicko ...'!Oblast_tisku</vt:lpstr>
      <vt:lpstr>'D1.1.4.1 - Zdravotechnika'!Oblast_tisku</vt:lpstr>
      <vt:lpstr>'D1.1.4.2 - Elektroinstalace'!Oblast_tisku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fajfr</cp:lastModifiedBy>
  <dcterms:created xsi:type="dcterms:W3CDTF">2021-09-13T13:18:27Z</dcterms:created>
  <dcterms:modified xsi:type="dcterms:W3CDTF">2021-09-13T13:18:52Z</dcterms:modified>
</cp:coreProperties>
</file>