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72" activeTab="0"/>
  </bookViews>
  <sheets>
    <sheet name="Rekapitulace stavby" sheetId="1" r:id="rId1"/>
    <sheet name="OVN 1 - Ostatní vedlejší ..." sheetId="2" r:id="rId2"/>
    <sheet name="SO 101.a - Společný pás" sheetId="3" r:id="rId3"/>
    <sheet name="SO 102.a - Obnova vozovky" sheetId="4" r:id="rId4"/>
    <sheet name="SO 301.a - Úprava uličníc..." sheetId="5" r:id="rId5"/>
    <sheet name="OVN 2 - Ostatní vedlejší ..." sheetId="6" r:id="rId6"/>
    <sheet name="SO 101.b - Chodníky" sheetId="7" r:id="rId7"/>
    <sheet name="SO 102.b - Obnova vozovky" sheetId="8" r:id="rId8"/>
    <sheet name="SO 301.b - Úprava uličníc..." sheetId="9" r:id="rId9"/>
  </sheets>
  <definedNames>
    <definedName name="_xlnm._FilterDatabase" localSheetId="1" hidden="1">'OVN 1 - Ostatní vedlejší ...'!$C$121:$K$148</definedName>
    <definedName name="_xlnm._FilterDatabase" localSheetId="5" hidden="1">'OVN 2 - Ostatní vedlejší ...'!$C$120:$K$127</definedName>
    <definedName name="_xlnm._FilterDatabase" localSheetId="2" hidden="1">'SO 101.a - Společný pás'!$C$126:$K$371</definedName>
    <definedName name="_xlnm._FilterDatabase" localSheetId="6" hidden="1">'SO 101.b - Chodníky'!$C$125:$K$327</definedName>
    <definedName name="_xlnm._FilterDatabase" localSheetId="3" hidden="1">'SO 102.a - Obnova vozovky'!$C$125:$K$204</definedName>
    <definedName name="_xlnm._FilterDatabase" localSheetId="7" hidden="1">'SO 102.b - Obnova vozovky'!$C$125:$K$274</definedName>
    <definedName name="_xlnm._FilterDatabase" localSheetId="4" hidden="1">'SO 301.a - Úprava uličníc...'!$C$124:$K$199</definedName>
    <definedName name="_xlnm._FilterDatabase" localSheetId="8" hidden="1">'SO 301.b - Úprava uličníc...'!$C$124:$K$187</definedName>
    <definedName name="_xlnm.Print_Area" localSheetId="1">'OVN 1 - Ostatní vedlejší ...'!$C$4:$J$76,'OVN 1 - Ostatní vedlejší ...'!$C$82:$J$101,'OVN 1 - Ostatní vedlejší ...'!$C$107:$K$148</definedName>
    <definedName name="_xlnm.Print_Area" localSheetId="5">'OVN 2 - Ostatní vedlejší ...'!$C$4:$J$76,'OVN 2 - Ostatní vedlejší ...'!$C$82:$J$100,'OVN 2 - Ostatní vedlejší ...'!$C$106:$K$127</definedName>
    <definedName name="_xlnm.Print_Area" localSheetId="0">'Rekapitulace stavby'!$D$4:$AO$76,'Rekapitulace stavby'!$C$82:$AQ$105</definedName>
    <definedName name="_xlnm.Print_Area" localSheetId="2">'SO 101.a - Společný pás'!$C$4:$J$76,'SO 101.a - Společný pás'!$C$82:$J$106,'SO 101.a - Společný pás'!$C$112:$K$371</definedName>
    <definedName name="_xlnm.Print_Area" localSheetId="6">'SO 101.b - Chodníky'!$C$4:$J$76,'SO 101.b - Chodníky'!$C$82:$J$105,'SO 101.b - Chodníky'!$C$111:$K$327</definedName>
    <definedName name="_xlnm.Print_Area" localSheetId="3">'SO 102.a - Obnova vozovky'!$C$4:$J$76,'SO 102.a - Obnova vozovky'!$C$82:$J$105,'SO 102.a - Obnova vozovky'!$C$111:$K$204</definedName>
    <definedName name="_xlnm.Print_Area" localSheetId="7">'SO 102.b - Obnova vozovky'!$C$4:$J$76,'SO 102.b - Obnova vozovky'!$C$82:$J$105,'SO 102.b - Obnova vozovky'!$C$111:$K$274</definedName>
    <definedName name="_xlnm.Print_Area" localSheetId="4">'SO 301.a - Úprava uličníc...'!$C$4:$J$76,'SO 301.a - Úprava uličníc...'!$C$82:$J$104,'SO 301.a - Úprava uličníc...'!$C$110:$K$199</definedName>
    <definedName name="_xlnm.Print_Area" localSheetId="8">'SO 301.b - Úprava uličníc...'!$C$4:$J$76,'SO 301.b - Úprava uličníc...'!$C$82:$J$104,'SO 301.b - Úprava uličníc...'!$C$110:$K$187</definedName>
    <definedName name="_xlnm.Print_Titles" localSheetId="0">'Rekapitulace stavby'!$92:$92</definedName>
    <definedName name="_xlnm.Print_Titles" localSheetId="1">'OVN 1 - Ostatní vedlejší ...'!$121:$121</definedName>
    <definedName name="_xlnm.Print_Titles" localSheetId="2">'SO 101.a - Společný pás'!$126:$126</definedName>
    <definedName name="_xlnm.Print_Titles" localSheetId="3">'SO 102.a - Obnova vozovky'!$125:$125</definedName>
    <definedName name="_xlnm.Print_Titles" localSheetId="4">'SO 301.a - Úprava uličníc...'!$124:$124</definedName>
    <definedName name="_xlnm.Print_Titles" localSheetId="5">'OVN 2 - Ostatní vedlejší ...'!$120:$120</definedName>
    <definedName name="_xlnm.Print_Titles" localSheetId="6">'SO 101.b - Chodníky'!$125:$125</definedName>
    <definedName name="_xlnm.Print_Titles" localSheetId="7">'SO 102.b - Obnova vozovky'!$125:$125</definedName>
    <definedName name="_xlnm.Print_Titles" localSheetId="8">'SO 301.b - Úprava uličníc...'!$124:$124</definedName>
  </definedNames>
  <calcPr calcId="152511"/>
</workbook>
</file>

<file path=xl/sharedStrings.xml><?xml version="1.0" encoding="utf-8"?>
<sst xmlns="http://schemas.openxmlformats.org/spreadsheetml/2006/main" count="9942" uniqueCount="897">
  <si>
    <t>Export Komplet</t>
  </si>
  <si>
    <t/>
  </si>
  <si>
    <t>2.0</t>
  </si>
  <si>
    <t>ZAMOK</t>
  </si>
  <si>
    <t>False</t>
  </si>
  <si>
    <t>{43a93b82-d7b5-46a0-8982-f9b92bb13e44}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</si>
  <si>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</si>
  <si>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</si>
  <si>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</si>
  <si>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</si>
  <si>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</si>
  <si>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</si>
  <si>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</si>
  <si>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</si>
  <si>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3115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</si>
  <si>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</si>
  <si>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</si>
  <si>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Společný pás pro cyklisty a chodce na ul. Záhumení a chodníky na ul. Krásenská</t>
  </si>
  <si>
    <t>KSO:</t>
  </si>
  <si>
    <t>CC-CZ:</t>
  </si>
  <si>
    <t>Místo:</t>
  </si>
  <si>
    <t>Valašské Meziříčí</t>
  </si>
  <si>
    <t>Datum:</t>
  </si>
  <si>
    <t>25. 1. 2022</t>
  </si>
  <si>
    <t>Zadavatel:</t>
  </si>
  <si>
    <t>IČ:</t>
  </si>
  <si>
    <t>00304387</t>
  </si>
  <si>
    <t>Město Valašské Meziříčí</t>
  </si>
  <si>
    <t>DIČ:</t>
  </si>
  <si>
    <t>CZ00304387</t>
  </si>
  <si>
    <t>Uchazeč:</t>
  </si>
  <si>
    <t>Vyplň údaj</t>
  </si>
  <si>
    <t>Projektant:</t>
  </si>
  <si>
    <t>05762669</t>
  </si>
  <si>
    <t>True</t>
  </si>
  <si>
    <t>via-pds s.r.o.</t>
  </si>
  <si>
    <t>CZ05762669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</si>
  <si>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</si>
  <si>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</si>
  <si>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</si>
  <si>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</si>
  <si>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</si>
  <si>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</si>
  <si>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</si>
  <si>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</si>
  <si>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</si>
  <si>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</si>
  <si>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</si>
  <si>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</si>
  <si>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</si>
  <si>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</si>
  <si>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</si>
  <si>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</si>
  <si>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</si>
  <si>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</si>
  <si>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</si>
  <si>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</si>
  <si>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</si>
  <si>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</si>
  <si>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</si>
  <si>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</si>
  <si>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</si>
  <si>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</si>
  <si>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</si>
  <si>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</si>
  <si>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</si>
  <si>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</si>
  <si>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</si>
  <si>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</si>
  <si>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</si>
  <si>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</si>
  <si>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</si>
  <si>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</si>
  <si>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</si>
  <si>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</si>
  <si>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</si>
  <si>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</si>
  <si>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</si>
  <si>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</si>
  <si>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</si>
  <si>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</si>
  <si>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</si>
  <si>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</si>
  <si>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</si>
  <si>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</si>
  <si>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Uznatelné náklady</t>
  </si>
  <si>
    <t>STA</t>
  </si>
  <si>
    <t>1</t>
  </si>
  <si>
    <t>{f9a3e2d3-748a-4577-85ee-f1b4a3ab654a}</t>
  </si>
  <si>
    <t>2</t>
  </si>
  <si>
    <t>/</t>
  </si>
  <si>
    <t>OVN 1</t>
  </si>
  <si>
    <t>Ostatní vedlejší náklady</t>
  </si>
  <si>
    <t>Soupis</t>
  </si>
  <si>
    <t>{ee305cb8-636f-4489-8e79-17e3df14aa70}</t>
  </si>
  <si>
    <t>SO 101.a</t>
  </si>
  <si>
    <t>Společný pás</t>
  </si>
  <si>
    <t>{26610a8a-b602-4d3d-a0ee-b041275626cc}</t>
  </si>
  <si>
    <t>SO 102.a</t>
  </si>
  <si>
    <t>Obnova vozovky</t>
  </si>
  <si>
    <t>{0984e967-2610-487d-ad76-d072c63f7e75}</t>
  </si>
  <si>
    <t>SO 301.a</t>
  </si>
  <si>
    <t>Úprava uličních vpustí</t>
  </si>
  <si>
    <t>{c7b619ad-bd9d-43d0-8208-fca270094173}</t>
  </si>
  <si>
    <t>02</t>
  </si>
  <si>
    <t>Neuznatelné náklady</t>
  </si>
  <si>
    <t>{90705e42-b201-41d5-8583-d4a9543750b0}</t>
  </si>
  <si>
    <t>OVN 2</t>
  </si>
  <si>
    <t>{f61f3cd8-a0e1-46c2-bcc0-8fd101fcb14b}</t>
  </si>
  <si>
    <t>SO 101.b</t>
  </si>
  <si>
    <t>Chodníky</t>
  </si>
  <si>
    <t>{d3b1d94e-25ac-46cc-bac0-e6bf6a0022e2}</t>
  </si>
  <si>
    <t>SO 102.b</t>
  </si>
  <si>
    <t>{8ef236ee-6355-42cb-9ea4-05ed5cb44a80}</t>
  </si>
  <si>
    <t>SO 301.b</t>
  </si>
  <si>
    <t>{0634a890-ac0f-48c1-86cd-076e2825f8b5}</t>
  </si>
  <si>
    <t>KRYCÍ LIST SOUPISU PRACÍ</t>
  </si>
  <si>
    <t>Objekt:</t>
  </si>
  <si>
    <t>01 - Uznatelné náklady</t>
  </si>
  <si>
    <t>Soupis:</t>
  </si>
  <si>
    <t>OVN 1 - Ostatní vedlejší náklady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</si>
  <si>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</si>
  <si>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</si>
  <si>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</si>
  <si>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</si>
  <si>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</si>
  <si>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</si>
  <si>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</si>
  <si>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</si>
  <si>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</si>
  <si>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</si>
  <si>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</si>
  <si>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</si>
  <si>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</si>
  <si>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</si>
  <si>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</si>
  <si>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</si>
  <si>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</si>
  <si>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</si>
  <si>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</si>
  <si>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</si>
  <si>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</si>
  <si>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</si>
  <si>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</si>
  <si>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</si>
  <si>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</si>
  <si>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012103000</t>
  </si>
  <si>
    <t>Geodetické práce před výstavbou</t>
  </si>
  <si>
    <t>soubor</t>
  </si>
  <si>
    <t>CS ÚRS 2020 01</t>
  </si>
  <si>
    <t>1024</t>
  </si>
  <si>
    <t>-718629851</t>
  </si>
  <si>
    <t>P</t>
  </si>
  <si>
    <t>Poznámka k položce:
- vytyčení stávajících inženýrských sítí
- zajištění vytyčení hranic sousedních pozemků</t>
  </si>
  <si>
    <t>012303000</t>
  </si>
  <si>
    <t>Geodetické práce po výstavbě</t>
  </si>
  <si>
    <t>-98159133</t>
  </si>
  <si>
    <t>Poznámka k položce:
zaměření skutečného provedení stavby na podkladě aktuální katastrální mapy – 4x v tištěné podobě a 2x v digitální podobě včetně protokolu o akceptaci zakázky</t>
  </si>
  <si>
    <t>3</t>
  </si>
  <si>
    <t>012303000.1</t>
  </si>
  <si>
    <t>Geodetické práce po výstavbě - geometrický plán</t>
  </si>
  <si>
    <t>CA ÚRS 2020 01</t>
  </si>
  <si>
    <t>937094629</t>
  </si>
  <si>
    <t>Poznámka k položce:
geometrický plán dokončené stavby, GPL pro vymezení rozsahu věcného břemene a GPL pro rozdělení pozemků, apod., v tištěné podobě dle potřeby, min. však 6x</t>
  </si>
  <si>
    <t>013254000</t>
  </si>
  <si>
    <t>Dokumentace skutečného provedení stavby</t>
  </si>
  <si>
    <t>188989282</t>
  </si>
  <si>
    <t>Poznámka k položce:
dokumentace skutečného provedení stavby – 2x v tištěné podobě a 2x v digitální podobě ve formátu PDF</t>
  </si>
  <si>
    <t>5</t>
  </si>
  <si>
    <t>034503000</t>
  </si>
  <si>
    <t>Informační tabule na staveništi</t>
  </si>
  <si>
    <t>-106035859</t>
  </si>
  <si>
    <t>Poznámka k položce:
výroba a osazení v místě stavby informační tabule o stavbě a v případě dotační akce s logem poskytovatele dotace, příspěvku</t>
  </si>
  <si>
    <t>6</t>
  </si>
  <si>
    <t>042503000</t>
  </si>
  <si>
    <t>Plán BOZP na staveništi</t>
  </si>
  <si>
    <t>136191640</t>
  </si>
  <si>
    <t>Poznámka k položce:
zabezpečení bezpečnosti a hygieny práce</t>
  </si>
  <si>
    <t>7</t>
  </si>
  <si>
    <t>043103000</t>
  </si>
  <si>
    <t>Zkoušky bez rozlišení</t>
  </si>
  <si>
    <t>-236142224</t>
  </si>
  <si>
    <t>Poznámka k položce:
- zajištění všech nutných zkoušek (kontrolní odvrt, 3 x zkouška únosnosti),
- certifikáty a prohlášení o shodě použitých materiálů a výrobků,
- v případě SO kanalizace monitoring kanalizace se záznamem na DVD nosič a tlakové zkoušky
- v případě SO veřejné osvětlení revizní zprávu</t>
  </si>
  <si>
    <t>8</t>
  </si>
  <si>
    <t>049103000</t>
  </si>
  <si>
    <t>Náklady vzniklé v souvislosti s realizací stavby</t>
  </si>
  <si>
    <t>-2131727426</t>
  </si>
  <si>
    <t>Poznámka k položce:
- informování o zahájení stavby dotčené orgány a správce sítí v souladu s jejich vyjádřeními a stanovisky a splnění ostatních podmínek z těchto vyjádření vyplývající
- informování majitelů sousedních nemovitostí o zahájení stavby a projednání technického provedení díla s vlastníky sousedních nemovitostí v blízkosti těchto nemovitostí včetně sjezdů na nemovitosti, o tomto provést zápis
- opatření k ochraně životního prostředí</t>
  </si>
  <si>
    <t>9</t>
  </si>
  <si>
    <t>049303000</t>
  </si>
  <si>
    <t>Náklady vzniklé v souvislosti s předáním stavby</t>
  </si>
  <si>
    <t>-317937964</t>
  </si>
  <si>
    <t>Poznámka k položce:
- účast na řízení stavebního úřadu o užívání dokončené stavby, případně o vydání kolaudačního souhlasu a odstranění případných vad zjištěných stavebním úřadem v daném řízení
- po dokončení prací předávací protokol o předání a převzetí dotčených pozemků třetích osob
- protokol o řádném provedení stavby dle schválené projektové dokumentace; doklad o nakládání s odpady</t>
  </si>
  <si>
    <t>10</t>
  </si>
  <si>
    <t>072103001</t>
  </si>
  <si>
    <t>Projednání DIO a zajištění DIR komunikace</t>
  </si>
  <si>
    <t>-1060410211</t>
  </si>
  <si>
    <t>Poznámka k položce:
zajištění potřebných povolení k realizaci stavby (zvláštní užívání komunikace, přechodné dopravní značení, uzavírky a objížďky, apod., včetně všech poplatků s tímto spojených) a montáž a demontáž přechodného dopravního značení</t>
  </si>
  <si>
    <t>11</t>
  </si>
  <si>
    <t>094002000</t>
  </si>
  <si>
    <t>Ostatní náklady související s výstavbou</t>
  </si>
  <si>
    <t>-380972774</t>
  </si>
  <si>
    <t>Poznámka k položce:
- uvedení všech povrchů dotčených prováděním díla do původního stavu
- spotřeba médií (např. energií vody)</t>
  </si>
  <si>
    <t>VRN</t>
  </si>
  <si>
    <t>Vedlejší rozpočtové náklady</t>
  </si>
  <si>
    <t>12</t>
  </si>
  <si>
    <t>032903000</t>
  </si>
  <si>
    <t>Vybudování, zprovoznění, vlastní provoz, údržba, likvidace a vyklizení zařízení staveniště</t>
  </si>
  <si>
    <t>700371748</t>
  </si>
  <si>
    <t>Poznámka k položce:
Náklady na energie pro ZS včetně dodávky vody pro mechanizaci, ostraha a oplocení zařízení staveniště.</t>
  </si>
  <si>
    <t>SO 101.a - Společný pás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</si>
  <si>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</si>
  <si>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</si>
  <si>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</si>
  <si>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</si>
  <si>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</si>
  <si>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</si>
  <si>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</si>
  <si>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</si>
  <si>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</si>
  <si>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</si>
  <si>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113106132</t>
  </si>
  <si>
    <t>Rozebrání dlažeb z betonových nebo kamenných dlaždic komunikací pro pěší strojně pl do 50 m2</t>
  </si>
  <si>
    <t>m2</t>
  </si>
  <si>
    <t>862172140</t>
  </si>
  <si>
    <t>VV</t>
  </si>
  <si>
    <t>"rozebrání stáv.chodníku/sjezdu z bet. dlažby vč. odstranění lože a podkladu =" 39,0</t>
  </si>
  <si>
    <t>Součet</t>
  </si>
  <si>
    <t>113107172</t>
  </si>
  <si>
    <t>Odstranění podkladu z betonu prostého tl 300 mm strojně pl přes 50 do 200 m2</t>
  </si>
  <si>
    <t>-1374116349</t>
  </si>
  <si>
    <t>odstranění stávajícího chodníku z živičným krytem</t>
  </si>
  <si>
    <t>"odstranění podkladu v tl. 20 cm chodníku s živičným krytem =" 74,0</t>
  </si>
  <si>
    <t>113107181</t>
  </si>
  <si>
    <t>Odstranění podkladu živičného tl 50 mm strojně pl přes 50 do 200 m2</t>
  </si>
  <si>
    <t>1622208831</t>
  </si>
  <si>
    <t>"odstranění stávajícího chodníku s živičným krytem, odhad.tl. 5 cm =" 74,0</t>
  </si>
  <si>
    <t>113107243</t>
  </si>
  <si>
    <t>Odstranění podkladu živičného tl 150 mm strojně pl přes 200 m2</t>
  </si>
  <si>
    <t>-1285245976</t>
  </si>
  <si>
    <t>"odstranění stávající asf. vozovky v místě nového chodníku  v tl. 0,15m =" 711,0</t>
  </si>
  <si>
    <t>113107322</t>
  </si>
  <si>
    <t>Odstranění podkladu z kameniva drceného tl 200 mm strojně pl do 50 m2</t>
  </si>
  <si>
    <t>205996590</t>
  </si>
  <si>
    <t>"rozebrání stávajícího chodníku/sjezdu z bet. dlažby-odstranění podkladu = " 39,0</t>
  </si>
  <si>
    <t>113107332</t>
  </si>
  <si>
    <t>Odstranění podkladu z betonu prostého tl 300 mm strojně pl do 50 m2</t>
  </si>
  <si>
    <t>-969673326</t>
  </si>
  <si>
    <t>výšková úprava bet. povrchu v místě vstupu na dopr. hřiště</t>
  </si>
  <si>
    <t>"vybourání bet. povrchu hl. 0,25m, vč. likvidace =" 2,5</t>
  </si>
  <si>
    <t>"Součet</t>
  </si>
  <si>
    <t>113154113</t>
  </si>
  <si>
    <t>Frézování živičného krytu tl 50 mm pruh š 0,5 m pl do 500 m2 bez překážek v trase</t>
  </si>
  <si>
    <t>1348095957</t>
  </si>
  <si>
    <t>obnova vjezdu s asf. vozovkou v místě parkování pod estakádou u dopr. hřiště</t>
  </si>
  <si>
    <t>"frézování prom. tl. 0,00 - 0,10m =" 37,0</t>
  </si>
  <si>
    <t>113202111</t>
  </si>
  <si>
    <t>Vytrhání obrub krajníků obrubníků stojatých</t>
  </si>
  <si>
    <t>m</t>
  </si>
  <si>
    <t>1331699897</t>
  </si>
  <si>
    <t>"odstranění stáv. bet. obrubníku 15/25 =" 50,5</t>
  </si>
  <si>
    <t>"odstranění stáv. bet. obrubníku KS3 =" 192,0</t>
  </si>
  <si>
    <t>113204111</t>
  </si>
  <si>
    <t>Vytrhání obrub záhonových</t>
  </si>
  <si>
    <t>834539259</t>
  </si>
  <si>
    <t>"odstranění stáv. bet. obrubníku 5/20 =" 66,50</t>
  </si>
  <si>
    <t>121151103</t>
  </si>
  <si>
    <t>Sejmutí ornice plochy do 100 m2 tl vrstvy do 200 mm strojně</t>
  </si>
  <si>
    <t>-2131090572</t>
  </si>
  <si>
    <t>"sejmutí ornice v tl. 0,10 m =" 55,0</t>
  </si>
  <si>
    <t>132251103</t>
  </si>
  <si>
    <t>Hloubení rýh nezapažených  š do 800 mm v hornině třídy těžitelnosti I, skupiny 3 objem do 100 m3 strojně</t>
  </si>
  <si>
    <t>m3</t>
  </si>
  <si>
    <t>1020805221</t>
  </si>
  <si>
    <t>"výkop pro palisádu (odvoz na skládku) =" 6,72</t>
  </si>
  <si>
    <t>162651111</t>
  </si>
  <si>
    <t>Vodorovné přemístění do 4000 m výkopku/sypaniny z horniny třídy těžitelnosti I, skupiny 1 až 3</t>
  </si>
  <si>
    <t>-241387386</t>
  </si>
  <si>
    <t>"odvoz sejmuté ornice na mezideponii =" 0,1*55,0</t>
  </si>
  <si>
    <t>"dovoz ornice z mezideponie =" 0,1*60,0</t>
  </si>
  <si>
    <t>13</t>
  </si>
  <si>
    <t>162751117</t>
  </si>
  <si>
    <t>Vodorovné přemístění do 10000 m výkopku/sypaniny z horniny třídy těžitelnosti I, skupiny 1 až 3</t>
  </si>
  <si>
    <t>1073853881</t>
  </si>
  <si>
    <t>"přebytečná zemina z výkopu pro palisády =" 6,72</t>
  </si>
  <si>
    <t>14</t>
  </si>
  <si>
    <t>162751119</t>
  </si>
  <si>
    <t>Příplatek k vodorovnému přemístění výkopku/sypaniny z horniny třídy těžitelnosti I, skupiny 1 až 3 ZKD 1000 m přes 10000 m</t>
  </si>
  <si>
    <t>1002263519</t>
  </si>
  <si>
    <t>předpokládaná vzdálenost 15 km</t>
  </si>
  <si>
    <t>"přebytečná zemina z výkopů =" (15-10)*6,72</t>
  </si>
  <si>
    <t>167151101</t>
  </si>
  <si>
    <t>Nakládání výkopku z hornin třídy těžitelnosti I, skupiny 1 až 3 do 100 m3</t>
  </si>
  <si>
    <t>496501405</t>
  </si>
  <si>
    <t>"naložení ornice na mezideponii pro zpětné ohumusování =" 0,10*60,0</t>
  </si>
  <si>
    <t>16</t>
  </si>
  <si>
    <t>171201231</t>
  </si>
  <si>
    <t>Poplatek za uložení zeminy a kamení na recyklační skládce (skládkovné) kód odpadu 17 05 04</t>
  </si>
  <si>
    <t>t</t>
  </si>
  <si>
    <t>178352141</t>
  </si>
  <si>
    <t>"přebytečná zemina z výkopů =" 1,65*6,72</t>
  </si>
  <si>
    <t>17</t>
  </si>
  <si>
    <t>171251201</t>
  </si>
  <si>
    <t>Uložení sypaniny na skládky nebo meziskládky</t>
  </si>
  <si>
    <t>1333165609</t>
  </si>
  <si>
    <t>"přebytečná zemina z výkopů =" 6,72</t>
  </si>
  <si>
    <t>18</t>
  </si>
  <si>
    <t>181152302</t>
  </si>
  <si>
    <t>Úprava pláně pro silnice a dálnice v zářezech se zhutněním</t>
  </si>
  <si>
    <t>164674684</t>
  </si>
  <si>
    <t>"zemní pláň nového chodníku =" 907,0</t>
  </si>
  <si>
    <t>"obnova vjezdu z bet.dlažby =" 50,0</t>
  </si>
  <si>
    <t>19</t>
  </si>
  <si>
    <t>181351103</t>
  </si>
  <si>
    <t>Rozprostření ornice tl vrstvy do 200 mm pl do 500 m2 v rovině nebo ve svahu do 1:5 strojně</t>
  </si>
  <si>
    <t>-1746564801</t>
  </si>
  <si>
    <t>úprava ploch, ohumusování v tl. 100 mm</t>
  </si>
  <si>
    <t>"obnova dotčených ploch =" 60,0</t>
  </si>
  <si>
    <t>20</t>
  </si>
  <si>
    <t>183403114</t>
  </si>
  <si>
    <t>Obdělání půdy kultivátorováním v rovině a svahu do 1:5</t>
  </si>
  <si>
    <t>772079373</t>
  </si>
  <si>
    <t>183403153</t>
  </si>
  <si>
    <t>Obdělání půdy hrabáním v rovině a svahu do 1:5</t>
  </si>
  <si>
    <t>534043545</t>
  </si>
  <si>
    <t>22</t>
  </si>
  <si>
    <t>183403161</t>
  </si>
  <si>
    <t>Obdělání půdy válením v rovině a svahu do 1:5</t>
  </si>
  <si>
    <t>-1517626199</t>
  </si>
  <si>
    <t>Svislé a kompletní konstrukce</t>
  </si>
  <si>
    <t>23</t>
  </si>
  <si>
    <t>339921112</t>
  </si>
  <si>
    <t>Osazování betonových palisád do betonového základu jednotlivě výšky prvku přes 0,5 do 1 m</t>
  </si>
  <si>
    <t>kus</t>
  </si>
  <si>
    <t>-1420859973</t>
  </si>
  <si>
    <t>"nová palisáda z bet. prvků š. 0,2m (max. výška 0,35 m) =" 21,0</t>
  </si>
  <si>
    <t>24</t>
  </si>
  <si>
    <t>M</t>
  </si>
  <si>
    <t>59228413</t>
  </si>
  <si>
    <t>palisáda betonová tyčová půlkulatá přírodní 175x200x800mm</t>
  </si>
  <si>
    <t>-1116354177</t>
  </si>
  <si>
    <t>"spotřeba =" 21,0/0,175*1,01</t>
  </si>
  <si>
    <t>Komunikace pozemní</t>
  </si>
  <si>
    <t>25</t>
  </si>
  <si>
    <t>564851111</t>
  </si>
  <si>
    <t>Podklad ze štěrkodrtě ŠD tl 150 mm</t>
  </si>
  <si>
    <t>-803495761</t>
  </si>
  <si>
    <t>chodník - dlažba 60 mm</t>
  </si>
  <si>
    <t>"bet. dlažba 10/20 =" 471,0</t>
  </si>
  <si>
    <t>Mezisoučet</t>
  </si>
  <si>
    <t>nové chodníky v místě vjezdů - dlažba 80 mm</t>
  </si>
  <si>
    <t>"bet. dlažba 10/20 =" 268,3</t>
  </si>
  <si>
    <t>"rovinná bet. dlažba 25/25 =" 51,6</t>
  </si>
  <si>
    <t>"reliéfní bet. dlažba 10/20 =" 46,9</t>
  </si>
  <si>
    <t>" bet. dlažba umělé vodící linie =" 10,6</t>
  </si>
  <si>
    <t>26</t>
  </si>
  <si>
    <t>573231106</t>
  </si>
  <si>
    <t>Postřik živičný spojovací ze silniční emulze v množství 0,30 kg/m2</t>
  </si>
  <si>
    <t>-1980587276</t>
  </si>
  <si>
    <t>"pod obrusnou vrstvu =" 37,0</t>
  </si>
  <si>
    <t>"pod ložnou vrstvu =" 37,0</t>
  </si>
  <si>
    <t>27</t>
  </si>
  <si>
    <t>577144111</t>
  </si>
  <si>
    <t>Asfaltový beton vrstva obrusná ACO 11 (ABS) tř. I tl 50 mm š do 3 m z nemodifikovaného asfaltu</t>
  </si>
  <si>
    <t>-2045934226</t>
  </si>
  <si>
    <t>"obrusná vrstva ACO 11; 50 mm =" 37,0</t>
  </si>
  <si>
    <t>28</t>
  </si>
  <si>
    <t>577145112</t>
  </si>
  <si>
    <t>Asfaltový beton vrstva ložní ACL 16 (ABH) tl 50 mm š do 3 m z nemodifikovaného asfaltu</t>
  </si>
  <si>
    <t>1333071904</t>
  </si>
  <si>
    <t>"ložná vrstva ACL 16; 50 mm =" 37,0</t>
  </si>
  <si>
    <t>29</t>
  </si>
  <si>
    <t>581141216</t>
  </si>
  <si>
    <t>Kryt cementobetonový vozovek skupiny CB II tl 250 mm</t>
  </si>
  <si>
    <t>1502281572</t>
  </si>
  <si>
    <t>"obnova povrchu v tl 0,25 m =" 2,50</t>
  </si>
  <si>
    <t>30</t>
  </si>
  <si>
    <t>596211113</t>
  </si>
  <si>
    <t>Kladení zámkové dlažby komunikací pro pěší tl 60 mm skupiny A pl přes 300 m2</t>
  </si>
  <si>
    <t>1252830560</t>
  </si>
  <si>
    <t>31</t>
  </si>
  <si>
    <t>59245018</t>
  </si>
  <si>
    <t>dlažba tvar obdélník betonová 200x100x60mm přírodní</t>
  </si>
  <si>
    <t>1104308221</t>
  </si>
  <si>
    <t>"spotřeba =" 1,01*471,0</t>
  </si>
  <si>
    <t>32</t>
  </si>
  <si>
    <t>596211213</t>
  </si>
  <si>
    <t>Kladení zámkové dlažby komunikací pro pěší tl 80 mm skupiny A pl přes 300 m2</t>
  </si>
  <si>
    <t>-662427626</t>
  </si>
  <si>
    <t>nové chodníky v místě vjezdů a sníženého chodníku - dlažba 80 mm</t>
  </si>
  <si>
    <t>33</t>
  </si>
  <si>
    <t>59245020</t>
  </si>
  <si>
    <t>dlažba tvar obdélník betonová 200x100x80mm přírodní</t>
  </si>
  <si>
    <t>-278830655</t>
  </si>
  <si>
    <t>"spotřeba =" 1,01*268,3</t>
  </si>
  <si>
    <t>"obnova vjezdu z bet.dlažby, spotřeba =" 1,03*50,0</t>
  </si>
  <si>
    <t>34</t>
  </si>
  <si>
    <t>592450R1</t>
  </si>
  <si>
    <t>rovinná bet. dlažba 80 mm 25/25 bez fazety</t>
  </si>
  <si>
    <t>vlastní</t>
  </si>
  <si>
    <t>-875632498</t>
  </si>
  <si>
    <t>"spotřeba =" 1,03*51,60</t>
  </si>
  <si>
    <t>35</t>
  </si>
  <si>
    <t>59245226</t>
  </si>
  <si>
    <t>dlažba tvar obdélník betonová pro nevidomé 200x100x80mm barevná</t>
  </si>
  <si>
    <t>-572312640</t>
  </si>
  <si>
    <t>"spotřeba =" 1,03*46,9</t>
  </si>
  <si>
    <t>36</t>
  </si>
  <si>
    <t>592450R3</t>
  </si>
  <si>
    <t>bet. dlažba umělé vodící linie 80 mm 20/20</t>
  </si>
  <si>
    <t>851490897</t>
  </si>
  <si>
    <t>"spotřeba =" 1,03*10,6</t>
  </si>
  <si>
    <t>37</t>
  </si>
  <si>
    <t>596211234</t>
  </si>
  <si>
    <t>Příplatek za kombinaci dvou barev u kladení betonových dlažeb komunikací pro pěší tl 80 mm skupiny C</t>
  </si>
  <si>
    <t>1820167166</t>
  </si>
  <si>
    <t>51,6+46,9+10,6</t>
  </si>
  <si>
    <t>Ostatní konstrukce a práce, bourání</t>
  </si>
  <si>
    <t>38</t>
  </si>
  <si>
    <t>914111111</t>
  </si>
  <si>
    <t>Montáž svislé dopravní značky do velikosti 1 m2 objímkami na sloupek nebo konzolu</t>
  </si>
  <si>
    <t>-769167427</t>
  </si>
  <si>
    <t>"C9a =" 4</t>
  </si>
  <si>
    <t>"C9b =" 4</t>
  </si>
  <si>
    <t>"IP6 =" 2</t>
  </si>
  <si>
    <t>"IP7 =" 2</t>
  </si>
  <si>
    <t>39</t>
  </si>
  <si>
    <t>40445620</t>
  </si>
  <si>
    <t>zákazové, příkazové dopravní značky B1-B34, C1-15 700mm</t>
  </si>
  <si>
    <t>1824382837</t>
  </si>
  <si>
    <t>40</t>
  </si>
  <si>
    <t>40445621</t>
  </si>
  <si>
    <t>informativní značky provozní IP1-IP3, IP4b-IP7, IP10a, b 500x500mm</t>
  </si>
  <si>
    <t>-1582531428</t>
  </si>
  <si>
    <t>41</t>
  </si>
  <si>
    <t>914511112</t>
  </si>
  <si>
    <t>Montáž sloupku dopravních značek délky do 3,5 m s betonovým základem a patkou</t>
  </si>
  <si>
    <t>-1993294569</t>
  </si>
  <si>
    <t>"osazení nových sloupků =" 10</t>
  </si>
  <si>
    <t>42</t>
  </si>
  <si>
    <t>40445225</t>
  </si>
  <si>
    <t>sloupek pro dopravní značku Zn D 60mm v 3,5m</t>
  </si>
  <si>
    <t>-1122080280</t>
  </si>
  <si>
    <t>43</t>
  </si>
  <si>
    <t>915131112</t>
  </si>
  <si>
    <t>Vodorovné dopravní značení přechody pro chodce, šipky, symboly retroreflexní bílá barva</t>
  </si>
  <si>
    <t>-501327592</t>
  </si>
  <si>
    <t>"symbol C07 - 7x =" 7*2,5</t>
  </si>
  <si>
    <t>"symbol V14 - 7x =" 7*1,5</t>
  </si>
  <si>
    <t>44</t>
  </si>
  <si>
    <t>915621111</t>
  </si>
  <si>
    <t>Předznačení vodorovného plošného značení</t>
  </si>
  <si>
    <t>1525425285</t>
  </si>
  <si>
    <t>45</t>
  </si>
  <si>
    <t>916131213</t>
  </si>
  <si>
    <t>Osazení silničního obrubníku betonového stojatého s boční opěrou do lože z betonu prostého</t>
  </si>
  <si>
    <t>-176442833</t>
  </si>
  <si>
    <t>"nový bet. obrubník 15/25 do bet. lože - v. 0,02 / 0,05 / 0,12 =" 503,0</t>
  </si>
  <si>
    <t>46</t>
  </si>
  <si>
    <t>59217031</t>
  </si>
  <si>
    <t>obrubník betonový silniční 1000x150x250mm</t>
  </si>
  <si>
    <t>3033154</t>
  </si>
  <si>
    <t>"spotřeba =" 1,01*503,0</t>
  </si>
  <si>
    <t>47</t>
  </si>
  <si>
    <t>916231213</t>
  </si>
  <si>
    <t>Osazení chodníkového obrubníku betonového stojatého s boční opěrou do lože z betonu prostého</t>
  </si>
  <si>
    <t>1778637139</t>
  </si>
  <si>
    <t>s dodávkou nových obrubníků</t>
  </si>
  <si>
    <t>"nový obrubník 10/25 do bet. lože v. 0,06m =" 255,50</t>
  </si>
  <si>
    <t>"nový bet. obrubník 10/25 do bet. lože v. 0,00m =" 41,50</t>
  </si>
  <si>
    <t>48</t>
  </si>
  <si>
    <t>59217017</t>
  </si>
  <si>
    <t>obrubník betonový chodníkový 1000x100x250mm</t>
  </si>
  <si>
    <t>-1005179227</t>
  </si>
  <si>
    <t>"spotřeba =" 1,01 * 297,0</t>
  </si>
  <si>
    <t>49</t>
  </si>
  <si>
    <t>919726122</t>
  </si>
  <si>
    <t>Geotextilie pro ochranu, separaci a filtraci netkaná měrná hmotnost do 300 g/m2</t>
  </si>
  <si>
    <t>-1538279760</t>
  </si>
  <si>
    <t>997</t>
  </si>
  <si>
    <t>Přesun sutě</t>
  </si>
  <si>
    <t>50</t>
  </si>
  <si>
    <t>997221551</t>
  </si>
  <si>
    <t>Vodorovná doprava suti ze sypkých materiálů do 1 km</t>
  </si>
  <si>
    <t>1900557226</t>
  </si>
  <si>
    <t>"rozebrání stávajícího chodníku/sjezdu z bet. dlažby-odstranění podkladu = " 0,290*39,0</t>
  </si>
  <si>
    <t>"frézování prom. tl. 0,00 - 0,10m =" 0,128*37,0</t>
  </si>
  <si>
    <t>51</t>
  </si>
  <si>
    <t>997221559</t>
  </si>
  <si>
    <t>Příplatek ZKD 1 km u vodorovné dopravy suti ze sypkých materiálů</t>
  </si>
  <si>
    <t>1758231518</t>
  </si>
  <si>
    <t>"rozebrání stávajícího chodníku/sjezdu z bet. dlažby-odstranění podkladu = " (15-1)*11,310</t>
  </si>
  <si>
    <t>"frézování prom. tl. 0,00 - 0,10m =" (15-1)*4,736</t>
  </si>
  <si>
    <t>52</t>
  </si>
  <si>
    <t>997221561</t>
  </si>
  <si>
    <t>Vodorovná doprava suti z kusových materiálů do 1 km</t>
  </si>
  <si>
    <t>-1082350391</t>
  </si>
  <si>
    <t>"vybourání bet. povrchu hl. 0,25m, vč. likvidace =" 0,325*2,5</t>
  </si>
  <si>
    <t>"rozebrání stávajícího chodníku/sjezdu z bet. dlažby =" 0,255*39,0</t>
  </si>
  <si>
    <t>"odstranění stáv. obrubníku KS3 pro předání objednateli-pouze lože =" 0,090*192,0</t>
  </si>
  <si>
    <t>"odstranění stávajícího chodníku s živičným krytem, odhad.tl. 5 cm =" 0,098*74,0</t>
  </si>
  <si>
    <t>"odstranění podkladu v tl. 20 cm chodníku s živičným krytem =" (0,625/30*20)*74,0</t>
  </si>
  <si>
    <t>"odstranění stávající asf. vozovky v místě nového chodníku  v tl. 0,15m =" 0,316*711,0</t>
  </si>
  <si>
    <t>53</t>
  </si>
  <si>
    <t>997221569</t>
  </si>
  <si>
    <t>Příplatek ZKD 1 km u vodorovné dopravy suti z kusových materiálů</t>
  </si>
  <si>
    <t>575972831</t>
  </si>
  <si>
    <t>"vybourání bet. povrchu hl. 0,25m, vč. likvidace =" (15-1)*0,813</t>
  </si>
  <si>
    <t>"rozebrání stávajícího chodníku/sjezdu z bet. dlažby =" (15-1)*9,945</t>
  </si>
  <si>
    <t>"odstranění stáv. obrubníku KS3 pro předání objednateli-pouze lože =" (15-1)*17,280</t>
  </si>
  <si>
    <t>"odstranění stávajícího chodníku s živičným krytem, odhad.tl. 5 cm =" (5-1)*7,252</t>
  </si>
  <si>
    <t>"odstranění podkladu v tl. 20 cm chodníku s živičným krytem =" (15-1)*30,833</t>
  </si>
  <si>
    <t>"odstranění stávající asf. vozovky v místě nového chodníku  v tl. 0,15m =" (15-1)*224,676</t>
  </si>
  <si>
    <t>54</t>
  </si>
  <si>
    <t>997221571</t>
  </si>
  <si>
    <t>Vodorovná doprava vybouraných hmot do 1 km</t>
  </si>
  <si>
    <t>1191213423</t>
  </si>
  <si>
    <t>"odstranění stáv. bet. obrubníku 15/25 =" 0,205*50,5</t>
  </si>
  <si>
    <t>"odstranění stáv. bet. obrubníku 5/20 =" 0,040*66,5</t>
  </si>
  <si>
    <t>55</t>
  </si>
  <si>
    <t>997221579</t>
  </si>
  <si>
    <t>Příplatek ZKD 1 km u vodorovné dopravy vybouraných hmot</t>
  </si>
  <si>
    <t>1327353699</t>
  </si>
  <si>
    <t>"odstranění stáv. bet. obrubníku 15/25 =" (15-1)*10,353</t>
  </si>
  <si>
    <t>"odstranění stáv. bet. obrubníku 5/20 =" (15-1)*2,66</t>
  </si>
  <si>
    <t>56</t>
  </si>
  <si>
    <t>997221861</t>
  </si>
  <si>
    <t>Poplatek za uložení stavebního odpadu na recyklační skládce (skládkovné) z prostého betonu pod kódem 17 01 01</t>
  </si>
  <si>
    <t>-569123933</t>
  </si>
  <si>
    <t>"vybourání bet. povrchu hl. 0,25m, vč. likvidace =" 0,813</t>
  </si>
  <si>
    <t>"rozebrání stávajícího chodníku/sjezdu z bet. dlažby =" 9,945</t>
  </si>
  <si>
    <t>"odstranění stáv. bet. obrubníku 15/25 =" 10,353</t>
  </si>
  <si>
    <t>"odstranění stáv. bet. obrubníku 5/20 =" 2,66</t>
  </si>
  <si>
    <t>"odstranění stáv. obrubníku KS3 pro předání objednateli-pouze lože =" 17,280</t>
  </si>
  <si>
    <t>"odstranění podkladu v tl. 20 cm chodníku s živičným krytem =" 30,833</t>
  </si>
  <si>
    <t>57</t>
  </si>
  <si>
    <t>997221873</t>
  </si>
  <si>
    <t>Poplatek za uložení stavebního odpadu na recyklační skládce (skládkovné) zeminy a kamení zatříděného do Katalogu odpadů pod kódem 17 05 04</t>
  </si>
  <si>
    <t>842316684</t>
  </si>
  <si>
    <t>"rozebrání stávajícího chodníku/sjezdu z bet. dlažby-odstranění podkladu = "11,310</t>
  </si>
  <si>
    <t>58</t>
  </si>
  <si>
    <t>997221875</t>
  </si>
  <si>
    <t>Poplatek za uložení stavebního odpadu na recyklační skládce (skládkovné) asfaltového bez obsahu dehtu zatříděného do Katalogu odpadů pod kódem 17 03 02</t>
  </si>
  <si>
    <t>-787925995</t>
  </si>
  <si>
    <t>"odstranění stávajícího chodníku s živičným krytem, odhad.tl. 5 cm =" 7,252</t>
  </si>
  <si>
    <t>"odstranění stávající asf. vozovky v místě nového chodníku  v tl. 0,15m =" 224,676</t>
  </si>
  <si>
    <t>"frézování prom. tl. 0,00 - 0,10m =" 4,736</t>
  </si>
  <si>
    <t>998</t>
  </si>
  <si>
    <t>Přesun hmot</t>
  </si>
  <si>
    <t>59</t>
  </si>
  <si>
    <t>998223011</t>
  </si>
  <si>
    <t>Přesun hmot pro pozemní komunikace s krytem dlážděným</t>
  </si>
  <si>
    <t>-154121821</t>
  </si>
  <si>
    <t>SO 102.a - Obnova vozovky</t>
  </si>
  <si>
    <t>113107161</t>
  </si>
  <si>
    <t>Odstranění podkladu z kameniva drceného tl 100 mm strojně pl přes 50 do 200 m2</t>
  </si>
  <si>
    <t>1141645641</t>
  </si>
  <si>
    <t>"podkladní vrstva v š. 0,25 podél nového obrubníku =" 102,2</t>
  </si>
  <si>
    <t>-938724279</t>
  </si>
  <si>
    <t>"odstranění ložné vrstvy v š. 0,25 podél nového obrubníku =" 102,2</t>
  </si>
  <si>
    <t>542485915</t>
  </si>
  <si>
    <t>"frézování vozovky v tl. 0,05m, podél chodníku v š. 0,50 m =" 229,70</t>
  </si>
  <si>
    <t>245025544</t>
  </si>
  <si>
    <t>"zhutnění podkladu po odstranění konstrukce vozovky =" 102,2</t>
  </si>
  <si>
    <t>564831111</t>
  </si>
  <si>
    <t>Podklad ze štěrkodrtě ŠD tl 100 mm</t>
  </si>
  <si>
    <t>966458113</t>
  </si>
  <si>
    <t>podkladní vrstva ŠD 16/32 tl. 0,10m</t>
  </si>
  <si>
    <t>"obnova podkladu vozovky podél nových obrubníků =" 102,2</t>
  </si>
  <si>
    <t>573191111</t>
  </si>
  <si>
    <t>Postřik infiltrační kationaktivní emulzí v množství 1 kg/m2</t>
  </si>
  <si>
    <t>-1410662730</t>
  </si>
  <si>
    <t>"infiltrační postřik 0,7 kg/m2 =" 102,2</t>
  </si>
  <si>
    <t>-1098852998</t>
  </si>
  <si>
    <t>"pod obrusnou vrstvu =" 229,70</t>
  </si>
  <si>
    <t>741244946</t>
  </si>
  <si>
    <t>"obrusná vrstva ACO 11; 50 mm =" 229,70</t>
  </si>
  <si>
    <t>-2072364399</t>
  </si>
  <si>
    <t>"ložná vrstva ACL 16; 50 mm =" 102,2</t>
  </si>
  <si>
    <t>915111122</t>
  </si>
  <si>
    <t>Vodorovné dopravní značení dělící čáry přerušované š 125 mm retroreflexní bílá barva</t>
  </si>
  <si>
    <t>-800292512</t>
  </si>
  <si>
    <t>"V7b, místo pro přecházení =" 7,40</t>
  </si>
  <si>
    <t>1948024838</t>
  </si>
  <si>
    <t>"VDZ - V8c š. 4,0m - sloučený přechod pro chodce a pro cyklisty =" 11,20</t>
  </si>
  <si>
    <t>915611111</t>
  </si>
  <si>
    <t>Předznačení vodorovného liniového značení</t>
  </si>
  <si>
    <t>-1602198196</t>
  </si>
  <si>
    <t>1000828919</t>
  </si>
  <si>
    <t>919121222</t>
  </si>
  <si>
    <t>Těsnění spár zálivkou za studena pro komůrky š 15 mm hl 25 mm bez těsnicího profilu</t>
  </si>
  <si>
    <t>-1502856213</t>
  </si>
  <si>
    <t>"na rozhranní nové a stávající vozovky =" 409,0</t>
  </si>
  <si>
    <t>"ošetření studené spáry - pod obrubníky (rozhranní vozovka / obrubník) =" 409,0</t>
  </si>
  <si>
    <t>919735111</t>
  </si>
  <si>
    <t>Řezání stávajícího živičného krytu hl do 50 mm</t>
  </si>
  <si>
    <t>961408306</t>
  </si>
  <si>
    <t>zařezání vozovky hl. 0,05m</t>
  </si>
  <si>
    <t>224017106</t>
  </si>
  <si>
    <t>"frézování tl. 50 mm =" 0,128*229,70</t>
  </si>
  <si>
    <t>"podkladní vrstva v š. 0,25 podél nového obrubníku =" 0,170*102,20</t>
  </si>
  <si>
    <t>1791407241</t>
  </si>
  <si>
    <t>předpokládaná vzdálenost do 15 km</t>
  </si>
  <si>
    <t>"frézování tl. 50 mm =" (15-1)*29,402</t>
  </si>
  <si>
    <t>"podkladní vrstva v š. 0,25 podél nového obrubníku =" (15-1)*17,374</t>
  </si>
  <si>
    <t>-343228225</t>
  </si>
  <si>
    <t>"odstranění ložné vrstvy v š. 0,25 podél nového obrubníku =" 0,098*102,2</t>
  </si>
  <si>
    <t>-1158229592</t>
  </si>
  <si>
    <t>"odstranění ložné vrstvy v š. 0,25 podél nového obrubníku =" (15-1)*10,016</t>
  </si>
  <si>
    <t>225409016</t>
  </si>
  <si>
    <t>"podkladní vrstva v š. 0,25 podél nového obrubníku =" 17,374</t>
  </si>
  <si>
    <t>1860868428</t>
  </si>
  <si>
    <t>"frézování tl. 50 mm =" 29,402</t>
  </si>
  <si>
    <t>"odstranění ložné vrstvy v š. 0,25 podél nového obrubníku =" 10,016</t>
  </si>
  <si>
    <t>998225111</t>
  </si>
  <si>
    <t>Přesun hmot pro pozemní komunikace s krytem z kamene, monolitickým betonovým nebo živičným</t>
  </si>
  <si>
    <t>505783441</t>
  </si>
  <si>
    <t>SO 301.a - Úprava uličních vpustí</t>
  </si>
  <si>
    <t xml:space="preserve">    8 - Trubní vedení</t>
  </si>
  <si>
    <t>Trubní vedení</t>
  </si>
  <si>
    <t>871350410.2</t>
  </si>
  <si>
    <t>Montáž kanalizačního potrubí korugovaného SN 10 z polypropylenu DN 200</t>
  </si>
  <si>
    <t>691755137</t>
  </si>
  <si>
    <t>včetně zemních prací-výkop, lože,obsyp, zpětný zásyp vhodným materiálem do úrovně pláně, odvoz přebytečné kubatury včetně obnovy kce vozovky</t>
  </si>
  <si>
    <t>"obnova / zřízení přípojky UV DN 150 ve vozovce =" 29,0</t>
  </si>
  <si>
    <t>28617043</t>
  </si>
  <si>
    <t>trubka kanalizační PP korugovaná DN 150x6000mm SN10</t>
  </si>
  <si>
    <t>798303627</t>
  </si>
  <si>
    <t>890211811</t>
  </si>
  <si>
    <t>Bourání šachet z prostého betonu ručně obestavěného prostoru do 1,5 m3</t>
  </si>
  <si>
    <t>48449358</t>
  </si>
  <si>
    <t>"vybourání stávajících UV =" 0,35*8</t>
  </si>
  <si>
    <t>895941311.1</t>
  </si>
  <si>
    <t>Zřízení vpusti kanalizační uliční z betonových dílců typ UVB-50</t>
  </si>
  <si>
    <t>-1034229199</t>
  </si>
  <si>
    <t>vč. výkopu, zásypu a obnovy asf. vozovky v místě výkopu pro UV</t>
  </si>
  <si>
    <t>"Nová uliční vpust DN 500 =" 10</t>
  </si>
  <si>
    <t>"Nová obrubníková vpust =" 1</t>
  </si>
  <si>
    <t>59223820</t>
  </si>
  <si>
    <t>vpusť uliční skruž betonová 290x500x50mm s osazením na kalový koš pro těžké naplaveniny</t>
  </si>
  <si>
    <t>1804331092</t>
  </si>
  <si>
    <t>59223821</t>
  </si>
  <si>
    <t>vpusť uliční prstenec betonový 180x660x100mm</t>
  </si>
  <si>
    <t>549236019</t>
  </si>
  <si>
    <t>59223823</t>
  </si>
  <si>
    <t>vpusť uliční dno betonové 626x495x50mm</t>
  </si>
  <si>
    <t>1542761353</t>
  </si>
  <si>
    <t>59223824</t>
  </si>
  <si>
    <t>vpusť uliční skruž betonová 590x500x50mm s výtokem (bez vložky)</t>
  </si>
  <si>
    <t>930921646</t>
  </si>
  <si>
    <t>59223825</t>
  </si>
  <si>
    <t>vpusť uliční skruž betonová 290x500x50mm</t>
  </si>
  <si>
    <t>-1141877103</t>
  </si>
  <si>
    <t>59223864</t>
  </si>
  <si>
    <t>prstenec pro uliční vpusť vyrovnávací betonový 390x60x130mm</t>
  </si>
  <si>
    <t>1122100237</t>
  </si>
  <si>
    <t>899204112</t>
  </si>
  <si>
    <t>Osazení mříží litinových včetně rámů a košů na bahno pro třídu zatížení D400, E600</t>
  </si>
  <si>
    <t>-1415254160</t>
  </si>
  <si>
    <t>59223871</t>
  </si>
  <si>
    <t>koš vysoký pro uliční vpusti žárově Pz plech pro rám 500/500mm</t>
  </si>
  <si>
    <t>203641849</t>
  </si>
  <si>
    <t>552mat1</t>
  </si>
  <si>
    <t>MŘÍŽ PLAST 500x500 D 400 rám BEGU komplet pro uliční vpusť</t>
  </si>
  <si>
    <t>-631227565</t>
  </si>
  <si>
    <t>552423R</t>
  </si>
  <si>
    <t>Uliční vpust obrubníková vtoková mříž C250 se zámkem</t>
  </si>
  <si>
    <t>476967715</t>
  </si>
  <si>
    <t>89998R1</t>
  </si>
  <si>
    <t>Čištění uličních vpustí</t>
  </si>
  <si>
    <t>-604501769</t>
  </si>
  <si>
    <t>pročištění UV včetně přípojky tlakovou vodou po dokončení stavby</t>
  </si>
  <si>
    <t>"nové UV =" 11</t>
  </si>
  <si>
    <t>990-00R5</t>
  </si>
  <si>
    <t>Dočasné zaslepení případných přípojek během stavby</t>
  </si>
  <si>
    <t>-215827303</t>
  </si>
  <si>
    <t>-1312754736</t>
  </si>
  <si>
    <t>1942225962</t>
  </si>
  <si>
    <t>"vybourání stávajících UV =" (15-1)*2,80</t>
  </si>
  <si>
    <t>-295007434</t>
  </si>
  <si>
    <t>"vybourání stávajících UV =" 2,80</t>
  </si>
  <si>
    <t>998276101</t>
  </si>
  <si>
    <t>Přesun hmot pro trubní vedení z trub z plastických hmot otevřený výkop</t>
  </si>
  <si>
    <t>-1296587465</t>
  </si>
  <si>
    <t>02 - Neuznatelné náklady</t>
  </si>
  <si>
    <t>OVN 2 - Ostatní vedlejší náklady</t>
  </si>
  <si>
    <t>012203000</t>
  </si>
  <si>
    <t>Geodetické práce při provádění stavby</t>
  </si>
  <si>
    <t>605272554</t>
  </si>
  <si>
    <t>Poznámka k položce:
vytyčení stavby včetně dokladu o vytyčení stavby</t>
  </si>
  <si>
    <t>Poznámka k položce:
- zajištění všech nutných zkoušek (2 x zkouška únosnosti)</t>
  </si>
  <si>
    <t>051002000</t>
  </si>
  <si>
    <t>Pojistné</t>
  </si>
  <si>
    <t>-758175775</t>
  </si>
  <si>
    <t>SO 101.b - Chodníky</t>
  </si>
  <si>
    <t>"odstranění stávajícího chodníku z bet. dlažby v místě vstupu na dopr. hřiště =" 6,50</t>
  </si>
  <si>
    <t>"rozebrání stáv.chodníku/sjezdu z bet. dlažby vč. odstranění lože a podkladu =" 13,0</t>
  </si>
  <si>
    <t>"odstranění podkladu v tl. 20 cm chodníku s živičným krytem =" 112,0</t>
  </si>
  <si>
    <t>"odstranění stávajícího chodníku s živičným krytem, odhad.tl. 5 cm =" 112,0</t>
  </si>
  <si>
    <t>"odstranění stávající asf. vozovky v místě nového chodníku  v tl. 0,15m =" 172,0</t>
  </si>
  <si>
    <t>"rozebrání stávajícího chodníku/sjezdu z bet. dlažby-odstranění podkladu = " 13,0</t>
  </si>
  <si>
    <t>"odstranění stáv. bet. obrubníku 15/25 =" 54,0</t>
  </si>
  <si>
    <t>"výšková úprava obrubníku KS3 v místě vstupu na dopr. hřiště =" 5,0</t>
  </si>
  <si>
    <t>"odstranění stáv. bet. obrubníku 5/20 =" 21,0</t>
  </si>
  <si>
    <t>"sejmutí ornice v tl. 0,10 m =" 82,0</t>
  </si>
  <si>
    <t>122252203</t>
  </si>
  <si>
    <t>Odkopávky a prokopávky nezapažené pro silnice a dálnice v hornině třídy těžitelnosti I objem do 100 m3 strojně</t>
  </si>
  <si>
    <t>154770628</t>
  </si>
  <si>
    <t>"výkop zeminy pro nový chodník v tl. 0,25m =" 0,25*51,0</t>
  </si>
  <si>
    <t>"odvoz sejmuté ornice na mezideponii =" 0,1*82,0</t>
  </si>
  <si>
    <t>"dovoz ornice z mezideponie =" 0,1*50,0</t>
  </si>
  <si>
    <t>"přebytečná zemina z výkopů =" (15-10)*12,75</t>
  </si>
  <si>
    <t>"naložení ornice na mezideponii pro zpětné ohumusování =" 0,10*50,0</t>
  </si>
  <si>
    <t>171151103.1</t>
  </si>
  <si>
    <t>Uložení sypaniny z hornin soudržných do násypů zhutněných</t>
  </si>
  <si>
    <t>273977930</t>
  </si>
  <si>
    <t>násyp z vhodného materiálu dle ČSN 73 6133 včetně pořízení a dovozu</t>
  </si>
  <si>
    <t>"v úseku nového chodníku v km 0,000 - 0,027 =" 13,50</t>
  </si>
  <si>
    <t>"přebytečná zemina z výkopů =" 1,65*12,75</t>
  </si>
  <si>
    <t>"přebytečná zemina z výkopů =" 12,75</t>
  </si>
  <si>
    <t>"zemní pláň nového chodníku =" 243,0</t>
  </si>
  <si>
    <t>"chodník u vstupu na dopr.hřiště =" 6,50</t>
  </si>
  <si>
    <t>"obnova dotčených ploch =" 50,0</t>
  </si>
  <si>
    <t>"bet. dlažba 10/20 =" 245,0</t>
  </si>
  <si>
    <t>"bet. dlažba 10/20 =" 34,0</t>
  </si>
  <si>
    <t>"rovinná bet. dlažba 25/25 =" 7,9</t>
  </si>
  <si>
    <t>"reliéfní bet. dlažba 10/20 =" 11,1</t>
  </si>
  <si>
    <t>" bet. dlažba umělé vodící linie =" 3,60</t>
  </si>
  <si>
    <t>nový povrch z bet. dlažby-chodníku v místě vstupu na dopr. hřiště</t>
  </si>
  <si>
    <t>"reliéfní 10/20 =" 4,5</t>
  </si>
  <si>
    <t>"rovinná 25/25 =" 2,0</t>
  </si>
  <si>
    <t>"spotřeba =" 1,01*245,0</t>
  </si>
  <si>
    <t>59245006</t>
  </si>
  <si>
    <t>dlažba tvar obdélník betonová pro nevidomé 200x100x60mm barevná</t>
  </si>
  <si>
    <t>-538160471</t>
  </si>
  <si>
    <t>"spotřeba =" 1,03*4,50</t>
  </si>
  <si>
    <t>592450R</t>
  </si>
  <si>
    <t>rovinná bet. dlažba 60 mm 25/25 bez fazety</t>
  </si>
  <si>
    <t>2095246790</t>
  </si>
  <si>
    <t>"spotřeba =" 1,03*2,0</t>
  </si>
  <si>
    <t>596211124</t>
  </si>
  <si>
    <t>Příplatek za kombinaci dvou barev u kladení betonových dlažeb komunikací pro pěší tl 60 mm skupiny B</t>
  </si>
  <si>
    <t>-1389609130</t>
  </si>
  <si>
    <t>4,5+2,0</t>
  </si>
  <si>
    <t>"rovinná bet. dlažba 25/25 =" 7,90</t>
  </si>
  <si>
    <t>"spotřeba =" 1,01*34,0</t>
  </si>
  <si>
    <t>"spotřeba =" 1,03*7,90</t>
  </si>
  <si>
    <t>"spotřeba =" 1,03*11,1</t>
  </si>
  <si>
    <t>"spotřeba =" 1,03*3,60</t>
  </si>
  <si>
    <t>7,9+11,1+3,6</t>
  </si>
  <si>
    <t>"nový bet. obrubník 15/25 do bet. lože - v. 0,02 / 0,05 / 0,12 =" 18,0</t>
  </si>
  <si>
    <t>"spotřeba =" 1,01*18,0</t>
  </si>
  <si>
    <t>"nový obrubník 10/25 do bet. lože v. 0,06m =" 51,0</t>
  </si>
  <si>
    <t>"nový bet. obrubník 10/25 do bet. lože v. 0,00m =" 41,5</t>
  </si>
  <si>
    <t>"spotřeba =" 1,01 * 92,50</t>
  </si>
  <si>
    <t>916241213</t>
  </si>
  <si>
    <t>Osazení obrubníku kamenného stojatého s boční opěrou do lože z betonu prostého</t>
  </si>
  <si>
    <t>-1143578303</t>
  </si>
  <si>
    <t>979024443</t>
  </si>
  <si>
    <t>Očištění vybouraných obrubníků a krajníků silničních</t>
  </si>
  <si>
    <t>639342431</t>
  </si>
  <si>
    <t>"rozebrání stávajícího chodníku/sjezdu z bet. dlažby-odstranění podkladu = " 0,290*13,0</t>
  </si>
  <si>
    <t>"rozebrání stávajícího chodníku/sjezdu z bet. dlažby-odstranění podkladu = " (15-1)*3,770</t>
  </si>
  <si>
    <t>"odstranění stávajícího chodníku z bet. dlažby v místě vstupu na dopr. hřiště =" 0,255*6,50</t>
  </si>
  <si>
    <t>"rozebrání stávajícího chodníku/sjezdu z bet. dlažby =" 0,255*13,0</t>
  </si>
  <si>
    <t>"odstranění stáv. obrubníku KS3 pro uložení zpět-pouze lože =" 0,090*5,0</t>
  </si>
  <si>
    <t>"odstranění stávajícího chodníku s živičným krytem, odhad.tl. 5 cm =" 0,098*112,0</t>
  </si>
  <si>
    <t>"odstranění podkladu v tl. 20 cm chodníku s živičným krytem =" (0,625/30*20)*112,0</t>
  </si>
  <si>
    <t>"odstranění stávající asf. vozovky v místě nového chodníku  v tl. 0,15m =" 0,316*172,0</t>
  </si>
  <si>
    <t>"odstranění stávajícího chodníku z bet. dlažby v místě vstupu na dopr. hřiště =" (15-1)*1,658</t>
  </si>
  <si>
    <t>"rozebrání stávajícího chodníku/sjezdu z bet. dlažby =" (15-1)*3,315</t>
  </si>
  <si>
    <t>"odstranění stáv. obrubníku KS3 pro uložení zpět-pouze lože =" (15-1)*0,450</t>
  </si>
  <si>
    <t>"odstranění stávajícího chodníku s živičným krytem, odhad.tl. 5 cm =" (5-1)*10,976</t>
  </si>
  <si>
    <t>"odstranění podkladu v tl. 20 cm chodníku s živičným krytem =" (15-1)*46,667</t>
  </si>
  <si>
    <t>"odstranění stávající asf. vozovky v místě nového chodníku  v tl. 0,15m =" (15-1)*54,352</t>
  </si>
  <si>
    <t>"odstranění stáv. bet. obrubníku 15/25 =" 0,205*54,0</t>
  </si>
  <si>
    <t>"odstranění stáv. bet. obrubníku 5/20 =" 0,040*21,0</t>
  </si>
  <si>
    <t>"odstranění stáv. bet. obrubníku 15/25 =" (15-1)*11,070</t>
  </si>
  <si>
    <t>"odstranění stáv. bet. obrubníku 5/20 =" (15-1)*0,840</t>
  </si>
  <si>
    <t>"odstranění stávajícího chodníku z bet. dlažby v místě vstupu na dopr. hřiště =" 1,658</t>
  </si>
  <si>
    <t>"rozebrání stávajícího chodníku/sjezdu z bet. dlažby =" 3,315</t>
  </si>
  <si>
    <t>"odstranění stáv. bet. obrubníku 15/25 =" 11,070</t>
  </si>
  <si>
    <t>"odstranění stáv. bet. obrubníku 5/20 =" 0,840</t>
  </si>
  <si>
    <t>"odstranění stáv. obrubníku KS3 pro uložení zpět-pouze lože =" 0,450</t>
  </si>
  <si>
    <t>"odstranění podkladu v tl. 20 cm chodníku s živičným krytem =" 46,667</t>
  </si>
  <si>
    <t>"rozebrání stávajícího chodníku/sjezdu z bet. dlažby-odstranění podkladu =" 3,770</t>
  </si>
  <si>
    <t>"odstranění stávajícího chodníku s živičným krytem, odhad.tl. 5 cm =" 10,976</t>
  </si>
  <si>
    <t>"odstranění stávající asf. vozovky v místě nového chodníku  v tl. 0,15m =" 54,352</t>
  </si>
  <si>
    <t>SO 102.b - Obnova vozovky</t>
  </si>
  <si>
    <t>"podkladní vrstva v š. 0,25 podél nového obrubníku =" 23,8</t>
  </si>
  <si>
    <t>"odstranění ložné vrstvy v š. 0,25 podél nového obrubníku =" 23,8</t>
  </si>
  <si>
    <t>"frézování vozovky v tl. 0,05m, podél chodníku v š. 0,50 m =" 47,5</t>
  </si>
  <si>
    <t>132212111</t>
  </si>
  <si>
    <t>Hloubení rýh š do 800 mm v soudržných horninách třídy těžitelnosti I, skupiny 3 ručně</t>
  </si>
  <si>
    <t>1231601122</t>
  </si>
  <si>
    <t>ruční odkopání kabelu spol. CETIN</t>
  </si>
  <si>
    <t>"pro osazení chráničky a rezervní chráničky =" 0,6*0,8*30,0</t>
  </si>
  <si>
    <t>174151101</t>
  </si>
  <si>
    <t>Zásyp jam, šachet rýh nebo kolem objektů sypaninou se zhutněním</t>
  </si>
  <si>
    <t>88308546</t>
  </si>
  <si>
    <t>"zpětný zásyp rýhy po odkopání kabelu CETIN =" 14,40</t>
  </si>
  <si>
    <t>"zhutnění podkladu po odstranění konstrukce vozovky =" 23,8</t>
  </si>
  <si>
    <t>181411121</t>
  </si>
  <si>
    <t>Založení lučního trávníku výsevem plochy do 1000 m2 v rovině a ve svahu do 1:5</t>
  </si>
  <si>
    <t>1598399344</t>
  </si>
  <si>
    <t>"obnova dotčených ploch =" 60,0 + 50,0</t>
  </si>
  <si>
    <t>005724720</t>
  </si>
  <si>
    <t>osivo směs travní krajinná-rovinná</t>
  </si>
  <si>
    <t>kg</t>
  </si>
  <si>
    <t>-644138708</t>
  </si>
  <si>
    <t>"spotřeba - obnova dotčených ploch =" 0,035*60,0 + 0,035*50,0</t>
  </si>
  <si>
    <t>"obnova podkladu vozovky podél nových obrubníků =" 23,8</t>
  </si>
  <si>
    <t>"infiltrační postřik 0,7 kg/m2 =" 23,8</t>
  </si>
  <si>
    <t>"pod obrusnou vrstvu =" 47,5</t>
  </si>
  <si>
    <t>-1014110653</t>
  </si>
  <si>
    <t>"obrusná vrstva ACO 11; 50 mm =" 47,50</t>
  </si>
  <si>
    <t>"ložná vrstva ACL 16; 50 mm =" 23,8</t>
  </si>
  <si>
    <t>-102158455</t>
  </si>
  <si>
    <t>"2 x sestava na jednom sloupku B24a+E12c =" 4</t>
  </si>
  <si>
    <t>"B4 =" 1</t>
  </si>
  <si>
    <t>"B20a + IP4b na jednom sloupku =" 2</t>
  </si>
  <si>
    <t>"C2b =" 1</t>
  </si>
  <si>
    <t>"B20a =" 1</t>
  </si>
  <si>
    <t>"A9 =" 1</t>
  </si>
  <si>
    <t xml:space="preserve">"IP4b =" 1 </t>
  </si>
  <si>
    <t>"B2 =" 3</t>
  </si>
  <si>
    <t>40445600</t>
  </si>
  <si>
    <t>výstražné dopravní značky A1-A30, A33 700mm</t>
  </si>
  <si>
    <t>284337494</t>
  </si>
  <si>
    <t>" A9 =" 1</t>
  </si>
  <si>
    <t>153031743</t>
  </si>
  <si>
    <t>"B24a =" 2</t>
  </si>
  <si>
    <t>-682979960</t>
  </si>
  <si>
    <t>"IP4b =" 2</t>
  </si>
  <si>
    <t>40445647</t>
  </si>
  <si>
    <t>dodatkové tabulky E1, E2a,b , E6, E9, E10 E12c, E17 500x500mm</t>
  </si>
  <si>
    <t>893772775</t>
  </si>
  <si>
    <t>"E12c =" 2</t>
  </si>
  <si>
    <t>917338423</t>
  </si>
  <si>
    <t>873396856</t>
  </si>
  <si>
    <t>"VDZ - V9a - 7 ks =" 9 * 5,0</t>
  </si>
  <si>
    <t>"na rozhranní nové a stávající vozovky =" 95,0</t>
  </si>
  <si>
    <t>"ošetření studené spáry - pod obrubníky (rozhranní vozovka / obrubník) =" 95,0</t>
  </si>
  <si>
    <t>966006132</t>
  </si>
  <si>
    <t>Odstranění značek dopravních nebo orientačních se sloupky s betonovými patkami</t>
  </si>
  <si>
    <t>1715464623</t>
  </si>
  <si>
    <t>"demontáž a likvidace SDZ vč. sloupku se základem =" 4</t>
  </si>
  <si>
    <t>966006211</t>
  </si>
  <si>
    <t>Odstranění svislých dopravních značek ze sloupů, sloupků nebo konzol</t>
  </si>
  <si>
    <t>2037101253</t>
  </si>
  <si>
    <t>"demontáž ze sloupků =" 4</t>
  </si>
  <si>
    <t>1208834550</t>
  </si>
  <si>
    <t>"odstranění stáv. bet. obrubníku KS3 - pro předání zpět objednateli =" 192,0</t>
  </si>
  <si>
    <t>990-007R</t>
  </si>
  <si>
    <t>Nové oplocení z pletiva v. 1,6m</t>
  </si>
  <si>
    <t>-1235130647</t>
  </si>
  <si>
    <t>"nové oplocení z pletiva v. 1,6m vč. sloupků a základů =" 40,0</t>
  </si>
  <si>
    <t>990-008R</t>
  </si>
  <si>
    <t>Odstranění stávajícího oplocení z pletiva</t>
  </si>
  <si>
    <t>-1465496153</t>
  </si>
  <si>
    <t>"odstranění stávajícího oplocení z pletiva v km 0,110 - 0,143 vč.likvidace =" 40,0</t>
  </si>
  <si>
    <t>990-102R1</t>
  </si>
  <si>
    <t>D+ M půlená chránička AROT DN 110</t>
  </si>
  <si>
    <t>-277583291</t>
  </si>
  <si>
    <t>"v km 0,110 - 0,140 =" 30,0</t>
  </si>
  <si>
    <t>990-102R2</t>
  </si>
  <si>
    <t>D + M rezervní chránička HGR DN 110</t>
  </si>
  <si>
    <t>-2034763465</t>
  </si>
  <si>
    <t>990-102R3</t>
  </si>
  <si>
    <t>Označení konců chrániček - elektronické markry</t>
  </si>
  <si>
    <t>-495550862</t>
  </si>
  <si>
    <t>"chránička v km 0,110 - 0,140 =" 2</t>
  </si>
  <si>
    <t>"frézování tl. 50 mm =" 0,128*47,5</t>
  </si>
  <si>
    <t>"podkladní vrstva v š. 0,25 podél nového obrubníku =" 0,170*23,8</t>
  </si>
  <si>
    <t>"frézování tl. 50 mm =" (15-1)*6,080</t>
  </si>
  <si>
    <t>"podkladní vrstva v š. 0,25 podél nového obrubníku =" (15-1)*4,046</t>
  </si>
  <si>
    <t>"odstranění ložné vrstvy v š. 0,25 podél nového obrubníku =" 0,098*23,8</t>
  </si>
  <si>
    <t>"odstranění ložné vrstvy v š. 0,25 podél nového obrubníku =" (15-1)*2,332</t>
  </si>
  <si>
    <t>-1809144942</t>
  </si>
  <si>
    <t>"očištěné krajníky KS3 =" 0,110*192,0</t>
  </si>
  <si>
    <t>2030072494</t>
  </si>
  <si>
    <t>odvozná vzdálenost do 5 km</t>
  </si>
  <si>
    <t>"očištěné krajníky KS3 =" (5-1)*21,120</t>
  </si>
  <si>
    <t>997221612</t>
  </si>
  <si>
    <t>Nakládání vybouraných hmot na dopravní prostředky pro vodorovnou dopravu</t>
  </si>
  <si>
    <t>2104673174</t>
  </si>
  <si>
    <t>"očištěné krajníky KS3 pro odvoz na místo určené objednatelem =" 0,110*192,0</t>
  </si>
  <si>
    <t>"podkladní vrstva v š. 0,25 podél nového obrubníku =" 4,046</t>
  </si>
  <si>
    <t>"frézování tl. 50 mm =" 6,080</t>
  </si>
  <si>
    <t>"odstranění ložné vrstvy v š. 0,25 podél nového obrubníku =" 2,332</t>
  </si>
  <si>
    <t>SO 301.b - Úprava uličních vpustí</t>
  </si>
  <si>
    <t>"obnova / zřízení přípojky UV DN 150 ve vozovce =" 3,0</t>
  </si>
  <si>
    <t>"vybourání stávajících UV =" 0,35*2</t>
  </si>
  <si>
    <t>"Nová uliční vpust DN 500 =" 2</t>
  </si>
  <si>
    <t>"nové UV =" 2</t>
  </si>
  <si>
    <t>"vybourání stávajících UV =" (15-1)*0,70</t>
  </si>
  <si>
    <t>"vybourání stávajících UV =" 0,70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</si>
</sst>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9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vertical="center"/>
      <protection/>
    </xf>
    <xf numFmtId="4" fontId="9" fillId="0" borderId="19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0" fontId="29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" customHeight="1"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S2" s="18" t="s">
        <v>6</v>
      </c>
      <c r="BT2" s="18" t="s">
        <v>7</v>
      </c>
    </row>
    <row r="3" spans="2:72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2" t="s">
        <v>14</v>
      </c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3"/>
      <c r="AQ5" s="23"/>
      <c r="AR5" s="21"/>
      <c r="BE5" s="279" t="s">
        <v>15</v>
      </c>
      <c r="BS5" s="18" t="s">
        <v>6</v>
      </c>
    </row>
    <row r="6" spans="2:71" s="1" customFormat="1" ht="36.9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84" t="s">
        <v>17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3"/>
      <c r="AQ6" s="23"/>
      <c r="AR6" s="21"/>
      <c r="BE6" s="280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80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80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80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280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29</v>
      </c>
      <c r="AO11" s="23"/>
      <c r="AP11" s="23"/>
      <c r="AQ11" s="23"/>
      <c r="AR11" s="21"/>
      <c r="BE11" s="280"/>
      <c r="BS11" s="18" t="s">
        <v>6</v>
      </c>
    </row>
    <row r="12" spans="2:71" s="1" customFormat="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80"/>
      <c r="BS12" s="18" t="s">
        <v>6</v>
      </c>
    </row>
    <row r="13" spans="2:71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31</v>
      </c>
      <c r="AO13" s="23"/>
      <c r="AP13" s="23"/>
      <c r="AQ13" s="23"/>
      <c r="AR13" s="21"/>
      <c r="BE13" s="280"/>
      <c r="BS13" s="18" t="s">
        <v>6</v>
      </c>
    </row>
    <row r="14" spans="2:71" ht="13.2">
      <c r="B14" s="22"/>
      <c r="C14" s="23"/>
      <c r="D14" s="23"/>
      <c r="E14" s="285" t="s">
        <v>31</v>
      </c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30" t="s">
        <v>28</v>
      </c>
      <c r="AL14" s="23"/>
      <c r="AM14" s="23"/>
      <c r="AN14" s="32" t="s">
        <v>31</v>
      </c>
      <c r="AO14" s="23"/>
      <c r="AP14" s="23"/>
      <c r="AQ14" s="23"/>
      <c r="AR14" s="21"/>
      <c r="BE14" s="280"/>
      <c r="BS14" s="18" t="s">
        <v>6</v>
      </c>
    </row>
    <row r="15" spans="2:71" s="1" customFormat="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80"/>
      <c r="BS15" s="18" t="s">
        <v>4</v>
      </c>
    </row>
    <row r="16" spans="2:71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33</v>
      </c>
      <c r="AO16" s="23"/>
      <c r="AP16" s="23"/>
      <c r="AQ16" s="23"/>
      <c r="AR16" s="21"/>
      <c r="BE16" s="280"/>
      <c r="BS16" s="18" t="s">
        <v>34</v>
      </c>
    </row>
    <row r="17" spans="2:71" s="1" customFormat="1" ht="18.45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36</v>
      </c>
      <c r="AO17" s="23"/>
      <c r="AP17" s="23"/>
      <c r="AQ17" s="23"/>
      <c r="AR17" s="21"/>
      <c r="BE17" s="280"/>
      <c r="BS17" s="18" t="s">
        <v>34</v>
      </c>
    </row>
    <row r="18" spans="2:71" s="1" customFormat="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80"/>
      <c r="BS18" s="18" t="s">
        <v>6</v>
      </c>
    </row>
    <row r="19" spans="2:71" s="1" customFormat="1" ht="12" customHeight="1">
      <c r="B19" s="22"/>
      <c r="C19" s="23"/>
      <c r="D19" s="30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80"/>
      <c r="BS19" s="18" t="s">
        <v>6</v>
      </c>
    </row>
    <row r="20" spans="2:71" s="1" customFormat="1" ht="18.45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280"/>
      <c r="BS20" s="18" t="s">
        <v>34</v>
      </c>
    </row>
    <row r="21" spans="2:57" s="1" customFormat="1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80"/>
    </row>
    <row r="22" spans="2:57" s="1" customFormat="1" ht="12" customHeight="1">
      <c r="B22" s="22"/>
      <c r="C22" s="23"/>
      <c r="D22" s="30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80"/>
    </row>
    <row r="23" spans="2:57" s="1" customFormat="1" ht="16.5" customHeight="1">
      <c r="B23" s="22"/>
      <c r="C23" s="23"/>
      <c r="D23" s="23"/>
      <c r="E23" s="287" t="s">
        <v>1</v>
      </c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3"/>
      <c r="AP23" s="23"/>
      <c r="AQ23" s="23"/>
      <c r="AR23" s="21"/>
      <c r="BE23" s="280"/>
    </row>
    <row r="24" spans="2:57" s="1" customFormat="1" ht="6.9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80"/>
    </row>
    <row r="25" spans="2:57" s="1" customFormat="1" ht="6.9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80"/>
    </row>
    <row r="26" spans="1:57" s="2" customFormat="1" ht="25.95" customHeight="1">
      <c r="A26" s="35"/>
      <c r="B26" s="36"/>
      <c r="C26" s="37"/>
      <c r="D26" s="38" t="s">
        <v>40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88">
        <f>ROUND(AG94,2)</f>
        <v>0</v>
      </c>
      <c r="AL26" s="289"/>
      <c r="AM26" s="289"/>
      <c r="AN26" s="289"/>
      <c r="AO26" s="289"/>
      <c r="AP26" s="37"/>
      <c r="AQ26" s="37"/>
      <c r="AR26" s="40"/>
      <c r="BE26" s="280"/>
    </row>
    <row r="27" spans="1:57" s="2" customFormat="1" ht="6.9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80"/>
    </row>
    <row r="28" spans="1:57" s="2" customFormat="1" ht="13.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90" t="s">
        <v>41</v>
      </c>
      <c r="M28" s="290"/>
      <c r="N28" s="290"/>
      <c r="O28" s="290"/>
      <c r="P28" s="290"/>
      <c r="Q28" s="37"/>
      <c r="R28" s="37"/>
      <c r="S28" s="37"/>
      <c r="T28" s="37"/>
      <c r="U28" s="37"/>
      <c r="V28" s="37"/>
      <c r="W28" s="290" t="s">
        <v>42</v>
      </c>
      <c r="X28" s="290"/>
      <c r="Y28" s="290"/>
      <c r="Z28" s="290"/>
      <c r="AA28" s="290"/>
      <c r="AB28" s="290"/>
      <c r="AC28" s="290"/>
      <c r="AD28" s="290"/>
      <c r="AE28" s="290"/>
      <c r="AF28" s="37"/>
      <c r="AG28" s="37"/>
      <c r="AH28" s="37"/>
      <c r="AI28" s="37"/>
      <c r="AJ28" s="37"/>
      <c r="AK28" s="290" t="s">
        <v>43</v>
      </c>
      <c r="AL28" s="290"/>
      <c r="AM28" s="290"/>
      <c r="AN28" s="290"/>
      <c r="AO28" s="290"/>
      <c r="AP28" s="37"/>
      <c r="AQ28" s="37"/>
      <c r="AR28" s="40"/>
      <c r="BE28" s="280"/>
    </row>
    <row r="29" spans="2:57" s="3" customFormat="1" ht="14.4" customHeight="1">
      <c r="B29" s="41"/>
      <c r="C29" s="42"/>
      <c r="D29" s="30" t="s">
        <v>44</v>
      </c>
      <c r="E29" s="42"/>
      <c r="F29" s="30" t="s">
        <v>45</v>
      </c>
      <c r="G29" s="42"/>
      <c r="H29" s="42"/>
      <c r="I29" s="42"/>
      <c r="J29" s="42"/>
      <c r="K29" s="42"/>
      <c r="L29" s="293">
        <v>0.21</v>
      </c>
      <c r="M29" s="292"/>
      <c r="N29" s="292"/>
      <c r="O29" s="292"/>
      <c r="P29" s="292"/>
      <c r="Q29" s="42"/>
      <c r="R29" s="42"/>
      <c r="S29" s="42"/>
      <c r="T29" s="42"/>
      <c r="U29" s="42"/>
      <c r="V29" s="42"/>
      <c r="W29" s="291">
        <f>ROUND(AZ94,2)</f>
        <v>0</v>
      </c>
      <c r="X29" s="292"/>
      <c r="Y29" s="292"/>
      <c r="Z29" s="292"/>
      <c r="AA29" s="292"/>
      <c r="AB29" s="292"/>
      <c r="AC29" s="292"/>
      <c r="AD29" s="292"/>
      <c r="AE29" s="292"/>
      <c r="AF29" s="42"/>
      <c r="AG29" s="42"/>
      <c r="AH29" s="42"/>
      <c r="AI29" s="42"/>
      <c r="AJ29" s="42"/>
      <c r="AK29" s="291">
        <f>ROUND(AV94,2)</f>
        <v>0</v>
      </c>
      <c r="AL29" s="292"/>
      <c r="AM29" s="292"/>
      <c r="AN29" s="292"/>
      <c r="AO29" s="292"/>
      <c r="AP29" s="42"/>
      <c r="AQ29" s="42"/>
      <c r="AR29" s="43"/>
      <c r="BE29" s="281"/>
    </row>
    <row r="30" spans="2:57" s="3" customFormat="1" ht="14.4" customHeight="1">
      <c r="B30" s="41"/>
      <c r="C30" s="42"/>
      <c r="D30" s="42"/>
      <c r="E30" s="42"/>
      <c r="F30" s="30" t="s">
        <v>46</v>
      </c>
      <c r="G30" s="42"/>
      <c r="H30" s="42"/>
      <c r="I30" s="42"/>
      <c r="J30" s="42"/>
      <c r="K30" s="42"/>
      <c r="L30" s="293">
        <v>0.15</v>
      </c>
      <c r="M30" s="292"/>
      <c r="N30" s="292"/>
      <c r="O30" s="292"/>
      <c r="P30" s="292"/>
      <c r="Q30" s="42"/>
      <c r="R30" s="42"/>
      <c r="S30" s="42"/>
      <c r="T30" s="42"/>
      <c r="U30" s="42"/>
      <c r="V30" s="42"/>
      <c r="W30" s="291">
        <f>ROUND(BA94,2)</f>
        <v>0</v>
      </c>
      <c r="X30" s="292"/>
      <c r="Y30" s="292"/>
      <c r="Z30" s="292"/>
      <c r="AA30" s="292"/>
      <c r="AB30" s="292"/>
      <c r="AC30" s="292"/>
      <c r="AD30" s="292"/>
      <c r="AE30" s="292"/>
      <c r="AF30" s="42"/>
      <c r="AG30" s="42"/>
      <c r="AH30" s="42"/>
      <c r="AI30" s="42"/>
      <c r="AJ30" s="42"/>
      <c r="AK30" s="291">
        <f>ROUND(AW94,2)</f>
        <v>0</v>
      </c>
      <c r="AL30" s="292"/>
      <c r="AM30" s="292"/>
      <c r="AN30" s="292"/>
      <c r="AO30" s="292"/>
      <c r="AP30" s="42"/>
      <c r="AQ30" s="42"/>
      <c r="AR30" s="43"/>
      <c r="BE30" s="281"/>
    </row>
    <row r="31" spans="2:57" s="3" customFormat="1" ht="14.4" customHeight="1" hidden="1">
      <c r="B31" s="41"/>
      <c r="C31" s="42"/>
      <c r="D31" s="42"/>
      <c r="E31" s="42"/>
      <c r="F31" s="30" t="s">
        <v>47</v>
      </c>
      <c r="G31" s="42"/>
      <c r="H31" s="42"/>
      <c r="I31" s="42"/>
      <c r="J31" s="42"/>
      <c r="K31" s="42"/>
      <c r="L31" s="293">
        <v>0.21</v>
      </c>
      <c r="M31" s="292"/>
      <c r="N31" s="292"/>
      <c r="O31" s="292"/>
      <c r="P31" s="292"/>
      <c r="Q31" s="42"/>
      <c r="R31" s="42"/>
      <c r="S31" s="42"/>
      <c r="T31" s="42"/>
      <c r="U31" s="42"/>
      <c r="V31" s="42"/>
      <c r="W31" s="291">
        <f>ROUND(BB94,2)</f>
        <v>0</v>
      </c>
      <c r="X31" s="292"/>
      <c r="Y31" s="292"/>
      <c r="Z31" s="292"/>
      <c r="AA31" s="292"/>
      <c r="AB31" s="292"/>
      <c r="AC31" s="292"/>
      <c r="AD31" s="292"/>
      <c r="AE31" s="292"/>
      <c r="AF31" s="42"/>
      <c r="AG31" s="42"/>
      <c r="AH31" s="42"/>
      <c r="AI31" s="42"/>
      <c r="AJ31" s="42"/>
      <c r="AK31" s="291">
        <v>0</v>
      </c>
      <c r="AL31" s="292"/>
      <c r="AM31" s="292"/>
      <c r="AN31" s="292"/>
      <c r="AO31" s="292"/>
      <c r="AP31" s="42"/>
      <c r="AQ31" s="42"/>
      <c r="AR31" s="43"/>
      <c r="BE31" s="281"/>
    </row>
    <row r="32" spans="2:57" s="3" customFormat="1" ht="14.4" customHeight="1" hidden="1">
      <c r="B32" s="41"/>
      <c r="C32" s="42"/>
      <c r="D32" s="42"/>
      <c r="E32" s="42"/>
      <c r="F32" s="30" t="s">
        <v>48</v>
      </c>
      <c r="G32" s="42"/>
      <c r="H32" s="42"/>
      <c r="I32" s="42"/>
      <c r="J32" s="42"/>
      <c r="K32" s="42"/>
      <c r="L32" s="293">
        <v>0.15</v>
      </c>
      <c r="M32" s="292"/>
      <c r="N32" s="292"/>
      <c r="O32" s="292"/>
      <c r="P32" s="292"/>
      <c r="Q32" s="42"/>
      <c r="R32" s="42"/>
      <c r="S32" s="42"/>
      <c r="T32" s="42"/>
      <c r="U32" s="42"/>
      <c r="V32" s="42"/>
      <c r="W32" s="291">
        <f>ROUND(BC94,2)</f>
        <v>0</v>
      </c>
      <c r="X32" s="292"/>
      <c r="Y32" s="292"/>
      <c r="Z32" s="292"/>
      <c r="AA32" s="292"/>
      <c r="AB32" s="292"/>
      <c r="AC32" s="292"/>
      <c r="AD32" s="292"/>
      <c r="AE32" s="292"/>
      <c r="AF32" s="42"/>
      <c r="AG32" s="42"/>
      <c r="AH32" s="42"/>
      <c r="AI32" s="42"/>
      <c r="AJ32" s="42"/>
      <c r="AK32" s="291">
        <v>0</v>
      </c>
      <c r="AL32" s="292"/>
      <c r="AM32" s="292"/>
      <c r="AN32" s="292"/>
      <c r="AO32" s="292"/>
      <c r="AP32" s="42"/>
      <c r="AQ32" s="42"/>
      <c r="AR32" s="43"/>
      <c r="BE32" s="281"/>
    </row>
    <row r="33" spans="2:57" s="3" customFormat="1" ht="14.4" customHeight="1" hidden="1">
      <c r="B33" s="41"/>
      <c r="C33" s="42"/>
      <c r="D33" s="42"/>
      <c r="E33" s="42"/>
      <c r="F33" s="30" t="s">
        <v>49</v>
      </c>
      <c r="G33" s="42"/>
      <c r="H33" s="42"/>
      <c r="I33" s="42"/>
      <c r="J33" s="42"/>
      <c r="K33" s="42"/>
      <c r="L33" s="293">
        <v>0</v>
      </c>
      <c r="M33" s="292"/>
      <c r="N33" s="292"/>
      <c r="O33" s="292"/>
      <c r="P33" s="292"/>
      <c r="Q33" s="42"/>
      <c r="R33" s="42"/>
      <c r="S33" s="42"/>
      <c r="T33" s="42"/>
      <c r="U33" s="42"/>
      <c r="V33" s="42"/>
      <c r="W33" s="291">
        <f>ROUND(BD94,2)</f>
        <v>0</v>
      </c>
      <c r="X33" s="292"/>
      <c r="Y33" s="292"/>
      <c r="Z33" s="292"/>
      <c r="AA33" s="292"/>
      <c r="AB33" s="292"/>
      <c r="AC33" s="292"/>
      <c r="AD33" s="292"/>
      <c r="AE33" s="292"/>
      <c r="AF33" s="42"/>
      <c r="AG33" s="42"/>
      <c r="AH33" s="42"/>
      <c r="AI33" s="42"/>
      <c r="AJ33" s="42"/>
      <c r="AK33" s="291">
        <v>0</v>
      </c>
      <c r="AL33" s="292"/>
      <c r="AM33" s="292"/>
      <c r="AN33" s="292"/>
      <c r="AO33" s="292"/>
      <c r="AP33" s="42"/>
      <c r="AQ33" s="42"/>
      <c r="AR33" s="43"/>
      <c r="BE33" s="281"/>
    </row>
    <row r="34" spans="1:57" s="2" customFormat="1" ht="6.9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80"/>
    </row>
    <row r="35" spans="1:57" s="2" customFormat="1" ht="25.95" customHeight="1">
      <c r="A35" s="35"/>
      <c r="B35" s="36"/>
      <c r="C35" s="44"/>
      <c r="D35" s="45" t="s">
        <v>50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51</v>
      </c>
      <c r="U35" s="46"/>
      <c r="V35" s="46"/>
      <c r="W35" s="46"/>
      <c r="X35" s="297" t="s">
        <v>52</v>
      </c>
      <c r="Y35" s="295"/>
      <c r="Z35" s="295"/>
      <c r="AA35" s="295"/>
      <c r="AB35" s="295"/>
      <c r="AC35" s="46"/>
      <c r="AD35" s="46"/>
      <c r="AE35" s="46"/>
      <c r="AF35" s="46"/>
      <c r="AG35" s="46"/>
      <c r="AH35" s="46"/>
      <c r="AI35" s="46"/>
      <c r="AJ35" s="46"/>
      <c r="AK35" s="294">
        <f>SUM(AK26:AK33)</f>
        <v>0</v>
      </c>
      <c r="AL35" s="295"/>
      <c r="AM35" s="295"/>
      <c r="AN35" s="295"/>
      <c r="AO35" s="296"/>
      <c r="AP35" s="44"/>
      <c r="AQ35" s="44"/>
      <c r="AR35" s="40"/>
      <c r="BE35" s="35"/>
    </row>
    <row r="36" spans="1:57" s="2" customFormat="1" ht="6.9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48"/>
      <c r="C49" s="49"/>
      <c r="D49" s="50" t="s">
        <v>53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54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0.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0.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0.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0.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0.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0.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0.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0.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0.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0.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3.2">
      <c r="A60" s="35"/>
      <c r="B60" s="36"/>
      <c r="C60" s="37"/>
      <c r="D60" s="53" t="s">
        <v>55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56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55</v>
      </c>
      <c r="AI60" s="39"/>
      <c r="AJ60" s="39"/>
      <c r="AK60" s="39"/>
      <c r="AL60" s="39"/>
      <c r="AM60" s="53" t="s">
        <v>56</v>
      </c>
      <c r="AN60" s="39"/>
      <c r="AO60" s="39"/>
      <c r="AP60" s="37"/>
      <c r="AQ60" s="37"/>
      <c r="AR60" s="40"/>
      <c r="BE60" s="35"/>
    </row>
    <row r="61" spans="2:44" ht="10.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0.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0.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3.2">
      <c r="A64" s="35"/>
      <c r="B64" s="36"/>
      <c r="C64" s="37"/>
      <c r="D64" s="50" t="s">
        <v>57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58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0.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0.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0.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0.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0.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0.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0.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0.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0.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0.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3.2">
      <c r="A75" s="35"/>
      <c r="B75" s="36"/>
      <c r="C75" s="37"/>
      <c r="D75" s="53" t="s">
        <v>55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56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55</v>
      </c>
      <c r="AI75" s="39"/>
      <c r="AJ75" s="39"/>
      <c r="AK75" s="39"/>
      <c r="AL75" s="39"/>
      <c r="AM75" s="53" t="s">
        <v>56</v>
      </c>
      <c r="AN75" s="39"/>
      <c r="AO75" s="39"/>
      <c r="AP75" s="37"/>
      <c r="AQ75" s="37"/>
      <c r="AR75" s="40"/>
      <c r="BE75" s="35"/>
    </row>
    <row r="76" spans="1:57" s="2" customFormat="1" ht="10.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" customHeight="1">
      <c r="A82" s="35"/>
      <c r="B82" s="36"/>
      <c r="C82" s="24" t="s">
        <v>59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3115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76" t="str">
        <f>K6</f>
        <v>Společný pás pro cyklisty a chodce na ul. Záhumení a chodníky na ul. Krásenská</v>
      </c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277"/>
      <c r="AL85" s="277"/>
      <c r="AM85" s="277"/>
      <c r="AN85" s="277"/>
      <c r="AO85" s="277"/>
      <c r="AP85" s="64"/>
      <c r="AQ85" s="64"/>
      <c r="AR85" s="65"/>
    </row>
    <row r="86" spans="1:57" s="2" customFormat="1" ht="6.9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Valašské Meziříčí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306" t="str">
        <f>IF(AN8="","",AN8)</f>
        <v>25. 1. 2022</v>
      </c>
      <c r="AN87" s="306"/>
      <c r="AO87" s="37"/>
      <c r="AP87" s="37"/>
      <c r="AQ87" s="37"/>
      <c r="AR87" s="40"/>
      <c r="BE87" s="35"/>
    </row>
    <row r="88" spans="1:5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15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Město Valašské Meziříčí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32</v>
      </c>
      <c r="AJ89" s="37"/>
      <c r="AK89" s="37"/>
      <c r="AL89" s="37"/>
      <c r="AM89" s="304" t="str">
        <f>IF(E17="","",E17)</f>
        <v>via-pds s.r.o.</v>
      </c>
      <c r="AN89" s="305"/>
      <c r="AO89" s="305"/>
      <c r="AP89" s="305"/>
      <c r="AQ89" s="37"/>
      <c r="AR89" s="40"/>
      <c r="AS89" s="309" t="s">
        <v>60</v>
      </c>
      <c r="AT89" s="310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15" customHeight="1">
      <c r="A90" s="35"/>
      <c r="B90" s="36"/>
      <c r="C90" s="30" t="s">
        <v>30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37</v>
      </c>
      <c r="AJ90" s="37"/>
      <c r="AK90" s="37"/>
      <c r="AL90" s="37"/>
      <c r="AM90" s="304" t="str">
        <f>IF(E20="","",E20)</f>
        <v xml:space="preserve"> </v>
      </c>
      <c r="AN90" s="305"/>
      <c r="AO90" s="305"/>
      <c r="AP90" s="305"/>
      <c r="AQ90" s="37"/>
      <c r="AR90" s="40"/>
      <c r="AS90" s="311"/>
      <c r="AT90" s="312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13"/>
      <c r="AT91" s="314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71" t="s">
        <v>61</v>
      </c>
      <c r="D92" s="272"/>
      <c r="E92" s="272"/>
      <c r="F92" s="272"/>
      <c r="G92" s="272"/>
      <c r="H92" s="74"/>
      <c r="I92" s="275" t="s">
        <v>62</v>
      </c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301" t="s">
        <v>63</v>
      </c>
      <c r="AH92" s="272"/>
      <c r="AI92" s="272"/>
      <c r="AJ92" s="272"/>
      <c r="AK92" s="272"/>
      <c r="AL92" s="272"/>
      <c r="AM92" s="272"/>
      <c r="AN92" s="275" t="s">
        <v>64</v>
      </c>
      <c r="AO92" s="272"/>
      <c r="AP92" s="308"/>
      <c r="AQ92" s="75" t="s">
        <v>65</v>
      </c>
      <c r="AR92" s="40"/>
      <c r="AS92" s="76" t="s">
        <v>66</v>
      </c>
      <c r="AT92" s="77" t="s">
        <v>67</v>
      </c>
      <c r="AU92" s="77" t="s">
        <v>68</v>
      </c>
      <c r="AV92" s="77" t="s">
        <v>69</v>
      </c>
      <c r="AW92" s="77" t="s">
        <v>70</v>
      </c>
      <c r="AX92" s="77" t="s">
        <v>71</v>
      </c>
      <c r="AY92" s="77" t="s">
        <v>72</v>
      </c>
      <c r="AZ92" s="77" t="s">
        <v>73</v>
      </c>
      <c r="BA92" s="77" t="s">
        <v>74</v>
      </c>
      <c r="BB92" s="77" t="s">
        <v>75</v>
      </c>
      <c r="BC92" s="77" t="s">
        <v>76</v>
      </c>
      <c r="BD92" s="78" t="s">
        <v>77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" customHeight="1">
      <c r="B94" s="82"/>
      <c r="C94" s="83" t="s">
        <v>78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78">
        <f>ROUND(AG95+AG100,2)</f>
        <v>0</v>
      </c>
      <c r="AH94" s="278"/>
      <c r="AI94" s="278"/>
      <c r="AJ94" s="278"/>
      <c r="AK94" s="278"/>
      <c r="AL94" s="278"/>
      <c r="AM94" s="278"/>
      <c r="AN94" s="315">
        <f aca="true" t="shared" si="0" ref="AN94:AN104">SUM(AG94,AT94)</f>
        <v>0</v>
      </c>
      <c r="AO94" s="315"/>
      <c r="AP94" s="315"/>
      <c r="AQ94" s="86" t="s">
        <v>1</v>
      </c>
      <c r="AR94" s="87"/>
      <c r="AS94" s="88">
        <f>ROUND(AS95+AS100,2)</f>
        <v>0</v>
      </c>
      <c r="AT94" s="89">
        <f aca="true" t="shared" si="1" ref="AT94:AT104">ROUND(SUM(AV94:AW94),2)</f>
        <v>0</v>
      </c>
      <c r="AU94" s="90">
        <f>ROUND(AU95+AU100,5)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ROUND(AZ95+AZ100,2)</f>
        <v>0</v>
      </c>
      <c r="BA94" s="89">
        <f>ROUND(BA95+BA100,2)</f>
        <v>0</v>
      </c>
      <c r="BB94" s="89">
        <f>ROUND(BB95+BB100,2)</f>
        <v>0</v>
      </c>
      <c r="BC94" s="89">
        <f>ROUND(BC95+BC100,2)</f>
        <v>0</v>
      </c>
      <c r="BD94" s="91">
        <f>ROUND(BD95+BD100,2)</f>
        <v>0</v>
      </c>
      <c r="BS94" s="92" t="s">
        <v>79</v>
      </c>
      <c r="BT94" s="92" t="s">
        <v>80</v>
      </c>
      <c r="BU94" s="93" t="s">
        <v>81</v>
      </c>
      <c r="BV94" s="92" t="s">
        <v>82</v>
      </c>
      <c r="BW94" s="92" t="s">
        <v>5</v>
      </c>
      <c r="BX94" s="92" t="s">
        <v>83</v>
      </c>
      <c r="CL94" s="92" t="s">
        <v>1</v>
      </c>
    </row>
    <row r="95" spans="2:91" s="7" customFormat="1" ht="16.5" customHeight="1">
      <c r="B95" s="94"/>
      <c r="C95" s="95"/>
      <c r="D95" s="273" t="s">
        <v>84</v>
      </c>
      <c r="E95" s="273"/>
      <c r="F95" s="273"/>
      <c r="G95" s="273"/>
      <c r="H95" s="273"/>
      <c r="I95" s="96"/>
      <c r="J95" s="273" t="s">
        <v>85</v>
      </c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  <c r="W95" s="273"/>
      <c r="X95" s="273"/>
      <c r="Y95" s="273"/>
      <c r="Z95" s="273"/>
      <c r="AA95" s="273"/>
      <c r="AB95" s="273"/>
      <c r="AC95" s="273"/>
      <c r="AD95" s="273"/>
      <c r="AE95" s="273"/>
      <c r="AF95" s="273"/>
      <c r="AG95" s="302">
        <f>ROUND(SUM(AG96:AG99),2)</f>
        <v>0</v>
      </c>
      <c r="AH95" s="303"/>
      <c r="AI95" s="303"/>
      <c r="AJ95" s="303"/>
      <c r="AK95" s="303"/>
      <c r="AL95" s="303"/>
      <c r="AM95" s="303"/>
      <c r="AN95" s="307">
        <f t="shared" si="0"/>
        <v>0</v>
      </c>
      <c r="AO95" s="303"/>
      <c r="AP95" s="303"/>
      <c r="AQ95" s="97" t="s">
        <v>86</v>
      </c>
      <c r="AR95" s="98"/>
      <c r="AS95" s="99">
        <f>ROUND(SUM(AS96:AS99),2)</f>
        <v>0</v>
      </c>
      <c r="AT95" s="100">
        <f t="shared" si="1"/>
        <v>0</v>
      </c>
      <c r="AU95" s="101">
        <f>ROUND(SUM(AU96:AU99),5)</f>
        <v>0</v>
      </c>
      <c r="AV95" s="100">
        <f>ROUND(AZ95*L29,2)</f>
        <v>0</v>
      </c>
      <c r="AW95" s="100">
        <f>ROUND(BA95*L30,2)</f>
        <v>0</v>
      </c>
      <c r="AX95" s="100">
        <f>ROUND(BB95*L29,2)</f>
        <v>0</v>
      </c>
      <c r="AY95" s="100">
        <f>ROUND(BC95*L30,2)</f>
        <v>0</v>
      </c>
      <c r="AZ95" s="100">
        <f>ROUND(SUM(AZ96:AZ99),2)</f>
        <v>0</v>
      </c>
      <c r="BA95" s="100">
        <f>ROUND(SUM(BA96:BA99),2)</f>
        <v>0</v>
      </c>
      <c r="BB95" s="100">
        <f>ROUND(SUM(BB96:BB99),2)</f>
        <v>0</v>
      </c>
      <c r="BC95" s="100">
        <f>ROUND(SUM(BC96:BC99),2)</f>
        <v>0</v>
      </c>
      <c r="BD95" s="102">
        <f>ROUND(SUM(BD96:BD99),2)</f>
        <v>0</v>
      </c>
      <c r="BS95" s="103" t="s">
        <v>79</v>
      </c>
      <c r="BT95" s="103" t="s">
        <v>87</v>
      </c>
      <c r="BU95" s="103" t="s">
        <v>81</v>
      </c>
      <c r="BV95" s="103" t="s">
        <v>82</v>
      </c>
      <c r="BW95" s="103" t="s">
        <v>88</v>
      </c>
      <c r="BX95" s="103" t="s">
        <v>5</v>
      </c>
      <c r="CL95" s="103" t="s">
        <v>1</v>
      </c>
      <c r="CM95" s="103" t="s">
        <v>89</v>
      </c>
    </row>
    <row r="96" spans="1:90" s="4" customFormat="1" ht="16.5" customHeight="1">
      <c r="A96" s="104" t="s">
        <v>90</v>
      </c>
      <c r="B96" s="59"/>
      <c r="C96" s="105"/>
      <c r="D96" s="105"/>
      <c r="E96" s="274" t="s">
        <v>91</v>
      </c>
      <c r="F96" s="274"/>
      <c r="G96" s="274"/>
      <c r="H96" s="274"/>
      <c r="I96" s="274"/>
      <c r="J96" s="105"/>
      <c r="K96" s="274" t="s">
        <v>92</v>
      </c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74"/>
      <c r="AA96" s="274"/>
      <c r="AB96" s="274"/>
      <c r="AC96" s="274"/>
      <c r="AD96" s="274"/>
      <c r="AE96" s="274"/>
      <c r="AF96" s="274"/>
      <c r="AG96" s="299">
        <f>'OVN 1 - Ostatní vedlejší ...'!J32</f>
        <v>0</v>
      </c>
      <c r="AH96" s="300"/>
      <c r="AI96" s="300"/>
      <c r="AJ96" s="300"/>
      <c r="AK96" s="300"/>
      <c r="AL96" s="300"/>
      <c r="AM96" s="300"/>
      <c r="AN96" s="299">
        <f t="shared" si="0"/>
        <v>0</v>
      </c>
      <c r="AO96" s="300"/>
      <c r="AP96" s="300"/>
      <c r="AQ96" s="106" t="s">
        <v>93</v>
      </c>
      <c r="AR96" s="61"/>
      <c r="AS96" s="107">
        <v>0</v>
      </c>
      <c r="AT96" s="108">
        <f t="shared" si="1"/>
        <v>0</v>
      </c>
      <c r="AU96" s="109">
        <f>'OVN 1 - Ostatní vedlejší ...'!P122</f>
        <v>0</v>
      </c>
      <c r="AV96" s="108">
        <f>'OVN 1 - Ostatní vedlejší ...'!J35</f>
        <v>0</v>
      </c>
      <c r="AW96" s="108">
        <f>'OVN 1 - Ostatní vedlejší ...'!J36</f>
        <v>0</v>
      </c>
      <c r="AX96" s="108">
        <f>'OVN 1 - Ostatní vedlejší ...'!J37</f>
        <v>0</v>
      </c>
      <c r="AY96" s="108">
        <f>'OVN 1 - Ostatní vedlejší ...'!J38</f>
        <v>0</v>
      </c>
      <c r="AZ96" s="108">
        <f>'OVN 1 - Ostatní vedlejší ...'!F35</f>
        <v>0</v>
      </c>
      <c r="BA96" s="108">
        <f>'OVN 1 - Ostatní vedlejší ...'!F36</f>
        <v>0</v>
      </c>
      <c r="BB96" s="108">
        <f>'OVN 1 - Ostatní vedlejší ...'!F37</f>
        <v>0</v>
      </c>
      <c r="BC96" s="108">
        <f>'OVN 1 - Ostatní vedlejší ...'!F38</f>
        <v>0</v>
      </c>
      <c r="BD96" s="110">
        <f>'OVN 1 - Ostatní vedlejší ...'!F39</f>
        <v>0</v>
      </c>
      <c r="BT96" s="111" t="s">
        <v>89</v>
      </c>
      <c r="BV96" s="111" t="s">
        <v>82</v>
      </c>
      <c r="BW96" s="111" t="s">
        <v>94</v>
      </c>
      <c r="BX96" s="111" t="s">
        <v>88</v>
      </c>
      <c r="CL96" s="111" t="s">
        <v>1</v>
      </c>
    </row>
    <row r="97" spans="1:90" s="4" customFormat="1" ht="23.25" customHeight="1">
      <c r="A97" s="104" t="s">
        <v>90</v>
      </c>
      <c r="B97" s="59"/>
      <c r="C97" s="105"/>
      <c r="D97" s="105"/>
      <c r="E97" s="274" t="s">
        <v>95</v>
      </c>
      <c r="F97" s="274"/>
      <c r="G97" s="274"/>
      <c r="H97" s="274"/>
      <c r="I97" s="274"/>
      <c r="J97" s="105"/>
      <c r="K97" s="274" t="s">
        <v>96</v>
      </c>
      <c r="L97" s="274"/>
      <c r="M97" s="274"/>
      <c r="N97" s="274"/>
      <c r="O97" s="274"/>
      <c r="P97" s="274"/>
      <c r="Q97" s="274"/>
      <c r="R97" s="274"/>
      <c r="S97" s="274"/>
      <c r="T97" s="274"/>
      <c r="U97" s="274"/>
      <c r="V97" s="274"/>
      <c r="W97" s="274"/>
      <c r="X97" s="274"/>
      <c r="Y97" s="274"/>
      <c r="Z97" s="274"/>
      <c r="AA97" s="274"/>
      <c r="AB97" s="274"/>
      <c r="AC97" s="274"/>
      <c r="AD97" s="274"/>
      <c r="AE97" s="274"/>
      <c r="AF97" s="274"/>
      <c r="AG97" s="299">
        <f>'SO 101.a - Společný pás'!J32</f>
        <v>0</v>
      </c>
      <c r="AH97" s="300"/>
      <c r="AI97" s="300"/>
      <c r="AJ97" s="300"/>
      <c r="AK97" s="300"/>
      <c r="AL97" s="300"/>
      <c r="AM97" s="300"/>
      <c r="AN97" s="299">
        <f t="shared" si="0"/>
        <v>0</v>
      </c>
      <c r="AO97" s="300"/>
      <c r="AP97" s="300"/>
      <c r="AQ97" s="106" t="s">
        <v>93</v>
      </c>
      <c r="AR97" s="61"/>
      <c r="AS97" s="107">
        <v>0</v>
      </c>
      <c r="AT97" s="108">
        <f t="shared" si="1"/>
        <v>0</v>
      </c>
      <c r="AU97" s="109">
        <f>'SO 101.a - Společný pás'!P127</f>
        <v>0</v>
      </c>
      <c r="AV97" s="108">
        <f>'SO 101.a - Společný pás'!J35</f>
        <v>0</v>
      </c>
      <c r="AW97" s="108">
        <f>'SO 101.a - Společný pás'!J36</f>
        <v>0</v>
      </c>
      <c r="AX97" s="108">
        <f>'SO 101.a - Společný pás'!J37</f>
        <v>0</v>
      </c>
      <c r="AY97" s="108">
        <f>'SO 101.a - Společný pás'!J38</f>
        <v>0</v>
      </c>
      <c r="AZ97" s="108">
        <f>'SO 101.a - Společný pás'!F35</f>
        <v>0</v>
      </c>
      <c r="BA97" s="108">
        <f>'SO 101.a - Společný pás'!F36</f>
        <v>0</v>
      </c>
      <c r="BB97" s="108">
        <f>'SO 101.a - Společný pás'!F37</f>
        <v>0</v>
      </c>
      <c r="BC97" s="108">
        <f>'SO 101.a - Společný pás'!F38</f>
        <v>0</v>
      </c>
      <c r="BD97" s="110">
        <f>'SO 101.a - Společný pás'!F39</f>
        <v>0</v>
      </c>
      <c r="BT97" s="111" t="s">
        <v>89</v>
      </c>
      <c r="BV97" s="111" t="s">
        <v>82</v>
      </c>
      <c r="BW97" s="111" t="s">
        <v>97</v>
      </c>
      <c r="BX97" s="111" t="s">
        <v>88</v>
      </c>
      <c r="CL97" s="111" t="s">
        <v>1</v>
      </c>
    </row>
    <row r="98" spans="1:90" s="4" customFormat="1" ht="23.25" customHeight="1">
      <c r="A98" s="104" t="s">
        <v>90</v>
      </c>
      <c r="B98" s="59"/>
      <c r="C98" s="105"/>
      <c r="D98" s="105"/>
      <c r="E98" s="274" t="s">
        <v>98</v>
      </c>
      <c r="F98" s="274"/>
      <c r="G98" s="274"/>
      <c r="H98" s="274"/>
      <c r="I98" s="274"/>
      <c r="J98" s="105"/>
      <c r="K98" s="274" t="s">
        <v>99</v>
      </c>
      <c r="L98" s="274"/>
      <c r="M98" s="274"/>
      <c r="N98" s="274"/>
      <c r="O98" s="274"/>
      <c r="P98" s="274"/>
      <c r="Q98" s="274"/>
      <c r="R98" s="274"/>
      <c r="S98" s="274"/>
      <c r="T98" s="274"/>
      <c r="U98" s="274"/>
      <c r="V98" s="274"/>
      <c r="W98" s="274"/>
      <c r="X98" s="274"/>
      <c r="Y98" s="274"/>
      <c r="Z98" s="274"/>
      <c r="AA98" s="274"/>
      <c r="AB98" s="274"/>
      <c r="AC98" s="274"/>
      <c r="AD98" s="274"/>
      <c r="AE98" s="274"/>
      <c r="AF98" s="274"/>
      <c r="AG98" s="299">
        <f>'SO 102.a - Obnova vozovky'!J32</f>
        <v>0</v>
      </c>
      <c r="AH98" s="300"/>
      <c r="AI98" s="300"/>
      <c r="AJ98" s="300"/>
      <c r="AK98" s="300"/>
      <c r="AL98" s="300"/>
      <c r="AM98" s="300"/>
      <c r="AN98" s="299">
        <f t="shared" si="0"/>
        <v>0</v>
      </c>
      <c r="AO98" s="300"/>
      <c r="AP98" s="300"/>
      <c r="AQ98" s="106" t="s">
        <v>93</v>
      </c>
      <c r="AR98" s="61"/>
      <c r="AS98" s="107">
        <v>0</v>
      </c>
      <c r="AT98" s="108">
        <f t="shared" si="1"/>
        <v>0</v>
      </c>
      <c r="AU98" s="109">
        <f>'SO 102.a - Obnova vozovky'!P126</f>
        <v>0</v>
      </c>
      <c r="AV98" s="108">
        <f>'SO 102.a - Obnova vozovky'!J35</f>
        <v>0</v>
      </c>
      <c r="AW98" s="108">
        <f>'SO 102.a - Obnova vozovky'!J36</f>
        <v>0</v>
      </c>
      <c r="AX98" s="108">
        <f>'SO 102.a - Obnova vozovky'!J37</f>
        <v>0</v>
      </c>
      <c r="AY98" s="108">
        <f>'SO 102.a - Obnova vozovky'!J38</f>
        <v>0</v>
      </c>
      <c r="AZ98" s="108">
        <f>'SO 102.a - Obnova vozovky'!F35</f>
        <v>0</v>
      </c>
      <c r="BA98" s="108">
        <f>'SO 102.a - Obnova vozovky'!F36</f>
        <v>0</v>
      </c>
      <c r="BB98" s="108">
        <f>'SO 102.a - Obnova vozovky'!F37</f>
        <v>0</v>
      </c>
      <c r="BC98" s="108">
        <f>'SO 102.a - Obnova vozovky'!F38</f>
        <v>0</v>
      </c>
      <c r="BD98" s="110">
        <f>'SO 102.a - Obnova vozovky'!F39</f>
        <v>0</v>
      </c>
      <c r="BT98" s="111" t="s">
        <v>89</v>
      </c>
      <c r="BV98" s="111" t="s">
        <v>82</v>
      </c>
      <c r="BW98" s="111" t="s">
        <v>100</v>
      </c>
      <c r="BX98" s="111" t="s">
        <v>88</v>
      </c>
      <c r="CL98" s="111" t="s">
        <v>1</v>
      </c>
    </row>
    <row r="99" spans="1:90" s="4" customFormat="1" ht="23.25" customHeight="1">
      <c r="A99" s="104" t="s">
        <v>90</v>
      </c>
      <c r="B99" s="59"/>
      <c r="C99" s="105"/>
      <c r="D99" s="105"/>
      <c r="E99" s="274" t="s">
        <v>101</v>
      </c>
      <c r="F99" s="274"/>
      <c r="G99" s="274"/>
      <c r="H99" s="274"/>
      <c r="I99" s="274"/>
      <c r="J99" s="105"/>
      <c r="K99" s="274" t="s">
        <v>102</v>
      </c>
      <c r="L99" s="274"/>
      <c r="M99" s="274"/>
      <c r="N99" s="274"/>
      <c r="O99" s="274"/>
      <c r="P99" s="274"/>
      <c r="Q99" s="274"/>
      <c r="R99" s="274"/>
      <c r="S99" s="274"/>
      <c r="T99" s="274"/>
      <c r="U99" s="274"/>
      <c r="V99" s="274"/>
      <c r="W99" s="274"/>
      <c r="X99" s="274"/>
      <c r="Y99" s="274"/>
      <c r="Z99" s="274"/>
      <c r="AA99" s="274"/>
      <c r="AB99" s="274"/>
      <c r="AC99" s="274"/>
      <c r="AD99" s="274"/>
      <c r="AE99" s="274"/>
      <c r="AF99" s="274"/>
      <c r="AG99" s="299">
        <f>'SO 301.a - Úprava uličníc...'!J32</f>
        <v>0</v>
      </c>
      <c r="AH99" s="300"/>
      <c r="AI99" s="300"/>
      <c r="AJ99" s="300"/>
      <c r="AK99" s="300"/>
      <c r="AL99" s="300"/>
      <c r="AM99" s="300"/>
      <c r="AN99" s="299">
        <f t="shared" si="0"/>
        <v>0</v>
      </c>
      <c r="AO99" s="300"/>
      <c r="AP99" s="300"/>
      <c r="AQ99" s="106" t="s">
        <v>93</v>
      </c>
      <c r="AR99" s="61"/>
      <c r="AS99" s="107">
        <v>0</v>
      </c>
      <c r="AT99" s="108">
        <f t="shared" si="1"/>
        <v>0</v>
      </c>
      <c r="AU99" s="109">
        <f>'SO 301.a - Úprava uličníc...'!P125</f>
        <v>0</v>
      </c>
      <c r="AV99" s="108">
        <f>'SO 301.a - Úprava uličníc...'!J35</f>
        <v>0</v>
      </c>
      <c r="AW99" s="108">
        <f>'SO 301.a - Úprava uličníc...'!J36</f>
        <v>0</v>
      </c>
      <c r="AX99" s="108">
        <f>'SO 301.a - Úprava uličníc...'!J37</f>
        <v>0</v>
      </c>
      <c r="AY99" s="108">
        <f>'SO 301.a - Úprava uličníc...'!J38</f>
        <v>0</v>
      </c>
      <c r="AZ99" s="108">
        <f>'SO 301.a - Úprava uličníc...'!F35</f>
        <v>0</v>
      </c>
      <c r="BA99" s="108">
        <f>'SO 301.a - Úprava uličníc...'!F36</f>
        <v>0</v>
      </c>
      <c r="BB99" s="108">
        <f>'SO 301.a - Úprava uličníc...'!F37</f>
        <v>0</v>
      </c>
      <c r="BC99" s="108">
        <f>'SO 301.a - Úprava uličníc...'!F38</f>
        <v>0</v>
      </c>
      <c r="BD99" s="110">
        <f>'SO 301.a - Úprava uličníc...'!F39</f>
        <v>0</v>
      </c>
      <c r="BT99" s="111" t="s">
        <v>89</v>
      </c>
      <c r="BV99" s="111" t="s">
        <v>82</v>
      </c>
      <c r="BW99" s="111" t="s">
        <v>103</v>
      </c>
      <c r="BX99" s="111" t="s">
        <v>88</v>
      </c>
      <c r="CL99" s="111" t="s">
        <v>1</v>
      </c>
    </row>
    <row r="100" spans="2:91" s="7" customFormat="1" ht="16.5" customHeight="1">
      <c r="B100" s="94"/>
      <c r="C100" s="95"/>
      <c r="D100" s="273" t="s">
        <v>104</v>
      </c>
      <c r="E100" s="273"/>
      <c r="F100" s="273"/>
      <c r="G100" s="273"/>
      <c r="H100" s="273"/>
      <c r="I100" s="96"/>
      <c r="J100" s="273" t="s">
        <v>105</v>
      </c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  <c r="AG100" s="302">
        <f>ROUND(SUM(AG101:AG104),2)</f>
        <v>0</v>
      </c>
      <c r="AH100" s="303"/>
      <c r="AI100" s="303"/>
      <c r="AJ100" s="303"/>
      <c r="AK100" s="303"/>
      <c r="AL100" s="303"/>
      <c r="AM100" s="303"/>
      <c r="AN100" s="307">
        <f t="shared" si="0"/>
        <v>0</v>
      </c>
      <c r="AO100" s="303"/>
      <c r="AP100" s="303"/>
      <c r="AQ100" s="97" t="s">
        <v>86</v>
      </c>
      <c r="AR100" s="98"/>
      <c r="AS100" s="99">
        <f>ROUND(SUM(AS101:AS104),2)</f>
        <v>0</v>
      </c>
      <c r="AT100" s="100">
        <f t="shared" si="1"/>
        <v>0</v>
      </c>
      <c r="AU100" s="101">
        <f>ROUND(SUM(AU101:AU104),5)</f>
        <v>0</v>
      </c>
      <c r="AV100" s="100">
        <f>ROUND(AZ100*L29,2)</f>
        <v>0</v>
      </c>
      <c r="AW100" s="100">
        <f>ROUND(BA100*L30,2)</f>
        <v>0</v>
      </c>
      <c r="AX100" s="100">
        <f>ROUND(BB100*L29,2)</f>
        <v>0</v>
      </c>
      <c r="AY100" s="100">
        <f>ROUND(BC100*L30,2)</f>
        <v>0</v>
      </c>
      <c r="AZ100" s="100">
        <f>ROUND(SUM(AZ101:AZ104),2)</f>
        <v>0</v>
      </c>
      <c r="BA100" s="100">
        <f>ROUND(SUM(BA101:BA104),2)</f>
        <v>0</v>
      </c>
      <c r="BB100" s="100">
        <f>ROUND(SUM(BB101:BB104),2)</f>
        <v>0</v>
      </c>
      <c r="BC100" s="100">
        <f>ROUND(SUM(BC101:BC104),2)</f>
        <v>0</v>
      </c>
      <c r="BD100" s="102">
        <f>ROUND(SUM(BD101:BD104),2)</f>
        <v>0</v>
      </c>
      <c r="BS100" s="103" t="s">
        <v>79</v>
      </c>
      <c r="BT100" s="103" t="s">
        <v>87</v>
      </c>
      <c r="BU100" s="103" t="s">
        <v>81</v>
      </c>
      <c r="BV100" s="103" t="s">
        <v>82</v>
      </c>
      <c r="BW100" s="103" t="s">
        <v>106</v>
      </c>
      <c r="BX100" s="103" t="s">
        <v>5</v>
      </c>
      <c r="CL100" s="103" t="s">
        <v>1</v>
      </c>
      <c r="CM100" s="103" t="s">
        <v>89</v>
      </c>
    </row>
    <row r="101" spans="1:90" s="4" customFormat="1" ht="16.5" customHeight="1">
      <c r="A101" s="104" t="s">
        <v>90</v>
      </c>
      <c r="B101" s="59"/>
      <c r="C101" s="105"/>
      <c r="D101" s="105"/>
      <c r="E101" s="274" t="s">
        <v>107</v>
      </c>
      <c r="F101" s="274"/>
      <c r="G101" s="274"/>
      <c r="H101" s="274"/>
      <c r="I101" s="274"/>
      <c r="J101" s="105"/>
      <c r="K101" s="274" t="s">
        <v>92</v>
      </c>
      <c r="L101" s="274"/>
      <c r="M101" s="274"/>
      <c r="N101" s="274"/>
      <c r="O101" s="274"/>
      <c r="P101" s="274"/>
      <c r="Q101" s="274"/>
      <c r="R101" s="274"/>
      <c r="S101" s="274"/>
      <c r="T101" s="274"/>
      <c r="U101" s="274"/>
      <c r="V101" s="274"/>
      <c r="W101" s="274"/>
      <c r="X101" s="274"/>
      <c r="Y101" s="274"/>
      <c r="Z101" s="274"/>
      <c r="AA101" s="274"/>
      <c r="AB101" s="274"/>
      <c r="AC101" s="274"/>
      <c r="AD101" s="274"/>
      <c r="AE101" s="274"/>
      <c r="AF101" s="274"/>
      <c r="AG101" s="299">
        <f>'OVN 2 - Ostatní vedlejší ...'!J32</f>
        <v>0</v>
      </c>
      <c r="AH101" s="300"/>
      <c r="AI101" s="300"/>
      <c r="AJ101" s="300"/>
      <c r="AK101" s="300"/>
      <c r="AL101" s="300"/>
      <c r="AM101" s="300"/>
      <c r="AN101" s="299">
        <f t="shared" si="0"/>
        <v>0</v>
      </c>
      <c r="AO101" s="300"/>
      <c r="AP101" s="300"/>
      <c r="AQ101" s="106" t="s">
        <v>93</v>
      </c>
      <c r="AR101" s="61"/>
      <c r="AS101" s="107">
        <v>0</v>
      </c>
      <c r="AT101" s="108">
        <f t="shared" si="1"/>
        <v>0</v>
      </c>
      <c r="AU101" s="109">
        <f>'OVN 2 - Ostatní vedlejší ...'!P121</f>
        <v>0</v>
      </c>
      <c r="AV101" s="108">
        <f>'OVN 2 - Ostatní vedlejší ...'!J35</f>
        <v>0</v>
      </c>
      <c r="AW101" s="108">
        <f>'OVN 2 - Ostatní vedlejší ...'!J36</f>
        <v>0</v>
      </c>
      <c r="AX101" s="108">
        <f>'OVN 2 - Ostatní vedlejší ...'!J37</f>
        <v>0</v>
      </c>
      <c r="AY101" s="108">
        <f>'OVN 2 - Ostatní vedlejší ...'!J38</f>
        <v>0</v>
      </c>
      <c r="AZ101" s="108">
        <f>'OVN 2 - Ostatní vedlejší ...'!F35</f>
        <v>0</v>
      </c>
      <c r="BA101" s="108">
        <f>'OVN 2 - Ostatní vedlejší ...'!F36</f>
        <v>0</v>
      </c>
      <c r="BB101" s="108">
        <f>'OVN 2 - Ostatní vedlejší ...'!F37</f>
        <v>0</v>
      </c>
      <c r="BC101" s="108">
        <f>'OVN 2 - Ostatní vedlejší ...'!F38</f>
        <v>0</v>
      </c>
      <c r="BD101" s="110">
        <f>'OVN 2 - Ostatní vedlejší ...'!F39</f>
        <v>0</v>
      </c>
      <c r="BT101" s="111" t="s">
        <v>89</v>
      </c>
      <c r="BV101" s="111" t="s">
        <v>82</v>
      </c>
      <c r="BW101" s="111" t="s">
        <v>108</v>
      </c>
      <c r="BX101" s="111" t="s">
        <v>106</v>
      </c>
      <c r="CL101" s="111" t="s">
        <v>1</v>
      </c>
    </row>
    <row r="102" spans="1:90" s="4" customFormat="1" ht="23.25" customHeight="1">
      <c r="A102" s="104" t="s">
        <v>90</v>
      </c>
      <c r="B102" s="59"/>
      <c r="C102" s="105"/>
      <c r="D102" s="105"/>
      <c r="E102" s="274" t="s">
        <v>109</v>
      </c>
      <c r="F102" s="274"/>
      <c r="G102" s="274"/>
      <c r="H102" s="274"/>
      <c r="I102" s="274"/>
      <c r="J102" s="105"/>
      <c r="K102" s="274" t="s">
        <v>110</v>
      </c>
      <c r="L102" s="274"/>
      <c r="M102" s="274"/>
      <c r="N102" s="274"/>
      <c r="O102" s="274"/>
      <c r="P102" s="274"/>
      <c r="Q102" s="274"/>
      <c r="R102" s="274"/>
      <c r="S102" s="274"/>
      <c r="T102" s="274"/>
      <c r="U102" s="274"/>
      <c r="V102" s="274"/>
      <c r="W102" s="274"/>
      <c r="X102" s="274"/>
      <c r="Y102" s="274"/>
      <c r="Z102" s="274"/>
      <c r="AA102" s="274"/>
      <c r="AB102" s="274"/>
      <c r="AC102" s="274"/>
      <c r="AD102" s="274"/>
      <c r="AE102" s="274"/>
      <c r="AF102" s="274"/>
      <c r="AG102" s="299">
        <f>'SO 101.b - Chodníky'!J32</f>
        <v>0</v>
      </c>
      <c r="AH102" s="300"/>
      <c r="AI102" s="300"/>
      <c r="AJ102" s="300"/>
      <c r="AK102" s="300"/>
      <c r="AL102" s="300"/>
      <c r="AM102" s="300"/>
      <c r="AN102" s="299">
        <f t="shared" si="0"/>
        <v>0</v>
      </c>
      <c r="AO102" s="300"/>
      <c r="AP102" s="300"/>
      <c r="AQ102" s="106" t="s">
        <v>93</v>
      </c>
      <c r="AR102" s="61"/>
      <c r="AS102" s="107">
        <v>0</v>
      </c>
      <c r="AT102" s="108">
        <f t="shared" si="1"/>
        <v>0</v>
      </c>
      <c r="AU102" s="109">
        <f>'SO 101.b - Chodníky'!P126</f>
        <v>0</v>
      </c>
      <c r="AV102" s="108">
        <f>'SO 101.b - Chodníky'!J35</f>
        <v>0</v>
      </c>
      <c r="AW102" s="108">
        <f>'SO 101.b - Chodníky'!J36</f>
        <v>0</v>
      </c>
      <c r="AX102" s="108">
        <f>'SO 101.b - Chodníky'!J37</f>
        <v>0</v>
      </c>
      <c r="AY102" s="108">
        <f>'SO 101.b - Chodníky'!J38</f>
        <v>0</v>
      </c>
      <c r="AZ102" s="108">
        <f>'SO 101.b - Chodníky'!F35</f>
        <v>0</v>
      </c>
      <c r="BA102" s="108">
        <f>'SO 101.b - Chodníky'!F36</f>
        <v>0</v>
      </c>
      <c r="BB102" s="108">
        <f>'SO 101.b - Chodníky'!F37</f>
        <v>0</v>
      </c>
      <c r="BC102" s="108">
        <f>'SO 101.b - Chodníky'!F38</f>
        <v>0</v>
      </c>
      <c r="BD102" s="110">
        <f>'SO 101.b - Chodníky'!F39</f>
        <v>0</v>
      </c>
      <c r="BT102" s="111" t="s">
        <v>89</v>
      </c>
      <c r="BV102" s="111" t="s">
        <v>82</v>
      </c>
      <c r="BW102" s="111" t="s">
        <v>111</v>
      </c>
      <c r="BX102" s="111" t="s">
        <v>106</v>
      </c>
      <c r="CL102" s="111" t="s">
        <v>1</v>
      </c>
    </row>
    <row r="103" spans="1:90" s="4" customFormat="1" ht="23.25" customHeight="1">
      <c r="A103" s="104" t="s">
        <v>90</v>
      </c>
      <c r="B103" s="59"/>
      <c r="C103" s="105"/>
      <c r="D103" s="105"/>
      <c r="E103" s="274" t="s">
        <v>112</v>
      </c>
      <c r="F103" s="274"/>
      <c r="G103" s="274"/>
      <c r="H103" s="274"/>
      <c r="I103" s="274"/>
      <c r="J103" s="105"/>
      <c r="K103" s="274" t="s">
        <v>99</v>
      </c>
      <c r="L103" s="274"/>
      <c r="M103" s="274"/>
      <c r="N103" s="274"/>
      <c r="O103" s="274"/>
      <c r="P103" s="274"/>
      <c r="Q103" s="274"/>
      <c r="R103" s="274"/>
      <c r="S103" s="274"/>
      <c r="T103" s="274"/>
      <c r="U103" s="274"/>
      <c r="V103" s="274"/>
      <c r="W103" s="274"/>
      <c r="X103" s="274"/>
      <c r="Y103" s="274"/>
      <c r="Z103" s="274"/>
      <c r="AA103" s="274"/>
      <c r="AB103" s="274"/>
      <c r="AC103" s="274"/>
      <c r="AD103" s="274"/>
      <c r="AE103" s="274"/>
      <c r="AF103" s="274"/>
      <c r="AG103" s="299">
        <f>'SO 102.b - Obnova vozovky'!J32</f>
        <v>0</v>
      </c>
      <c r="AH103" s="300"/>
      <c r="AI103" s="300"/>
      <c r="AJ103" s="300"/>
      <c r="AK103" s="300"/>
      <c r="AL103" s="300"/>
      <c r="AM103" s="300"/>
      <c r="AN103" s="299">
        <f t="shared" si="0"/>
        <v>0</v>
      </c>
      <c r="AO103" s="300"/>
      <c r="AP103" s="300"/>
      <c r="AQ103" s="106" t="s">
        <v>93</v>
      </c>
      <c r="AR103" s="61"/>
      <c r="AS103" s="107">
        <v>0</v>
      </c>
      <c r="AT103" s="108">
        <f t="shared" si="1"/>
        <v>0</v>
      </c>
      <c r="AU103" s="109">
        <f>'SO 102.b - Obnova vozovky'!P126</f>
        <v>0</v>
      </c>
      <c r="AV103" s="108">
        <f>'SO 102.b - Obnova vozovky'!J35</f>
        <v>0</v>
      </c>
      <c r="AW103" s="108">
        <f>'SO 102.b - Obnova vozovky'!J36</f>
        <v>0</v>
      </c>
      <c r="AX103" s="108">
        <f>'SO 102.b - Obnova vozovky'!J37</f>
        <v>0</v>
      </c>
      <c r="AY103" s="108">
        <f>'SO 102.b - Obnova vozovky'!J38</f>
        <v>0</v>
      </c>
      <c r="AZ103" s="108">
        <f>'SO 102.b - Obnova vozovky'!F35</f>
        <v>0</v>
      </c>
      <c r="BA103" s="108">
        <f>'SO 102.b - Obnova vozovky'!F36</f>
        <v>0</v>
      </c>
      <c r="BB103" s="108">
        <f>'SO 102.b - Obnova vozovky'!F37</f>
        <v>0</v>
      </c>
      <c r="BC103" s="108">
        <f>'SO 102.b - Obnova vozovky'!F38</f>
        <v>0</v>
      </c>
      <c r="BD103" s="110">
        <f>'SO 102.b - Obnova vozovky'!F39</f>
        <v>0</v>
      </c>
      <c r="BT103" s="111" t="s">
        <v>89</v>
      </c>
      <c r="BV103" s="111" t="s">
        <v>82</v>
      </c>
      <c r="BW103" s="111" t="s">
        <v>113</v>
      </c>
      <c r="BX103" s="111" t="s">
        <v>106</v>
      </c>
      <c r="CL103" s="111" t="s">
        <v>1</v>
      </c>
    </row>
    <row r="104" spans="1:90" s="4" customFormat="1" ht="23.25" customHeight="1">
      <c r="A104" s="104" t="s">
        <v>90</v>
      </c>
      <c r="B104" s="59"/>
      <c r="C104" s="105"/>
      <c r="D104" s="105"/>
      <c r="E104" s="274" t="s">
        <v>114</v>
      </c>
      <c r="F104" s="274"/>
      <c r="G104" s="274"/>
      <c r="H104" s="274"/>
      <c r="I104" s="274"/>
      <c r="J104" s="105"/>
      <c r="K104" s="274" t="s">
        <v>102</v>
      </c>
      <c r="L104" s="274"/>
      <c r="M104" s="274"/>
      <c r="N104" s="274"/>
      <c r="O104" s="274"/>
      <c r="P104" s="274"/>
      <c r="Q104" s="274"/>
      <c r="R104" s="274"/>
      <c r="S104" s="274"/>
      <c r="T104" s="274"/>
      <c r="U104" s="274"/>
      <c r="V104" s="274"/>
      <c r="W104" s="274"/>
      <c r="X104" s="274"/>
      <c r="Y104" s="274"/>
      <c r="Z104" s="274"/>
      <c r="AA104" s="274"/>
      <c r="AB104" s="274"/>
      <c r="AC104" s="274"/>
      <c r="AD104" s="274"/>
      <c r="AE104" s="274"/>
      <c r="AF104" s="274"/>
      <c r="AG104" s="299">
        <f>'SO 301.b - Úprava uličníc...'!J32</f>
        <v>0</v>
      </c>
      <c r="AH104" s="300"/>
      <c r="AI104" s="300"/>
      <c r="AJ104" s="300"/>
      <c r="AK104" s="300"/>
      <c r="AL104" s="300"/>
      <c r="AM104" s="300"/>
      <c r="AN104" s="299">
        <f t="shared" si="0"/>
        <v>0</v>
      </c>
      <c r="AO104" s="300"/>
      <c r="AP104" s="300"/>
      <c r="AQ104" s="106" t="s">
        <v>93</v>
      </c>
      <c r="AR104" s="61"/>
      <c r="AS104" s="112">
        <v>0</v>
      </c>
      <c r="AT104" s="113">
        <f t="shared" si="1"/>
        <v>0</v>
      </c>
      <c r="AU104" s="114">
        <f>'SO 301.b - Úprava uličníc...'!P125</f>
        <v>0</v>
      </c>
      <c r="AV104" s="113">
        <f>'SO 301.b - Úprava uličníc...'!J35</f>
        <v>0</v>
      </c>
      <c r="AW104" s="113">
        <f>'SO 301.b - Úprava uličníc...'!J36</f>
        <v>0</v>
      </c>
      <c r="AX104" s="113">
        <f>'SO 301.b - Úprava uličníc...'!J37</f>
        <v>0</v>
      </c>
      <c r="AY104" s="113">
        <f>'SO 301.b - Úprava uličníc...'!J38</f>
        <v>0</v>
      </c>
      <c r="AZ104" s="113">
        <f>'SO 301.b - Úprava uličníc...'!F35</f>
        <v>0</v>
      </c>
      <c r="BA104" s="113">
        <f>'SO 301.b - Úprava uličníc...'!F36</f>
        <v>0</v>
      </c>
      <c r="BB104" s="113">
        <f>'SO 301.b - Úprava uličníc...'!F37</f>
        <v>0</v>
      </c>
      <c r="BC104" s="113">
        <f>'SO 301.b - Úprava uličníc...'!F38</f>
        <v>0</v>
      </c>
      <c r="BD104" s="115">
        <f>'SO 301.b - Úprava uličníc...'!F39</f>
        <v>0</v>
      </c>
      <c r="BT104" s="111" t="s">
        <v>89</v>
      </c>
      <c r="BV104" s="111" t="s">
        <v>82</v>
      </c>
      <c r="BW104" s="111" t="s">
        <v>115</v>
      </c>
      <c r="BX104" s="111" t="s">
        <v>106</v>
      </c>
      <c r="CL104" s="111" t="s">
        <v>1</v>
      </c>
    </row>
    <row r="105" spans="1:57" s="2" customFormat="1" ht="30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40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s="2" customFormat="1" ht="6.9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40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</sheetData>
  <sheetProtection algorithmName="SHA-512" hashValue="FeK7DUtfoGjFxTV4lgYE6jfU+kQIj5e+9s9Dj6NiyQYF1ahfo0tNQFI3x2DtYsuun7E57VWJiwiXGmCFdB1ORg==" saltValue="AapvZlJcVaugut8LrHOYZej5Uj0hnLJdEElD3bQxEfn1RSqiz14D6JrKzrqHQAf1VqhQmWgzi4h/L4E/MIrICQ==" spinCount="100000" sheet="1" objects="1" scenarios="1" formatColumns="0" formatRows="0"/>
  <mergeCells count="78">
    <mergeCell ref="AS89:AT91"/>
    <mergeCell ref="AN94:AP94"/>
    <mergeCell ref="AR2:BE2"/>
    <mergeCell ref="AG104:AM104"/>
    <mergeCell ref="AG97:AM97"/>
    <mergeCell ref="AG92:AM92"/>
    <mergeCell ref="AG98:AM98"/>
    <mergeCell ref="AG96:AM96"/>
    <mergeCell ref="AG95:AM95"/>
    <mergeCell ref="AG99:AM99"/>
    <mergeCell ref="AG102:AM102"/>
    <mergeCell ref="AG103:AM103"/>
    <mergeCell ref="AG100:AM100"/>
    <mergeCell ref="AG101:AM101"/>
    <mergeCell ref="AM89:AP89"/>
    <mergeCell ref="AM90:AP90"/>
    <mergeCell ref="AM87:AN87"/>
    <mergeCell ref="AN102:AP10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K104:AF104"/>
    <mergeCell ref="K96:AF96"/>
    <mergeCell ref="K98:AF98"/>
    <mergeCell ref="L85:AO85"/>
    <mergeCell ref="AG94:AM94"/>
    <mergeCell ref="AN104:AP104"/>
    <mergeCell ref="AN103:AP103"/>
    <mergeCell ref="AN101:AP101"/>
    <mergeCell ref="AN97:AP97"/>
    <mergeCell ref="AN95:AP95"/>
    <mergeCell ref="AN100:AP100"/>
    <mergeCell ref="AN99:AP99"/>
    <mergeCell ref="AN96:AP96"/>
    <mergeCell ref="AN92:AP92"/>
    <mergeCell ref="AN98:AP98"/>
    <mergeCell ref="K101:AF101"/>
    <mergeCell ref="K97:AF97"/>
    <mergeCell ref="K102:AF102"/>
    <mergeCell ref="K103:AF103"/>
    <mergeCell ref="K99:AF99"/>
    <mergeCell ref="E101:I101"/>
    <mergeCell ref="E97:I97"/>
    <mergeCell ref="E102:I102"/>
    <mergeCell ref="E103:I103"/>
    <mergeCell ref="E104:I104"/>
    <mergeCell ref="C92:G92"/>
    <mergeCell ref="D95:H95"/>
    <mergeCell ref="D100:H100"/>
    <mergeCell ref="E98:I98"/>
    <mergeCell ref="E96:I96"/>
    <mergeCell ref="E99:I99"/>
    <mergeCell ref="I92:AF92"/>
    <mergeCell ref="J95:AF95"/>
    <mergeCell ref="J100:AF100"/>
  </mergeCells>
  <hyperlinks>
    <hyperlink ref="A96" location="'OVN 1 - Ostatní vedlejší ...'!C2" display="/"/>
    <hyperlink ref="A97" location="'SO 101.a - Společný pás'!C2" display="/"/>
    <hyperlink ref="A98" location="'SO 102.a - Obnova vozovky'!C2" display="/"/>
    <hyperlink ref="A99" location="'SO 301.a - Úprava uličníc...'!C2" display="/"/>
    <hyperlink ref="A101" location="'OVN 2 - Ostatní vedlejší ...'!C2" display="/"/>
    <hyperlink ref="A102" location="'SO 101.b - Chodníky'!C2" display="/"/>
    <hyperlink ref="A103" location="'SO 102.b - Obnova vozovky'!C2" display="/"/>
    <hyperlink ref="A104" location="'SO 301.b - Úprava uličníc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94</v>
      </c>
    </row>
    <row r="3" spans="2:46" s="1" customFormat="1" ht="6.9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" customHeight="1">
      <c r="B4" s="21"/>
      <c r="D4" s="118" t="s">
        <v>116</v>
      </c>
      <c r="L4" s="21"/>
      <c r="M4" s="119" t="s">
        <v>10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16" t="str">
        <f>'Rekapitulace stavby'!K6</f>
        <v>Společný pás pro cyklisty a chodce na ul. Záhumení a chodníky na ul. Krásenská</v>
      </c>
      <c r="F7" s="317"/>
      <c r="G7" s="317"/>
      <c r="H7" s="317"/>
      <c r="L7" s="21"/>
    </row>
    <row r="8" spans="2:12" s="1" customFormat="1" ht="12" customHeight="1">
      <c r="B8" s="21"/>
      <c r="D8" s="120" t="s">
        <v>117</v>
      </c>
      <c r="L8" s="21"/>
    </row>
    <row r="9" spans="1:31" s="2" customFormat="1" ht="16.5" customHeight="1">
      <c r="A9" s="35"/>
      <c r="B9" s="40"/>
      <c r="C9" s="35"/>
      <c r="D9" s="35"/>
      <c r="E9" s="316" t="s">
        <v>118</v>
      </c>
      <c r="F9" s="318"/>
      <c r="G9" s="318"/>
      <c r="H9" s="31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119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19" t="s">
        <v>120</v>
      </c>
      <c r="F11" s="318"/>
      <c r="G11" s="318"/>
      <c r="H11" s="318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.2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25. 1. 2022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26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27</v>
      </c>
      <c r="F17" s="35"/>
      <c r="G17" s="35"/>
      <c r="H17" s="35"/>
      <c r="I17" s="120" t="s">
        <v>28</v>
      </c>
      <c r="J17" s="111" t="s">
        <v>29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30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0" t="str">
        <f>'Rekapitulace stavby'!E14</f>
        <v>Vyplň údaj</v>
      </c>
      <c r="F20" s="321"/>
      <c r="G20" s="321"/>
      <c r="H20" s="321"/>
      <c r="I20" s="120" t="s">
        <v>28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32</v>
      </c>
      <c r="E22" s="35"/>
      <c r="F22" s="35"/>
      <c r="G22" s="35"/>
      <c r="H22" s="35"/>
      <c r="I22" s="120" t="s">
        <v>25</v>
      </c>
      <c r="J22" s="111" t="s">
        <v>33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35</v>
      </c>
      <c r="F23" s="35"/>
      <c r="G23" s="35"/>
      <c r="H23" s="35"/>
      <c r="I23" s="120" t="s">
        <v>28</v>
      </c>
      <c r="J23" s="111" t="s">
        <v>36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37</v>
      </c>
      <c r="E25" s="35"/>
      <c r="F25" s="35"/>
      <c r="G25" s="35"/>
      <c r="H25" s="35"/>
      <c r="I25" s="120" t="s">
        <v>25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28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39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2" t="s">
        <v>1</v>
      </c>
      <c r="F29" s="322"/>
      <c r="G29" s="322"/>
      <c r="H29" s="322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40</v>
      </c>
      <c r="E32" s="35"/>
      <c r="F32" s="35"/>
      <c r="G32" s="35"/>
      <c r="H32" s="35"/>
      <c r="I32" s="35"/>
      <c r="J32" s="127">
        <f>ROUND(J122,2)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35"/>
      <c r="F34" s="128" t="s">
        <v>42</v>
      </c>
      <c r="G34" s="35"/>
      <c r="H34" s="35"/>
      <c r="I34" s="128" t="s">
        <v>41</v>
      </c>
      <c r="J34" s="128" t="s">
        <v>43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0"/>
      <c r="C35" s="35"/>
      <c r="D35" s="129" t="s">
        <v>44</v>
      </c>
      <c r="E35" s="120" t="s">
        <v>45</v>
      </c>
      <c r="F35" s="130">
        <f>ROUND((SUM(BE122:BE148)),2)</f>
        <v>0</v>
      </c>
      <c r="G35" s="35"/>
      <c r="H35" s="35"/>
      <c r="I35" s="131">
        <v>0.21</v>
      </c>
      <c r="J35" s="130">
        <f>ROUND(((SUM(BE122:BE148))*I35),2)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0"/>
      <c r="C36" s="35"/>
      <c r="D36" s="35"/>
      <c r="E36" s="120" t="s">
        <v>46</v>
      </c>
      <c r="F36" s="130">
        <f>ROUND((SUM(BF122:BF148)),2)</f>
        <v>0</v>
      </c>
      <c r="G36" s="35"/>
      <c r="H36" s="35"/>
      <c r="I36" s="131">
        <v>0.15</v>
      </c>
      <c r="J36" s="130">
        <f>ROUND(((SUM(BF122:BF148))*I36),2)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20" t="s">
        <v>47</v>
      </c>
      <c r="F37" s="130">
        <f>ROUND((SUM(BG122:BG148)),2)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0"/>
      <c r="C38" s="35"/>
      <c r="D38" s="35"/>
      <c r="E38" s="120" t="s">
        <v>48</v>
      </c>
      <c r="F38" s="130">
        <f>ROUND((SUM(BH122:BH148)),2)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0"/>
      <c r="C39" s="35"/>
      <c r="D39" s="35"/>
      <c r="E39" s="120" t="s">
        <v>49</v>
      </c>
      <c r="F39" s="130">
        <f>ROUND((SUM(BI122:BI148)),2)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50</v>
      </c>
      <c r="E41" s="134"/>
      <c r="F41" s="134"/>
      <c r="G41" s="135" t="s">
        <v>51</v>
      </c>
      <c r="H41" s="136" t="s">
        <v>52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2"/>
      <c r="D50" s="139" t="s">
        <v>53</v>
      </c>
      <c r="E50" s="140"/>
      <c r="F50" s="140"/>
      <c r="G50" s="139" t="s">
        <v>54</v>
      </c>
      <c r="H50" s="140"/>
      <c r="I50" s="140"/>
      <c r="J50" s="140"/>
      <c r="K50" s="140"/>
      <c r="L50" s="52"/>
    </row>
    <row r="51" spans="2:12" ht="10.2">
      <c r="B51" s="21"/>
      <c r="L51" s="21"/>
    </row>
    <row r="52" spans="2:12" ht="10.2">
      <c r="B52" s="21"/>
      <c r="L52" s="21"/>
    </row>
    <row r="53" spans="2:12" ht="10.2">
      <c r="B53" s="21"/>
      <c r="L53" s="21"/>
    </row>
    <row r="54" spans="2:12" ht="10.2">
      <c r="B54" s="21"/>
      <c r="L54" s="21"/>
    </row>
    <row r="55" spans="2:12" ht="10.2">
      <c r="B55" s="21"/>
      <c r="L55" s="21"/>
    </row>
    <row r="56" spans="2:12" ht="10.2">
      <c r="B56" s="21"/>
      <c r="L56" s="21"/>
    </row>
    <row r="57" spans="2:12" ht="10.2">
      <c r="B57" s="21"/>
      <c r="L57" s="21"/>
    </row>
    <row r="58" spans="2:12" ht="10.2">
      <c r="B58" s="21"/>
      <c r="L58" s="21"/>
    </row>
    <row r="59" spans="2:12" ht="10.2">
      <c r="B59" s="21"/>
      <c r="L59" s="21"/>
    </row>
    <row r="60" spans="2:12" ht="10.2">
      <c r="B60" s="21"/>
      <c r="L60" s="21"/>
    </row>
    <row r="61" spans="1:31" s="2" customFormat="1" ht="13.2">
      <c r="A61" s="35"/>
      <c r="B61" s="40"/>
      <c r="C61" s="35"/>
      <c r="D61" s="141" t="s">
        <v>55</v>
      </c>
      <c r="E61" s="142"/>
      <c r="F61" s="143" t="s">
        <v>56</v>
      </c>
      <c r="G61" s="141" t="s">
        <v>55</v>
      </c>
      <c r="H61" s="142"/>
      <c r="I61" s="142"/>
      <c r="J61" s="144" t="s">
        <v>56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0.2">
      <c r="B62" s="21"/>
      <c r="L62" s="21"/>
    </row>
    <row r="63" spans="2:12" ht="10.2">
      <c r="B63" s="21"/>
      <c r="L63" s="21"/>
    </row>
    <row r="64" spans="2:12" ht="10.2">
      <c r="B64" s="21"/>
      <c r="L64" s="21"/>
    </row>
    <row r="65" spans="1:31" s="2" customFormat="1" ht="13.2">
      <c r="A65" s="35"/>
      <c r="B65" s="40"/>
      <c r="C65" s="35"/>
      <c r="D65" s="139" t="s">
        <v>57</v>
      </c>
      <c r="E65" s="145"/>
      <c r="F65" s="145"/>
      <c r="G65" s="139" t="s">
        <v>58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0.2">
      <c r="B66" s="21"/>
      <c r="L66" s="21"/>
    </row>
    <row r="67" spans="2:12" ht="10.2">
      <c r="B67" s="21"/>
      <c r="L67" s="21"/>
    </row>
    <row r="68" spans="2:12" ht="10.2">
      <c r="B68" s="21"/>
      <c r="L68" s="21"/>
    </row>
    <row r="69" spans="2:12" ht="10.2">
      <c r="B69" s="21"/>
      <c r="L69" s="21"/>
    </row>
    <row r="70" spans="2:12" ht="10.2">
      <c r="B70" s="21"/>
      <c r="L70" s="21"/>
    </row>
    <row r="71" spans="2:12" ht="10.2">
      <c r="B71" s="21"/>
      <c r="L71" s="21"/>
    </row>
    <row r="72" spans="2:12" ht="10.2">
      <c r="B72" s="21"/>
      <c r="L72" s="21"/>
    </row>
    <row r="73" spans="2:12" ht="10.2">
      <c r="B73" s="21"/>
      <c r="L73" s="21"/>
    </row>
    <row r="74" spans="2:12" ht="10.2">
      <c r="B74" s="21"/>
      <c r="L74" s="21"/>
    </row>
    <row r="75" spans="2:12" ht="10.2">
      <c r="B75" s="21"/>
      <c r="L75" s="21"/>
    </row>
    <row r="76" spans="1:31" s="2" customFormat="1" ht="13.2">
      <c r="A76" s="35"/>
      <c r="B76" s="40"/>
      <c r="C76" s="35"/>
      <c r="D76" s="141" t="s">
        <v>55</v>
      </c>
      <c r="E76" s="142"/>
      <c r="F76" s="143" t="s">
        <v>56</v>
      </c>
      <c r="G76" s="141" t="s">
        <v>55</v>
      </c>
      <c r="H76" s="142"/>
      <c r="I76" s="142"/>
      <c r="J76" s="144" t="s">
        <v>56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>
      <c r="A82" s="35"/>
      <c r="B82" s="36"/>
      <c r="C82" s="24" t="s">
        <v>121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23" t="str">
        <f>E7</f>
        <v>Společný pás pro cyklisty a chodce na ul. Záhumení a chodníky na ul. Krásenská</v>
      </c>
      <c r="F85" s="324"/>
      <c r="G85" s="324"/>
      <c r="H85" s="324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117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3" t="s">
        <v>118</v>
      </c>
      <c r="F87" s="325"/>
      <c r="G87" s="325"/>
      <c r="H87" s="325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119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6" t="str">
        <f>E11</f>
        <v>OVN 1 - Ostatní vedlejší náklady</v>
      </c>
      <c r="F89" s="325"/>
      <c r="G89" s="325"/>
      <c r="H89" s="325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Valašské Meziříčí</v>
      </c>
      <c r="G91" s="37"/>
      <c r="H91" s="37"/>
      <c r="I91" s="30" t="s">
        <v>22</v>
      </c>
      <c r="J91" s="67" t="str">
        <f>IF(J14="","",J14)</f>
        <v>25. 1. 2022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30" t="s">
        <v>24</v>
      </c>
      <c r="D93" s="37"/>
      <c r="E93" s="37"/>
      <c r="F93" s="28" t="str">
        <f>E17</f>
        <v>Město Valašské Meziříčí</v>
      </c>
      <c r="G93" s="37"/>
      <c r="H93" s="37"/>
      <c r="I93" s="30" t="s">
        <v>32</v>
      </c>
      <c r="J93" s="33" t="str">
        <f>E23</f>
        <v>via-pds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30" t="s">
        <v>30</v>
      </c>
      <c r="D94" s="37"/>
      <c r="E94" s="37"/>
      <c r="F94" s="28" t="str">
        <f>IF(E20="","",E20)</f>
        <v>Vyplň údaj</v>
      </c>
      <c r="G94" s="37"/>
      <c r="H94" s="37"/>
      <c r="I94" s="30" t="s">
        <v>37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122</v>
      </c>
      <c r="D96" s="151"/>
      <c r="E96" s="151"/>
      <c r="F96" s="151"/>
      <c r="G96" s="151"/>
      <c r="H96" s="151"/>
      <c r="I96" s="151"/>
      <c r="J96" s="152" t="s">
        <v>123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53" t="s">
        <v>124</v>
      </c>
      <c r="D98" s="37"/>
      <c r="E98" s="37"/>
      <c r="F98" s="37"/>
      <c r="G98" s="37"/>
      <c r="H98" s="37"/>
      <c r="I98" s="37"/>
      <c r="J98" s="85">
        <f>J122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125</v>
      </c>
    </row>
    <row r="99" spans="2:12" s="9" customFormat="1" ht="24.9" customHeight="1">
      <c r="B99" s="154"/>
      <c r="C99" s="155"/>
      <c r="D99" s="156" t="s">
        <v>126</v>
      </c>
      <c r="E99" s="157"/>
      <c r="F99" s="157"/>
      <c r="G99" s="157"/>
      <c r="H99" s="157"/>
      <c r="I99" s="157"/>
      <c r="J99" s="158">
        <f>J123</f>
        <v>0</v>
      </c>
      <c r="K99" s="155"/>
      <c r="L99" s="159"/>
    </row>
    <row r="100" spans="2:12" s="9" customFormat="1" ht="24.9" customHeight="1">
      <c r="B100" s="154"/>
      <c r="C100" s="155"/>
      <c r="D100" s="156" t="s">
        <v>127</v>
      </c>
      <c r="E100" s="157"/>
      <c r="F100" s="157"/>
      <c r="G100" s="157"/>
      <c r="H100" s="157"/>
      <c r="I100" s="157"/>
      <c r="J100" s="158">
        <f>J146</f>
        <v>0</v>
      </c>
      <c r="K100" s="155"/>
      <c r="L100" s="159"/>
    </row>
    <row r="101" spans="1:31" s="2" customFormat="1" ht="21.7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" customHeight="1">
      <c r="A102" s="35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" customHeight="1">
      <c r="A106" s="35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" customHeight="1">
      <c r="A107" s="35"/>
      <c r="B107" s="36"/>
      <c r="C107" s="24" t="s">
        <v>128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16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6.25" customHeight="1">
      <c r="A110" s="35"/>
      <c r="B110" s="36"/>
      <c r="C110" s="37"/>
      <c r="D110" s="37"/>
      <c r="E110" s="323" t="str">
        <f>E7</f>
        <v>Společný pás pro cyklisty a chodce na ul. Záhumení a chodníky na ul. Krásenská</v>
      </c>
      <c r="F110" s="324"/>
      <c r="G110" s="324"/>
      <c r="H110" s="324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2:12" s="1" customFormat="1" ht="12" customHeight="1">
      <c r="B111" s="22"/>
      <c r="C111" s="30" t="s">
        <v>117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5"/>
      <c r="B112" s="36"/>
      <c r="C112" s="37"/>
      <c r="D112" s="37"/>
      <c r="E112" s="323" t="s">
        <v>118</v>
      </c>
      <c r="F112" s="325"/>
      <c r="G112" s="325"/>
      <c r="H112" s="325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119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276" t="str">
        <f>E11</f>
        <v>OVN 1 - Ostatní vedlejší náklady</v>
      </c>
      <c r="F114" s="325"/>
      <c r="G114" s="325"/>
      <c r="H114" s="325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20</v>
      </c>
      <c r="D116" s="37"/>
      <c r="E116" s="37"/>
      <c r="F116" s="28" t="str">
        <f>F14</f>
        <v>Valašské Meziříčí</v>
      </c>
      <c r="G116" s="37"/>
      <c r="H116" s="37"/>
      <c r="I116" s="30" t="s">
        <v>22</v>
      </c>
      <c r="J116" s="67" t="str">
        <f>IF(J14="","",J14)</f>
        <v>25. 1. 2022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30" t="s">
        <v>24</v>
      </c>
      <c r="D118" s="37"/>
      <c r="E118" s="37"/>
      <c r="F118" s="28" t="str">
        <f>E17</f>
        <v>Město Valašské Meziříčí</v>
      </c>
      <c r="G118" s="37"/>
      <c r="H118" s="37"/>
      <c r="I118" s="30" t="s">
        <v>32</v>
      </c>
      <c r="J118" s="33" t="str">
        <f>E23</f>
        <v>via-pds s.r.o.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30" t="s">
        <v>30</v>
      </c>
      <c r="D119" s="37"/>
      <c r="E119" s="37"/>
      <c r="F119" s="28" t="str">
        <f>IF(E20="","",E20)</f>
        <v>Vyplň údaj</v>
      </c>
      <c r="G119" s="37"/>
      <c r="H119" s="37"/>
      <c r="I119" s="30" t="s">
        <v>37</v>
      </c>
      <c r="J119" s="33" t="str">
        <f>E26</f>
        <v xml:space="preserve"> 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0" customFormat="1" ht="29.25" customHeight="1">
      <c r="A121" s="160"/>
      <c r="B121" s="161"/>
      <c r="C121" s="162" t="s">
        <v>129</v>
      </c>
      <c r="D121" s="163" t="s">
        <v>65</v>
      </c>
      <c r="E121" s="163" t="s">
        <v>61</v>
      </c>
      <c r="F121" s="163" t="s">
        <v>62</v>
      </c>
      <c r="G121" s="163" t="s">
        <v>130</v>
      </c>
      <c r="H121" s="163" t="s">
        <v>131</v>
      </c>
      <c r="I121" s="163" t="s">
        <v>132</v>
      </c>
      <c r="J121" s="163" t="s">
        <v>123</v>
      </c>
      <c r="K121" s="164" t="s">
        <v>133</v>
      </c>
      <c r="L121" s="165"/>
      <c r="M121" s="76" t="s">
        <v>1</v>
      </c>
      <c r="N121" s="77" t="s">
        <v>44</v>
      </c>
      <c r="O121" s="77" t="s">
        <v>134</v>
      </c>
      <c r="P121" s="77" t="s">
        <v>135</v>
      </c>
      <c r="Q121" s="77" t="s">
        <v>136</v>
      </c>
      <c r="R121" s="77" t="s">
        <v>137</v>
      </c>
      <c r="S121" s="77" t="s">
        <v>138</v>
      </c>
      <c r="T121" s="78" t="s">
        <v>139</v>
      </c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</row>
    <row r="122" spans="1:63" s="2" customFormat="1" ht="22.8" customHeight="1">
      <c r="A122" s="35"/>
      <c r="B122" s="36"/>
      <c r="C122" s="83" t="s">
        <v>140</v>
      </c>
      <c r="D122" s="37"/>
      <c r="E122" s="37"/>
      <c r="F122" s="37"/>
      <c r="G122" s="37"/>
      <c r="H122" s="37"/>
      <c r="I122" s="37"/>
      <c r="J122" s="166">
        <f>BK122</f>
        <v>0</v>
      </c>
      <c r="K122" s="37"/>
      <c r="L122" s="40"/>
      <c r="M122" s="79"/>
      <c r="N122" s="167"/>
      <c r="O122" s="80"/>
      <c r="P122" s="168">
        <f>P123+P146</f>
        <v>0</v>
      </c>
      <c r="Q122" s="80"/>
      <c r="R122" s="168">
        <f>R123+R146</f>
        <v>0</v>
      </c>
      <c r="S122" s="80"/>
      <c r="T122" s="169">
        <f>T123+T146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79</v>
      </c>
      <c r="AU122" s="18" t="s">
        <v>125</v>
      </c>
      <c r="BK122" s="170">
        <f>BK123+BK146</f>
        <v>0</v>
      </c>
    </row>
    <row r="123" spans="2:63" s="11" customFormat="1" ht="25.95" customHeight="1">
      <c r="B123" s="171"/>
      <c r="C123" s="172"/>
      <c r="D123" s="173" t="s">
        <v>79</v>
      </c>
      <c r="E123" s="174" t="s">
        <v>141</v>
      </c>
      <c r="F123" s="174" t="s">
        <v>142</v>
      </c>
      <c r="G123" s="172"/>
      <c r="H123" s="172"/>
      <c r="I123" s="175"/>
      <c r="J123" s="176">
        <f>BK123</f>
        <v>0</v>
      </c>
      <c r="K123" s="172"/>
      <c r="L123" s="177"/>
      <c r="M123" s="178"/>
      <c r="N123" s="179"/>
      <c r="O123" s="179"/>
      <c r="P123" s="180">
        <f>SUM(P124:P145)</f>
        <v>0</v>
      </c>
      <c r="Q123" s="179"/>
      <c r="R123" s="180">
        <f>SUM(R124:R145)</f>
        <v>0</v>
      </c>
      <c r="S123" s="179"/>
      <c r="T123" s="181">
        <f>SUM(T124:T145)</f>
        <v>0</v>
      </c>
      <c r="AR123" s="182" t="s">
        <v>143</v>
      </c>
      <c r="AT123" s="183" t="s">
        <v>79</v>
      </c>
      <c r="AU123" s="183" t="s">
        <v>80</v>
      </c>
      <c r="AY123" s="182" t="s">
        <v>144</v>
      </c>
      <c r="BK123" s="184">
        <f>SUM(BK124:BK145)</f>
        <v>0</v>
      </c>
    </row>
    <row r="124" spans="1:65" s="2" customFormat="1" ht="16.5" customHeight="1">
      <c r="A124" s="35"/>
      <c r="B124" s="36"/>
      <c r="C124" s="185" t="s">
        <v>87</v>
      </c>
      <c r="D124" s="185" t="s">
        <v>145</v>
      </c>
      <c r="E124" s="186" t="s">
        <v>146</v>
      </c>
      <c r="F124" s="187" t="s">
        <v>147</v>
      </c>
      <c r="G124" s="188" t="s">
        <v>148</v>
      </c>
      <c r="H124" s="189">
        <v>1</v>
      </c>
      <c r="I124" s="190"/>
      <c r="J124" s="191">
        <f>ROUND(I124*H124,2)</f>
        <v>0</v>
      </c>
      <c r="K124" s="187" t="s">
        <v>149</v>
      </c>
      <c r="L124" s="40"/>
      <c r="M124" s="192" t="s">
        <v>1</v>
      </c>
      <c r="N124" s="193" t="s">
        <v>45</v>
      </c>
      <c r="O124" s="72"/>
      <c r="P124" s="194">
        <f>O124*H124</f>
        <v>0</v>
      </c>
      <c r="Q124" s="194">
        <v>0</v>
      </c>
      <c r="R124" s="194">
        <f>Q124*H124</f>
        <v>0</v>
      </c>
      <c r="S124" s="194">
        <v>0</v>
      </c>
      <c r="T124" s="19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6" t="s">
        <v>150</v>
      </c>
      <c r="AT124" s="196" t="s">
        <v>145</v>
      </c>
      <c r="AU124" s="196" t="s">
        <v>87</v>
      </c>
      <c r="AY124" s="18" t="s">
        <v>144</v>
      </c>
      <c r="BE124" s="197">
        <f>IF(N124="základní",J124,0)</f>
        <v>0</v>
      </c>
      <c r="BF124" s="197">
        <f>IF(N124="snížená",J124,0)</f>
        <v>0</v>
      </c>
      <c r="BG124" s="197">
        <f>IF(N124="zákl. přenesená",J124,0)</f>
        <v>0</v>
      </c>
      <c r="BH124" s="197">
        <f>IF(N124="sníž. přenesená",J124,0)</f>
        <v>0</v>
      </c>
      <c r="BI124" s="197">
        <f>IF(N124="nulová",J124,0)</f>
        <v>0</v>
      </c>
      <c r="BJ124" s="18" t="s">
        <v>87</v>
      </c>
      <c r="BK124" s="197">
        <f>ROUND(I124*H124,2)</f>
        <v>0</v>
      </c>
      <c r="BL124" s="18" t="s">
        <v>150</v>
      </c>
      <c r="BM124" s="196" t="s">
        <v>151</v>
      </c>
    </row>
    <row r="125" spans="1:47" s="2" customFormat="1" ht="28.8">
      <c r="A125" s="35"/>
      <c r="B125" s="36"/>
      <c r="C125" s="37"/>
      <c r="D125" s="198" t="s">
        <v>152</v>
      </c>
      <c r="E125" s="37"/>
      <c r="F125" s="199" t="s">
        <v>153</v>
      </c>
      <c r="G125" s="37"/>
      <c r="H125" s="37"/>
      <c r="I125" s="200"/>
      <c r="J125" s="37"/>
      <c r="K125" s="37"/>
      <c r="L125" s="40"/>
      <c r="M125" s="201"/>
      <c r="N125" s="202"/>
      <c r="O125" s="72"/>
      <c r="P125" s="72"/>
      <c r="Q125" s="72"/>
      <c r="R125" s="72"/>
      <c r="S125" s="72"/>
      <c r="T125" s="73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152</v>
      </c>
      <c r="AU125" s="18" t="s">
        <v>87</v>
      </c>
    </row>
    <row r="126" spans="1:65" s="2" customFormat="1" ht="16.5" customHeight="1">
      <c r="A126" s="35"/>
      <c r="B126" s="36"/>
      <c r="C126" s="185" t="s">
        <v>89</v>
      </c>
      <c r="D126" s="185" t="s">
        <v>145</v>
      </c>
      <c r="E126" s="186" t="s">
        <v>154</v>
      </c>
      <c r="F126" s="187" t="s">
        <v>155</v>
      </c>
      <c r="G126" s="188" t="s">
        <v>148</v>
      </c>
      <c r="H126" s="189">
        <v>1</v>
      </c>
      <c r="I126" s="190"/>
      <c r="J126" s="191">
        <f>ROUND(I126*H126,2)</f>
        <v>0</v>
      </c>
      <c r="K126" s="187" t="s">
        <v>149</v>
      </c>
      <c r="L126" s="40"/>
      <c r="M126" s="192" t="s">
        <v>1</v>
      </c>
      <c r="N126" s="193" t="s">
        <v>45</v>
      </c>
      <c r="O126" s="72"/>
      <c r="P126" s="194">
        <f>O126*H126</f>
        <v>0</v>
      </c>
      <c r="Q126" s="194">
        <v>0</v>
      </c>
      <c r="R126" s="194">
        <f>Q126*H126</f>
        <v>0</v>
      </c>
      <c r="S126" s="194">
        <v>0</v>
      </c>
      <c r="T126" s="19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6" t="s">
        <v>150</v>
      </c>
      <c r="AT126" s="196" t="s">
        <v>145</v>
      </c>
      <c r="AU126" s="196" t="s">
        <v>87</v>
      </c>
      <c r="AY126" s="18" t="s">
        <v>144</v>
      </c>
      <c r="BE126" s="197">
        <f>IF(N126="základní",J126,0)</f>
        <v>0</v>
      </c>
      <c r="BF126" s="197">
        <f>IF(N126="snížená",J126,0)</f>
        <v>0</v>
      </c>
      <c r="BG126" s="197">
        <f>IF(N126="zákl. přenesená",J126,0)</f>
        <v>0</v>
      </c>
      <c r="BH126" s="197">
        <f>IF(N126="sníž. přenesená",J126,0)</f>
        <v>0</v>
      </c>
      <c r="BI126" s="197">
        <f>IF(N126="nulová",J126,0)</f>
        <v>0</v>
      </c>
      <c r="BJ126" s="18" t="s">
        <v>87</v>
      </c>
      <c r="BK126" s="197">
        <f>ROUND(I126*H126,2)</f>
        <v>0</v>
      </c>
      <c r="BL126" s="18" t="s">
        <v>150</v>
      </c>
      <c r="BM126" s="196" t="s">
        <v>156</v>
      </c>
    </row>
    <row r="127" spans="1:47" s="2" customFormat="1" ht="38.4">
      <c r="A127" s="35"/>
      <c r="B127" s="36"/>
      <c r="C127" s="37"/>
      <c r="D127" s="198" t="s">
        <v>152</v>
      </c>
      <c r="E127" s="37"/>
      <c r="F127" s="199" t="s">
        <v>157</v>
      </c>
      <c r="G127" s="37"/>
      <c r="H127" s="37"/>
      <c r="I127" s="200"/>
      <c r="J127" s="37"/>
      <c r="K127" s="37"/>
      <c r="L127" s="40"/>
      <c r="M127" s="201"/>
      <c r="N127" s="202"/>
      <c r="O127" s="72"/>
      <c r="P127" s="72"/>
      <c r="Q127" s="72"/>
      <c r="R127" s="72"/>
      <c r="S127" s="72"/>
      <c r="T127" s="73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152</v>
      </c>
      <c r="AU127" s="18" t="s">
        <v>87</v>
      </c>
    </row>
    <row r="128" spans="1:65" s="2" customFormat="1" ht="21.75" customHeight="1">
      <c r="A128" s="35"/>
      <c r="B128" s="36"/>
      <c r="C128" s="185" t="s">
        <v>158</v>
      </c>
      <c r="D128" s="185" t="s">
        <v>145</v>
      </c>
      <c r="E128" s="186" t="s">
        <v>159</v>
      </c>
      <c r="F128" s="187" t="s">
        <v>160</v>
      </c>
      <c r="G128" s="188" t="s">
        <v>148</v>
      </c>
      <c r="H128" s="189">
        <v>1</v>
      </c>
      <c r="I128" s="190"/>
      <c r="J128" s="191">
        <f>ROUND(I128*H128,2)</f>
        <v>0</v>
      </c>
      <c r="K128" s="187" t="s">
        <v>161</v>
      </c>
      <c r="L128" s="40"/>
      <c r="M128" s="192" t="s">
        <v>1</v>
      </c>
      <c r="N128" s="193" t="s">
        <v>45</v>
      </c>
      <c r="O128" s="72"/>
      <c r="P128" s="194">
        <f>O128*H128</f>
        <v>0</v>
      </c>
      <c r="Q128" s="194">
        <v>0</v>
      </c>
      <c r="R128" s="194">
        <f>Q128*H128</f>
        <v>0</v>
      </c>
      <c r="S128" s="194">
        <v>0</v>
      </c>
      <c r="T128" s="19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6" t="s">
        <v>150</v>
      </c>
      <c r="AT128" s="196" t="s">
        <v>145</v>
      </c>
      <c r="AU128" s="196" t="s">
        <v>87</v>
      </c>
      <c r="AY128" s="18" t="s">
        <v>144</v>
      </c>
      <c r="BE128" s="197">
        <f>IF(N128="základní",J128,0)</f>
        <v>0</v>
      </c>
      <c r="BF128" s="197">
        <f>IF(N128="snížená",J128,0)</f>
        <v>0</v>
      </c>
      <c r="BG128" s="197">
        <f>IF(N128="zákl. přenesená",J128,0)</f>
        <v>0</v>
      </c>
      <c r="BH128" s="197">
        <f>IF(N128="sníž. přenesená",J128,0)</f>
        <v>0</v>
      </c>
      <c r="BI128" s="197">
        <f>IF(N128="nulová",J128,0)</f>
        <v>0</v>
      </c>
      <c r="BJ128" s="18" t="s">
        <v>87</v>
      </c>
      <c r="BK128" s="197">
        <f>ROUND(I128*H128,2)</f>
        <v>0</v>
      </c>
      <c r="BL128" s="18" t="s">
        <v>150</v>
      </c>
      <c r="BM128" s="196" t="s">
        <v>162</v>
      </c>
    </row>
    <row r="129" spans="1:47" s="2" customFormat="1" ht="38.4">
      <c r="A129" s="35"/>
      <c r="B129" s="36"/>
      <c r="C129" s="37"/>
      <c r="D129" s="198" t="s">
        <v>152</v>
      </c>
      <c r="E129" s="37"/>
      <c r="F129" s="199" t="s">
        <v>163</v>
      </c>
      <c r="G129" s="37"/>
      <c r="H129" s="37"/>
      <c r="I129" s="200"/>
      <c r="J129" s="37"/>
      <c r="K129" s="37"/>
      <c r="L129" s="40"/>
      <c r="M129" s="201"/>
      <c r="N129" s="202"/>
      <c r="O129" s="72"/>
      <c r="P129" s="72"/>
      <c r="Q129" s="72"/>
      <c r="R129" s="72"/>
      <c r="S129" s="72"/>
      <c r="T129" s="73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152</v>
      </c>
      <c r="AU129" s="18" t="s">
        <v>87</v>
      </c>
    </row>
    <row r="130" spans="1:65" s="2" customFormat="1" ht="16.5" customHeight="1">
      <c r="A130" s="35"/>
      <c r="B130" s="36"/>
      <c r="C130" s="185" t="s">
        <v>143</v>
      </c>
      <c r="D130" s="185" t="s">
        <v>145</v>
      </c>
      <c r="E130" s="186" t="s">
        <v>164</v>
      </c>
      <c r="F130" s="187" t="s">
        <v>165</v>
      </c>
      <c r="G130" s="188" t="s">
        <v>148</v>
      </c>
      <c r="H130" s="189">
        <v>1</v>
      </c>
      <c r="I130" s="190"/>
      <c r="J130" s="191">
        <f>ROUND(I130*H130,2)</f>
        <v>0</v>
      </c>
      <c r="K130" s="187" t="s">
        <v>149</v>
      </c>
      <c r="L130" s="40"/>
      <c r="M130" s="192" t="s">
        <v>1</v>
      </c>
      <c r="N130" s="193" t="s">
        <v>45</v>
      </c>
      <c r="O130" s="72"/>
      <c r="P130" s="194">
        <f>O130*H130</f>
        <v>0</v>
      </c>
      <c r="Q130" s="194">
        <v>0</v>
      </c>
      <c r="R130" s="194">
        <f>Q130*H130</f>
        <v>0</v>
      </c>
      <c r="S130" s="194">
        <v>0</v>
      </c>
      <c r="T130" s="19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6" t="s">
        <v>150</v>
      </c>
      <c r="AT130" s="196" t="s">
        <v>145</v>
      </c>
      <c r="AU130" s="196" t="s">
        <v>87</v>
      </c>
      <c r="AY130" s="18" t="s">
        <v>144</v>
      </c>
      <c r="BE130" s="197">
        <f>IF(N130="základní",J130,0)</f>
        <v>0</v>
      </c>
      <c r="BF130" s="197">
        <f>IF(N130="snížená",J130,0)</f>
        <v>0</v>
      </c>
      <c r="BG130" s="197">
        <f>IF(N130="zákl. přenesená",J130,0)</f>
        <v>0</v>
      </c>
      <c r="BH130" s="197">
        <f>IF(N130="sníž. přenesená",J130,0)</f>
        <v>0</v>
      </c>
      <c r="BI130" s="197">
        <f>IF(N130="nulová",J130,0)</f>
        <v>0</v>
      </c>
      <c r="BJ130" s="18" t="s">
        <v>87</v>
      </c>
      <c r="BK130" s="197">
        <f>ROUND(I130*H130,2)</f>
        <v>0</v>
      </c>
      <c r="BL130" s="18" t="s">
        <v>150</v>
      </c>
      <c r="BM130" s="196" t="s">
        <v>166</v>
      </c>
    </row>
    <row r="131" spans="1:47" s="2" customFormat="1" ht="28.8">
      <c r="A131" s="35"/>
      <c r="B131" s="36"/>
      <c r="C131" s="37"/>
      <c r="D131" s="198" t="s">
        <v>152</v>
      </c>
      <c r="E131" s="37"/>
      <c r="F131" s="199" t="s">
        <v>167</v>
      </c>
      <c r="G131" s="37"/>
      <c r="H131" s="37"/>
      <c r="I131" s="200"/>
      <c r="J131" s="37"/>
      <c r="K131" s="37"/>
      <c r="L131" s="40"/>
      <c r="M131" s="201"/>
      <c r="N131" s="202"/>
      <c r="O131" s="72"/>
      <c r="P131" s="72"/>
      <c r="Q131" s="72"/>
      <c r="R131" s="72"/>
      <c r="S131" s="72"/>
      <c r="T131" s="73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152</v>
      </c>
      <c r="AU131" s="18" t="s">
        <v>87</v>
      </c>
    </row>
    <row r="132" spans="1:65" s="2" customFormat="1" ht="16.5" customHeight="1">
      <c r="A132" s="35"/>
      <c r="B132" s="36"/>
      <c r="C132" s="185" t="s">
        <v>168</v>
      </c>
      <c r="D132" s="185" t="s">
        <v>145</v>
      </c>
      <c r="E132" s="186" t="s">
        <v>169</v>
      </c>
      <c r="F132" s="187" t="s">
        <v>170</v>
      </c>
      <c r="G132" s="188" t="s">
        <v>148</v>
      </c>
      <c r="H132" s="189">
        <v>1</v>
      </c>
      <c r="I132" s="190"/>
      <c r="J132" s="191">
        <f>ROUND(I132*H132,2)</f>
        <v>0</v>
      </c>
      <c r="K132" s="187" t="s">
        <v>149</v>
      </c>
      <c r="L132" s="40"/>
      <c r="M132" s="192" t="s">
        <v>1</v>
      </c>
      <c r="N132" s="193" t="s">
        <v>45</v>
      </c>
      <c r="O132" s="72"/>
      <c r="P132" s="194">
        <f>O132*H132</f>
        <v>0</v>
      </c>
      <c r="Q132" s="194">
        <v>0</v>
      </c>
      <c r="R132" s="194">
        <f>Q132*H132</f>
        <v>0</v>
      </c>
      <c r="S132" s="194">
        <v>0</v>
      </c>
      <c r="T132" s="19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6" t="s">
        <v>150</v>
      </c>
      <c r="AT132" s="196" t="s">
        <v>145</v>
      </c>
      <c r="AU132" s="196" t="s">
        <v>87</v>
      </c>
      <c r="AY132" s="18" t="s">
        <v>144</v>
      </c>
      <c r="BE132" s="197">
        <f>IF(N132="základní",J132,0)</f>
        <v>0</v>
      </c>
      <c r="BF132" s="197">
        <f>IF(N132="snížená",J132,0)</f>
        <v>0</v>
      </c>
      <c r="BG132" s="197">
        <f>IF(N132="zákl. přenesená",J132,0)</f>
        <v>0</v>
      </c>
      <c r="BH132" s="197">
        <f>IF(N132="sníž. přenesená",J132,0)</f>
        <v>0</v>
      </c>
      <c r="BI132" s="197">
        <f>IF(N132="nulová",J132,0)</f>
        <v>0</v>
      </c>
      <c r="BJ132" s="18" t="s">
        <v>87</v>
      </c>
      <c r="BK132" s="197">
        <f>ROUND(I132*H132,2)</f>
        <v>0</v>
      </c>
      <c r="BL132" s="18" t="s">
        <v>150</v>
      </c>
      <c r="BM132" s="196" t="s">
        <v>171</v>
      </c>
    </row>
    <row r="133" spans="1:47" s="2" customFormat="1" ht="38.4">
      <c r="A133" s="35"/>
      <c r="B133" s="36"/>
      <c r="C133" s="37"/>
      <c r="D133" s="198" t="s">
        <v>152</v>
      </c>
      <c r="E133" s="37"/>
      <c r="F133" s="199" t="s">
        <v>172</v>
      </c>
      <c r="G133" s="37"/>
      <c r="H133" s="37"/>
      <c r="I133" s="200"/>
      <c r="J133" s="37"/>
      <c r="K133" s="37"/>
      <c r="L133" s="40"/>
      <c r="M133" s="201"/>
      <c r="N133" s="202"/>
      <c r="O133" s="72"/>
      <c r="P133" s="72"/>
      <c r="Q133" s="72"/>
      <c r="R133" s="72"/>
      <c r="S133" s="72"/>
      <c r="T133" s="73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152</v>
      </c>
      <c r="AU133" s="18" t="s">
        <v>87</v>
      </c>
    </row>
    <row r="134" spans="1:65" s="2" customFormat="1" ht="16.5" customHeight="1">
      <c r="A134" s="35"/>
      <c r="B134" s="36"/>
      <c r="C134" s="185" t="s">
        <v>173</v>
      </c>
      <c r="D134" s="185" t="s">
        <v>145</v>
      </c>
      <c r="E134" s="186" t="s">
        <v>174</v>
      </c>
      <c r="F134" s="187" t="s">
        <v>175</v>
      </c>
      <c r="G134" s="188" t="s">
        <v>148</v>
      </c>
      <c r="H134" s="189">
        <v>1</v>
      </c>
      <c r="I134" s="190"/>
      <c r="J134" s="191">
        <f>ROUND(I134*H134,2)</f>
        <v>0</v>
      </c>
      <c r="K134" s="187" t="s">
        <v>149</v>
      </c>
      <c r="L134" s="40"/>
      <c r="M134" s="192" t="s">
        <v>1</v>
      </c>
      <c r="N134" s="193" t="s">
        <v>45</v>
      </c>
      <c r="O134" s="72"/>
      <c r="P134" s="194">
        <f>O134*H134</f>
        <v>0</v>
      </c>
      <c r="Q134" s="194">
        <v>0</v>
      </c>
      <c r="R134" s="194">
        <f>Q134*H134</f>
        <v>0</v>
      </c>
      <c r="S134" s="194">
        <v>0</v>
      </c>
      <c r="T134" s="19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6" t="s">
        <v>150</v>
      </c>
      <c r="AT134" s="196" t="s">
        <v>145</v>
      </c>
      <c r="AU134" s="196" t="s">
        <v>87</v>
      </c>
      <c r="AY134" s="18" t="s">
        <v>144</v>
      </c>
      <c r="BE134" s="197">
        <f>IF(N134="základní",J134,0)</f>
        <v>0</v>
      </c>
      <c r="BF134" s="197">
        <f>IF(N134="snížená",J134,0)</f>
        <v>0</v>
      </c>
      <c r="BG134" s="197">
        <f>IF(N134="zákl. přenesená",J134,0)</f>
        <v>0</v>
      </c>
      <c r="BH134" s="197">
        <f>IF(N134="sníž. přenesená",J134,0)</f>
        <v>0</v>
      </c>
      <c r="BI134" s="197">
        <f>IF(N134="nulová",J134,0)</f>
        <v>0</v>
      </c>
      <c r="BJ134" s="18" t="s">
        <v>87</v>
      </c>
      <c r="BK134" s="197">
        <f>ROUND(I134*H134,2)</f>
        <v>0</v>
      </c>
      <c r="BL134" s="18" t="s">
        <v>150</v>
      </c>
      <c r="BM134" s="196" t="s">
        <v>176</v>
      </c>
    </row>
    <row r="135" spans="1:47" s="2" customFormat="1" ht="19.2">
      <c r="A135" s="35"/>
      <c r="B135" s="36"/>
      <c r="C135" s="37"/>
      <c r="D135" s="198" t="s">
        <v>152</v>
      </c>
      <c r="E135" s="37"/>
      <c r="F135" s="199" t="s">
        <v>177</v>
      </c>
      <c r="G135" s="37"/>
      <c r="H135" s="37"/>
      <c r="I135" s="200"/>
      <c r="J135" s="37"/>
      <c r="K135" s="37"/>
      <c r="L135" s="40"/>
      <c r="M135" s="201"/>
      <c r="N135" s="202"/>
      <c r="O135" s="72"/>
      <c r="P135" s="72"/>
      <c r="Q135" s="72"/>
      <c r="R135" s="72"/>
      <c r="S135" s="72"/>
      <c r="T135" s="73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152</v>
      </c>
      <c r="AU135" s="18" t="s">
        <v>87</v>
      </c>
    </row>
    <row r="136" spans="1:65" s="2" customFormat="1" ht="16.5" customHeight="1">
      <c r="A136" s="35"/>
      <c r="B136" s="36"/>
      <c r="C136" s="185" t="s">
        <v>178</v>
      </c>
      <c r="D136" s="185" t="s">
        <v>145</v>
      </c>
      <c r="E136" s="186" t="s">
        <v>179</v>
      </c>
      <c r="F136" s="187" t="s">
        <v>180</v>
      </c>
      <c r="G136" s="188" t="s">
        <v>148</v>
      </c>
      <c r="H136" s="189">
        <v>1</v>
      </c>
      <c r="I136" s="190"/>
      <c r="J136" s="191">
        <f>ROUND(I136*H136,2)</f>
        <v>0</v>
      </c>
      <c r="K136" s="187" t="s">
        <v>149</v>
      </c>
      <c r="L136" s="40"/>
      <c r="M136" s="192" t="s">
        <v>1</v>
      </c>
      <c r="N136" s="193" t="s">
        <v>45</v>
      </c>
      <c r="O136" s="72"/>
      <c r="P136" s="194">
        <f>O136*H136</f>
        <v>0</v>
      </c>
      <c r="Q136" s="194">
        <v>0</v>
      </c>
      <c r="R136" s="194">
        <f>Q136*H136</f>
        <v>0</v>
      </c>
      <c r="S136" s="194">
        <v>0</v>
      </c>
      <c r="T136" s="19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6" t="s">
        <v>150</v>
      </c>
      <c r="AT136" s="196" t="s">
        <v>145</v>
      </c>
      <c r="AU136" s="196" t="s">
        <v>87</v>
      </c>
      <c r="AY136" s="18" t="s">
        <v>144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18" t="s">
        <v>87</v>
      </c>
      <c r="BK136" s="197">
        <f>ROUND(I136*H136,2)</f>
        <v>0</v>
      </c>
      <c r="BL136" s="18" t="s">
        <v>150</v>
      </c>
      <c r="BM136" s="196" t="s">
        <v>181</v>
      </c>
    </row>
    <row r="137" spans="1:47" s="2" customFormat="1" ht="76.8">
      <c r="A137" s="35"/>
      <c r="B137" s="36"/>
      <c r="C137" s="37"/>
      <c r="D137" s="198" t="s">
        <v>152</v>
      </c>
      <c r="E137" s="37"/>
      <c r="F137" s="199" t="s">
        <v>182</v>
      </c>
      <c r="G137" s="37"/>
      <c r="H137" s="37"/>
      <c r="I137" s="200"/>
      <c r="J137" s="37"/>
      <c r="K137" s="37"/>
      <c r="L137" s="40"/>
      <c r="M137" s="201"/>
      <c r="N137" s="202"/>
      <c r="O137" s="72"/>
      <c r="P137" s="72"/>
      <c r="Q137" s="72"/>
      <c r="R137" s="72"/>
      <c r="S137" s="72"/>
      <c r="T137" s="73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152</v>
      </c>
      <c r="AU137" s="18" t="s">
        <v>87</v>
      </c>
    </row>
    <row r="138" spans="1:65" s="2" customFormat="1" ht="16.5" customHeight="1">
      <c r="A138" s="35"/>
      <c r="B138" s="36"/>
      <c r="C138" s="185" t="s">
        <v>183</v>
      </c>
      <c r="D138" s="185" t="s">
        <v>145</v>
      </c>
      <c r="E138" s="186" t="s">
        <v>184</v>
      </c>
      <c r="F138" s="187" t="s">
        <v>185</v>
      </c>
      <c r="G138" s="188" t="s">
        <v>148</v>
      </c>
      <c r="H138" s="189">
        <v>1</v>
      </c>
      <c r="I138" s="190"/>
      <c r="J138" s="191">
        <f>ROUND(I138*H138,2)</f>
        <v>0</v>
      </c>
      <c r="K138" s="187" t="s">
        <v>149</v>
      </c>
      <c r="L138" s="40"/>
      <c r="M138" s="192" t="s">
        <v>1</v>
      </c>
      <c r="N138" s="193" t="s">
        <v>45</v>
      </c>
      <c r="O138" s="72"/>
      <c r="P138" s="194">
        <f>O138*H138</f>
        <v>0</v>
      </c>
      <c r="Q138" s="194">
        <v>0</v>
      </c>
      <c r="R138" s="194">
        <f>Q138*H138</f>
        <v>0</v>
      </c>
      <c r="S138" s="194">
        <v>0</v>
      </c>
      <c r="T138" s="19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6" t="s">
        <v>150</v>
      </c>
      <c r="AT138" s="196" t="s">
        <v>145</v>
      </c>
      <c r="AU138" s="196" t="s">
        <v>87</v>
      </c>
      <c r="AY138" s="18" t="s">
        <v>144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8" t="s">
        <v>87</v>
      </c>
      <c r="BK138" s="197">
        <f>ROUND(I138*H138,2)</f>
        <v>0</v>
      </c>
      <c r="BL138" s="18" t="s">
        <v>150</v>
      </c>
      <c r="BM138" s="196" t="s">
        <v>186</v>
      </c>
    </row>
    <row r="139" spans="1:47" s="2" customFormat="1" ht="86.4">
      <c r="A139" s="35"/>
      <c r="B139" s="36"/>
      <c r="C139" s="37"/>
      <c r="D139" s="198" t="s">
        <v>152</v>
      </c>
      <c r="E139" s="37"/>
      <c r="F139" s="199" t="s">
        <v>187</v>
      </c>
      <c r="G139" s="37"/>
      <c r="H139" s="37"/>
      <c r="I139" s="200"/>
      <c r="J139" s="37"/>
      <c r="K139" s="37"/>
      <c r="L139" s="40"/>
      <c r="M139" s="201"/>
      <c r="N139" s="202"/>
      <c r="O139" s="72"/>
      <c r="P139" s="72"/>
      <c r="Q139" s="72"/>
      <c r="R139" s="72"/>
      <c r="S139" s="72"/>
      <c r="T139" s="73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152</v>
      </c>
      <c r="AU139" s="18" t="s">
        <v>87</v>
      </c>
    </row>
    <row r="140" spans="1:65" s="2" customFormat="1" ht="16.5" customHeight="1">
      <c r="A140" s="35"/>
      <c r="B140" s="36"/>
      <c r="C140" s="185" t="s">
        <v>188</v>
      </c>
      <c r="D140" s="185" t="s">
        <v>145</v>
      </c>
      <c r="E140" s="186" t="s">
        <v>189</v>
      </c>
      <c r="F140" s="187" t="s">
        <v>190</v>
      </c>
      <c r="G140" s="188" t="s">
        <v>148</v>
      </c>
      <c r="H140" s="189">
        <v>1</v>
      </c>
      <c r="I140" s="190"/>
      <c r="J140" s="191">
        <f>ROUND(I140*H140,2)</f>
        <v>0</v>
      </c>
      <c r="K140" s="187" t="s">
        <v>149</v>
      </c>
      <c r="L140" s="40"/>
      <c r="M140" s="192" t="s">
        <v>1</v>
      </c>
      <c r="N140" s="193" t="s">
        <v>45</v>
      </c>
      <c r="O140" s="72"/>
      <c r="P140" s="194">
        <f>O140*H140</f>
        <v>0</v>
      </c>
      <c r="Q140" s="194">
        <v>0</v>
      </c>
      <c r="R140" s="194">
        <f>Q140*H140</f>
        <v>0</v>
      </c>
      <c r="S140" s="194">
        <v>0</v>
      </c>
      <c r="T140" s="19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6" t="s">
        <v>150</v>
      </c>
      <c r="AT140" s="196" t="s">
        <v>145</v>
      </c>
      <c r="AU140" s="196" t="s">
        <v>87</v>
      </c>
      <c r="AY140" s="18" t="s">
        <v>144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18" t="s">
        <v>87</v>
      </c>
      <c r="BK140" s="197">
        <f>ROUND(I140*H140,2)</f>
        <v>0</v>
      </c>
      <c r="BL140" s="18" t="s">
        <v>150</v>
      </c>
      <c r="BM140" s="196" t="s">
        <v>191</v>
      </c>
    </row>
    <row r="141" spans="1:47" s="2" customFormat="1" ht="86.4">
      <c r="A141" s="35"/>
      <c r="B141" s="36"/>
      <c r="C141" s="37"/>
      <c r="D141" s="198" t="s">
        <v>152</v>
      </c>
      <c r="E141" s="37"/>
      <c r="F141" s="199" t="s">
        <v>192</v>
      </c>
      <c r="G141" s="37"/>
      <c r="H141" s="37"/>
      <c r="I141" s="200"/>
      <c r="J141" s="37"/>
      <c r="K141" s="37"/>
      <c r="L141" s="40"/>
      <c r="M141" s="201"/>
      <c r="N141" s="202"/>
      <c r="O141" s="72"/>
      <c r="P141" s="72"/>
      <c r="Q141" s="72"/>
      <c r="R141" s="72"/>
      <c r="S141" s="72"/>
      <c r="T141" s="73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152</v>
      </c>
      <c r="AU141" s="18" t="s">
        <v>87</v>
      </c>
    </row>
    <row r="142" spans="1:65" s="2" customFormat="1" ht="16.5" customHeight="1">
      <c r="A142" s="35"/>
      <c r="B142" s="36"/>
      <c r="C142" s="185" t="s">
        <v>193</v>
      </c>
      <c r="D142" s="185" t="s">
        <v>145</v>
      </c>
      <c r="E142" s="186" t="s">
        <v>194</v>
      </c>
      <c r="F142" s="187" t="s">
        <v>195</v>
      </c>
      <c r="G142" s="188" t="s">
        <v>148</v>
      </c>
      <c r="H142" s="189">
        <v>1</v>
      </c>
      <c r="I142" s="190"/>
      <c r="J142" s="191">
        <f>ROUND(I142*H142,2)</f>
        <v>0</v>
      </c>
      <c r="K142" s="187" t="s">
        <v>149</v>
      </c>
      <c r="L142" s="40"/>
      <c r="M142" s="192" t="s">
        <v>1</v>
      </c>
      <c r="N142" s="193" t="s">
        <v>45</v>
      </c>
      <c r="O142" s="72"/>
      <c r="P142" s="194">
        <f>O142*H142</f>
        <v>0</v>
      </c>
      <c r="Q142" s="194">
        <v>0</v>
      </c>
      <c r="R142" s="194">
        <f>Q142*H142</f>
        <v>0</v>
      </c>
      <c r="S142" s="194">
        <v>0</v>
      </c>
      <c r="T142" s="19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6" t="s">
        <v>150</v>
      </c>
      <c r="AT142" s="196" t="s">
        <v>145</v>
      </c>
      <c r="AU142" s="196" t="s">
        <v>87</v>
      </c>
      <c r="AY142" s="18" t="s">
        <v>144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8" t="s">
        <v>87</v>
      </c>
      <c r="BK142" s="197">
        <f>ROUND(I142*H142,2)</f>
        <v>0</v>
      </c>
      <c r="BL142" s="18" t="s">
        <v>150</v>
      </c>
      <c r="BM142" s="196" t="s">
        <v>196</v>
      </c>
    </row>
    <row r="143" spans="1:47" s="2" customFormat="1" ht="48">
      <c r="A143" s="35"/>
      <c r="B143" s="36"/>
      <c r="C143" s="37"/>
      <c r="D143" s="198" t="s">
        <v>152</v>
      </c>
      <c r="E143" s="37"/>
      <c r="F143" s="199" t="s">
        <v>197</v>
      </c>
      <c r="G143" s="37"/>
      <c r="H143" s="37"/>
      <c r="I143" s="200"/>
      <c r="J143" s="37"/>
      <c r="K143" s="37"/>
      <c r="L143" s="40"/>
      <c r="M143" s="201"/>
      <c r="N143" s="202"/>
      <c r="O143" s="72"/>
      <c r="P143" s="72"/>
      <c r="Q143" s="72"/>
      <c r="R143" s="72"/>
      <c r="S143" s="72"/>
      <c r="T143" s="73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152</v>
      </c>
      <c r="AU143" s="18" t="s">
        <v>87</v>
      </c>
    </row>
    <row r="144" spans="1:65" s="2" customFormat="1" ht="16.5" customHeight="1">
      <c r="A144" s="35"/>
      <c r="B144" s="36"/>
      <c r="C144" s="185" t="s">
        <v>198</v>
      </c>
      <c r="D144" s="185" t="s">
        <v>145</v>
      </c>
      <c r="E144" s="186" t="s">
        <v>199</v>
      </c>
      <c r="F144" s="187" t="s">
        <v>200</v>
      </c>
      <c r="G144" s="188" t="s">
        <v>148</v>
      </c>
      <c r="H144" s="189">
        <v>1</v>
      </c>
      <c r="I144" s="190"/>
      <c r="J144" s="191">
        <f>ROUND(I144*H144,2)</f>
        <v>0</v>
      </c>
      <c r="K144" s="187" t="s">
        <v>149</v>
      </c>
      <c r="L144" s="40"/>
      <c r="M144" s="192" t="s">
        <v>1</v>
      </c>
      <c r="N144" s="193" t="s">
        <v>45</v>
      </c>
      <c r="O144" s="72"/>
      <c r="P144" s="194">
        <f>O144*H144</f>
        <v>0</v>
      </c>
      <c r="Q144" s="194">
        <v>0</v>
      </c>
      <c r="R144" s="194">
        <f>Q144*H144</f>
        <v>0</v>
      </c>
      <c r="S144" s="194">
        <v>0</v>
      </c>
      <c r="T144" s="19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6" t="s">
        <v>150</v>
      </c>
      <c r="AT144" s="196" t="s">
        <v>145</v>
      </c>
      <c r="AU144" s="196" t="s">
        <v>87</v>
      </c>
      <c r="AY144" s="18" t="s">
        <v>144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18" t="s">
        <v>87</v>
      </c>
      <c r="BK144" s="197">
        <f>ROUND(I144*H144,2)</f>
        <v>0</v>
      </c>
      <c r="BL144" s="18" t="s">
        <v>150</v>
      </c>
      <c r="BM144" s="196" t="s">
        <v>201</v>
      </c>
    </row>
    <row r="145" spans="1:47" s="2" customFormat="1" ht="38.4">
      <c r="A145" s="35"/>
      <c r="B145" s="36"/>
      <c r="C145" s="37"/>
      <c r="D145" s="198" t="s">
        <v>152</v>
      </c>
      <c r="E145" s="37"/>
      <c r="F145" s="199" t="s">
        <v>202</v>
      </c>
      <c r="G145" s="37"/>
      <c r="H145" s="37"/>
      <c r="I145" s="200"/>
      <c r="J145" s="37"/>
      <c r="K145" s="37"/>
      <c r="L145" s="40"/>
      <c r="M145" s="201"/>
      <c r="N145" s="202"/>
      <c r="O145" s="72"/>
      <c r="P145" s="72"/>
      <c r="Q145" s="72"/>
      <c r="R145" s="72"/>
      <c r="S145" s="72"/>
      <c r="T145" s="73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152</v>
      </c>
      <c r="AU145" s="18" t="s">
        <v>87</v>
      </c>
    </row>
    <row r="146" spans="2:63" s="11" customFormat="1" ht="25.95" customHeight="1">
      <c r="B146" s="171"/>
      <c r="C146" s="172"/>
      <c r="D146" s="173" t="s">
        <v>79</v>
      </c>
      <c r="E146" s="174" t="s">
        <v>203</v>
      </c>
      <c r="F146" s="174" t="s">
        <v>204</v>
      </c>
      <c r="G146" s="172"/>
      <c r="H146" s="172"/>
      <c r="I146" s="175"/>
      <c r="J146" s="176">
        <f>BK146</f>
        <v>0</v>
      </c>
      <c r="K146" s="172"/>
      <c r="L146" s="177"/>
      <c r="M146" s="178"/>
      <c r="N146" s="179"/>
      <c r="O146" s="179"/>
      <c r="P146" s="180">
        <f>SUM(P147:P148)</f>
        <v>0</v>
      </c>
      <c r="Q146" s="179"/>
      <c r="R146" s="180">
        <f>SUM(R147:R148)</f>
        <v>0</v>
      </c>
      <c r="S146" s="179"/>
      <c r="T146" s="181">
        <f>SUM(T147:T148)</f>
        <v>0</v>
      </c>
      <c r="AR146" s="182" t="s">
        <v>168</v>
      </c>
      <c r="AT146" s="183" t="s">
        <v>79</v>
      </c>
      <c r="AU146" s="183" t="s">
        <v>80</v>
      </c>
      <c r="AY146" s="182" t="s">
        <v>144</v>
      </c>
      <c r="BK146" s="184">
        <f>SUM(BK147:BK148)</f>
        <v>0</v>
      </c>
    </row>
    <row r="147" spans="1:65" s="2" customFormat="1" ht="24.15" customHeight="1">
      <c r="A147" s="35"/>
      <c r="B147" s="36"/>
      <c r="C147" s="185" t="s">
        <v>205</v>
      </c>
      <c r="D147" s="185" t="s">
        <v>145</v>
      </c>
      <c r="E147" s="186" t="s">
        <v>206</v>
      </c>
      <c r="F147" s="187" t="s">
        <v>207</v>
      </c>
      <c r="G147" s="188" t="s">
        <v>148</v>
      </c>
      <c r="H147" s="189">
        <v>1</v>
      </c>
      <c r="I147" s="190"/>
      <c r="J147" s="191">
        <f>ROUND(I147*H147,2)</f>
        <v>0</v>
      </c>
      <c r="K147" s="187" t="s">
        <v>149</v>
      </c>
      <c r="L147" s="40"/>
      <c r="M147" s="192" t="s">
        <v>1</v>
      </c>
      <c r="N147" s="193" t="s">
        <v>45</v>
      </c>
      <c r="O147" s="72"/>
      <c r="P147" s="194">
        <f>O147*H147</f>
        <v>0</v>
      </c>
      <c r="Q147" s="194">
        <v>0</v>
      </c>
      <c r="R147" s="194">
        <f>Q147*H147</f>
        <v>0</v>
      </c>
      <c r="S147" s="194">
        <v>0</v>
      </c>
      <c r="T147" s="19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6" t="s">
        <v>150</v>
      </c>
      <c r="AT147" s="196" t="s">
        <v>145</v>
      </c>
      <c r="AU147" s="196" t="s">
        <v>87</v>
      </c>
      <c r="AY147" s="18" t="s">
        <v>144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18" t="s">
        <v>87</v>
      </c>
      <c r="BK147" s="197">
        <f>ROUND(I147*H147,2)</f>
        <v>0</v>
      </c>
      <c r="BL147" s="18" t="s">
        <v>150</v>
      </c>
      <c r="BM147" s="196" t="s">
        <v>208</v>
      </c>
    </row>
    <row r="148" spans="1:47" s="2" customFormat="1" ht="28.8">
      <c r="A148" s="35"/>
      <c r="B148" s="36"/>
      <c r="C148" s="37"/>
      <c r="D148" s="198" t="s">
        <v>152</v>
      </c>
      <c r="E148" s="37"/>
      <c r="F148" s="199" t="s">
        <v>209</v>
      </c>
      <c r="G148" s="37"/>
      <c r="H148" s="37"/>
      <c r="I148" s="200"/>
      <c r="J148" s="37"/>
      <c r="K148" s="37"/>
      <c r="L148" s="40"/>
      <c r="M148" s="203"/>
      <c r="N148" s="204"/>
      <c r="O148" s="205"/>
      <c r="P148" s="205"/>
      <c r="Q148" s="205"/>
      <c r="R148" s="205"/>
      <c r="S148" s="205"/>
      <c r="T148" s="20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152</v>
      </c>
      <c r="AU148" s="18" t="s">
        <v>87</v>
      </c>
    </row>
    <row r="149" spans="1:31" s="2" customFormat="1" ht="6.9" customHeight="1">
      <c r="A149" s="35"/>
      <c r="B149" s="55"/>
      <c r="C149" s="56"/>
      <c r="D149" s="56"/>
      <c r="E149" s="56"/>
      <c r="F149" s="56"/>
      <c r="G149" s="56"/>
      <c r="H149" s="56"/>
      <c r="I149" s="56"/>
      <c r="J149" s="56"/>
      <c r="K149" s="56"/>
      <c r="L149" s="40"/>
      <c r="M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</sheetData>
  <sheetProtection algorithmName="SHA-512" hashValue="D6nTafLreiif6Kma1epE1nnyBEMfEagef54DGfLM4Z/gj69eiGvZ+JC4JYwLxvw3GBnwkrpdIKbO5H1dcndd3w==" saltValue="Ksl/kAL/NLNTJGjs+rd1IhjNCP4aKOA630jMmJA7dxpSx9tvUJF+XAzPTFP1RYMseaqP9v6yD/HT1ncOeLpkPA==" spinCount="100000" sheet="1" objects="1" scenarios="1" formatColumns="0" formatRows="0" autoFilter="0"/>
  <autoFilter ref="C121:K148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97</v>
      </c>
    </row>
    <row r="3" spans="2:46" s="1" customFormat="1" ht="6.9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" customHeight="1">
      <c r="B4" s="21"/>
      <c r="D4" s="118" t="s">
        <v>116</v>
      </c>
      <c r="L4" s="21"/>
      <c r="M4" s="119" t="s">
        <v>10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16" t="str">
        <f>'Rekapitulace stavby'!K6</f>
        <v>Společný pás pro cyklisty a chodce na ul. Záhumení a chodníky na ul. Krásenská</v>
      </c>
      <c r="F7" s="317"/>
      <c r="G7" s="317"/>
      <c r="H7" s="317"/>
      <c r="L7" s="21"/>
    </row>
    <row r="8" spans="2:12" s="1" customFormat="1" ht="12" customHeight="1">
      <c r="B8" s="21"/>
      <c r="D8" s="120" t="s">
        <v>117</v>
      </c>
      <c r="L8" s="21"/>
    </row>
    <row r="9" spans="1:31" s="2" customFormat="1" ht="16.5" customHeight="1">
      <c r="A9" s="35"/>
      <c r="B9" s="40"/>
      <c r="C9" s="35"/>
      <c r="D9" s="35"/>
      <c r="E9" s="316" t="s">
        <v>118</v>
      </c>
      <c r="F9" s="318"/>
      <c r="G9" s="318"/>
      <c r="H9" s="31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119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19" t="s">
        <v>210</v>
      </c>
      <c r="F11" s="318"/>
      <c r="G11" s="318"/>
      <c r="H11" s="318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.2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25. 1. 2022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26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27</v>
      </c>
      <c r="F17" s="35"/>
      <c r="G17" s="35"/>
      <c r="H17" s="35"/>
      <c r="I17" s="120" t="s">
        <v>28</v>
      </c>
      <c r="J17" s="111" t="s">
        <v>29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30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0" t="str">
        <f>'Rekapitulace stavby'!E14</f>
        <v>Vyplň údaj</v>
      </c>
      <c r="F20" s="321"/>
      <c r="G20" s="321"/>
      <c r="H20" s="321"/>
      <c r="I20" s="120" t="s">
        <v>28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32</v>
      </c>
      <c r="E22" s="35"/>
      <c r="F22" s="35"/>
      <c r="G22" s="35"/>
      <c r="H22" s="35"/>
      <c r="I22" s="120" t="s">
        <v>25</v>
      </c>
      <c r="J22" s="111" t="s">
        <v>33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35</v>
      </c>
      <c r="F23" s="35"/>
      <c r="G23" s="35"/>
      <c r="H23" s="35"/>
      <c r="I23" s="120" t="s">
        <v>28</v>
      </c>
      <c r="J23" s="111" t="s">
        <v>36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37</v>
      </c>
      <c r="E25" s="35"/>
      <c r="F25" s="35"/>
      <c r="G25" s="35"/>
      <c r="H25" s="35"/>
      <c r="I25" s="120" t="s">
        <v>25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28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39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2" t="s">
        <v>1</v>
      </c>
      <c r="F29" s="322"/>
      <c r="G29" s="322"/>
      <c r="H29" s="322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40</v>
      </c>
      <c r="E32" s="35"/>
      <c r="F32" s="35"/>
      <c r="G32" s="35"/>
      <c r="H32" s="35"/>
      <c r="I32" s="35"/>
      <c r="J32" s="127">
        <f>ROUND(J127,2)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35"/>
      <c r="F34" s="128" t="s">
        <v>42</v>
      </c>
      <c r="G34" s="35"/>
      <c r="H34" s="35"/>
      <c r="I34" s="128" t="s">
        <v>41</v>
      </c>
      <c r="J34" s="128" t="s">
        <v>43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0"/>
      <c r="C35" s="35"/>
      <c r="D35" s="129" t="s">
        <v>44</v>
      </c>
      <c r="E35" s="120" t="s">
        <v>45</v>
      </c>
      <c r="F35" s="130">
        <f>ROUND((SUM(BE127:BE371)),2)</f>
        <v>0</v>
      </c>
      <c r="G35" s="35"/>
      <c r="H35" s="35"/>
      <c r="I35" s="131">
        <v>0.21</v>
      </c>
      <c r="J35" s="130">
        <f>ROUND(((SUM(BE127:BE371))*I35),2)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0"/>
      <c r="C36" s="35"/>
      <c r="D36" s="35"/>
      <c r="E36" s="120" t="s">
        <v>46</v>
      </c>
      <c r="F36" s="130">
        <f>ROUND((SUM(BF127:BF371)),2)</f>
        <v>0</v>
      </c>
      <c r="G36" s="35"/>
      <c r="H36" s="35"/>
      <c r="I36" s="131">
        <v>0.15</v>
      </c>
      <c r="J36" s="130">
        <f>ROUND(((SUM(BF127:BF371))*I36),2)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20" t="s">
        <v>47</v>
      </c>
      <c r="F37" s="130">
        <f>ROUND((SUM(BG127:BG371)),2)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0"/>
      <c r="C38" s="35"/>
      <c r="D38" s="35"/>
      <c r="E38" s="120" t="s">
        <v>48</v>
      </c>
      <c r="F38" s="130">
        <f>ROUND((SUM(BH127:BH371)),2)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0"/>
      <c r="C39" s="35"/>
      <c r="D39" s="35"/>
      <c r="E39" s="120" t="s">
        <v>49</v>
      </c>
      <c r="F39" s="130">
        <f>ROUND((SUM(BI127:BI371)),2)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50</v>
      </c>
      <c r="E41" s="134"/>
      <c r="F41" s="134"/>
      <c r="G41" s="135" t="s">
        <v>51</v>
      </c>
      <c r="H41" s="136" t="s">
        <v>52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2"/>
      <c r="D50" s="139" t="s">
        <v>53</v>
      </c>
      <c r="E50" s="140"/>
      <c r="F50" s="140"/>
      <c r="G50" s="139" t="s">
        <v>54</v>
      </c>
      <c r="H50" s="140"/>
      <c r="I50" s="140"/>
      <c r="J50" s="140"/>
      <c r="K50" s="140"/>
      <c r="L50" s="52"/>
    </row>
    <row r="51" spans="2:12" ht="10.2">
      <c r="B51" s="21"/>
      <c r="L51" s="21"/>
    </row>
    <row r="52" spans="2:12" ht="10.2">
      <c r="B52" s="21"/>
      <c r="L52" s="21"/>
    </row>
    <row r="53" spans="2:12" ht="10.2">
      <c r="B53" s="21"/>
      <c r="L53" s="21"/>
    </row>
    <row r="54" spans="2:12" ht="10.2">
      <c r="B54" s="21"/>
      <c r="L54" s="21"/>
    </row>
    <row r="55" spans="2:12" ht="10.2">
      <c r="B55" s="21"/>
      <c r="L55" s="21"/>
    </row>
    <row r="56" spans="2:12" ht="10.2">
      <c r="B56" s="21"/>
      <c r="L56" s="21"/>
    </row>
    <row r="57" spans="2:12" ht="10.2">
      <c r="B57" s="21"/>
      <c r="L57" s="21"/>
    </row>
    <row r="58" spans="2:12" ht="10.2">
      <c r="B58" s="21"/>
      <c r="L58" s="21"/>
    </row>
    <row r="59" spans="2:12" ht="10.2">
      <c r="B59" s="21"/>
      <c r="L59" s="21"/>
    </row>
    <row r="60" spans="2:12" ht="10.2">
      <c r="B60" s="21"/>
      <c r="L60" s="21"/>
    </row>
    <row r="61" spans="1:31" s="2" customFormat="1" ht="13.2">
      <c r="A61" s="35"/>
      <c r="B61" s="40"/>
      <c r="C61" s="35"/>
      <c r="D61" s="141" t="s">
        <v>55</v>
      </c>
      <c r="E61" s="142"/>
      <c r="F61" s="143" t="s">
        <v>56</v>
      </c>
      <c r="G61" s="141" t="s">
        <v>55</v>
      </c>
      <c r="H61" s="142"/>
      <c r="I61" s="142"/>
      <c r="J61" s="144" t="s">
        <v>56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0.2">
      <c r="B62" s="21"/>
      <c r="L62" s="21"/>
    </row>
    <row r="63" spans="2:12" ht="10.2">
      <c r="B63" s="21"/>
      <c r="L63" s="21"/>
    </row>
    <row r="64" spans="2:12" ht="10.2">
      <c r="B64" s="21"/>
      <c r="L64" s="21"/>
    </row>
    <row r="65" spans="1:31" s="2" customFormat="1" ht="13.2">
      <c r="A65" s="35"/>
      <c r="B65" s="40"/>
      <c r="C65" s="35"/>
      <c r="D65" s="139" t="s">
        <v>57</v>
      </c>
      <c r="E65" s="145"/>
      <c r="F65" s="145"/>
      <c r="G65" s="139" t="s">
        <v>58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0.2">
      <c r="B66" s="21"/>
      <c r="L66" s="21"/>
    </row>
    <row r="67" spans="2:12" ht="10.2">
      <c r="B67" s="21"/>
      <c r="L67" s="21"/>
    </row>
    <row r="68" spans="2:12" ht="10.2">
      <c r="B68" s="21"/>
      <c r="L68" s="21"/>
    </row>
    <row r="69" spans="2:12" ht="10.2">
      <c r="B69" s="21"/>
      <c r="L69" s="21"/>
    </row>
    <row r="70" spans="2:12" ht="10.2">
      <c r="B70" s="21"/>
      <c r="L70" s="21"/>
    </row>
    <row r="71" spans="2:12" ht="10.2">
      <c r="B71" s="21"/>
      <c r="L71" s="21"/>
    </row>
    <row r="72" spans="2:12" ht="10.2">
      <c r="B72" s="21"/>
      <c r="L72" s="21"/>
    </row>
    <row r="73" spans="2:12" ht="10.2">
      <c r="B73" s="21"/>
      <c r="L73" s="21"/>
    </row>
    <row r="74" spans="2:12" ht="10.2">
      <c r="B74" s="21"/>
      <c r="L74" s="21"/>
    </row>
    <row r="75" spans="2:12" ht="10.2">
      <c r="B75" s="21"/>
      <c r="L75" s="21"/>
    </row>
    <row r="76" spans="1:31" s="2" customFormat="1" ht="13.2">
      <c r="A76" s="35"/>
      <c r="B76" s="40"/>
      <c r="C76" s="35"/>
      <c r="D76" s="141" t="s">
        <v>55</v>
      </c>
      <c r="E76" s="142"/>
      <c r="F76" s="143" t="s">
        <v>56</v>
      </c>
      <c r="G76" s="141" t="s">
        <v>55</v>
      </c>
      <c r="H76" s="142"/>
      <c r="I76" s="142"/>
      <c r="J76" s="144" t="s">
        <v>56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>
      <c r="A82" s="35"/>
      <c r="B82" s="36"/>
      <c r="C82" s="24" t="s">
        <v>121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23" t="str">
        <f>E7</f>
        <v>Společný pás pro cyklisty a chodce na ul. Záhumení a chodníky na ul. Krásenská</v>
      </c>
      <c r="F85" s="324"/>
      <c r="G85" s="324"/>
      <c r="H85" s="324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117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3" t="s">
        <v>118</v>
      </c>
      <c r="F87" s="325"/>
      <c r="G87" s="325"/>
      <c r="H87" s="325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119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6" t="str">
        <f>E11</f>
        <v>SO 101.a - Společný pás</v>
      </c>
      <c r="F89" s="325"/>
      <c r="G89" s="325"/>
      <c r="H89" s="325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Valašské Meziříčí</v>
      </c>
      <c r="G91" s="37"/>
      <c r="H91" s="37"/>
      <c r="I91" s="30" t="s">
        <v>22</v>
      </c>
      <c r="J91" s="67" t="str">
        <f>IF(J14="","",J14)</f>
        <v>25. 1. 2022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30" t="s">
        <v>24</v>
      </c>
      <c r="D93" s="37"/>
      <c r="E93" s="37"/>
      <c r="F93" s="28" t="str">
        <f>E17</f>
        <v>Město Valašské Meziříčí</v>
      </c>
      <c r="G93" s="37"/>
      <c r="H93" s="37"/>
      <c r="I93" s="30" t="s">
        <v>32</v>
      </c>
      <c r="J93" s="33" t="str">
        <f>E23</f>
        <v>via-pds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30" t="s">
        <v>30</v>
      </c>
      <c r="D94" s="37"/>
      <c r="E94" s="37"/>
      <c r="F94" s="28" t="str">
        <f>IF(E20="","",E20)</f>
        <v>Vyplň údaj</v>
      </c>
      <c r="G94" s="37"/>
      <c r="H94" s="37"/>
      <c r="I94" s="30" t="s">
        <v>37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122</v>
      </c>
      <c r="D96" s="151"/>
      <c r="E96" s="151"/>
      <c r="F96" s="151"/>
      <c r="G96" s="151"/>
      <c r="H96" s="151"/>
      <c r="I96" s="151"/>
      <c r="J96" s="152" t="s">
        <v>123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53" t="s">
        <v>124</v>
      </c>
      <c r="D98" s="37"/>
      <c r="E98" s="37"/>
      <c r="F98" s="37"/>
      <c r="G98" s="37"/>
      <c r="H98" s="37"/>
      <c r="I98" s="37"/>
      <c r="J98" s="85">
        <f>J127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125</v>
      </c>
    </row>
    <row r="99" spans="2:12" s="9" customFormat="1" ht="24.9" customHeight="1">
      <c r="B99" s="154"/>
      <c r="C99" s="155"/>
      <c r="D99" s="156" t="s">
        <v>211</v>
      </c>
      <c r="E99" s="157"/>
      <c r="F99" s="157"/>
      <c r="G99" s="157"/>
      <c r="H99" s="157"/>
      <c r="I99" s="157"/>
      <c r="J99" s="158">
        <f>J128</f>
        <v>0</v>
      </c>
      <c r="K99" s="155"/>
      <c r="L99" s="159"/>
    </row>
    <row r="100" spans="2:12" s="12" customFormat="1" ht="19.95" customHeight="1">
      <c r="B100" s="207"/>
      <c r="C100" s="105"/>
      <c r="D100" s="208" t="s">
        <v>212</v>
      </c>
      <c r="E100" s="209"/>
      <c r="F100" s="209"/>
      <c r="G100" s="209"/>
      <c r="H100" s="209"/>
      <c r="I100" s="209"/>
      <c r="J100" s="210">
        <f>J129</f>
        <v>0</v>
      </c>
      <c r="K100" s="105"/>
      <c r="L100" s="211"/>
    </row>
    <row r="101" spans="2:12" s="12" customFormat="1" ht="19.95" customHeight="1">
      <c r="B101" s="207"/>
      <c r="C101" s="105"/>
      <c r="D101" s="208" t="s">
        <v>213</v>
      </c>
      <c r="E101" s="209"/>
      <c r="F101" s="209"/>
      <c r="G101" s="209"/>
      <c r="H101" s="209"/>
      <c r="I101" s="209"/>
      <c r="J101" s="210">
        <f>J204</f>
        <v>0</v>
      </c>
      <c r="K101" s="105"/>
      <c r="L101" s="211"/>
    </row>
    <row r="102" spans="2:12" s="12" customFormat="1" ht="19.95" customHeight="1">
      <c r="B102" s="207"/>
      <c r="C102" s="105"/>
      <c r="D102" s="208" t="s">
        <v>214</v>
      </c>
      <c r="E102" s="209"/>
      <c r="F102" s="209"/>
      <c r="G102" s="209"/>
      <c r="H102" s="209"/>
      <c r="I102" s="209"/>
      <c r="J102" s="210">
        <f>J211</f>
        <v>0</v>
      </c>
      <c r="K102" s="105"/>
      <c r="L102" s="211"/>
    </row>
    <row r="103" spans="2:12" s="12" customFormat="1" ht="19.95" customHeight="1">
      <c r="B103" s="207"/>
      <c r="C103" s="105"/>
      <c r="D103" s="208" t="s">
        <v>215</v>
      </c>
      <c r="E103" s="209"/>
      <c r="F103" s="209"/>
      <c r="G103" s="209"/>
      <c r="H103" s="209"/>
      <c r="I103" s="209"/>
      <c r="J103" s="210">
        <f>J273</f>
        <v>0</v>
      </c>
      <c r="K103" s="105"/>
      <c r="L103" s="211"/>
    </row>
    <row r="104" spans="2:12" s="12" customFormat="1" ht="19.95" customHeight="1">
      <c r="B104" s="207"/>
      <c r="C104" s="105"/>
      <c r="D104" s="208" t="s">
        <v>216</v>
      </c>
      <c r="E104" s="209"/>
      <c r="F104" s="209"/>
      <c r="G104" s="209"/>
      <c r="H104" s="209"/>
      <c r="I104" s="209"/>
      <c r="J104" s="210">
        <f>J318</f>
        <v>0</v>
      </c>
      <c r="K104" s="105"/>
      <c r="L104" s="211"/>
    </row>
    <row r="105" spans="2:12" s="12" customFormat="1" ht="19.95" customHeight="1">
      <c r="B105" s="207"/>
      <c r="C105" s="105"/>
      <c r="D105" s="208" t="s">
        <v>217</v>
      </c>
      <c r="E105" s="209"/>
      <c r="F105" s="209"/>
      <c r="G105" s="209"/>
      <c r="H105" s="209"/>
      <c r="I105" s="209"/>
      <c r="J105" s="210">
        <f>J370</f>
        <v>0</v>
      </c>
      <c r="K105" s="105"/>
      <c r="L105" s="211"/>
    </row>
    <row r="106" spans="1:31" s="2" customFormat="1" ht="21.7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" customHeight="1">
      <c r="A107" s="35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pans="1:31" s="2" customFormat="1" ht="6.9" customHeight="1">
      <c r="A111" s="35"/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4.9" customHeight="1">
      <c r="A112" s="35"/>
      <c r="B112" s="36"/>
      <c r="C112" s="24" t="s">
        <v>128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16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6.25" customHeight="1">
      <c r="A115" s="35"/>
      <c r="B115" s="36"/>
      <c r="C115" s="37"/>
      <c r="D115" s="37"/>
      <c r="E115" s="323" t="str">
        <f>E7</f>
        <v>Společný pás pro cyklisty a chodce na ul. Záhumení a chodníky na ul. Krásenská</v>
      </c>
      <c r="F115" s="324"/>
      <c r="G115" s="324"/>
      <c r="H115" s="324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2:12" s="1" customFormat="1" ht="12" customHeight="1">
      <c r="B116" s="22"/>
      <c r="C116" s="30" t="s">
        <v>117</v>
      </c>
      <c r="D116" s="23"/>
      <c r="E116" s="23"/>
      <c r="F116" s="23"/>
      <c r="G116" s="23"/>
      <c r="H116" s="23"/>
      <c r="I116" s="23"/>
      <c r="J116" s="23"/>
      <c r="K116" s="23"/>
      <c r="L116" s="21"/>
    </row>
    <row r="117" spans="1:31" s="2" customFormat="1" ht="16.5" customHeight="1">
      <c r="A117" s="35"/>
      <c r="B117" s="36"/>
      <c r="C117" s="37"/>
      <c r="D117" s="37"/>
      <c r="E117" s="323" t="s">
        <v>118</v>
      </c>
      <c r="F117" s="325"/>
      <c r="G117" s="325"/>
      <c r="H117" s="325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119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276" t="str">
        <f>E11</f>
        <v>SO 101.a - Společný pás</v>
      </c>
      <c r="F119" s="325"/>
      <c r="G119" s="325"/>
      <c r="H119" s="325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20</v>
      </c>
      <c r="D121" s="37"/>
      <c r="E121" s="37"/>
      <c r="F121" s="28" t="str">
        <f>F14</f>
        <v>Valašské Meziříčí</v>
      </c>
      <c r="G121" s="37"/>
      <c r="H121" s="37"/>
      <c r="I121" s="30" t="s">
        <v>22</v>
      </c>
      <c r="J121" s="67" t="str">
        <f>IF(J14="","",J14)</f>
        <v>25. 1. 2022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15" customHeight="1">
      <c r="A123" s="35"/>
      <c r="B123" s="36"/>
      <c r="C123" s="30" t="s">
        <v>24</v>
      </c>
      <c r="D123" s="37"/>
      <c r="E123" s="37"/>
      <c r="F123" s="28" t="str">
        <f>E17</f>
        <v>Město Valašské Meziříčí</v>
      </c>
      <c r="G123" s="37"/>
      <c r="H123" s="37"/>
      <c r="I123" s="30" t="s">
        <v>32</v>
      </c>
      <c r="J123" s="33" t="str">
        <f>E23</f>
        <v>via-pds s.r.o.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15" customHeight="1">
      <c r="A124" s="35"/>
      <c r="B124" s="36"/>
      <c r="C124" s="30" t="s">
        <v>30</v>
      </c>
      <c r="D124" s="37"/>
      <c r="E124" s="37"/>
      <c r="F124" s="28" t="str">
        <f>IF(E20="","",E20)</f>
        <v>Vyplň údaj</v>
      </c>
      <c r="G124" s="37"/>
      <c r="H124" s="37"/>
      <c r="I124" s="30" t="s">
        <v>37</v>
      </c>
      <c r="J124" s="33" t="str">
        <f>E26</f>
        <v xml:space="preserve"> 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0" customFormat="1" ht="29.25" customHeight="1">
      <c r="A126" s="160"/>
      <c r="B126" s="161"/>
      <c r="C126" s="162" t="s">
        <v>129</v>
      </c>
      <c r="D126" s="163" t="s">
        <v>65</v>
      </c>
      <c r="E126" s="163" t="s">
        <v>61</v>
      </c>
      <c r="F126" s="163" t="s">
        <v>62</v>
      </c>
      <c r="G126" s="163" t="s">
        <v>130</v>
      </c>
      <c r="H126" s="163" t="s">
        <v>131</v>
      </c>
      <c r="I126" s="163" t="s">
        <v>132</v>
      </c>
      <c r="J126" s="163" t="s">
        <v>123</v>
      </c>
      <c r="K126" s="164" t="s">
        <v>133</v>
      </c>
      <c r="L126" s="165"/>
      <c r="M126" s="76" t="s">
        <v>1</v>
      </c>
      <c r="N126" s="77" t="s">
        <v>44</v>
      </c>
      <c r="O126" s="77" t="s">
        <v>134</v>
      </c>
      <c r="P126" s="77" t="s">
        <v>135</v>
      </c>
      <c r="Q126" s="77" t="s">
        <v>136</v>
      </c>
      <c r="R126" s="77" t="s">
        <v>137</v>
      </c>
      <c r="S126" s="77" t="s">
        <v>138</v>
      </c>
      <c r="T126" s="78" t="s">
        <v>139</v>
      </c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</row>
    <row r="127" spans="1:63" s="2" customFormat="1" ht="22.8" customHeight="1">
      <c r="A127" s="35"/>
      <c r="B127" s="36"/>
      <c r="C127" s="83" t="s">
        <v>140</v>
      </c>
      <c r="D127" s="37"/>
      <c r="E127" s="37"/>
      <c r="F127" s="37"/>
      <c r="G127" s="37"/>
      <c r="H127" s="37"/>
      <c r="I127" s="37"/>
      <c r="J127" s="166">
        <f>BK127</f>
        <v>0</v>
      </c>
      <c r="K127" s="37"/>
      <c r="L127" s="40"/>
      <c r="M127" s="79"/>
      <c r="N127" s="167"/>
      <c r="O127" s="80"/>
      <c r="P127" s="168">
        <f>P128</f>
        <v>0</v>
      </c>
      <c r="Q127" s="80"/>
      <c r="R127" s="168">
        <f>R128</f>
        <v>641.3267013999999</v>
      </c>
      <c r="S127" s="80"/>
      <c r="T127" s="169">
        <f>T128</f>
        <v>358.10400000000004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79</v>
      </c>
      <c r="AU127" s="18" t="s">
        <v>125</v>
      </c>
      <c r="BK127" s="170">
        <f>BK128</f>
        <v>0</v>
      </c>
    </row>
    <row r="128" spans="2:63" s="11" customFormat="1" ht="25.95" customHeight="1">
      <c r="B128" s="171"/>
      <c r="C128" s="172"/>
      <c r="D128" s="173" t="s">
        <v>79</v>
      </c>
      <c r="E128" s="174" t="s">
        <v>218</v>
      </c>
      <c r="F128" s="174" t="s">
        <v>219</v>
      </c>
      <c r="G128" s="172"/>
      <c r="H128" s="172"/>
      <c r="I128" s="175"/>
      <c r="J128" s="176">
        <f>BK128</f>
        <v>0</v>
      </c>
      <c r="K128" s="172"/>
      <c r="L128" s="177"/>
      <c r="M128" s="178"/>
      <c r="N128" s="179"/>
      <c r="O128" s="179"/>
      <c r="P128" s="180">
        <f>P129+P204+P211+P273+P318+P370</f>
        <v>0</v>
      </c>
      <c r="Q128" s="179"/>
      <c r="R128" s="180">
        <f>R129+R204+R211+R273+R318+R370</f>
        <v>641.3267013999999</v>
      </c>
      <c r="S128" s="179"/>
      <c r="T128" s="181">
        <f>T129+T204+T211+T273+T318+T370</f>
        <v>358.10400000000004</v>
      </c>
      <c r="AR128" s="182" t="s">
        <v>87</v>
      </c>
      <c r="AT128" s="183" t="s">
        <v>79</v>
      </c>
      <c r="AU128" s="183" t="s">
        <v>80</v>
      </c>
      <c r="AY128" s="182" t="s">
        <v>144</v>
      </c>
      <c r="BK128" s="184">
        <f>BK129+BK204+BK211+BK273+BK318+BK370</f>
        <v>0</v>
      </c>
    </row>
    <row r="129" spans="2:63" s="11" customFormat="1" ht="22.8" customHeight="1">
      <c r="B129" s="171"/>
      <c r="C129" s="172"/>
      <c r="D129" s="173" t="s">
        <v>79</v>
      </c>
      <c r="E129" s="212" t="s">
        <v>87</v>
      </c>
      <c r="F129" s="212" t="s">
        <v>220</v>
      </c>
      <c r="G129" s="172"/>
      <c r="H129" s="172"/>
      <c r="I129" s="175"/>
      <c r="J129" s="213">
        <f>BK129</f>
        <v>0</v>
      </c>
      <c r="K129" s="172"/>
      <c r="L129" s="177"/>
      <c r="M129" s="178"/>
      <c r="N129" s="179"/>
      <c r="O129" s="179"/>
      <c r="P129" s="180">
        <f>SUM(P130:P203)</f>
        <v>0</v>
      </c>
      <c r="Q129" s="179"/>
      <c r="R129" s="180">
        <f>SUM(R130:R203)</f>
        <v>0.0014800000000000002</v>
      </c>
      <c r="S129" s="179"/>
      <c r="T129" s="181">
        <f>SUM(T130:T203)</f>
        <v>358.10400000000004</v>
      </c>
      <c r="AR129" s="182" t="s">
        <v>87</v>
      </c>
      <c r="AT129" s="183" t="s">
        <v>79</v>
      </c>
      <c r="AU129" s="183" t="s">
        <v>87</v>
      </c>
      <c r="AY129" s="182" t="s">
        <v>144</v>
      </c>
      <c r="BK129" s="184">
        <f>SUM(BK130:BK203)</f>
        <v>0</v>
      </c>
    </row>
    <row r="130" spans="1:65" s="2" customFormat="1" ht="33" customHeight="1">
      <c r="A130" s="35"/>
      <c r="B130" s="36"/>
      <c r="C130" s="185" t="s">
        <v>87</v>
      </c>
      <c r="D130" s="185" t="s">
        <v>145</v>
      </c>
      <c r="E130" s="186" t="s">
        <v>221</v>
      </c>
      <c r="F130" s="187" t="s">
        <v>222</v>
      </c>
      <c r="G130" s="188" t="s">
        <v>223</v>
      </c>
      <c r="H130" s="189">
        <v>39</v>
      </c>
      <c r="I130" s="190"/>
      <c r="J130" s="191">
        <f>ROUND(I130*H130,2)</f>
        <v>0</v>
      </c>
      <c r="K130" s="187" t="s">
        <v>149</v>
      </c>
      <c r="L130" s="40"/>
      <c r="M130" s="192" t="s">
        <v>1</v>
      </c>
      <c r="N130" s="193" t="s">
        <v>45</v>
      </c>
      <c r="O130" s="72"/>
      <c r="P130" s="194">
        <f>O130*H130</f>
        <v>0</v>
      </c>
      <c r="Q130" s="194">
        <v>0</v>
      </c>
      <c r="R130" s="194">
        <f>Q130*H130</f>
        <v>0</v>
      </c>
      <c r="S130" s="194">
        <v>0.255</v>
      </c>
      <c r="T130" s="195">
        <f>S130*H130</f>
        <v>9.945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6" t="s">
        <v>143</v>
      </c>
      <c r="AT130" s="196" t="s">
        <v>145</v>
      </c>
      <c r="AU130" s="196" t="s">
        <v>89</v>
      </c>
      <c r="AY130" s="18" t="s">
        <v>144</v>
      </c>
      <c r="BE130" s="197">
        <f>IF(N130="základní",J130,0)</f>
        <v>0</v>
      </c>
      <c r="BF130" s="197">
        <f>IF(N130="snížená",J130,0)</f>
        <v>0</v>
      </c>
      <c r="BG130" s="197">
        <f>IF(N130="zákl. přenesená",J130,0)</f>
        <v>0</v>
      </c>
      <c r="BH130" s="197">
        <f>IF(N130="sníž. přenesená",J130,0)</f>
        <v>0</v>
      </c>
      <c r="BI130" s="197">
        <f>IF(N130="nulová",J130,0)</f>
        <v>0</v>
      </c>
      <c r="BJ130" s="18" t="s">
        <v>87</v>
      </c>
      <c r="BK130" s="197">
        <f>ROUND(I130*H130,2)</f>
        <v>0</v>
      </c>
      <c r="BL130" s="18" t="s">
        <v>143</v>
      </c>
      <c r="BM130" s="196" t="s">
        <v>224</v>
      </c>
    </row>
    <row r="131" spans="2:51" s="13" customFormat="1" ht="20.4">
      <c r="B131" s="214"/>
      <c r="C131" s="215"/>
      <c r="D131" s="198" t="s">
        <v>225</v>
      </c>
      <c r="E131" s="216" t="s">
        <v>1</v>
      </c>
      <c r="F131" s="217" t="s">
        <v>226</v>
      </c>
      <c r="G131" s="215"/>
      <c r="H131" s="218">
        <v>39</v>
      </c>
      <c r="I131" s="219"/>
      <c r="J131" s="215"/>
      <c r="K131" s="215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225</v>
      </c>
      <c r="AU131" s="224" t="s">
        <v>89</v>
      </c>
      <c r="AV131" s="13" t="s">
        <v>89</v>
      </c>
      <c r="AW131" s="13" t="s">
        <v>34</v>
      </c>
      <c r="AX131" s="13" t="s">
        <v>80</v>
      </c>
      <c r="AY131" s="224" t="s">
        <v>144</v>
      </c>
    </row>
    <row r="132" spans="2:51" s="14" customFormat="1" ht="10.2">
      <c r="B132" s="225"/>
      <c r="C132" s="226"/>
      <c r="D132" s="198" t="s">
        <v>225</v>
      </c>
      <c r="E132" s="227" t="s">
        <v>1</v>
      </c>
      <c r="F132" s="228" t="s">
        <v>227</v>
      </c>
      <c r="G132" s="226"/>
      <c r="H132" s="229">
        <v>39</v>
      </c>
      <c r="I132" s="230"/>
      <c r="J132" s="226"/>
      <c r="K132" s="226"/>
      <c r="L132" s="231"/>
      <c r="M132" s="232"/>
      <c r="N132" s="233"/>
      <c r="O132" s="233"/>
      <c r="P132" s="233"/>
      <c r="Q132" s="233"/>
      <c r="R132" s="233"/>
      <c r="S132" s="233"/>
      <c r="T132" s="234"/>
      <c r="AT132" s="235" t="s">
        <v>225</v>
      </c>
      <c r="AU132" s="235" t="s">
        <v>89</v>
      </c>
      <c r="AV132" s="14" t="s">
        <v>143</v>
      </c>
      <c r="AW132" s="14" t="s">
        <v>34</v>
      </c>
      <c r="AX132" s="14" t="s">
        <v>87</v>
      </c>
      <c r="AY132" s="235" t="s">
        <v>144</v>
      </c>
    </row>
    <row r="133" spans="1:65" s="2" customFormat="1" ht="24.15" customHeight="1">
      <c r="A133" s="35"/>
      <c r="B133" s="36"/>
      <c r="C133" s="185" t="s">
        <v>89</v>
      </c>
      <c r="D133" s="185" t="s">
        <v>145</v>
      </c>
      <c r="E133" s="186" t="s">
        <v>228</v>
      </c>
      <c r="F133" s="187" t="s">
        <v>229</v>
      </c>
      <c r="G133" s="188" t="s">
        <v>223</v>
      </c>
      <c r="H133" s="189">
        <v>74</v>
      </c>
      <c r="I133" s="190"/>
      <c r="J133" s="191">
        <f>ROUND(I133*H133,2)</f>
        <v>0</v>
      </c>
      <c r="K133" s="187" t="s">
        <v>149</v>
      </c>
      <c r="L133" s="40"/>
      <c r="M133" s="192" t="s">
        <v>1</v>
      </c>
      <c r="N133" s="193" t="s">
        <v>45</v>
      </c>
      <c r="O133" s="72"/>
      <c r="P133" s="194">
        <f>O133*H133</f>
        <v>0</v>
      </c>
      <c r="Q133" s="194">
        <v>0</v>
      </c>
      <c r="R133" s="194">
        <f>Q133*H133</f>
        <v>0</v>
      </c>
      <c r="S133" s="194">
        <v>0.625</v>
      </c>
      <c r="T133" s="195">
        <f>S133*H133</f>
        <v>46.25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6" t="s">
        <v>143</v>
      </c>
      <c r="AT133" s="196" t="s">
        <v>145</v>
      </c>
      <c r="AU133" s="196" t="s">
        <v>89</v>
      </c>
      <c r="AY133" s="18" t="s">
        <v>144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18" t="s">
        <v>87</v>
      </c>
      <c r="BK133" s="197">
        <f>ROUND(I133*H133,2)</f>
        <v>0</v>
      </c>
      <c r="BL133" s="18" t="s">
        <v>143</v>
      </c>
      <c r="BM133" s="196" t="s">
        <v>230</v>
      </c>
    </row>
    <row r="134" spans="2:51" s="15" customFormat="1" ht="10.2">
      <c r="B134" s="236"/>
      <c r="C134" s="237"/>
      <c r="D134" s="198" t="s">
        <v>225</v>
      </c>
      <c r="E134" s="238" t="s">
        <v>1</v>
      </c>
      <c r="F134" s="239" t="s">
        <v>231</v>
      </c>
      <c r="G134" s="237"/>
      <c r="H134" s="238" t="s">
        <v>1</v>
      </c>
      <c r="I134" s="240"/>
      <c r="J134" s="237"/>
      <c r="K134" s="237"/>
      <c r="L134" s="241"/>
      <c r="M134" s="242"/>
      <c r="N134" s="243"/>
      <c r="O134" s="243"/>
      <c r="P134" s="243"/>
      <c r="Q134" s="243"/>
      <c r="R134" s="243"/>
      <c r="S134" s="243"/>
      <c r="T134" s="244"/>
      <c r="AT134" s="245" t="s">
        <v>225</v>
      </c>
      <c r="AU134" s="245" t="s">
        <v>89</v>
      </c>
      <c r="AV134" s="15" t="s">
        <v>87</v>
      </c>
      <c r="AW134" s="15" t="s">
        <v>34</v>
      </c>
      <c r="AX134" s="15" t="s">
        <v>80</v>
      </c>
      <c r="AY134" s="245" t="s">
        <v>144</v>
      </c>
    </row>
    <row r="135" spans="2:51" s="13" customFormat="1" ht="20.4">
      <c r="B135" s="214"/>
      <c r="C135" s="215"/>
      <c r="D135" s="198" t="s">
        <v>225</v>
      </c>
      <c r="E135" s="216" t="s">
        <v>1</v>
      </c>
      <c r="F135" s="217" t="s">
        <v>232</v>
      </c>
      <c r="G135" s="215"/>
      <c r="H135" s="218">
        <v>74</v>
      </c>
      <c r="I135" s="219"/>
      <c r="J135" s="215"/>
      <c r="K135" s="215"/>
      <c r="L135" s="220"/>
      <c r="M135" s="221"/>
      <c r="N135" s="222"/>
      <c r="O135" s="222"/>
      <c r="P135" s="222"/>
      <c r="Q135" s="222"/>
      <c r="R135" s="222"/>
      <c r="S135" s="222"/>
      <c r="T135" s="223"/>
      <c r="AT135" s="224" t="s">
        <v>225</v>
      </c>
      <c r="AU135" s="224" t="s">
        <v>89</v>
      </c>
      <c r="AV135" s="13" t="s">
        <v>89</v>
      </c>
      <c r="AW135" s="13" t="s">
        <v>34</v>
      </c>
      <c r="AX135" s="13" t="s">
        <v>80</v>
      </c>
      <c r="AY135" s="224" t="s">
        <v>144</v>
      </c>
    </row>
    <row r="136" spans="2:51" s="14" customFormat="1" ht="10.2">
      <c r="B136" s="225"/>
      <c r="C136" s="226"/>
      <c r="D136" s="198" t="s">
        <v>225</v>
      </c>
      <c r="E136" s="227" t="s">
        <v>1</v>
      </c>
      <c r="F136" s="228" t="s">
        <v>227</v>
      </c>
      <c r="G136" s="226"/>
      <c r="H136" s="229">
        <v>74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AT136" s="235" t="s">
        <v>225</v>
      </c>
      <c r="AU136" s="235" t="s">
        <v>89</v>
      </c>
      <c r="AV136" s="14" t="s">
        <v>143</v>
      </c>
      <c r="AW136" s="14" t="s">
        <v>34</v>
      </c>
      <c r="AX136" s="14" t="s">
        <v>87</v>
      </c>
      <c r="AY136" s="235" t="s">
        <v>144</v>
      </c>
    </row>
    <row r="137" spans="1:65" s="2" customFormat="1" ht="24.15" customHeight="1">
      <c r="A137" s="35"/>
      <c r="B137" s="36"/>
      <c r="C137" s="185" t="s">
        <v>158</v>
      </c>
      <c r="D137" s="185" t="s">
        <v>145</v>
      </c>
      <c r="E137" s="186" t="s">
        <v>233</v>
      </c>
      <c r="F137" s="187" t="s">
        <v>234</v>
      </c>
      <c r="G137" s="188" t="s">
        <v>223</v>
      </c>
      <c r="H137" s="189">
        <v>74</v>
      </c>
      <c r="I137" s="190"/>
      <c r="J137" s="191">
        <f>ROUND(I137*H137,2)</f>
        <v>0</v>
      </c>
      <c r="K137" s="187" t="s">
        <v>149</v>
      </c>
      <c r="L137" s="40"/>
      <c r="M137" s="192" t="s">
        <v>1</v>
      </c>
      <c r="N137" s="193" t="s">
        <v>45</v>
      </c>
      <c r="O137" s="72"/>
      <c r="P137" s="194">
        <f>O137*H137</f>
        <v>0</v>
      </c>
      <c r="Q137" s="194">
        <v>0</v>
      </c>
      <c r="R137" s="194">
        <f>Q137*H137</f>
        <v>0</v>
      </c>
      <c r="S137" s="194">
        <v>0.098</v>
      </c>
      <c r="T137" s="195">
        <f>S137*H137</f>
        <v>7.252000000000001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6" t="s">
        <v>143</v>
      </c>
      <c r="AT137" s="196" t="s">
        <v>145</v>
      </c>
      <c r="AU137" s="196" t="s">
        <v>89</v>
      </c>
      <c r="AY137" s="18" t="s">
        <v>144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18" t="s">
        <v>87</v>
      </c>
      <c r="BK137" s="197">
        <f>ROUND(I137*H137,2)</f>
        <v>0</v>
      </c>
      <c r="BL137" s="18" t="s">
        <v>143</v>
      </c>
      <c r="BM137" s="196" t="s">
        <v>235</v>
      </c>
    </row>
    <row r="138" spans="2:51" s="13" customFormat="1" ht="20.4">
      <c r="B138" s="214"/>
      <c r="C138" s="215"/>
      <c r="D138" s="198" t="s">
        <v>225</v>
      </c>
      <c r="E138" s="216" t="s">
        <v>1</v>
      </c>
      <c r="F138" s="217" t="s">
        <v>236</v>
      </c>
      <c r="G138" s="215"/>
      <c r="H138" s="218">
        <v>74</v>
      </c>
      <c r="I138" s="219"/>
      <c r="J138" s="215"/>
      <c r="K138" s="215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225</v>
      </c>
      <c r="AU138" s="224" t="s">
        <v>89</v>
      </c>
      <c r="AV138" s="13" t="s">
        <v>89</v>
      </c>
      <c r="AW138" s="13" t="s">
        <v>34</v>
      </c>
      <c r="AX138" s="13" t="s">
        <v>80</v>
      </c>
      <c r="AY138" s="224" t="s">
        <v>144</v>
      </c>
    </row>
    <row r="139" spans="2:51" s="14" customFormat="1" ht="10.2">
      <c r="B139" s="225"/>
      <c r="C139" s="226"/>
      <c r="D139" s="198" t="s">
        <v>225</v>
      </c>
      <c r="E139" s="227" t="s">
        <v>1</v>
      </c>
      <c r="F139" s="228" t="s">
        <v>227</v>
      </c>
      <c r="G139" s="226"/>
      <c r="H139" s="229">
        <v>74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AT139" s="235" t="s">
        <v>225</v>
      </c>
      <c r="AU139" s="235" t="s">
        <v>89</v>
      </c>
      <c r="AV139" s="14" t="s">
        <v>143</v>
      </c>
      <c r="AW139" s="14" t="s">
        <v>34</v>
      </c>
      <c r="AX139" s="14" t="s">
        <v>87</v>
      </c>
      <c r="AY139" s="235" t="s">
        <v>144</v>
      </c>
    </row>
    <row r="140" spans="1:65" s="2" customFormat="1" ht="24.15" customHeight="1">
      <c r="A140" s="35"/>
      <c r="B140" s="36"/>
      <c r="C140" s="185" t="s">
        <v>143</v>
      </c>
      <c r="D140" s="185" t="s">
        <v>145</v>
      </c>
      <c r="E140" s="186" t="s">
        <v>237</v>
      </c>
      <c r="F140" s="187" t="s">
        <v>238</v>
      </c>
      <c r="G140" s="188" t="s">
        <v>223</v>
      </c>
      <c r="H140" s="189">
        <v>711</v>
      </c>
      <c r="I140" s="190"/>
      <c r="J140" s="191">
        <f>ROUND(I140*H140,2)</f>
        <v>0</v>
      </c>
      <c r="K140" s="187" t="s">
        <v>149</v>
      </c>
      <c r="L140" s="40"/>
      <c r="M140" s="192" t="s">
        <v>1</v>
      </c>
      <c r="N140" s="193" t="s">
        <v>45</v>
      </c>
      <c r="O140" s="72"/>
      <c r="P140" s="194">
        <f>O140*H140</f>
        <v>0</v>
      </c>
      <c r="Q140" s="194">
        <v>0</v>
      </c>
      <c r="R140" s="194">
        <f>Q140*H140</f>
        <v>0</v>
      </c>
      <c r="S140" s="194">
        <v>0.316</v>
      </c>
      <c r="T140" s="195">
        <f>S140*H140</f>
        <v>224.67600000000002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6" t="s">
        <v>143</v>
      </c>
      <c r="AT140" s="196" t="s">
        <v>145</v>
      </c>
      <c r="AU140" s="196" t="s">
        <v>89</v>
      </c>
      <c r="AY140" s="18" t="s">
        <v>144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18" t="s">
        <v>87</v>
      </c>
      <c r="BK140" s="197">
        <f>ROUND(I140*H140,2)</f>
        <v>0</v>
      </c>
      <c r="BL140" s="18" t="s">
        <v>143</v>
      </c>
      <c r="BM140" s="196" t="s">
        <v>239</v>
      </c>
    </row>
    <row r="141" spans="2:51" s="13" customFormat="1" ht="20.4">
      <c r="B141" s="214"/>
      <c r="C141" s="215"/>
      <c r="D141" s="198" t="s">
        <v>225</v>
      </c>
      <c r="E141" s="216" t="s">
        <v>1</v>
      </c>
      <c r="F141" s="217" t="s">
        <v>240</v>
      </c>
      <c r="G141" s="215"/>
      <c r="H141" s="218">
        <v>711</v>
      </c>
      <c r="I141" s="219"/>
      <c r="J141" s="215"/>
      <c r="K141" s="215"/>
      <c r="L141" s="220"/>
      <c r="M141" s="221"/>
      <c r="N141" s="222"/>
      <c r="O141" s="222"/>
      <c r="P141" s="222"/>
      <c r="Q141" s="222"/>
      <c r="R141" s="222"/>
      <c r="S141" s="222"/>
      <c r="T141" s="223"/>
      <c r="AT141" s="224" t="s">
        <v>225</v>
      </c>
      <c r="AU141" s="224" t="s">
        <v>89</v>
      </c>
      <c r="AV141" s="13" t="s">
        <v>89</v>
      </c>
      <c r="AW141" s="13" t="s">
        <v>34</v>
      </c>
      <c r="AX141" s="13" t="s">
        <v>80</v>
      </c>
      <c r="AY141" s="224" t="s">
        <v>144</v>
      </c>
    </row>
    <row r="142" spans="2:51" s="14" customFormat="1" ht="10.2">
      <c r="B142" s="225"/>
      <c r="C142" s="226"/>
      <c r="D142" s="198" t="s">
        <v>225</v>
      </c>
      <c r="E142" s="227" t="s">
        <v>1</v>
      </c>
      <c r="F142" s="228" t="s">
        <v>227</v>
      </c>
      <c r="G142" s="226"/>
      <c r="H142" s="229">
        <v>711</v>
      </c>
      <c r="I142" s="230"/>
      <c r="J142" s="226"/>
      <c r="K142" s="226"/>
      <c r="L142" s="231"/>
      <c r="M142" s="232"/>
      <c r="N142" s="233"/>
      <c r="O142" s="233"/>
      <c r="P142" s="233"/>
      <c r="Q142" s="233"/>
      <c r="R142" s="233"/>
      <c r="S142" s="233"/>
      <c r="T142" s="234"/>
      <c r="AT142" s="235" t="s">
        <v>225</v>
      </c>
      <c r="AU142" s="235" t="s">
        <v>89</v>
      </c>
      <c r="AV142" s="14" t="s">
        <v>143</v>
      </c>
      <c r="AW142" s="14" t="s">
        <v>34</v>
      </c>
      <c r="AX142" s="14" t="s">
        <v>87</v>
      </c>
      <c r="AY142" s="235" t="s">
        <v>144</v>
      </c>
    </row>
    <row r="143" spans="1:65" s="2" customFormat="1" ht="24.15" customHeight="1">
      <c r="A143" s="35"/>
      <c r="B143" s="36"/>
      <c r="C143" s="185" t="s">
        <v>168</v>
      </c>
      <c r="D143" s="185" t="s">
        <v>145</v>
      </c>
      <c r="E143" s="186" t="s">
        <v>241</v>
      </c>
      <c r="F143" s="187" t="s">
        <v>242</v>
      </c>
      <c r="G143" s="188" t="s">
        <v>223</v>
      </c>
      <c r="H143" s="189">
        <v>39</v>
      </c>
      <c r="I143" s="190"/>
      <c r="J143" s="191">
        <f>ROUND(I143*H143,2)</f>
        <v>0</v>
      </c>
      <c r="K143" s="187" t="s">
        <v>149</v>
      </c>
      <c r="L143" s="40"/>
      <c r="M143" s="192" t="s">
        <v>1</v>
      </c>
      <c r="N143" s="193" t="s">
        <v>45</v>
      </c>
      <c r="O143" s="72"/>
      <c r="P143" s="194">
        <f>O143*H143</f>
        <v>0</v>
      </c>
      <c r="Q143" s="194">
        <v>0</v>
      </c>
      <c r="R143" s="194">
        <f>Q143*H143</f>
        <v>0</v>
      </c>
      <c r="S143" s="194">
        <v>0.29</v>
      </c>
      <c r="T143" s="195">
        <f>S143*H143</f>
        <v>11.309999999999999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6" t="s">
        <v>143</v>
      </c>
      <c r="AT143" s="196" t="s">
        <v>145</v>
      </c>
      <c r="AU143" s="196" t="s">
        <v>89</v>
      </c>
      <c r="AY143" s="18" t="s">
        <v>144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18" t="s">
        <v>87</v>
      </c>
      <c r="BK143" s="197">
        <f>ROUND(I143*H143,2)</f>
        <v>0</v>
      </c>
      <c r="BL143" s="18" t="s">
        <v>143</v>
      </c>
      <c r="BM143" s="196" t="s">
        <v>243</v>
      </c>
    </row>
    <row r="144" spans="2:51" s="13" customFormat="1" ht="20.4">
      <c r="B144" s="214"/>
      <c r="C144" s="215"/>
      <c r="D144" s="198" t="s">
        <v>225</v>
      </c>
      <c r="E144" s="216" t="s">
        <v>1</v>
      </c>
      <c r="F144" s="217" t="s">
        <v>244</v>
      </c>
      <c r="G144" s="215"/>
      <c r="H144" s="218">
        <v>39</v>
      </c>
      <c r="I144" s="219"/>
      <c r="J144" s="215"/>
      <c r="K144" s="215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225</v>
      </c>
      <c r="AU144" s="224" t="s">
        <v>89</v>
      </c>
      <c r="AV144" s="13" t="s">
        <v>89</v>
      </c>
      <c r="AW144" s="13" t="s">
        <v>34</v>
      </c>
      <c r="AX144" s="13" t="s">
        <v>80</v>
      </c>
      <c r="AY144" s="224" t="s">
        <v>144</v>
      </c>
    </row>
    <row r="145" spans="2:51" s="14" customFormat="1" ht="10.2">
      <c r="B145" s="225"/>
      <c r="C145" s="226"/>
      <c r="D145" s="198" t="s">
        <v>225</v>
      </c>
      <c r="E145" s="227" t="s">
        <v>1</v>
      </c>
      <c r="F145" s="228" t="s">
        <v>227</v>
      </c>
      <c r="G145" s="226"/>
      <c r="H145" s="229">
        <v>39</v>
      </c>
      <c r="I145" s="230"/>
      <c r="J145" s="226"/>
      <c r="K145" s="226"/>
      <c r="L145" s="231"/>
      <c r="M145" s="232"/>
      <c r="N145" s="233"/>
      <c r="O145" s="233"/>
      <c r="P145" s="233"/>
      <c r="Q145" s="233"/>
      <c r="R145" s="233"/>
      <c r="S145" s="233"/>
      <c r="T145" s="234"/>
      <c r="AT145" s="235" t="s">
        <v>225</v>
      </c>
      <c r="AU145" s="235" t="s">
        <v>89</v>
      </c>
      <c r="AV145" s="14" t="s">
        <v>143</v>
      </c>
      <c r="AW145" s="14" t="s">
        <v>34</v>
      </c>
      <c r="AX145" s="14" t="s">
        <v>87</v>
      </c>
      <c r="AY145" s="235" t="s">
        <v>144</v>
      </c>
    </row>
    <row r="146" spans="1:65" s="2" customFormat="1" ht="24.15" customHeight="1">
      <c r="A146" s="35"/>
      <c r="B146" s="36"/>
      <c r="C146" s="185" t="s">
        <v>173</v>
      </c>
      <c r="D146" s="185" t="s">
        <v>145</v>
      </c>
      <c r="E146" s="186" t="s">
        <v>245</v>
      </c>
      <c r="F146" s="187" t="s">
        <v>246</v>
      </c>
      <c r="G146" s="188" t="s">
        <v>223</v>
      </c>
      <c r="H146" s="189">
        <v>2.5</v>
      </c>
      <c r="I146" s="190"/>
      <c r="J146" s="191">
        <f>ROUND(I146*H146,2)</f>
        <v>0</v>
      </c>
      <c r="K146" s="187" t="s">
        <v>149</v>
      </c>
      <c r="L146" s="40"/>
      <c r="M146" s="192" t="s">
        <v>1</v>
      </c>
      <c r="N146" s="193" t="s">
        <v>45</v>
      </c>
      <c r="O146" s="72"/>
      <c r="P146" s="194">
        <f>O146*H146</f>
        <v>0</v>
      </c>
      <c r="Q146" s="194">
        <v>0</v>
      </c>
      <c r="R146" s="194">
        <f>Q146*H146</f>
        <v>0</v>
      </c>
      <c r="S146" s="194">
        <v>0.625</v>
      </c>
      <c r="T146" s="195">
        <f>S146*H146</f>
        <v>1.5625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6" t="s">
        <v>143</v>
      </c>
      <c r="AT146" s="196" t="s">
        <v>145</v>
      </c>
      <c r="AU146" s="196" t="s">
        <v>89</v>
      </c>
      <c r="AY146" s="18" t="s">
        <v>144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18" t="s">
        <v>87</v>
      </c>
      <c r="BK146" s="197">
        <f>ROUND(I146*H146,2)</f>
        <v>0</v>
      </c>
      <c r="BL146" s="18" t="s">
        <v>143</v>
      </c>
      <c r="BM146" s="196" t="s">
        <v>247</v>
      </c>
    </row>
    <row r="147" spans="2:51" s="15" customFormat="1" ht="10.2">
      <c r="B147" s="236"/>
      <c r="C147" s="237"/>
      <c r="D147" s="198" t="s">
        <v>225</v>
      </c>
      <c r="E147" s="238" t="s">
        <v>1</v>
      </c>
      <c r="F147" s="239" t="s">
        <v>248</v>
      </c>
      <c r="G147" s="237"/>
      <c r="H147" s="238" t="s">
        <v>1</v>
      </c>
      <c r="I147" s="240"/>
      <c r="J147" s="237"/>
      <c r="K147" s="237"/>
      <c r="L147" s="241"/>
      <c r="M147" s="242"/>
      <c r="N147" s="243"/>
      <c r="O147" s="243"/>
      <c r="P147" s="243"/>
      <c r="Q147" s="243"/>
      <c r="R147" s="243"/>
      <c r="S147" s="243"/>
      <c r="T147" s="244"/>
      <c r="AT147" s="245" t="s">
        <v>225</v>
      </c>
      <c r="AU147" s="245" t="s">
        <v>89</v>
      </c>
      <c r="AV147" s="15" t="s">
        <v>87</v>
      </c>
      <c r="AW147" s="15" t="s">
        <v>34</v>
      </c>
      <c r="AX147" s="15" t="s">
        <v>80</v>
      </c>
      <c r="AY147" s="245" t="s">
        <v>144</v>
      </c>
    </row>
    <row r="148" spans="2:51" s="13" customFormat="1" ht="10.2">
      <c r="B148" s="214"/>
      <c r="C148" s="215"/>
      <c r="D148" s="198" t="s">
        <v>225</v>
      </c>
      <c r="E148" s="216" t="s">
        <v>1</v>
      </c>
      <c r="F148" s="217" t="s">
        <v>249</v>
      </c>
      <c r="G148" s="215"/>
      <c r="H148" s="218">
        <v>2.5</v>
      </c>
      <c r="I148" s="219"/>
      <c r="J148" s="215"/>
      <c r="K148" s="215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225</v>
      </c>
      <c r="AU148" s="224" t="s">
        <v>89</v>
      </c>
      <c r="AV148" s="13" t="s">
        <v>89</v>
      </c>
      <c r="AW148" s="13" t="s">
        <v>34</v>
      </c>
      <c r="AX148" s="13" t="s">
        <v>80</v>
      </c>
      <c r="AY148" s="224" t="s">
        <v>144</v>
      </c>
    </row>
    <row r="149" spans="2:51" s="14" customFormat="1" ht="10.2">
      <c r="B149" s="225"/>
      <c r="C149" s="226"/>
      <c r="D149" s="198" t="s">
        <v>225</v>
      </c>
      <c r="E149" s="227" t="s">
        <v>1</v>
      </c>
      <c r="F149" s="228" t="s">
        <v>250</v>
      </c>
      <c r="G149" s="226"/>
      <c r="H149" s="229">
        <v>2.5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AT149" s="235" t="s">
        <v>225</v>
      </c>
      <c r="AU149" s="235" t="s">
        <v>89</v>
      </c>
      <c r="AV149" s="14" t="s">
        <v>143</v>
      </c>
      <c r="AW149" s="14" t="s">
        <v>34</v>
      </c>
      <c r="AX149" s="14" t="s">
        <v>87</v>
      </c>
      <c r="AY149" s="235" t="s">
        <v>144</v>
      </c>
    </row>
    <row r="150" spans="1:65" s="2" customFormat="1" ht="24.15" customHeight="1">
      <c r="A150" s="35"/>
      <c r="B150" s="36"/>
      <c r="C150" s="185" t="s">
        <v>178</v>
      </c>
      <c r="D150" s="185" t="s">
        <v>145</v>
      </c>
      <c r="E150" s="186" t="s">
        <v>251</v>
      </c>
      <c r="F150" s="187" t="s">
        <v>252</v>
      </c>
      <c r="G150" s="188" t="s">
        <v>223</v>
      </c>
      <c r="H150" s="189">
        <v>37</v>
      </c>
      <c r="I150" s="190"/>
      <c r="J150" s="191">
        <f>ROUND(I150*H150,2)</f>
        <v>0</v>
      </c>
      <c r="K150" s="187" t="s">
        <v>149</v>
      </c>
      <c r="L150" s="40"/>
      <c r="M150" s="192" t="s">
        <v>1</v>
      </c>
      <c r="N150" s="193" t="s">
        <v>45</v>
      </c>
      <c r="O150" s="72"/>
      <c r="P150" s="194">
        <f>O150*H150</f>
        <v>0</v>
      </c>
      <c r="Q150" s="194">
        <v>4E-05</v>
      </c>
      <c r="R150" s="194">
        <f>Q150*H150</f>
        <v>0.0014800000000000002</v>
      </c>
      <c r="S150" s="194">
        <v>0.128</v>
      </c>
      <c r="T150" s="195">
        <f>S150*H150</f>
        <v>4.736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6" t="s">
        <v>143</v>
      </c>
      <c r="AT150" s="196" t="s">
        <v>145</v>
      </c>
      <c r="AU150" s="196" t="s">
        <v>89</v>
      </c>
      <c r="AY150" s="18" t="s">
        <v>144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18" t="s">
        <v>87</v>
      </c>
      <c r="BK150" s="197">
        <f>ROUND(I150*H150,2)</f>
        <v>0</v>
      </c>
      <c r="BL150" s="18" t="s">
        <v>143</v>
      </c>
      <c r="BM150" s="196" t="s">
        <v>253</v>
      </c>
    </row>
    <row r="151" spans="2:51" s="15" customFormat="1" ht="20.4">
      <c r="B151" s="236"/>
      <c r="C151" s="237"/>
      <c r="D151" s="198" t="s">
        <v>225</v>
      </c>
      <c r="E151" s="238" t="s">
        <v>1</v>
      </c>
      <c r="F151" s="239" t="s">
        <v>254</v>
      </c>
      <c r="G151" s="237"/>
      <c r="H151" s="238" t="s">
        <v>1</v>
      </c>
      <c r="I151" s="240"/>
      <c r="J151" s="237"/>
      <c r="K151" s="237"/>
      <c r="L151" s="241"/>
      <c r="M151" s="242"/>
      <c r="N151" s="243"/>
      <c r="O151" s="243"/>
      <c r="P151" s="243"/>
      <c r="Q151" s="243"/>
      <c r="R151" s="243"/>
      <c r="S151" s="243"/>
      <c r="T151" s="244"/>
      <c r="AT151" s="245" t="s">
        <v>225</v>
      </c>
      <c r="AU151" s="245" t="s">
        <v>89</v>
      </c>
      <c r="AV151" s="15" t="s">
        <v>87</v>
      </c>
      <c r="AW151" s="15" t="s">
        <v>34</v>
      </c>
      <c r="AX151" s="15" t="s">
        <v>80</v>
      </c>
      <c r="AY151" s="245" t="s">
        <v>144</v>
      </c>
    </row>
    <row r="152" spans="2:51" s="13" customFormat="1" ht="10.2">
      <c r="B152" s="214"/>
      <c r="C152" s="215"/>
      <c r="D152" s="198" t="s">
        <v>225</v>
      </c>
      <c r="E152" s="216" t="s">
        <v>1</v>
      </c>
      <c r="F152" s="217" t="s">
        <v>255</v>
      </c>
      <c r="G152" s="215"/>
      <c r="H152" s="218">
        <v>37</v>
      </c>
      <c r="I152" s="219"/>
      <c r="J152" s="215"/>
      <c r="K152" s="215"/>
      <c r="L152" s="220"/>
      <c r="M152" s="221"/>
      <c r="N152" s="222"/>
      <c r="O152" s="222"/>
      <c r="P152" s="222"/>
      <c r="Q152" s="222"/>
      <c r="R152" s="222"/>
      <c r="S152" s="222"/>
      <c r="T152" s="223"/>
      <c r="AT152" s="224" t="s">
        <v>225</v>
      </c>
      <c r="AU152" s="224" t="s">
        <v>89</v>
      </c>
      <c r="AV152" s="13" t="s">
        <v>89</v>
      </c>
      <c r="AW152" s="13" t="s">
        <v>34</v>
      </c>
      <c r="AX152" s="13" t="s">
        <v>80</v>
      </c>
      <c r="AY152" s="224" t="s">
        <v>144</v>
      </c>
    </row>
    <row r="153" spans="2:51" s="14" customFormat="1" ht="10.2">
      <c r="B153" s="225"/>
      <c r="C153" s="226"/>
      <c r="D153" s="198" t="s">
        <v>225</v>
      </c>
      <c r="E153" s="227" t="s">
        <v>1</v>
      </c>
      <c r="F153" s="228" t="s">
        <v>227</v>
      </c>
      <c r="G153" s="226"/>
      <c r="H153" s="229">
        <v>37</v>
      </c>
      <c r="I153" s="230"/>
      <c r="J153" s="226"/>
      <c r="K153" s="226"/>
      <c r="L153" s="231"/>
      <c r="M153" s="232"/>
      <c r="N153" s="233"/>
      <c r="O153" s="233"/>
      <c r="P153" s="233"/>
      <c r="Q153" s="233"/>
      <c r="R153" s="233"/>
      <c r="S153" s="233"/>
      <c r="T153" s="234"/>
      <c r="AT153" s="235" t="s">
        <v>225</v>
      </c>
      <c r="AU153" s="235" t="s">
        <v>89</v>
      </c>
      <c r="AV153" s="14" t="s">
        <v>143</v>
      </c>
      <c r="AW153" s="14" t="s">
        <v>34</v>
      </c>
      <c r="AX153" s="14" t="s">
        <v>87</v>
      </c>
      <c r="AY153" s="235" t="s">
        <v>144</v>
      </c>
    </row>
    <row r="154" spans="1:65" s="2" customFormat="1" ht="16.5" customHeight="1">
      <c r="A154" s="35"/>
      <c r="B154" s="36"/>
      <c r="C154" s="185" t="s">
        <v>183</v>
      </c>
      <c r="D154" s="185" t="s">
        <v>145</v>
      </c>
      <c r="E154" s="186" t="s">
        <v>256</v>
      </c>
      <c r="F154" s="187" t="s">
        <v>257</v>
      </c>
      <c r="G154" s="188" t="s">
        <v>258</v>
      </c>
      <c r="H154" s="189">
        <v>242.5</v>
      </c>
      <c r="I154" s="190"/>
      <c r="J154" s="191">
        <f>ROUND(I154*H154,2)</f>
        <v>0</v>
      </c>
      <c r="K154" s="187" t="s">
        <v>149</v>
      </c>
      <c r="L154" s="40"/>
      <c r="M154" s="192" t="s">
        <v>1</v>
      </c>
      <c r="N154" s="193" t="s">
        <v>45</v>
      </c>
      <c r="O154" s="72"/>
      <c r="P154" s="194">
        <f>O154*H154</f>
        <v>0</v>
      </c>
      <c r="Q154" s="194">
        <v>0</v>
      </c>
      <c r="R154" s="194">
        <f>Q154*H154</f>
        <v>0</v>
      </c>
      <c r="S154" s="194">
        <v>0.205</v>
      </c>
      <c r="T154" s="195">
        <f>S154*H154</f>
        <v>49.7125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6" t="s">
        <v>143</v>
      </c>
      <c r="AT154" s="196" t="s">
        <v>145</v>
      </c>
      <c r="AU154" s="196" t="s">
        <v>89</v>
      </c>
      <c r="AY154" s="18" t="s">
        <v>144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18" t="s">
        <v>87</v>
      </c>
      <c r="BK154" s="197">
        <f>ROUND(I154*H154,2)</f>
        <v>0</v>
      </c>
      <c r="BL154" s="18" t="s">
        <v>143</v>
      </c>
      <c r="BM154" s="196" t="s">
        <v>259</v>
      </c>
    </row>
    <row r="155" spans="2:51" s="13" customFormat="1" ht="10.2">
      <c r="B155" s="214"/>
      <c r="C155" s="215"/>
      <c r="D155" s="198" t="s">
        <v>225</v>
      </c>
      <c r="E155" s="216" t="s">
        <v>1</v>
      </c>
      <c r="F155" s="217" t="s">
        <v>260</v>
      </c>
      <c r="G155" s="215"/>
      <c r="H155" s="218">
        <v>50.5</v>
      </c>
      <c r="I155" s="219"/>
      <c r="J155" s="215"/>
      <c r="K155" s="215"/>
      <c r="L155" s="220"/>
      <c r="M155" s="221"/>
      <c r="N155" s="222"/>
      <c r="O155" s="222"/>
      <c r="P155" s="222"/>
      <c r="Q155" s="222"/>
      <c r="R155" s="222"/>
      <c r="S155" s="222"/>
      <c r="T155" s="223"/>
      <c r="AT155" s="224" t="s">
        <v>225</v>
      </c>
      <c r="AU155" s="224" t="s">
        <v>89</v>
      </c>
      <c r="AV155" s="13" t="s">
        <v>89</v>
      </c>
      <c r="AW155" s="13" t="s">
        <v>34</v>
      </c>
      <c r="AX155" s="13" t="s">
        <v>80</v>
      </c>
      <c r="AY155" s="224" t="s">
        <v>144</v>
      </c>
    </row>
    <row r="156" spans="2:51" s="13" customFormat="1" ht="10.2">
      <c r="B156" s="214"/>
      <c r="C156" s="215"/>
      <c r="D156" s="198" t="s">
        <v>225</v>
      </c>
      <c r="E156" s="216" t="s">
        <v>1</v>
      </c>
      <c r="F156" s="217" t="s">
        <v>261</v>
      </c>
      <c r="G156" s="215"/>
      <c r="H156" s="218">
        <v>192</v>
      </c>
      <c r="I156" s="219"/>
      <c r="J156" s="215"/>
      <c r="K156" s="215"/>
      <c r="L156" s="220"/>
      <c r="M156" s="221"/>
      <c r="N156" s="222"/>
      <c r="O156" s="222"/>
      <c r="P156" s="222"/>
      <c r="Q156" s="222"/>
      <c r="R156" s="222"/>
      <c r="S156" s="222"/>
      <c r="T156" s="223"/>
      <c r="AT156" s="224" t="s">
        <v>225</v>
      </c>
      <c r="AU156" s="224" t="s">
        <v>89</v>
      </c>
      <c r="AV156" s="13" t="s">
        <v>89</v>
      </c>
      <c r="AW156" s="13" t="s">
        <v>34</v>
      </c>
      <c r="AX156" s="13" t="s">
        <v>80</v>
      </c>
      <c r="AY156" s="224" t="s">
        <v>144</v>
      </c>
    </row>
    <row r="157" spans="2:51" s="14" customFormat="1" ht="10.2">
      <c r="B157" s="225"/>
      <c r="C157" s="226"/>
      <c r="D157" s="198" t="s">
        <v>225</v>
      </c>
      <c r="E157" s="227" t="s">
        <v>1</v>
      </c>
      <c r="F157" s="228" t="s">
        <v>227</v>
      </c>
      <c r="G157" s="226"/>
      <c r="H157" s="229">
        <v>242.5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AT157" s="235" t="s">
        <v>225</v>
      </c>
      <c r="AU157" s="235" t="s">
        <v>89</v>
      </c>
      <c r="AV157" s="14" t="s">
        <v>143</v>
      </c>
      <c r="AW157" s="14" t="s">
        <v>34</v>
      </c>
      <c r="AX157" s="14" t="s">
        <v>87</v>
      </c>
      <c r="AY157" s="235" t="s">
        <v>144</v>
      </c>
    </row>
    <row r="158" spans="1:65" s="2" customFormat="1" ht="16.5" customHeight="1">
      <c r="A158" s="35"/>
      <c r="B158" s="36"/>
      <c r="C158" s="185" t="s">
        <v>188</v>
      </c>
      <c r="D158" s="185" t="s">
        <v>145</v>
      </c>
      <c r="E158" s="186" t="s">
        <v>262</v>
      </c>
      <c r="F158" s="187" t="s">
        <v>263</v>
      </c>
      <c r="G158" s="188" t="s">
        <v>258</v>
      </c>
      <c r="H158" s="189">
        <v>66.5</v>
      </c>
      <c r="I158" s="190"/>
      <c r="J158" s="191">
        <f>ROUND(I158*H158,2)</f>
        <v>0</v>
      </c>
      <c r="K158" s="187" t="s">
        <v>149</v>
      </c>
      <c r="L158" s="40"/>
      <c r="M158" s="192" t="s">
        <v>1</v>
      </c>
      <c r="N158" s="193" t="s">
        <v>45</v>
      </c>
      <c r="O158" s="72"/>
      <c r="P158" s="194">
        <f>O158*H158</f>
        <v>0</v>
      </c>
      <c r="Q158" s="194">
        <v>0</v>
      </c>
      <c r="R158" s="194">
        <f>Q158*H158</f>
        <v>0</v>
      </c>
      <c r="S158" s="194">
        <v>0.04</v>
      </c>
      <c r="T158" s="195">
        <f>S158*H158</f>
        <v>2.66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6" t="s">
        <v>143</v>
      </c>
      <c r="AT158" s="196" t="s">
        <v>145</v>
      </c>
      <c r="AU158" s="196" t="s">
        <v>89</v>
      </c>
      <c r="AY158" s="18" t="s">
        <v>144</v>
      </c>
      <c r="BE158" s="197">
        <f>IF(N158="základní",J158,0)</f>
        <v>0</v>
      </c>
      <c r="BF158" s="197">
        <f>IF(N158="snížená",J158,0)</f>
        <v>0</v>
      </c>
      <c r="BG158" s="197">
        <f>IF(N158="zákl. přenesená",J158,0)</f>
        <v>0</v>
      </c>
      <c r="BH158" s="197">
        <f>IF(N158="sníž. přenesená",J158,0)</f>
        <v>0</v>
      </c>
      <c r="BI158" s="197">
        <f>IF(N158="nulová",J158,0)</f>
        <v>0</v>
      </c>
      <c r="BJ158" s="18" t="s">
        <v>87</v>
      </c>
      <c r="BK158" s="197">
        <f>ROUND(I158*H158,2)</f>
        <v>0</v>
      </c>
      <c r="BL158" s="18" t="s">
        <v>143</v>
      </c>
      <c r="BM158" s="196" t="s">
        <v>264</v>
      </c>
    </row>
    <row r="159" spans="2:51" s="13" customFormat="1" ht="10.2">
      <c r="B159" s="214"/>
      <c r="C159" s="215"/>
      <c r="D159" s="198" t="s">
        <v>225</v>
      </c>
      <c r="E159" s="216" t="s">
        <v>1</v>
      </c>
      <c r="F159" s="217" t="s">
        <v>265</v>
      </c>
      <c r="G159" s="215"/>
      <c r="H159" s="218">
        <v>66.5</v>
      </c>
      <c r="I159" s="219"/>
      <c r="J159" s="215"/>
      <c r="K159" s="215"/>
      <c r="L159" s="220"/>
      <c r="M159" s="221"/>
      <c r="N159" s="222"/>
      <c r="O159" s="222"/>
      <c r="P159" s="222"/>
      <c r="Q159" s="222"/>
      <c r="R159" s="222"/>
      <c r="S159" s="222"/>
      <c r="T159" s="223"/>
      <c r="AT159" s="224" t="s">
        <v>225</v>
      </c>
      <c r="AU159" s="224" t="s">
        <v>89</v>
      </c>
      <c r="AV159" s="13" t="s">
        <v>89</v>
      </c>
      <c r="AW159" s="13" t="s">
        <v>34</v>
      </c>
      <c r="AX159" s="13" t="s">
        <v>80</v>
      </c>
      <c r="AY159" s="224" t="s">
        <v>144</v>
      </c>
    </row>
    <row r="160" spans="2:51" s="14" customFormat="1" ht="10.2">
      <c r="B160" s="225"/>
      <c r="C160" s="226"/>
      <c r="D160" s="198" t="s">
        <v>225</v>
      </c>
      <c r="E160" s="227" t="s">
        <v>1</v>
      </c>
      <c r="F160" s="228" t="s">
        <v>227</v>
      </c>
      <c r="G160" s="226"/>
      <c r="H160" s="229">
        <v>66.5</v>
      </c>
      <c r="I160" s="230"/>
      <c r="J160" s="226"/>
      <c r="K160" s="226"/>
      <c r="L160" s="231"/>
      <c r="M160" s="232"/>
      <c r="N160" s="233"/>
      <c r="O160" s="233"/>
      <c r="P160" s="233"/>
      <c r="Q160" s="233"/>
      <c r="R160" s="233"/>
      <c r="S160" s="233"/>
      <c r="T160" s="234"/>
      <c r="AT160" s="235" t="s">
        <v>225</v>
      </c>
      <c r="AU160" s="235" t="s">
        <v>89</v>
      </c>
      <c r="AV160" s="14" t="s">
        <v>143</v>
      </c>
      <c r="AW160" s="14" t="s">
        <v>34</v>
      </c>
      <c r="AX160" s="14" t="s">
        <v>87</v>
      </c>
      <c r="AY160" s="235" t="s">
        <v>144</v>
      </c>
    </row>
    <row r="161" spans="1:65" s="2" customFormat="1" ht="24.15" customHeight="1">
      <c r="A161" s="35"/>
      <c r="B161" s="36"/>
      <c r="C161" s="185" t="s">
        <v>193</v>
      </c>
      <c r="D161" s="185" t="s">
        <v>145</v>
      </c>
      <c r="E161" s="186" t="s">
        <v>266</v>
      </c>
      <c r="F161" s="187" t="s">
        <v>267</v>
      </c>
      <c r="G161" s="188" t="s">
        <v>223</v>
      </c>
      <c r="H161" s="189">
        <v>55</v>
      </c>
      <c r="I161" s="190"/>
      <c r="J161" s="191">
        <f>ROUND(I161*H161,2)</f>
        <v>0</v>
      </c>
      <c r="K161" s="187" t="s">
        <v>149</v>
      </c>
      <c r="L161" s="40"/>
      <c r="M161" s="192" t="s">
        <v>1</v>
      </c>
      <c r="N161" s="193" t="s">
        <v>45</v>
      </c>
      <c r="O161" s="72"/>
      <c r="P161" s="194">
        <f>O161*H161</f>
        <v>0</v>
      </c>
      <c r="Q161" s="194">
        <v>0</v>
      </c>
      <c r="R161" s="194">
        <f>Q161*H161</f>
        <v>0</v>
      </c>
      <c r="S161" s="194">
        <v>0</v>
      </c>
      <c r="T161" s="19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6" t="s">
        <v>143</v>
      </c>
      <c r="AT161" s="196" t="s">
        <v>145</v>
      </c>
      <c r="AU161" s="196" t="s">
        <v>89</v>
      </c>
      <c r="AY161" s="18" t="s">
        <v>144</v>
      </c>
      <c r="BE161" s="197">
        <f>IF(N161="základní",J161,0)</f>
        <v>0</v>
      </c>
      <c r="BF161" s="197">
        <f>IF(N161="snížená",J161,0)</f>
        <v>0</v>
      </c>
      <c r="BG161" s="197">
        <f>IF(N161="zákl. přenesená",J161,0)</f>
        <v>0</v>
      </c>
      <c r="BH161" s="197">
        <f>IF(N161="sníž. přenesená",J161,0)</f>
        <v>0</v>
      </c>
      <c r="BI161" s="197">
        <f>IF(N161="nulová",J161,0)</f>
        <v>0</v>
      </c>
      <c r="BJ161" s="18" t="s">
        <v>87</v>
      </c>
      <c r="BK161" s="197">
        <f>ROUND(I161*H161,2)</f>
        <v>0</v>
      </c>
      <c r="BL161" s="18" t="s">
        <v>143</v>
      </c>
      <c r="BM161" s="196" t="s">
        <v>268</v>
      </c>
    </row>
    <row r="162" spans="2:51" s="13" customFormat="1" ht="10.2">
      <c r="B162" s="214"/>
      <c r="C162" s="215"/>
      <c r="D162" s="198" t="s">
        <v>225</v>
      </c>
      <c r="E162" s="216" t="s">
        <v>1</v>
      </c>
      <c r="F162" s="217" t="s">
        <v>269</v>
      </c>
      <c r="G162" s="215"/>
      <c r="H162" s="218">
        <v>55</v>
      </c>
      <c r="I162" s="219"/>
      <c r="J162" s="215"/>
      <c r="K162" s="215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225</v>
      </c>
      <c r="AU162" s="224" t="s">
        <v>89</v>
      </c>
      <c r="AV162" s="13" t="s">
        <v>89</v>
      </c>
      <c r="AW162" s="13" t="s">
        <v>34</v>
      </c>
      <c r="AX162" s="13" t="s">
        <v>80</v>
      </c>
      <c r="AY162" s="224" t="s">
        <v>144</v>
      </c>
    </row>
    <row r="163" spans="2:51" s="14" customFormat="1" ht="10.2">
      <c r="B163" s="225"/>
      <c r="C163" s="226"/>
      <c r="D163" s="198" t="s">
        <v>225</v>
      </c>
      <c r="E163" s="227" t="s">
        <v>1</v>
      </c>
      <c r="F163" s="228" t="s">
        <v>227</v>
      </c>
      <c r="G163" s="226"/>
      <c r="H163" s="229">
        <v>55</v>
      </c>
      <c r="I163" s="230"/>
      <c r="J163" s="226"/>
      <c r="K163" s="226"/>
      <c r="L163" s="231"/>
      <c r="M163" s="232"/>
      <c r="N163" s="233"/>
      <c r="O163" s="233"/>
      <c r="P163" s="233"/>
      <c r="Q163" s="233"/>
      <c r="R163" s="233"/>
      <c r="S163" s="233"/>
      <c r="T163" s="234"/>
      <c r="AT163" s="235" t="s">
        <v>225</v>
      </c>
      <c r="AU163" s="235" t="s">
        <v>89</v>
      </c>
      <c r="AV163" s="14" t="s">
        <v>143</v>
      </c>
      <c r="AW163" s="14" t="s">
        <v>34</v>
      </c>
      <c r="AX163" s="14" t="s">
        <v>87</v>
      </c>
      <c r="AY163" s="235" t="s">
        <v>144</v>
      </c>
    </row>
    <row r="164" spans="1:65" s="2" customFormat="1" ht="33" customHeight="1">
      <c r="A164" s="35"/>
      <c r="B164" s="36"/>
      <c r="C164" s="185" t="s">
        <v>198</v>
      </c>
      <c r="D164" s="185" t="s">
        <v>145</v>
      </c>
      <c r="E164" s="186" t="s">
        <v>270</v>
      </c>
      <c r="F164" s="187" t="s">
        <v>271</v>
      </c>
      <c r="G164" s="188" t="s">
        <v>272</v>
      </c>
      <c r="H164" s="189">
        <v>6.72</v>
      </c>
      <c r="I164" s="190"/>
      <c r="J164" s="191">
        <f>ROUND(I164*H164,2)</f>
        <v>0</v>
      </c>
      <c r="K164" s="187" t="s">
        <v>149</v>
      </c>
      <c r="L164" s="40"/>
      <c r="M164" s="192" t="s">
        <v>1</v>
      </c>
      <c r="N164" s="193" t="s">
        <v>45</v>
      </c>
      <c r="O164" s="72"/>
      <c r="P164" s="194">
        <f>O164*H164</f>
        <v>0</v>
      </c>
      <c r="Q164" s="194">
        <v>0</v>
      </c>
      <c r="R164" s="194">
        <f>Q164*H164</f>
        <v>0</v>
      </c>
      <c r="S164" s="194">
        <v>0</v>
      </c>
      <c r="T164" s="19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6" t="s">
        <v>143</v>
      </c>
      <c r="AT164" s="196" t="s">
        <v>145</v>
      </c>
      <c r="AU164" s="196" t="s">
        <v>89</v>
      </c>
      <c r="AY164" s="18" t="s">
        <v>144</v>
      </c>
      <c r="BE164" s="197">
        <f>IF(N164="základní",J164,0)</f>
        <v>0</v>
      </c>
      <c r="BF164" s="197">
        <f>IF(N164="snížená",J164,0)</f>
        <v>0</v>
      </c>
      <c r="BG164" s="197">
        <f>IF(N164="zákl. přenesená",J164,0)</f>
        <v>0</v>
      </c>
      <c r="BH164" s="197">
        <f>IF(N164="sníž. přenesená",J164,0)</f>
        <v>0</v>
      </c>
      <c r="BI164" s="197">
        <f>IF(N164="nulová",J164,0)</f>
        <v>0</v>
      </c>
      <c r="BJ164" s="18" t="s">
        <v>87</v>
      </c>
      <c r="BK164" s="197">
        <f>ROUND(I164*H164,2)</f>
        <v>0</v>
      </c>
      <c r="BL164" s="18" t="s">
        <v>143</v>
      </c>
      <c r="BM164" s="196" t="s">
        <v>273</v>
      </c>
    </row>
    <row r="165" spans="2:51" s="13" customFormat="1" ht="10.2">
      <c r="B165" s="214"/>
      <c r="C165" s="215"/>
      <c r="D165" s="198" t="s">
        <v>225</v>
      </c>
      <c r="E165" s="216" t="s">
        <v>1</v>
      </c>
      <c r="F165" s="217" t="s">
        <v>274</v>
      </c>
      <c r="G165" s="215"/>
      <c r="H165" s="218">
        <v>6.72</v>
      </c>
      <c r="I165" s="219"/>
      <c r="J165" s="215"/>
      <c r="K165" s="215"/>
      <c r="L165" s="220"/>
      <c r="M165" s="221"/>
      <c r="N165" s="222"/>
      <c r="O165" s="222"/>
      <c r="P165" s="222"/>
      <c r="Q165" s="222"/>
      <c r="R165" s="222"/>
      <c r="S165" s="222"/>
      <c r="T165" s="223"/>
      <c r="AT165" s="224" t="s">
        <v>225</v>
      </c>
      <c r="AU165" s="224" t="s">
        <v>89</v>
      </c>
      <c r="AV165" s="13" t="s">
        <v>89</v>
      </c>
      <c r="AW165" s="13" t="s">
        <v>34</v>
      </c>
      <c r="AX165" s="13" t="s">
        <v>80</v>
      </c>
      <c r="AY165" s="224" t="s">
        <v>144</v>
      </c>
    </row>
    <row r="166" spans="2:51" s="14" customFormat="1" ht="10.2">
      <c r="B166" s="225"/>
      <c r="C166" s="226"/>
      <c r="D166" s="198" t="s">
        <v>225</v>
      </c>
      <c r="E166" s="227" t="s">
        <v>1</v>
      </c>
      <c r="F166" s="228" t="s">
        <v>227</v>
      </c>
      <c r="G166" s="226"/>
      <c r="H166" s="229">
        <v>6.72</v>
      </c>
      <c r="I166" s="230"/>
      <c r="J166" s="226"/>
      <c r="K166" s="226"/>
      <c r="L166" s="231"/>
      <c r="M166" s="232"/>
      <c r="N166" s="233"/>
      <c r="O166" s="233"/>
      <c r="P166" s="233"/>
      <c r="Q166" s="233"/>
      <c r="R166" s="233"/>
      <c r="S166" s="233"/>
      <c r="T166" s="234"/>
      <c r="AT166" s="235" t="s">
        <v>225</v>
      </c>
      <c r="AU166" s="235" t="s">
        <v>89</v>
      </c>
      <c r="AV166" s="14" t="s">
        <v>143</v>
      </c>
      <c r="AW166" s="14" t="s">
        <v>34</v>
      </c>
      <c r="AX166" s="14" t="s">
        <v>87</v>
      </c>
      <c r="AY166" s="235" t="s">
        <v>144</v>
      </c>
    </row>
    <row r="167" spans="1:65" s="2" customFormat="1" ht="33" customHeight="1">
      <c r="A167" s="35"/>
      <c r="B167" s="36"/>
      <c r="C167" s="185" t="s">
        <v>205</v>
      </c>
      <c r="D167" s="185" t="s">
        <v>145</v>
      </c>
      <c r="E167" s="186" t="s">
        <v>275</v>
      </c>
      <c r="F167" s="187" t="s">
        <v>276</v>
      </c>
      <c r="G167" s="188" t="s">
        <v>272</v>
      </c>
      <c r="H167" s="189">
        <v>11.5</v>
      </c>
      <c r="I167" s="190"/>
      <c r="J167" s="191">
        <f>ROUND(I167*H167,2)</f>
        <v>0</v>
      </c>
      <c r="K167" s="187" t="s">
        <v>149</v>
      </c>
      <c r="L167" s="40"/>
      <c r="M167" s="192" t="s">
        <v>1</v>
      </c>
      <c r="N167" s="193" t="s">
        <v>45</v>
      </c>
      <c r="O167" s="72"/>
      <c r="P167" s="194">
        <f>O167*H167</f>
        <v>0</v>
      </c>
      <c r="Q167" s="194">
        <v>0</v>
      </c>
      <c r="R167" s="194">
        <f>Q167*H167</f>
        <v>0</v>
      </c>
      <c r="S167" s="194">
        <v>0</v>
      </c>
      <c r="T167" s="19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6" t="s">
        <v>143</v>
      </c>
      <c r="AT167" s="196" t="s">
        <v>145</v>
      </c>
      <c r="AU167" s="196" t="s">
        <v>89</v>
      </c>
      <c r="AY167" s="18" t="s">
        <v>144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18" t="s">
        <v>87</v>
      </c>
      <c r="BK167" s="197">
        <f>ROUND(I167*H167,2)</f>
        <v>0</v>
      </c>
      <c r="BL167" s="18" t="s">
        <v>143</v>
      </c>
      <c r="BM167" s="196" t="s">
        <v>277</v>
      </c>
    </row>
    <row r="168" spans="2:51" s="13" customFormat="1" ht="10.2">
      <c r="B168" s="214"/>
      <c r="C168" s="215"/>
      <c r="D168" s="198" t="s">
        <v>225</v>
      </c>
      <c r="E168" s="216" t="s">
        <v>1</v>
      </c>
      <c r="F168" s="217" t="s">
        <v>278</v>
      </c>
      <c r="G168" s="215"/>
      <c r="H168" s="218">
        <v>5.5</v>
      </c>
      <c r="I168" s="219"/>
      <c r="J168" s="215"/>
      <c r="K168" s="215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225</v>
      </c>
      <c r="AU168" s="224" t="s">
        <v>89</v>
      </c>
      <c r="AV168" s="13" t="s">
        <v>89</v>
      </c>
      <c r="AW168" s="13" t="s">
        <v>34</v>
      </c>
      <c r="AX168" s="13" t="s">
        <v>80</v>
      </c>
      <c r="AY168" s="224" t="s">
        <v>144</v>
      </c>
    </row>
    <row r="169" spans="2:51" s="13" customFormat="1" ht="10.2">
      <c r="B169" s="214"/>
      <c r="C169" s="215"/>
      <c r="D169" s="198" t="s">
        <v>225</v>
      </c>
      <c r="E169" s="216" t="s">
        <v>1</v>
      </c>
      <c r="F169" s="217" t="s">
        <v>279</v>
      </c>
      <c r="G169" s="215"/>
      <c r="H169" s="218">
        <v>6</v>
      </c>
      <c r="I169" s="219"/>
      <c r="J169" s="215"/>
      <c r="K169" s="215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225</v>
      </c>
      <c r="AU169" s="224" t="s">
        <v>89</v>
      </c>
      <c r="AV169" s="13" t="s">
        <v>89</v>
      </c>
      <c r="AW169" s="13" t="s">
        <v>34</v>
      </c>
      <c r="AX169" s="13" t="s">
        <v>80</v>
      </c>
      <c r="AY169" s="224" t="s">
        <v>144</v>
      </c>
    </row>
    <row r="170" spans="2:51" s="14" customFormat="1" ht="10.2">
      <c r="B170" s="225"/>
      <c r="C170" s="226"/>
      <c r="D170" s="198" t="s">
        <v>225</v>
      </c>
      <c r="E170" s="227" t="s">
        <v>1</v>
      </c>
      <c r="F170" s="228" t="s">
        <v>227</v>
      </c>
      <c r="G170" s="226"/>
      <c r="H170" s="229">
        <v>11.5</v>
      </c>
      <c r="I170" s="230"/>
      <c r="J170" s="226"/>
      <c r="K170" s="226"/>
      <c r="L170" s="231"/>
      <c r="M170" s="232"/>
      <c r="N170" s="233"/>
      <c r="O170" s="233"/>
      <c r="P170" s="233"/>
      <c r="Q170" s="233"/>
      <c r="R170" s="233"/>
      <c r="S170" s="233"/>
      <c r="T170" s="234"/>
      <c r="AT170" s="235" t="s">
        <v>225</v>
      </c>
      <c r="AU170" s="235" t="s">
        <v>89</v>
      </c>
      <c r="AV170" s="14" t="s">
        <v>143</v>
      </c>
      <c r="AW170" s="14" t="s">
        <v>34</v>
      </c>
      <c r="AX170" s="14" t="s">
        <v>87</v>
      </c>
      <c r="AY170" s="235" t="s">
        <v>144</v>
      </c>
    </row>
    <row r="171" spans="1:65" s="2" customFormat="1" ht="33" customHeight="1">
      <c r="A171" s="35"/>
      <c r="B171" s="36"/>
      <c r="C171" s="185" t="s">
        <v>280</v>
      </c>
      <c r="D171" s="185" t="s">
        <v>145</v>
      </c>
      <c r="E171" s="186" t="s">
        <v>281</v>
      </c>
      <c r="F171" s="187" t="s">
        <v>282</v>
      </c>
      <c r="G171" s="188" t="s">
        <v>272</v>
      </c>
      <c r="H171" s="189">
        <v>6.72</v>
      </c>
      <c r="I171" s="190"/>
      <c r="J171" s="191">
        <f>ROUND(I171*H171,2)</f>
        <v>0</v>
      </c>
      <c r="K171" s="187" t="s">
        <v>149</v>
      </c>
      <c r="L171" s="40"/>
      <c r="M171" s="192" t="s">
        <v>1</v>
      </c>
      <c r="N171" s="193" t="s">
        <v>45</v>
      </c>
      <c r="O171" s="72"/>
      <c r="P171" s="194">
        <f>O171*H171</f>
        <v>0</v>
      </c>
      <c r="Q171" s="194">
        <v>0</v>
      </c>
      <c r="R171" s="194">
        <f>Q171*H171</f>
        <v>0</v>
      </c>
      <c r="S171" s="194">
        <v>0</v>
      </c>
      <c r="T171" s="19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6" t="s">
        <v>143</v>
      </c>
      <c r="AT171" s="196" t="s">
        <v>145</v>
      </c>
      <c r="AU171" s="196" t="s">
        <v>89</v>
      </c>
      <c r="AY171" s="18" t="s">
        <v>144</v>
      </c>
      <c r="BE171" s="197">
        <f>IF(N171="základní",J171,0)</f>
        <v>0</v>
      </c>
      <c r="BF171" s="197">
        <f>IF(N171="snížená",J171,0)</f>
        <v>0</v>
      </c>
      <c r="BG171" s="197">
        <f>IF(N171="zákl. přenesená",J171,0)</f>
        <v>0</v>
      </c>
      <c r="BH171" s="197">
        <f>IF(N171="sníž. přenesená",J171,0)</f>
        <v>0</v>
      </c>
      <c r="BI171" s="197">
        <f>IF(N171="nulová",J171,0)</f>
        <v>0</v>
      </c>
      <c r="BJ171" s="18" t="s">
        <v>87</v>
      </c>
      <c r="BK171" s="197">
        <f>ROUND(I171*H171,2)</f>
        <v>0</v>
      </c>
      <c r="BL171" s="18" t="s">
        <v>143</v>
      </c>
      <c r="BM171" s="196" t="s">
        <v>283</v>
      </c>
    </row>
    <row r="172" spans="2:51" s="13" customFormat="1" ht="10.2">
      <c r="B172" s="214"/>
      <c r="C172" s="215"/>
      <c r="D172" s="198" t="s">
        <v>225</v>
      </c>
      <c r="E172" s="216" t="s">
        <v>1</v>
      </c>
      <c r="F172" s="217" t="s">
        <v>284</v>
      </c>
      <c r="G172" s="215"/>
      <c r="H172" s="218">
        <v>6.72</v>
      </c>
      <c r="I172" s="219"/>
      <c r="J172" s="215"/>
      <c r="K172" s="215"/>
      <c r="L172" s="220"/>
      <c r="M172" s="221"/>
      <c r="N172" s="222"/>
      <c r="O172" s="222"/>
      <c r="P172" s="222"/>
      <c r="Q172" s="222"/>
      <c r="R172" s="222"/>
      <c r="S172" s="222"/>
      <c r="T172" s="223"/>
      <c r="AT172" s="224" t="s">
        <v>225</v>
      </c>
      <c r="AU172" s="224" t="s">
        <v>89</v>
      </c>
      <c r="AV172" s="13" t="s">
        <v>89</v>
      </c>
      <c r="AW172" s="13" t="s">
        <v>34</v>
      </c>
      <c r="AX172" s="13" t="s">
        <v>80</v>
      </c>
      <c r="AY172" s="224" t="s">
        <v>144</v>
      </c>
    </row>
    <row r="173" spans="2:51" s="14" customFormat="1" ht="10.2">
      <c r="B173" s="225"/>
      <c r="C173" s="226"/>
      <c r="D173" s="198" t="s">
        <v>225</v>
      </c>
      <c r="E173" s="227" t="s">
        <v>1</v>
      </c>
      <c r="F173" s="228" t="s">
        <v>227</v>
      </c>
      <c r="G173" s="226"/>
      <c r="H173" s="229">
        <v>6.72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AT173" s="235" t="s">
        <v>225</v>
      </c>
      <c r="AU173" s="235" t="s">
        <v>89</v>
      </c>
      <c r="AV173" s="14" t="s">
        <v>143</v>
      </c>
      <c r="AW173" s="14" t="s">
        <v>34</v>
      </c>
      <c r="AX173" s="14" t="s">
        <v>87</v>
      </c>
      <c r="AY173" s="235" t="s">
        <v>144</v>
      </c>
    </row>
    <row r="174" spans="1:65" s="2" customFormat="1" ht="37.8" customHeight="1">
      <c r="A174" s="35"/>
      <c r="B174" s="36"/>
      <c r="C174" s="185" t="s">
        <v>285</v>
      </c>
      <c r="D174" s="185" t="s">
        <v>145</v>
      </c>
      <c r="E174" s="186" t="s">
        <v>286</v>
      </c>
      <c r="F174" s="187" t="s">
        <v>287</v>
      </c>
      <c r="G174" s="188" t="s">
        <v>272</v>
      </c>
      <c r="H174" s="189">
        <v>33.6</v>
      </c>
      <c r="I174" s="190"/>
      <c r="J174" s="191">
        <f>ROUND(I174*H174,2)</f>
        <v>0</v>
      </c>
      <c r="K174" s="187" t="s">
        <v>149</v>
      </c>
      <c r="L174" s="40"/>
      <c r="M174" s="192" t="s">
        <v>1</v>
      </c>
      <c r="N174" s="193" t="s">
        <v>45</v>
      </c>
      <c r="O174" s="72"/>
      <c r="P174" s="194">
        <f>O174*H174</f>
        <v>0</v>
      </c>
      <c r="Q174" s="194">
        <v>0</v>
      </c>
      <c r="R174" s="194">
        <f>Q174*H174</f>
        <v>0</v>
      </c>
      <c r="S174" s="194">
        <v>0</v>
      </c>
      <c r="T174" s="19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6" t="s">
        <v>143</v>
      </c>
      <c r="AT174" s="196" t="s">
        <v>145</v>
      </c>
      <c r="AU174" s="196" t="s">
        <v>89</v>
      </c>
      <c r="AY174" s="18" t="s">
        <v>144</v>
      </c>
      <c r="BE174" s="197">
        <f>IF(N174="základní",J174,0)</f>
        <v>0</v>
      </c>
      <c r="BF174" s="197">
        <f>IF(N174="snížená",J174,0)</f>
        <v>0</v>
      </c>
      <c r="BG174" s="197">
        <f>IF(N174="zákl. přenesená",J174,0)</f>
        <v>0</v>
      </c>
      <c r="BH174" s="197">
        <f>IF(N174="sníž. přenesená",J174,0)</f>
        <v>0</v>
      </c>
      <c r="BI174" s="197">
        <f>IF(N174="nulová",J174,0)</f>
        <v>0</v>
      </c>
      <c r="BJ174" s="18" t="s">
        <v>87</v>
      </c>
      <c r="BK174" s="197">
        <f>ROUND(I174*H174,2)</f>
        <v>0</v>
      </c>
      <c r="BL174" s="18" t="s">
        <v>143</v>
      </c>
      <c r="BM174" s="196" t="s">
        <v>288</v>
      </c>
    </row>
    <row r="175" spans="2:51" s="15" customFormat="1" ht="10.2">
      <c r="B175" s="236"/>
      <c r="C175" s="237"/>
      <c r="D175" s="198" t="s">
        <v>225</v>
      </c>
      <c r="E175" s="238" t="s">
        <v>1</v>
      </c>
      <c r="F175" s="239" t="s">
        <v>289</v>
      </c>
      <c r="G175" s="237"/>
      <c r="H175" s="238" t="s">
        <v>1</v>
      </c>
      <c r="I175" s="240"/>
      <c r="J175" s="237"/>
      <c r="K175" s="237"/>
      <c r="L175" s="241"/>
      <c r="M175" s="242"/>
      <c r="N175" s="243"/>
      <c r="O175" s="243"/>
      <c r="P175" s="243"/>
      <c r="Q175" s="243"/>
      <c r="R175" s="243"/>
      <c r="S175" s="243"/>
      <c r="T175" s="244"/>
      <c r="AT175" s="245" t="s">
        <v>225</v>
      </c>
      <c r="AU175" s="245" t="s">
        <v>89</v>
      </c>
      <c r="AV175" s="15" t="s">
        <v>87</v>
      </c>
      <c r="AW175" s="15" t="s">
        <v>34</v>
      </c>
      <c r="AX175" s="15" t="s">
        <v>80</v>
      </c>
      <c r="AY175" s="245" t="s">
        <v>144</v>
      </c>
    </row>
    <row r="176" spans="2:51" s="13" customFormat="1" ht="10.2">
      <c r="B176" s="214"/>
      <c r="C176" s="215"/>
      <c r="D176" s="198" t="s">
        <v>225</v>
      </c>
      <c r="E176" s="216" t="s">
        <v>1</v>
      </c>
      <c r="F176" s="217" t="s">
        <v>290</v>
      </c>
      <c r="G176" s="215"/>
      <c r="H176" s="218">
        <v>33.6</v>
      </c>
      <c r="I176" s="219"/>
      <c r="J176" s="215"/>
      <c r="K176" s="215"/>
      <c r="L176" s="220"/>
      <c r="M176" s="221"/>
      <c r="N176" s="222"/>
      <c r="O176" s="222"/>
      <c r="P176" s="222"/>
      <c r="Q176" s="222"/>
      <c r="R176" s="222"/>
      <c r="S176" s="222"/>
      <c r="T176" s="223"/>
      <c r="AT176" s="224" t="s">
        <v>225</v>
      </c>
      <c r="AU176" s="224" t="s">
        <v>89</v>
      </c>
      <c r="AV176" s="13" t="s">
        <v>89</v>
      </c>
      <c r="AW176" s="13" t="s">
        <v>34</v>
      </c>
      <c r="AX176" s="13" t="s">
        <v>80</v>
      </c>
      <c r="AY176" s="224" t="s">
        <v>144</v>
      </c>
    </row>
    <row r="177" spans="2:51" s="14" customFormat="1" ht="10.2">
      <c r="B177" s="225"/>
      <c r="C177" s="226"/>
      <c r="D177" s="198" t="s">
        <v>225</v>
      </c>
      <c r="E177" s="227" t="s">
        <v>1</v>
      </c>
      <c r="F177" s="228" t="s">
        <v>227</v>
      </c>
      <c r="G177" s="226"/>
      <c r="H177" s="229">
        <v>33.6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AT177" s="235" t="s">
        <v>225</v>
      </c>
      <c r="AU177" s="235" t="s">
        <v>89</v>
      </c>
      <c r="AV177" s="14" t="s">
        <v>143</v>
      </c>
      <c r="AW177" s="14" t="s">
        <v>34</v>
      </c>
      <c r="AX177" s="14" t="s">
        <v>87</v>
      </c>
      <c r="AY177" s="235" t="s">
        <v>144</v>
      </c>
    </row>
    <row r="178" spans="1:65" s="2" customFormat="1" ht="24.15" customHeight="1">
      <c r="A178" s="35"/>
      <c r="B178" s="36"/>
      <c r="C178" s="185" t="s">
        <v>8</v>
      </c>
      <c r="D178" s="185" t="s">
        <v>145</v>
      </c>
      <c r="E178" s="186" t="s">
        <v>291</v>
      </c>
      <c r="F178" s="187" t="s">
        <v>292</v>
      </c>
      <c r="G178" s="188" t="s">
        <v>272</v>
      </c>
      <c r="H178" s="189">
        <v>6</v>
      </c>
      <c r="I178" s="190"/>
      <c r="J178" s="191">
        <f>ROUND(I178*H178,2)</f>
        <v>0</v>
      </c>
      <c r="K178" s="187" t="s">
        <v>149</v>
      </c>
      <c r="L178" s="40"/>
      <c r="M178" s="192" t="s">
        <v>1</v>
      </c>
      <c r="N178" s="193" t="s">
        <v>45</v>
      </c>
      <c r="O178" s="72"/>
      <c r="P178" s="194">
        <f>O178*H178</f>
        <v>0</v>
      </c>
      <c r="Q178" s="194">
        <v>0</v>
      </c>
      <c r="R178" s="194">
        <f>Q178*H178</f>
        <v>0</v>
      </c>
      <c r="S178" s="194">
        <v>0</v>
      </c>
      <c r="T178" s="195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6" t="s">
        <v>143</v>
      </c>
      <c r="AT178" s="196" t="s">
        <v>145</v>
      </c>
      <c r="AU178" s="196" t="s">
        <v>89</v>
      </c>
      <c r="AY178" s="18" t="s">
        <v>144</v>
      </c>
      <c r="BE178" s="197">
        <f>IF(N178="základní",J178,0)</f>
        <v>0</v>
      </c>
      <c r="BF178" s="197">
        <f>IF(N178="snížená",J178,0)</f>
        <v>0</v>
      </c>
      <c r="BG178" s="197">
        <f>IF(N178="zákl. přenesená",J178,0)</f>
        <v>0</v>
      </c>
      <c r="BH178" s="197">
        <f>IF(N178="sníž. přenesená",J178,0)</f>
        <v>0</v>
      </c>
      <c r="BI178" s="197">
        <f>IF(N178="nulová",J178,0)</f>
        <v>0</v>
      </c>
      <c r="BJ178" s="18" t="s">
        <v>87</v>
      </c>
      <c r="BK178" s="197">
        <f>ROUND(I178*H178,2)</f>
        <v>0</v>
      </c>
      <c r="BL178" s="18" t="s">
        <v>143</v>
      </c>
      <c r="BM178" s="196" t="s">
        <v>293</v>
      </c>
    </row>
    <row r="179" spans="2:51" s="13" customFormat="1" ht="20.4">
      <c r="B179" s="214"/>
      <c r="C179" s="215"/>
      <c r="D179" s="198" t="s">
        <v>225</v>
      </c>
      <c r="E179" s="216" t="s">
        <v>1</v>
      </c>
      <c r="F179" s="217" t="s">
        <v>294</v>
      </c>
      <c r="G179" s="215"/>
      <c r="H179" s="218">
        <v>6</v>
      </c>
      <c r="I179" s="219"/>
      <c r="J179" s="215"/>
      <c r="K179" s="215"/>
      <c r="L179" s="220"/>
      <c r="M179" s="221"/>
      <c r="N179" s="222"/>
      <c r="O179" s="222"/>
      <c r="P179" s="222"/>
      <c r="Q179" s="222"/>
      <c r="R179" s="222"/>
      <c r="S179" s="222"/>
      <c r="T179" s="223"/>
      <c r="AT179" s="224" t="s">
        <v>225</v>
      </c>
      <c r="AU179" s="224" t="s">
        <v>89</v>
      </c>
      <c r="AV179" s="13" t="s">
        <v>89</v>
      </c>
      <c r="AW179" s="13" t="s">
        <v>34</v>
      </c>
      <c r="AX179" s="13" t="s">
        <v>80</v>
      </c>
      <c r="AY179" s="224" t="s">
        <v>144</v>
      </c>
    </row>
    <row r="180" spans="2:51" s="14" customFormat="1" ht="10.2">
      <c r="B180" s="225"/>
      <c r="C180" s="226"/>
      <c r="D180" s="198" t="s">
        <v>225</v>
      </c>
      <c r="E180" s="227" t="s">
        <v>1</v>
      </c>
      <c r="F180" s="228" t="s">
        <v>227</v>
      </c>
      <c r="G180" s="226"/>
      <c r="H180" s="229">
        <v>6</v>
      </c>
      <c r="I180" s="230"/>
      <c r="J180" s="226"/>
      <c r="K180" s="226"/>
      <c r="L180" s="231"/>
      <c r="M180" s="232"/>
      <c r="N180" s="233"/>
      <c r="O180" s="233"/>
      <c r="P180" s="233"/>
      <c r="Q180" s="233"/>
      <c r="R180" s="233"/>
      <c r="S180" s="233"/>
      <c r="T180" s="234"/>
      <c r="AT180" s="235" t="s">
        <v>225</v>
      </c>
      <c r="AU180" s="235" t="s">
        <v>89</v>
      </c>
      <c r="AV180" s="14" t="s">
        <v>143</v>
      </c>
      <c r="AW180" s="14" t="s">
        <v>34</v>
      </c>
      <c r="AX180" s="14" t="s">
        <v>87</v>
      </c>
      <c r="AY180" s="235" t="s">
        <v>144</v>
      </c>
    </row>
    <row r="181" spans="1:65" s="2" customFormat="1" ht="33" customHeight="1">
      <c r="A181" s="35"/>
      <c r="B181" s="36"/>
      <c r="C181" s="185" t="s">
        <v>295</v>
      </c>
      <c r="D181" s="185" t="s">
        <v>145</v>
      </c>
      <c r="E181" s="186" t="s">
        <v>296</v>
      </c>
      <c r="F181" s="187" t="s">
        <v>297</v>
      </c>
      <c r="G181" s="188" t="s">
        <v>298</v>
      </c>
      <c r="H181" s="189">
        <v>11.088</v>
      </c>
      <c r="I181" s="190"/>
      <c r="J181" s="191">
        <f>ROUND(I181*H181,2)</f>
        <v>0</v>
      </c>
      <c r="K181" s="187" t="s">
        <v>149</v>
      </c>
      <c r="L181" s="40"/>
      <c r="M181" s="192" t="s">
        <v>1</v>
      </c>
      <c r="N181" s="193" t="s">
        <v>45</v>
      </c>
      <c r="O181" s="72"/>
      <c r="P181" s="194">
        <f>O181*H181</f>
        <v>0</v>
      </c>
      <c r="Q181" s="194">
        <v>0</v>
      </c>
      <c r="R181" s="194">
        <f>Q181*H181</f>
        <v>0</v>
      </c>
      <c r="S181" s="194">
        <v>0</v>
      </c>
      <c r="T181" s="195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6" t="s">
        <v>143</v>
      </c>
      <c r="AT181" s="196" t="s">
        <v>145</v>
      </c>
      <c r="AU181" s="196" t="s">
        <v>89</v>
      </c>
      <c r="AY181" s="18" t="s">
        <v>144</v>
      </c>
      <c r="BE181" s="197">
        <f>IF(N181="základní",J181,0)</f>
        <v>0</v>
      </c>
      <c r="BF181" s="197">
        <f>IF(N181="snížená",J181,0)</f>
        <v>0</v>
      </c>
      <c r="BG181" s="197">
        <f>IF(N181="zákl. přenesená",J181,0)</f>
        <v>0</v>
      </c>
      <c r="BH181" s="197">
        <f>IF(N181="sníž. přenesená",J181,0)</f>
        <v>0</v>
      </c>
      <c r="BI181" s="197">
        <f>IF(N181="nulová",J181,0)</f>
        <v>0</v>
      </c>
      <c r="BJ181" s="18" t="s">
        <v>87</v>
      </c>
      <c r="BK181" s="197">
        <f>ROUND(I181*H181,2)</f>
        <v>0</v>
      </c>
      <c r="BL181" s="18" t="s">
        <v>143</v>
      </c>
      <c r="BM181" s="196" t="s">
        <v>299</v>
      </c>
    </row>
    <row r="182" spans="2:51" s="13" customFormat="1" ht="10.2">
      <c r="B182" s="214"/>
      <c r="C182" s="215"/>
      <c r="D182" s="198" t="s">
        <v>225</v>
      </c>
      <c r="E182" s="216" t="s">
        <v>1</v>
      </c>
      <c r="F182" s="217" t="s">
        <v>300</v>
      </c>
      <c r="G182" s="215"/>
      <c r="H182" s="218">
        <v>11.088</v>
      </c>
      <c r="I182" s="219"/>
      <c r="J182" s="215"/>
      <c r="K182" s="215"/>
      <c r="L182" s="220"/>
      <c r="M182" s="221"/>
      <c r="N182" s="222"/>
      <c r="O182" s="222"/>
      <c r="P182" s="222"/>
      <c r="Q182" s="222"/>
      <c r="R182" s="222"/>
      <c r="S182" s="222"/>
      <c r="T182" s="223"/>
      <c r="AT182" s="224" t="s">
        <v>225</v>
      </c>
      <c r="AU182" s="224" t="s">
        <v>89</v>
      </c>
      <c r="AV182" s="13" t="s">
        <v>89</v>
      </c>
      <c r="AW182" s="13" t="s">
        <v>34</v>
      </c>
      <c r="AX182" s="13" t="s">
        <v>80</v>
      </c>
      <c r="AY182" s="224" t="s">
        <v>144</v>
      </c>
    </row>
    <row r="183" spans="2:51" s="14" customFormat="1" ht="10.2">
      <c r="B183" s="225"/>
      <c r="C183" s="226"/>
      <c r="D183" s="198" t="s">
        <v>225</v>
      </c>
      <c r="E183" s="227" t="s">
        <v>1</v>
      </c>
      <c r="F183" s="228" t="s">
        <v>227</v>
      </c>
      <c r="G183" s="226"/>
      <c r="H183" s="229">
        <v>11.088</v>
      </c>
      <c r="I183" s="230"/>
      <c r="J183" s="226"/>
      <c r="K183" s="226"/>
      <c r="L183" s="231"/>
      <c r="M183" s="232"/>
      <c r="N183" s="233"/>
      <c r="O183" s="233"/>
      <c r="P183" s="233"/>
      <c r="Q183" s="233"/>
      <c r="R183" s="233"/>
      <c r="S183" s="233"/>
      <c r="T183" s="234"/>
      <c r="AT183" s="235" t="s">
        <v>225</v>
      </c>
      <c r="AU183" s="235" t="s">
        <v>89</v>
      </c>
      <c r="AV183" s="14" t="s">
        <v>143</v>
      </c>
      <c r="AW183" s="14" t="s">
        <v>34</v>
      </c>
      <c r="AX183" s="14" t="s">
        <v>87</v>
      </c>
      <c r="AY183" s="235" t="s">
        <v>144</v>
      </c>
    </row>
    <row r="184" spans="1:65" s="2" customFormat="1" ht="16.5" customHeight="1">
      <c r="A184" s="35"/>
      <c r="B184" s="36"/>
      <c r="C184" s="185" t="s">
        <v>301</v>
      </c>
      <c r="D184" s="185" t="s">
        <v>145</v>
      </c>
      <c r="E184" s="186" t="s">
        <v>302</v>
      </c>
      <c r="F184" s="187" t="s">
        <v>303</v>
      </c>
      <c r="G184" s="188" t="s">
        <v>272</v>
      </c>
      <c r="H184" s="189">
        <v>6.72</v>
      </c>
      <c r="I184" s="190"/>
      <c r="J184" s="191">
        <f>ROUND(I184*H184,2)</f>
        <v>0</v>
      </c>
      <c r="K184" s="187" t="s">
        <v>149</v>
      </c>
      <c r="L184" s="40"/>
      <c r="M184" s="192" t="s">
        <v>1</v>
      </c>
      <c r="N184" s="193" t="s">
        <v>45</v>
      </c>
      <c r="O184" s="72"/>
      <c r="P184" s="194">
        <f>O184*H184</f>
        <v>0</v>
      </c>
      <c r="Q184" s="194">
        <v>0</v>
      </c>
      <c r="R184" s="194">
        <f>Q184*H184</f>
        <v>0</v>
      </c>
      <c r="S184" s="194">
        <v>0</v>
      </c>
      <c r="T184" s="195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6" t="s">
        <v>143</v>
      </c>
      <c r="AT184" s="196" t="s">
        <v>145</v>
      </c>
      <c r="AU184" s="196" t="s">
        <v>89</v>
      </c>
      <c r="AY184" s="18" t="s">
        <v>144</v>
      </c>
      <c r="BE184" s="197">
        <f>IF(N184="základní",J184,0)</f>
        <v>0</v>
      </c>
      <c r="BF184" s="197">
        <f>IF(N184="snížená",J184,0)</f>
        <v>0</v>
      </c>
      <c r="BG184" s="197">
        <f>IF(N184="zákl. přenesená",J184,0)</f>
        <v>0</v>
      </c>
      <c r="BH184" s="197">
        <f>IF(N184="sníž. přenesená",J184,0)</f>
        <v>0</v>
      </c>
      <c r="BI184" s="197">
        <f>IF(N184="nulová",J184,0)</f>
        <v>0</v>
      </c>
      <c r="BJ184" s="18" t="s">
        <v>87</v>
      </c>
      <c r="BK184" s="197">
        <f>ROUND(I184*H184,2)</f>
        <v>0</v>
      </c>
      <c r="BL184" s="18" t="s">
        <v>143</v>
      </c>
      <c r="BM184" s="196" t="s">
        <v>304</v>
      </c>
    </row>
    <row r="185" spans="2:51" s="13" customFormat="1" ht="10.2">
      <c r="B185" s="214"/>
      <c r="C185" s="215"/>
      <c r="D185" s="198" t="s">
        <v>225</v>
      </c>
      <c r="E185" s="216" t="s">
        <v>1</v>
      </c>
      <c r="F185" s="217" t="s">
        <v>305</v>
      </c>
      <c r="G185" s="215"/>
      <c r="H185" s="218">
        <v>6.72</v>
      </c>
      <c r="I185" s="219"/>
      <c r="J185" s="215"/>
      <c r="K185" s="215"/>
      <c r="L185" s="220"/>
      <c r="M185" s="221"/>
      <c r="N185" s="222"/>
      <c r="O185" s="222"/>
      <c r="P185" s="222"/>
      <c r="Q185" s="222"/>
      <c r="R185" s="222"/>
      <c r="S185" s="222"/>
      <c r="T185" s="223"/>
      <c r="AT185" s="224" t="s">
        <v>225</v>
      </c>
      <c r="AU185" s="224" t="s">
        <v>89</v>
      </c>
      <c r="AV185" s="13" t="s">
        <v>89</v>
      </c>
      <c r="AW185" s="13" t="s">
        <v>34</v>
      </c>
      <c r="AX185" s="13" t="s">
        <v>80</v>
      </c>
      <c r="AY185" s="224" t="s">
        <v>144</v>
      </c>
    </row>
    <row r="186" spans="2:51" s="14" customFormat="1" ht="10.2">
      <c r="B186" s="225"/>
      <c r="C186" s="226"/>
      <c r="D186" s="198" t="s">
        <v>225</v>
      </c>
      <c r="E186" s="227" t="s">
        <v>1</v>
      </c>
      <c r="F186" s="228" t="s">
        <v>227</v>
      </c>
      <c r="G186" s="226"/>
      <c r="H186" s="229">
        <v>6.72</v>
      </c>
      <c r="I186" s="230"/>
      <c r="J186" s="226"/>
      <c r="K186" s="226"/>
      <c r="L186" s="231"/>
      <c r="M186" s="232"/>
      <c r="N186" s="233"/>
      <c r="O186" s="233"/>
      <c r="P186" s="233"/>
      <c r="Q186" s="233"/>
      <c r="R186" s="233"/>
      <c r="S186" s="233"/>
      <c r="T186" s="234"/>
      <c r="AT186" s="235" t="s">
        <v>225</v>
      </c>
      <c r="AU186" s="235" t="s">
        <v>89</v>
      </c>
      <c r="AV186" s="14" t="s">
        <v>143</v>
      </c>
      <c r="AW186" s="14" t="s">
        <v>34</v>
      </c>
      <c r="AX186" s="14" t="s">
        <v>87</v>
      </c>
      <c r="AY186" s="235" t="s">
        <v>144</v>
      </c>
    </row>
    <row r="187" spans="1:65" s="2" customFormat="1" ht="24.15" customHeight="1">
      <c r="A187" s="35"/>
      <c r="B187" s="36"/>
      <c r="C187" s="185" t="s">
        <v>306</v>
      </c>
      <c r="D187" s="185" t="s">
        <v>145</v>
      </c>
      <c r="E187" s="186" t="s">
        <v>307</v>
      </c>
      <c r="F187" s="187" t="s">
        <v>308</v>
      </c>
      <c r="G187" s="188" t="s">
        <v>223</v>
      </c>
      <c r="H187" s="189">
        <v>957</v>
      </c>
      <c r="I187" s="190"/>
      <c r="J187" s="191">
        <f>ROUND(I187*H187,2)</f>
        <v>0</v>
      </c>
      <c r="K187" s="187" t="s">
        <v>149</v>
      </c>
      <c r="L187" s="40"/>
      <c r="M187" s="192" t="s">
        <v>1</v>
      </c>
      <c r="N187" s="193" t="s">
        <v>45</v>
      </c>
      <c r="O187" s="72"/>
      <c r="P187" s="194">
        <f>O187*H187</f>
        <v>0</v>
      </c>
      <c r="Q187" s="194">
        <v>0</v>
      </c>
      <c r="R187" s="194">
        <f>Q187*H187</f>
        <v>0</v>
      </c>
      <c r="S187" s="194">
        <v>0</v>
      </c>
      <c r="T187" s="195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6" t="s">
        <v>143</v>
      </c>
      <c r="AT187" s="196" t="s">
        <v>145</v>
      </c>
      <c r="AU187" s="196" t="s">
        <v>89</v>
      </c>
      <c r="AY187" s="18" t="s">
        <v>144</v>
      </c>
      <c r="BE187" s="197">
        <f>IF(N187="základní",J187,0)</f>
        <v>0</v>
      </c>
      <c r="BF187" s="197">
        <f>IF(N187="snížená",J187,0)</f>
        <v>0</v>
      </c>
      <c r="BG187" s="197">
        <f>IF(N187="zákl. přenesená",J187,0)</f>
        <v>0</v>
      </c>
      <c r="BH187" s="197">
        <f>IF(N187="sníž. přenesená",J187,0)</f>
        <v>0</v>
      </c>
      <c r="BI187" s="197">
        <f>IF(N187="nulová",J187,0)</f>
        <v>0</v>
      </c>
      <c r="BJ187" s="18" t="s">
        <v>87</v>
      </c>
      <c r="BK187" s="197">
        <f>ROUND(I187*H187,2)</f>
        <v>0</v>
      </c>
      <c r="BL187" s="18" t="s">
        <v>143</v>
      </c>
      <c r="BM187" s="196" t="s">
        <v>309</v>
      </c>
    </row>
    <row r="188" spans="2:51" s="13" customFormat="1" ht="10.2">
      <c r="B188" s="214"/>
      <c r="C188" s="215"/>
      <c r="D188" s="198" t="s">
        <v>225</v>
      </c>
      <c r="E188" s="216" t="s">
        <v>1</v>
      </c>
      <c r="F188" s="217" t="s">
        <v>310</v>
      </c>
      <c r="G188" s="215"/>
      <c r="H188" s="218">
        <v>907</v>
      </c>
      <c r="I188" s="219"/>
      <c r="J188" s="215"/>
      <c r="K188" s="215"/>
      <c r="L188" s="220"/>
      <c r="M188" s="221"/>
      <c r="N188" s="222"/>
      <c r="O188" s="222"/>
      <c r="P188" s="222"/>
      <c r="Q188" s="222"/>
      <c r="R188" s="222"/>
      <c r="S188" s="222"/>
      <c r="T188" s="223"/>
      <c r="AT188" s="224" t="s">
        <v>225</v>
      </c>
      <c r="AU188" s="224" t="s">
        <v>89</v>
      </c>
      <c r="AV188" s="13" t="s">
        <v>89</v>
      </c>
      <c r="AW188" s="13" t="s">
        <v>34</v>
      </c>
      <c r="AX188" s="13" t="s">
        <v>80</v>
      </c>
      <c r="AY188" s="224" t="s">
        <v>144</v>
      </c>
    </row>
    <row r="189" spans="2:51" s="13" customFormat="1" ht="10.2">
      <c r="B189" s="214"/>
      <c r="C189" s="215"/>
      <c r="D189" s="198" t="s">
        <v>225</v>
      </c>
      <c r="E189" s="216" t="s">
        <v>1</v>
      </c>
      <c r="F189" s="217" t="s">
        <v>311</v>
      </c>
      <c r="G189" s="215"/>
      <c r="H189" s="218">
        <v>50</v>
      </c>
      <c r="I189" s="219"/>
      <c r="J189" s="215"/>
      <c r="K189" s="215"/>
      <c r="L189" s="220"/>
      <c r="M189" s="221"/>
      <c r="N189" s="222"/>
      <c r="O189" s="222"/>
      <c r="P189" s="222"/>
      <c r="Q189" s="222"/>
      <c r="R189" s="222"/>
      <c r="S189" s="222"/>
      <c r="T189" s="223"/>
      <c r="AT189" s="224" t="s">
        <v>225</v>
      </c>
      <c r="AU189" s="224" t="s">
        <v>89</v>
      </c>
      <c r="AV189" s="13" t="s">
        <v>89</v>
      </c>
      <c r="AW189" s="13" t="s">
        <v>34</v>
      </c>
      <c r="AX189" s="13" t="s">
        <v>80</v>
      </c>
      <c r="AY189" s="224" t="s">
        <v>144</v>
      </c>
    </row>
    <row r="190" spans="2:51" s="14" customFormat="1" ht="10.2">
      <c r="B190" s="225"/>
      <c r="C190" s="226"/>
      <c r="D190" s="198" t="s">
        <v>225</v>
      </c>
      <c r="E190" s="227" t="s">
        <v>1</v>
      </c>
      <c r="F190" s="228" t="s">
        <v>227</v>
      </c>
      <c r="G190" s="226"/>
      <c r="H190" s="229">
        <v>957</v>
      </c>
      <c r="I190" s="230"/>
      <c r="J190" s="226"/>
      <c r="K190" s="226"/>
      <c r="L190" s="231"/>
      <c r="M190" s="232"/>
      <c r="N190" s="233"/>
      <c r="O190" s="233"/>
      <c r="P190" s="233"/>
      <c r="Q190" s="233"/>
      <c r="R190" s="233"/>
      <c r="S190" s="233"/>
      <c r="T190" s="234"/>
      <c r="AT190" s="235" t="s">
        <v>225</v>
      </c>
      <c r="AU190" s="235" t="s">
        <v>89</v>
      </c>
      <c r="AV190" s="14" t="s">
        <v>143</v>
      </c>
      <c r="AW190" s="14" t="s">
        <v>34</v>
      </c>
      <c r="AX190" s="14" t="s">
        <v>87</v>
      </c>
      <c r="AY190" s="235" t="s">
        <v>144</v>
      </c>
    </row>
    <row r="191" spans="1:65" s="2" customFormat="1" ht="24.15" customHeight="1">
      <c r="A191" s="35"/>
      <c r="B191" s="36"/>
      <c r="C191" s="185" t="s">
        <v>312</v>
      </c>
      <c r="D191" s="185" t="s">
        <v>145</v>
      </c>
      <c r="E191" s="186" t="s">
        <v>313</v>
      </c>
      <c r="F191" s="187" t="s">
        <v>314</v>
      </c>
      <c r="G191" s="188" t="s">
        <v>223</v>
      </c>
      <c r="H191" s="189">
        <v>60</v>
      </c>
      <c r="I191" s="190"/>
      <c r="J191" s="191">
        <f>ROUND(I191*H191,2)</f>
        <v>0</v>
      </c>
      <c r="K191" s="187" t="s">
        <v>149</v>
      </c>
      <c r="L191" s="40"/>
      <c r="M191" s="192" t="s">
        <v>1</v>
      </c>
      <c r="N191" s="193" t="s">
        <v>45</v>
      </c>
      <c r="O191" s="72"/>
      <c r="P191" s="194">
        <f>O191*H191</f>
        <v>0</v>
      </c>
      <c r="Q191" s="194">
        <v>0</v>
      </c>
      <c r="R191" s="194">
        <f>Q191*H191</f>
        <v>0</v>
      </c>
      <c r="S191" s="194">
        <v>0</v>
      </c>
      <c r="T191" s="195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6" t="s">
        <v>143</v>
      </c>
      <c r="AT191" s="196" t="s">
        <v>145</v>
      </c>
      <c r="AU191" s="196" t="s">
        <v>89</v>
      </c>
      <c r="AY191" s="18" t="s">
        <v>144</v>
      </c>
      <c r="BE191" s="197">
        <f>IF(N191="základní",J191,0)</f>
        <v>0</v>
      </c>
      <c r="BF191" s="197">
        <f>IF(N191="snížená",J191,0)</f>
        <v>0</v>
      </c>
      <c r="BG191" s="197">
        <f>IF(N191="zákl. přenesená",J191,0)</f>
        <v>0</v>
      </c>
      <c r="BH191" s="197">
        <f>IF(N191="sníž. přenesená",J191,0)</f>
        <v>0</v>
      </c>
      <c r="BI191" s="197">
        <f>IF(N191="nulová",J191,0)</f>
        <v>0</v>
      </c>
      <c r="BJ191" s="18" t="s">
        <v>87</v>
      </c>
      <c r="BK191" s="197">
        <f>ROUND(I191*H191,2)</f>
        <v>0</v>
      </c>
      <c r="BL191" s="18" t="s">
        <v>143</v>
      </c>
      <c r="BM191" s="196" t="s">
        <v>315</v>
      </c>
    </row>
    <row r="192" spans="2:51" s="15" customFormat="1" ht="10.2">
      <c r="B192" s="236"/>
      <c r="C192" s="237"/>
      <c r="D192" s="198" t="s">
        <v>225</v>
      </c>
      <c r="E192" s="238" t="s">
        <v>1</v>
      </c>
      <c r="F192" s="239" t="s">
        <v>316</v>
      </c>
      <c r="G192" s="237"/>
      <c r="H192" s="238" t="s">
        <v>1</v>
      </c>
      <c r="I192" s="240"/>
      <c r="J192" s="237"/>
      <c r="K192" s="237"/>
      <c r="L192" s="241"/>
      <c r="M192" s="242"/>
      <c r="N192" s="243"/>
      <c r="O192" s="243"/>
      <c r="P192" s="243"/>
      <c r="Q192" s="243"/>
      <c r="R192" s="243"/>
      <c r="S192" s="243"/>
      <c r="T192" s="244"/>
      <c r="AT192" s="245" t="s">
        <v>225</v>
      </c>
      <c r="AU192" s="245" t="s">
        <v>89</v>
      </c>
      <c r="AV192" s="15" t="s">
        <v>87</v>
      </c>
      <c r="AW192" s="15" t="s">
        <v>34</v>
      </c>
      <c r="AX192" s="15" t="s">
        <v>80</v>
      </c>
      <c r="AY192" s="245" t="s">
        <v>144</v>
      </c>
    </row>
    <row r="193" spans="2:51" s="13" customFormat="1" ht="10.2">
      <c r="B193" s="214"/>
      <c r="C193" s="215"/>
      <c r="D193" s="198" t="s">
        <v>225</v>
      </c>
      <c r="E193" s="216" t="s">
        <v>1</v>
      </c>
      <c r="F193" s="217" t="s">
        <v>317</v>
      </c>
      <c r="G193" s="215"/>
      <c r="H193" s="218">
        <v>60</v>
      </c>
      <c r="I193" s="219"/>
      <c r="J193" s="215"/>
      <c r="K193" s="215"/>
      <c r="L193" s="220"/>
      <c r="M193" s="221"/>
      <c r="N193" s="222"/>
      <c r="O193" s="222"/>
      <c r="P193" s="222"/>
      <c r="Q193" s="222"/>
      <c r="R193" s="222"/>
      <c r="S193" s="222"/>
      <c r="T193" s="223"/>
      <c r="AT193" s="224" t="s">
        <v>225</v>
      </c>
      <c r="AU193" s="224" t="s">
        <v>89</v>
      </c>
      <c r="AV193" s="13" t="s">
        <v>89</v>
      </c>
      <c r="AW193" s="13" t="s">
        <v>34</v>
      </c>
      <c r="AX193" s="13" t="s">
        <v>80</v>
      </c>
      <c r="AY193" s="224" t="s">
        <v>144</v>
      </c>
    </row>
    <row r="194" spans="2:51" s="14" customFormat="1" ht="10.2">
      <c r="B194" s="225"/>
      <c r="C194" s="226"/>
      <c r="D194" s="198" t="s">
        <v>225</v>
      </c>
      <c r="E194" s="227" t="s">
        <v>1</v>
      </c>
      <c r="F194" s="228" t="s">
        <v>227</v>
      </c>
      <c r="G194" s="226"/>
      <c r="H194" s="229">
        <v>60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AT194" s="235" t="s">
        <v>225</v>
      </c>
      <c r="AU194" s="235" t="s">
        <v>89</v>
      </c>
      <c r="AV194" s="14" t="s">
        <v>143</v>
      </c>
      <c r="AW194" s="14" t="s">
        <v>34</v>
      </c>
      <c r="AX194" s="14" t="s">
        <v>87</v>
      </c>
      <c r="AY194" s="235" t="s">
        <v>144</v>
      </c>
    </row>
    <row r="195" spans="1:65" s="2" customFormat="1" ht="21.75" customHeight="1">
      <c r="A195" s="35"/>
      <c r="B195" s="36"/>
      <c r="C195" s="185" t="s">
        <v>318</v>
      </c>
      <c r="D195" s="185" t="s">
        <v>145</v>
      </c>
      <c r="E195" s="186" t="s">
        <v>319</v>
      </c>
      <c r="F195" s="187" t="s">
        <v>320</v>
      </c>
      <c r="G195" s="188" t="s">
        <v>223</v>
      </c>
      <c r="H195" s="189">
        <v>60</v>
      </c>
      <c r="I195" s="190"/>
      <c r="J195" s="191">
        <f>ROUND(I195*H195,2)</f>
        <v>0</v>
      </c>
      <c r="K195" s="187" t="s">
        <v>149</v>
      </c>
      <c r="L195" s="40"/>
      <c r="M195" s="192" t="s">
        <v>1</v>
      </c>
      <c r="N195" s="193" t="s">
        <v>45</v>
      </c>
      <c r="O195" s="72"/>
      <c r="P195" s="194">
        <f>O195*H195</f>
        <v>0</v>
      </c>
      <c r="Q195" s="194">
        <v>0</v>
      </c>
      <c r="R195" s="194">
        <f>Q195*H195</f>
        <v>0</v>
      </c>
      <c r="S195" s="194">
        <v>0</v>
      </c>
      <c r="T195" s="195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6" t="s">
        <v>143</v>
      </c>
      <c r="AT195" s="196" t="s">
        <v>145</v>
      </c>
      <c r="AU195" s="196" t="s">
        <v>89</v>
      </c>
      <c r="AY195" s="18" t="s">
        <v>144</v>
      </c>
      <c r="BE195" s="197">
        <f>IF(N195="základní",J195,0)</f>
        <v>0</v>
      </c>
      <c r="BF195" s="197">
        <f>IF(N195="snížená",J195,0)</f>
        <v>0</v>
      </c>
      <c r="BG195" s="197">
        <f>IF(N195="zákl. přenesená",J195,0)</f>
        <v>0</v>
      </c>
      <c r="BH195" s="197">
        <f>IF(N195="sníž. přenesená",J195,0)</f>
        <v>0</v>
      </c>
      <c r="BI195" s="197">
        <f>IF(N195="nulová",J195,0)</f>
        <v>0</v>
      </c>
      <c r="BJ195" s="18" t="s">
        <v>87</v>
      </c>
      <c r="BK195" s="197">
        <f>ROUND(I195*H195,2)</f>
        <v>0</v>
      </c>
      <c r="BL195" s="18" t="s">
        <v>143</v>
      </c>
      <c r="BM195" s="196" t="s">
        <v>321</v>
      </c>
    </row>
    <row r="196" spans="2:51" s="13" customFormat="1" ht="10.2">
      <c r="B196" s="214"/>
      <c r="C196" s="215"/>
      <c r="D196" s="198" t="s">
        <v>225</v>
      </c>
      <c r="E196" s="216" t="s">
        <v>1</v>
      </c>
      <c r="F196" s="217" t="s">
        <v>317</v>
      </c>
      <c r="G196" s="215"/>
      <c r="H196" s="218">
        <v>60</v>
      </c>
      <c r="I196" s="219"/>
      <c r="J196" s="215"/>
      <c r="K196" s="215"/>
      <c r="L196" s="220"/>
      <c r="M196" s="221"/>
      <c r="N196" s="222"/>
      <c r="O196" s="222"/>
      <c r="P196" s="222"/>
      <c r="Q196" s="222"/>
      <c r="R196" s="222"/>
      <c r="S196" s="222"/>
      <c r="T196" s="223"/>
      <c r="AT196" s="224" t="s">
        <v>225</v>
      </c>
      <c r="AU196" s="224" t="s">
        <v>89</v>
      </c>
      <c r="AV196" s="13" t="s">
        <v>89</v>
      </c>
      <c r="AW196" s="13" t="s">
        <v>34</v>
      </c>
      <c r="AX196" s="13" t="s">
        <v>80</v>
      </c>
      <c r="AY196" s="224" t="s">
        <v>144</v>
      </c>
    </row>
    <row r="197" spans="2:51" s="14" customFormat="1" ht="10.2">
      <c r="B197" s="225"/>
      <c r="C197" s="226"/>
      <c r="D197" s="198" t="s">
        <v>225</v>
      </c>
      <c r="E197" s="227" t="s">
        <v>1</v>
      </c>
      <c r="F197" s="228" t="s">
        <v>227</v>
      </c>
      <c r="G197" s="226"/>
      <c r="H197" s="229">
        <v>60</v>
      </c>
      <c r="I197" s="230"/>
      <c r="J197" s="226"/>
      <c r="K197" s="226"/>
      <c r="L197" s="231"/>
      <c r="M197" s="232"/>
      <c r="N197" s="233"/>
      <c r="O197" s="233"/>
      <c r="P197" s="233"/>
      <c r="Q197" s="233"/>
      <c r="R197" s="233"/>
      <c r="S197" s="233"/>
      <c r="T197" s="234"/>
      <c r="AT197" s="235" t="s">
        <v>225</v>
      </c>
      <c r="AU197" s="235" t="s">
        <v>89</v>
      </c>
      <c r="AV197" s="14" t="s">
        <v>143</v>
      </c>
      <c r="AW197" s="14" t="s">
        <v>34</v>
      </c>
      <c r="AX197" s="14" t="s">
        <v>87</v>
      </c>
      <c r="AY197" s="235" t="s">
        <v>144</v>
      </c>
    </row>
    <row r="198" spans="1:65" s="2" customFormat="1" ht="21.75" customHeight="1">
      <c r="A198" s="35"/>
      <c r="B198" s="36"/>
      <c r="C198" s="185" t="s">
        <v>7</v>
      </c>
      <c r="D198" s="185" t="s">
        <v>145</v>
      </c>
      <c r="E198" s="186" t="s">
        <v>322</v>
      </c>
      <c r="F198" s="187" t="s">
        <v>323</v>
      </c>
      <c r="G198" s="188" t="s">
        <v>223</v>
      </c>
      <c r="H198" s="189">
        <v>60</v>
      </c>
      <c r="I198" s="190"/>
      <c r="J198" s="191">
        <f>ROUND(I198*H198,2)</f>
        <v>0</v>
      </c>
      <c r="K198" s="187" t="s">
        <v>149</v>
      </c>
      <c r="L198" s="40"/>
      <c r="M198" s="192" t="s">
        <v>1</v>
      </c>
      <c r="N198" s="193" t="s">
        <v>45</v>
      </c>
      <c r="O198" s="72"/>
      <c r="P198" s="194">
        <f>O198*H198</f>
        <v>0</v>
      </c>
      <c r="Q198" s="194">
        <v>0</v>
      </c>
      <c r="R198" s="194">
        <f>Q198*H198</f>
        <v>0</v>
      </c>
      <c r="S198" s="194">
        <v>0</v>
      </c>
      <c r="T198" s="195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6" t="s">
        <v>143</v>
      </c>
      <c r="AT198" s="196" t="s">
        <v>145</v>
      </c>
      <c r="AU198" s="196" t="s">
        <v>89</v>
      </c>
      <c r="AY198" s="18" t="s">
        <v>144</v>
      </c>
      <c r="BE198" s="197">
        <f>IF(N198="základní",J198,0)</f>
        <v>0</v>
      </c>
      <c r="BF198" s="197">
        <f>IF(N198="snížená",J198,0)</f>
        <v>0</v>
      </c>
      <c r="BG198" s="197">
        <f>IF(N198="zákl. přenesená",J198,0)</f>
        <v>0</v>
      </c>
      <c r="BH198" s="197">
        <f>IF(N198="sníž. přenesená",J198,0)</f>
        <v>0</v>
      </c>
      <c r="BI198" s="197">
        <f>IF(N198="nulová",J198,0)</f>
        <v>0</v>
      </c>
      <c r="BJ198" s="18" t="s">
        <v>87</v>
      </c>
      <c r="BK198" s="197">
        <f>ROUND(I198*H198,2)</f>
        <v>0</v>
      </c>
      <c r="BL198" s="18" t="s">
        <v>143</v>
      </c>
      <c r="BM198" s="196" t="s">
        <v>324</v>
      </c>
    </row>
    <row r="199" spans="2:51" s="13" customFormat="1" ht="10.2">
      <c r="B199" s="214"/>
      <c r="C199" s="215"/>
      <c r="D199" s="198" t="s">
        <v>225</v>
      </c>
      <c r="E199" s="216" t="s">
        <v>1</v>
      </c>
      <c r="F199" s="217" t="s">
        <v>317</v>
      </c>
      <c r="G199" s="215"/>
      <c r="H199" s="218">
        <v>60</v>
      </c>
      <c r="I199" s="219"/>
      <c r="J199" s="215"/>
      <c r="K199" s="215"/>
      <c r="L199" s="220"/>
      <c r="M199" s="221"/>
      <c r="N199" s="222"/>
      <c r="O199" s="222"/>
      <c r="P199" s="222"/>
      <c r="Q199" s="222"/>
      <c r="R199" s="222"/>
      <c r="S199" s="222"/>
      <c r="T199" s="223"/>
      <c r="AT199" s="224" t="s">
        <v>225</v>
      </c>
      <c r="AU199" s="224" t="s">
        <v>89</v>
      </c>
      <c r="AV199" s="13" t="s">
        <v>89</v>
      </c>
      <c r="AW199" s="13" t="s">
        <v>34</v>
      </c>
      <c r="AX199" s="13" t="s">
        <v>80</v>
      </c>
      <c r="AY199" s="224" t="s">
        <v>144</v>
      </c>
    </row>
    <row r="200" spans="2:51" s="14" customFormat="1" ht="10.2">
      <c r="B200" s="225"/>
      <c r="C200" s="226"/>
      <c r="D200" s="198" t="s">
        <v>225</v>
      </c>
      <c r="E200" s="227" t="s">
        <v>1</v>
      </c>
      <c r="F200" s="228" t="s">
        <v>227</v>
      </c>
      <c r="G200" s="226"/>
      <c r="H200" s="229">
        <v>60</v>
      </c>
      <c r="I200" s="230"/>
      <c r="J200" s="226"/>
      <c r="K200" s="226"/>
      <c r="L200" s="231"/>
      <c r="M200" s="232"/>
      <c r="N200" s="233"/>
      <c r="O200" s="233"/>
      <c r="P200" s="233"/>
      <c r="Q200" s="233"/>
      <c r="R200" s="233"/>
      <c r="S200" s="233"/>
      <c r="T200" s="234"/>
      <c r="AT200" s="235" t="s">
        <v>225</v>
      </c>
      <c r="AU200" s="235" t="s">
        <v>89</v>
      </c>
      <c r="AV200" s="14" t="s">
        <v>143</v>
      </c>
      <c r="AW200" s="14" t="s">
        <v>34</v>
      </c>
      <c r="AX200" s="14" t="s">
        <v>87</v>
      </c>
      <c r="AY200" s="235" t="s">
        <v>144</v>
      </c>
    </row>
    <row r="201" spans="1:65" s="2" customFormat="1" ht="16.5" customHeight="1">
      <c r="A201" s="35"/>
      <c r="B201" s="36"/>
      <c r="C201" s="185" t="s">
        <v>325</v>
      </c>
      <c r="D201" s="185" t="s">
        <v>145</v>
      </c>
      <c r="E201" s="186" t="s">
        <v>326</v>
      </c>
      <c r="F201" s="187" t="s">
        <v>327</v>
      </c>
      <c r="G201" s="188" t="s">
        <v>223</v>
      </c>
      <c r="H201" s="189">
        <v>60</v>
      </c>
      <c r="I201" s="190"/>
      <c r="J201" s="191">
        <f>ROUND(I201*H201,2)</f>
        <v>0</v>
      </c>
      <c r="K201" s="187" t="s">
        <v>149</v>
      </c>
      <c r="L201" s="40"/>
      <c r="M201" s="192" t="s">
        <v>1</v>
      </c>
      <c r="N201" s="193" t="s">
        <v>45</v>
      </c>
      <c r="O201" s="72"/>
      <c r="P201" s="194">
        <f>O201*H201</f>
        <v>0</v>
      </c>
      <c r="Q201" s="194">
        <v>0</v>
      </c>
      <c r="R201" s="194">
        <f>Q201*H201</f>
        <v>0</v>
      </c>
      <c r="S201" s="194">
        <v>0</v>
      </c>
      <c r="T201" s="195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6" t="s">
        <v>143</v>
      </c>
      <c r="AT201" s="196" t="s">
        <v>145</v>
      </c>
      <c r="AU201" s="196" t="s">
        <v>89</v>
      </c>
      <c r="AY201" s="18" t="s">
        <v>144</v>
      </c>
      <c r="BE201" s="197">
        <f>IF(N201="základní",J201,0)</f>
        <v>0</v>
      </c>
      <c r="BF201" s="197">
        <f>IF(N201="snížená",J201,0)</f>
        <v>0</v>
      </c>
      <c r="BG201" s="197">
        <f>IF(N201="zákl. přenesená",J201,0)</f>
        <v>0</v>
      </c>
      <c r="BH201" s="197">
        <f>IF(N201="sníž. přenesená",J201,0)</f>
        <v>0</v>
      </c>
      <c r="BI201" s="197">
        <f>IF(N201="nulová",J201,0)</f>
        <v>0</v>
      </c>
      <c r="BJ201" s="18" t="s">
        <v>87</v>
      </c>
      <c r="BK201" s="197">
        <f>ROUND(I201*H201,2)</f>
        <v>0</v>
      </c>
      <c r="BL201" s="18" t="s">
        <v>143</v>
      </c>
      <c r="BM201" s="196" t="s">
        <v>328</v>
      </c>
    </row>
    <row r="202" spans="2:51" s="13" customFormat="1" ht="10.2">
      <c r="B202" s="214"/>
      <c r="C202" s="215"/>
      <c r="D202" s="198" t="s">
        <v>225</v>
      </c>
      <c r="E202" s="216" t="s">
        <v>1</v>
      </c>
      <c r="F202" s="217" t="s">
        <v>317</v>
      </c>
      <c r="G202" s="215"/>
      <c r="H202" s="218">
        <v>60</v>
      </c>
      <c r="I202" s="219"/>
      <c r="J202" s="215"/>
      <c r="K202" s="215"/>
      <c r="L202" s="220"/>
      <c r="M202" s="221"/>
      <c r="N202" s="222"/>
      <c r="O202" s="222"/>
      <c r="P202" s="222"/>
      <c r="Q202" s="222"/>
      <c r="R202" s="222"/>
      <c r="S202" s="222"/>
      <c r="T202" s="223"/>
      <c r="AT202" s="224" t="s">
        <v>225</v>
      </c>
      <c r="AU202" s="224" t="s">
        <v>89</v>
      </c>
      <c r="AV202" s="13" t="s">
        <v>89</v>
      </c>
      <c r="AW202" s="13" t="s">
        <v>34</v>
      </c>
      <c r="AX202" s="13" t="s">
        <v>80</v>
      </c>
      <c r="AY202" s="224" t="s">
        <v>144</v>
      </c>
    </row>
    <row r="203" spans="2:51" s="14" customFormat="1" ht="10.2">
      <c r="B203" s="225"/>
      <c r="C203" s="226"/>
      <c r="D203" s="198" t="s">
        <v>225</v>
      </c>
      <c r="E203" s="227" t="s">
        <v>1</v>
      </c>
      <c r="F203" s="228" t="s">
        <v>227</v>
      </c>
      <c r="G203" s="226"/>
      <c r="H203" s="229">
        <v>60</v>
      </c>
      <c r="I203" s="230"/>
      <c r="J203" s="226"/>
      <c r="K203" s="226"/>
      <c r="L203" s="231"/>
      <c r="M203" s="232"/>
      <c r="N203" s="233"/>
      <c r="O203" s="233"/>
      <c r="P203" s="233"/>
      <c r="Q203" s="233"/>
      <c r="R203" s="233"/>
      <c r="S203" s="233"/>
      <c r="T203" s="234"/>
      <c r="AT203" s="235" t="s">
        <v>225</v>
      </c>
      <c r="AU203" s="235" t="s">
        <v>89</v>
      </c>
      <c r="AV203" s="14" t="s">
        <v>143</v>
      </c>
      <c r="AW203" s="14" t="s">
        <v>34</v>
      </c>
      <c r="AX203" s="14" t="s">
        <v>87</v>
      </c>
      <c r="AY203" s="235" t="s">
        <v>144</v>
      </c>
    </row>
    <row r="204" spans="2:63" s="11" customFormat="1" ht="22.8" customHeight="1">
      <c r="B204" s="171"/>
      <c r="C204" s="172"/>
      <c r="D204" s="173" t="s">
        <v>79</v>
      </c>
      <c r="E204" s="212" t="s">
        <v>158</v>
      </c>
      <c r="F204" s="212" t="s">
        <v>329</v>
      </c>
      <c r="G204" s="172"/>
      <c r="H204" s="172"/>
      <c r="I204" s="175"/>
      <c r="J204" s="213">
        <f>BK204</f>
        <v>0</v>
      </c>
      <c r="K204" s="172"/>
      <c r="L204" s="177"/>
      <c r="M204" s="178"/>
      <c r="N204" s="179"/>
      <c r="O204" s="179"/>
      <c r="P204" s="180">
        <f>SUM(P205:P210)</f>
        <v>0</v>
      </c>
      <c r="Q204" s="179"/>
      <c r="R204" s="180">
        <f>SUM(R205:R210)</f>
        <v>7.528020000000001</v>
      </c>
      <c r="S204" s="179"/>
      <c r="T204" s="181">
        <f>SUM(T205:T210)</f>
        <v>0</v>
      </c>
      <c r="AR204" s="182" t="s">
        <v>87</v>
      </c>
      <c r="AT204" s="183" t="s">
        <v>79</v>
      </c>
      <c r="AU204" s="183" t="s">
        <v>87</v>
      </c>
      <c r="AY204" s="182" t="s">
        <v>144</v>
      </c>
      <c r="BK204" s="184">
        <f>SUM(BK205:BK210)</f>
        <v>0</v>
      </c>
    </row>
    <row r="205" spans="1:65" s="2" customFormat="1" ht="24.15" customHeight="1">
      <c r="A205" s="35"/>
      <c r="B205" s="36"/>
      <c r="C205" s="185" t="s">
        <v>330</v>
      </c>
      <c r="D205" s="185" t="s">
        <v>145</v>
      </c>
      <c r="E205" s="186" t="s">
        <v>331</v>
      </c>
      <c r="F205" s="187" t="s">
        <v>332</v>
      </c>
      <c r="G205" s="188" t="s">
        <v>333</v>
      </c>
      <c r="H205" s="189">
        <v>21</v>
      </c>
      <c r="I205" s="190"/>
      <c r="J205" s="191">
        <f>ROUND(I205*H205,2)</f>
        <v>0</v>
      </c>
      <c r="K205" s="187" t="s">
        <v>149</v>
      </c>
      <c r="L205" s="40"/>
      <c r="M205" s="192" t="s">
        <v>1</v>
      </c>
      <c r="N205" s="193" t="s">
        <v>45</v>
      </c>
      <c r="O205" s="72"/>
      <c r="P205" s="194">
        <f>O205*H205</f>
        <v>0</v>
      </c>
      <c r="Q205" s="194">
        <v>0.06702</v>
      </c>
      <c r="R205" s="194">
        <f>Q205*H205</f>
        <v>1.40742</v>
      </c>
      <c r="S205" s="194">
        <v>0</v>
      </c>
      <c r="T205" s="195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6" t="s">
        <v>143</v>
      </c>
      <c r="AT205" s="196" t="s">
        <v>145</v>
      </c>
      <c r="AU205" s="196" t="s">
        <v>89</v>
      </c>
      <c r="AY205" s="18" t="s">
        <v>144</v>
      </c>
      <c r="BE205" s="197">
        <f>IF(N205="základní",J205,0)</f>
        <v>0</v>
      </c>
      <c r="BF205" s="197">
        <f>IF(N205="snížená",J205,0)</f>
        <v>0</v>
      </c>
      <c r="BG205" s="197">
        <f>IF(N205="zákl. přenesená",J205,0)</f>
        <v>0</v>
      </c>
      <c r="BH205" s="197">
        <f>IF(N205="sníž. přenesená",J205,0)</f>
        <v>0</v>
      </c>
      <c r="BI205" s="197">
        <f>IF(N205="nulová",J205,0)</f>
        <v>0</v>
      </c>
      <c r="BJ205" s="18" t="s">
        <v>87</v>
      </c>
      <c r="BK205" s="197">
        <f>ROUND(I205*H205,2)</f>
        <v>0</v>
      </c>
      <c r="BL205" s="18" t="s">
        <v>143</v>
      </c>
      <c r="BM205" s="196" t="s">
        <v>334</v>
      </c>
    </row>
    <row r="206" spans="2:51" s="13" customFormat="1" ht="20.4">
      <c r="B206" s="214"/>
      <c r="C206" s="215"/>
      <c r="D206" s="198" t="s">
        <v>225</v>
      </c>
      <c r="E206" s="216" t="s">
        <v>1</v>
      </c>
      <c r="F206" s="217" t="s">
        <v>335</v>
      </c>
      <c r="G206" s="215"/>
      <c r="H206" s="218">
        <v>21</v>
      </c>
      <c r="I206" s="219"/>
      <c r="J206" s="215"/>
      <c r="K206" s="215"/>
      <c r="L206" s="220"/>
      <c r="M206" s="221"/>
      <c r="N206" s="222"/>
      <c r="O206" s="222"/>
      <c r="P206" s="222"/>
      <c r="Q206" s="222"/>
      <c r="R206" s="222"/>
      <c r="S206" s="222"/>
      <c r="T206" s="223"/>
      <c r="AT206" s="224" t="s">
        <v>225</v>
      </c>
      <c r="AU206" s="224" t="s">
        <v>89</v>
      </c>
      <c r="AV206" s="13" t="s">
        <v>89</v>
      </c>
      <c r="AW206" s="13" t="s">
        <v>34</v>
      </c>
      <c r="AX206" s="13" t="s">
        <v>80</v>
      </c>
      <c r="AY206" s="224" t="s">
        <v>144</v>
      </c>
    </row>
    <row r="207" spans="2:51" s="14" customFormat="1" ht="10.2">
      <c r="B207" s="225"/>
      <c r="C207" s="226"/>
      <c r="D207" s="198" t="s">
        <v>225</v>
      </c>
      <c r="E207" s="227" t="s">
        <v>1</v>
      </c>
      <c r="F207" s="228" t="s">
        <v>227</v>
      </c>
      <c r="G207" s="226"/>
      <c r="H207" s="229">
        <v>21</v>
      </c>
      <c r="I207" s="230"/>
      <c r="J207" s="226"/>
      <c r="K207" s="226"/>
      <c r="L207" s="231"/>
      <c r="M207" s="232"/>
      <c r="N207" s="233"/>
      <c r="O207" s="233"/>
      <c r="P207" s="233"/>
      <c r="Q207" s="233"/>
      <c r="R207" s="233"/>
      <c r="S207" s="233"/>
      <c r="T207" s="234"/>
      <c r="AT207" s="235" t="s">
        <v>225</v>
      </c>
      <c r="AU207" s="235" t="s">
        <v>89</v>
      </c>
      <c r="AV207" s="14" t="s">
        <v>143</v>
      </c>
      <c r="AW207" s="14" t="s">
        <v>34</v>
      </c>
      <c r="AX207" s="14" t="s">
        <v>87</v>
      </c>
      <c r="AY207" s="235" t="s">
        <v>144</v>
      </c>
    </row>
    <row r="208" spans="1:65" s="2" customFormat="1" ht="24.15" customHeight="1">
      <c r="A208" s="35"/>
      <c r="B208" s="36"/>
      <c r="C208" s="246" t="s">
        <v>336</v>
      </c>
      <c r="D208" s="246" t="s">
        <v>337</v>
      </c>
      <c r="E208" s="247" t="s">
        <v>338</v>
      </c>
      <c r="F208" s="248" t="s">
        <v>339</v>
      </c>
      <c r="G208" s="249" t="s">
        <v>333</v>
      </c>
      <c r="H208" s="250">
        <v>121.2</v>
      </c>
      <c r="I208" s="251"/>
      <c r="J208" s="252">
        <f>ROUND(I208*H208,2)</f>
        <v>0</v>
      </c>
      <c r="K208" s="248" t="s">
        <v>149</v>
      </c>
      <c r="L208" s="253"/>
      <c r="M208" s="254" t="s">
        <v>1</v>
      </c>
      <c r="N208" s="255" t="s">
        <v>45</v>
      </c>
      <c r="O208" s="72"/>
      <c r="P208" s="194">
        <f>O208*H208</f>
        <v>0</v>
      </c>
      <c r="Q208" s="194">
        <v>0.0505</v>
      </c>
      <c r="R208" s="194">
        <f>Q208*H208</f>
        <v>6.1206000000000005</v>
      </c>
      <c r="S208" s="194">
        <v>0</v>
      </c>
      <c r="T208" s="195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6" t="s">
        <v>183</v>
      </c>
      <c r="AT208" s="196" t="s">
        <v>337</v>
      </c>
      <c r="AU208" s="196" t="s">
        <v>89</v>
      </c>
      <c r="AY208" s="18" t="s">
        <v>144</v>
      </c>
      <c r="BE208" s="197">
        <f>IF(N208="základní",J208,0)</f>
        <v>0</v>
      </c>
      <c r="BF208" s="197">
        <f>IF(N208="snížená",J208,0)</f>
        <v>0</v>
      </c>
      <c r="BG208" s="197">
        <f>IF(N208="zákl. přenesená",J208,0)</f>
        <v>0</v>
      </c>
      <c r="BH208" s="197">
        <f>IF(N208="sníž. přenesená",J208,0)</f>
        <v>0</v>
      </c>
      <c r="BI208" s="197">
        <f>IF(N208="nulová",J208,0)</f>
        <v>0</v>
      </c>
      <c r="BJ208" s="18" t="s">
        <v>87</v>
      </c>
      <c r="BK208" s="197">
        <f>ROUND(I208*H208,2)</f>
        <v>0</v>
      </c>
      <c r="BL208" s="18" t="s">
        <v>143</v>
      </c>
      <c r="BM208" s="196" t="s">
        <v>340</v>
      </c>
    </row>
    <row r="209" spans="2:51" s="13" customFormat="1" ht="10.2">
      <c r="B209" s="214"/>
      <c r="C209" s="215"/>
      <c r="D209" s="198" t="s">
        <v>225</v>
      </c>
      <c r="E209" s="216" t="s">
        <v>1</v>
      </c>
      <c r="F209" s="217" t="s">
        <v>341</v>
      </c>
      <c r="G209" s="215"/>
      <c r="H209" s="218">
        <v>121.2</v>
      </c>
      <c r="I209" s="219"/>
      <c r="J209" s="215"/>
      <c r="K209" s="215"/>
      <c r="L209" s="220"/>
      <c r="M209" s="221"/>
      <c r="N209" s="222"/>
      <c r="O209" s="222"/>
      <c r="P209" s="222"/>
      <c r="Q209" s="222"/>
      <c r="R209" s="222"/>
      <c r="S209" s="222"/>
      <c r="T209" s="223"/>
      <c r="AT209" s="224" t="s">
        <v>225</v>
      </c>
      <c r="AU209" s="224" t="s">
        <v>89</v>
      </c>
      <c r="AV209" s="13" t="s">
        <v>89</v>
      </c>
      <c r="AW209" s="13" t="s">
        <v>34</v>
      </c>
      <c r="AX209" s="13" t="s">
        <v>80</v>
      </c>
      <c r="AY209" s="224" t="s">
        <v>144</v>
      </c>
    </row>
    <row r="210" spans="2:51" s="14" customFormat="1" ht="10.2">
      <c r="B210" s="225"/>
      <c r="C210" s="226"/>
      <c r="D210" s="198" t="s">
        <v>225</v>
      </c>
      <c r="E210" s="227" t="s">
        <v>1</v>
      </c>
      <c r="F210" s="228" t="s">
        <v>227</v>
      </c>
      <c r="G210" s="226"/>
      <c r="H210" s="229">
        <v>121.2</v>
      </c>
      <c r="I210" s="230"/>
      <c r="J210" s="226"/>
      <c r="K210" s="226"/>
      <c r="L210" s="231"/>
      <c r="M210" s="232"/>
      <c r="N210" s="233"/>
      <c r="O210" s="233"/>
      <c r="P210" s="233"/>
      <c r="Q210" s="233"/>
      <c r="R210" s="233"/>
      <c r="S210" s="233"/>
      <c r="T210" s="234"/>
      <c r="AT210" s="235" t="s">
        <v>225</v>
      </c>
      <c r="AU210" s="235" t="s">
        <v>89</v>
      </c>
      <c r="AV210" s="14" t="s">
        <v>143</v>
      </c>
      <c r="AW210" s="14" t="s">
        <v>34</v>
      </c>
      <c r="AX210" s="14" t="s">
        <v>87</v>
      </c>
      <c r="AY210" s="235" t="s">
        <v>144</v>
      </c>
    </row>
    <row r="211" spans="2:63" s="11" customFormat="1" ht="22.8" customHeight="1">
      <c r="B211" s="171"/>
      <c r="C211" s="172"/>
      <c r="D211" s="173" t="s">
        <v>79</v>
      </c>
      <c r="E211" s="212" t="s">
        <v>168</v>
      </c>
      <c r="F211" s="212" t="s">
        <v>342</v>
      </c>
      <c r="G211" s="172"/>
      <c r="H211" s="172"/>
      <c r="I211" s="175"/>
      <c r="J211" s="213">
        <f>BK211</f>
        <v>0</v>
      </c>
      <c r="K211" s="172"/>
      <c r="L211" s="177"/>
      <c r="M211" s="178"/>
      <c r="N211" s="179"/>
      <c r="O211" s="179"/>
      <c r="P211" s="180">
        <f>SUM(P212:P272)</f>
        <v>0</v>
      </c>
      <c r="Q211" s="179"/>
      <c r="R211" s="180">
        <f>SUM(R212:R272)</f>
        <v>457.99501499999997</v>
      </c>
      <c r="S211" s="179"/>
      <c r="T211" s="181">
        <f>SUM(T212:T272)</f>
        <v>0</v>
      </c>
      <c r="AR211" s="182" t="s">
        <v>87</v>
      </c>
      <c r="AT211" s="183" t="s">
        <v>79</v>
      </c>
      <c r="AU211" s="183" t="s">
        <v>87</v>
      </c>
      <c r="AY211" s="182" t="s">
        <v>144</v>
      </c>
      <c r="BK211" s="184">
        <f>SUM(BK212:BK272)</f>
        <v>0</v>
      </c>
    </row>
    <row r="212" spans="1:65" s="2" customFormat="1" ht="16.5" customHeight="1">
      <c r="A212" s="35"/>
      <c r="B212" s="36"/>
      <c r="C212" s="185" t="s">
        <v>343</v>
      </c>
      <c r="D212" s="185" t="s">
        <v>145</v>
      </c>
      <c r="E212" s="186" t="s">
        <v>344</v>
      </c>
      <c r="F212" s="187" t="s">
        <v>345</v>
      </c>
      <c r="G212" s="188" t="s">
        <v>223</v>
      </c>
      <c r="H212" s="189">
        <v>898.4</v>
      </c>
      <c r="I212" s="190"/>
      <c r="J212" s="191">
        <f>ROUND(I212*H212,2)</f>
        <v>0</v>
      </c>
      <c r="K212" s="187" t="s">
        <v>149</v>
      </c>
      <c r="L212" s="40"/>
      <c r="M212" s="192" t="s">
        <v>1</v>
      </c>
      <c r="N212" s="193" t="s">
        <v>45</v>
      </c>
      <c r="O212" s="72"/>
      <c r="P212" s="194">
        <f>O212*H212</f>
        <v>0</v>
      </c>
      <c r="Q212" s="194">
        <v>0.27191</v>
      </c>
      <c r="R212" s="194">
        <f>Q212*H212</f>
        <v>244.283944</v>
      </c>
      <c r="S212" s="194">
        <v>0</v>
      </c>
      <c r="T212" s="195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6" t="s">
        <v>143</v>
      </c>
      <c r="AT212" s="196" t="s">
        <v>145</v>
      </c>
      <c r="AU212" s="196" t="s">
        <v>89</v>
      </c>
      <c r="AY212" s="18" t="s">
        <v>144</v>
      </c>
      <c r="BE212" s="197">
        <f>IF(N212="základní",J212,0)</f>
        <v>0</v>
      </c>
      <c r="BF212" s="197">
        <f>IF(N212="snížená",J212,0)</f>
        <v>0</v>
      </c>
      <c r="BG212" s="197">
        <f>IF(N212="zákl. přenesená",J212,0)</f>
        <v>0</v>
      </c>
      <c r="BH212" s="197">
        <f>IF(N212="sníž. přenesená",J212,0)</f>
        <v>0</v>
      </c>
      <c r="BI212" s="197">
        <f>IF(N212="nulová",J212,0)</f>
        <v>0</v>
      </c>
      <c r="BJ212" s="18" t="s">
        <v>87</v>
      </c>
      <c r="BK212" s="197">
        <f>ROUND(I212*H212,2)</f>
        <v>0</v>
      </c>
      <c r="BL212" s="18" t="s">
        <v>143</v>
      </c>
      <c r="BM212" s="196" t="s">
        <v>346</v>
      </c>
    </row>
    <row r="213" spans="2:51" s="15" customFormat="1" ht="10.2">
      <c r="B213" s="236"/>
      <c r="C213" s="237"/>
      <c r="D213" s="198" t="s">
        <v>225</v>
      </c>
      <c r="E213" s="238" t="s">
        <v>1</v>
      </c>
      <c r="F213" s="239" t="s">
        <v>347</v>
      </c>
      <c r="G213" s="237"/>
      <c r="H213" s="238" t="s">
        <v>1</v>
      </c>
      <c r="I213" s="240"/>
      <c r="J213" s="237"/>
      <c r="K213" s="237"/>
      <c r="L213" s="241"/>
      <c r="M213" s="242"/>
      <c r="N213" s="243"/>
      <c r="O213" s="243"/>
      <c r="P213" s="243"/>
      <c r="Q213" s="243"/>
      <c r="R213" s="243"/>
      <c r="S213" s="243"/>
      <c r="T213" s="244"/>
      <c r="AT213" s="245" t="s">
        <v>225</v>
      </c>
      <c r="AU213" s="245" t="s">
        <v>89</v>
      </c>
      <c r="AV213" s="15" t="s">
        <v>87</v>
      </c>
      <c r="AW213" s="15" t="s">
        <v>34</v>
      </c>
      <c r="AX213" s="15" t="s">
        <v>80</v>
      </c>
      <c r="AY213" s="245" t="s">
        <v>144</v>
      </c>
    </row>
    <row r="214" spans="2:51" s="13" customFormat="1" ht="10.2">
      <c r="B214" s="214"/>
      <c r="C214" s="215"/>
      <c r="D214" s="198" t="s">
        <v>225</v>
      </c>
      <c r="E214" s="216" t="s">
        <v>1</v>
      </c>
      <c r="F214" s="217" t="s">
        <v>348</v>
      </c>
      <c r="G214" s="215"/>
      <c r="H214" s="218">
        <v>471</v>
      </c>
      <c r="I214" s="219"/>
      <c r="J214" s="215"/>
      <c r="K214" s="215"/>
      <c r="L214" s="220"/>
      <c r="M214" s="221"/>
      <c r="N214" s="222"/>
      <c r="O214" s="222"/>
      <c r="P214" s="222"/>
      <c r="Q214" s="222"/>
      <c r="R214" s="222"/>
      <c r="S214" s="222"/>
      <c r="T214" s="223"/>
      <c r="AT214" s="224" t="s">
        <v>225</v>
      </c>
      <c r="AU214" s="224" t="s">
        <v>89</v>
      </c>
      <c r="AV214" s="13" t="s">
        <v>89</v>
      </c>
      <c r="AW214" s="13" t="s">
        <v>34</v>
      </c>
      <c r="AX214" s="13" t="s">
        <v>80</v>
      </c>
      <c r="AY214" s="224" t="s">
        <v>144</v>
      </c>
    </row>
    <row r="215" spans="2:51" s="16" customFormat="1" ht="10.2">
      <c r="B215" s="256"/>
      <c r="C215" s="257"/>
      <c r="D215" s="198" t="s">
        <v>225</v>
      </c>
      <c r="E215" s="258" t="s">
        <v>1</v>
      </c>
      <c r="F215" s="259" t="s">
        <v>349</v>
      </c>
      <c r="G215" s="257"/>
      <c r="H215" s="260">
        <v>471</v>
      </c>
      <c r="I215" s="261"/>
      <c r="J215" s="257"/>
      <c r="K215" s="257"/>
      <c r="L215" s="262"/>
      <c r="M215" s="263"/>
      <c r="N215" s="264"/>
      <c r="O215" s="264"/>
      <c r="P215" s="264"/>
      <c r="Q215" s="264"/>
      <c r="R215" s="264"/>
      <c r="S215" s="264"/>
      <c r="T215" s="265"/>
      <c r="AT215" s="266" t="s">
        <v>225</v>
      </c>
      <c r="AU215" s="266" t="s">
        <v>89</v>
      </c>
      <c r="AV215" s="16" t="s">
        <v>158</v>
      </c>
      <c r="AW215" s="16" t="s">
        <v>34</v>
      </c>
      <c r="AX215" s="16" t="s">
        <v>80</v>
      </c>
      <c r="AY215" s="266" t="s">
        <v>144</v>
      </c>
    </row>
    <row r="216" spans="2:51" s="15" customFormat="1" ht="10.2">
      <c r="B216" s="236"/>
      <c r="C216" s="237"/>
      <c r="D216" s="198" t="s">
        <v>225</v>
      </c>
      <c r="E216" s="238" t="s">
        <v>1</v>
      </c>
      <c r="F216" s="239" t="s">
        <v>350</v>
      </c>
      <c r="G216" s="237"/>
      <c r="H216" s="238" t="s">
        <v>1</v>
      </c>
      <c r="I216" s="240"/>
      <c r="J216" s="237"/>
      <c r="K216" s="237"/>
      <c r="L216" s="241"/>
      <c r="M216" s="242"/>
      <c r="N216" s="243"/>
      <c r="O216" s="243"/>
      <c r="P216" s="243"/>
      <c r="Q216" s="243"/>
      <c r="R216" s="243"/>
      <c r="S216" s="243"/>
      <c r="T216" s="244"/>
      <c r="AT216" s="245" t="s">
        <v>225</v>
      </c>
      <c r="AU216" s="245" t="s">
        <v>89</v>
      </c>
      <c r="AV216" s="15" t="s">
        <v>87</v>
      </c>
      <c r="AW216" s="15" t="s">
        <v>34</v>
      </c>
      <c r="AX216" s="15" t="s">
        <v>80</v>
      </c>
      <c r="AY216" s="245" t="s">
        <v>144</v>
      </c>
    </row>
    <row r="217" spans="2:51" s="13" customFormat="1" ht="10.2">
      <c r="B217" s="214"/>
      <c r="C217" s="215"/>
      <c r="D217" s="198" t="s">
        <v>225</v>
      </c>
      <c r="E217" s="216" t="s">
        <v>1</v>
      </c>
      <c r="F217" s="217" t="s">
        <v>351</v>
      </c>
      <c r="G217" s="215"/>
      <c r="H217" s="218">
        <v>268.3</v>
      </c>
      <c r="I217" s="219"/>
      <c r="J217" s="215"/>
      <c r="K217" s="215"/>
      <c r="L217" s="220"/>
      <c r="M217" s="221"/>
      <c r="N217" s="222"/>
      <c r="O217" s="222"/>
      <c r="P217" s="222"/>
      <c r="Q217" s="222"/>
      <c r="R217" s="222"/>
      <c r="S217" s="222"/>
      <c r="T217" s="223"/>
      <c r="AT217" s="224" t="s">
        <v>225</v>
      </c>
      <c r="AU217" s="224" t="s">
        <v>89</v>
      </c>
      <c r="AV217" s="13" t="s">
        <v>89</v>
      </c>
      <c r="AW217" s="13" t="s">
        <v>34</v>
      </c>
      <c r="AX217" s="13" t="s">
        <v>80</v>
      </c>
      <c r="AY217" s="224" t="s">
        <v>144</v>
      </c>
    </row>
    <row r="218" spans="2:51" s="13" customFormat="1" ht="10.2">
      <c r="B218" s="214"/>
      <c r="C218" s="215"/>
      <c r="D218" s="198" t="s">
        <v>225</v>
      </c>
      <c r="E218" s="216" t="s">
        <v>1</v>
      </c>
      <c r="F218" s="217" t="s">
        <v>352</v>
      </c>
      <c r="G218" s="215"/>
      <c r="H218" s="218">
        <v>51.6</v>
      </c>
      <c r="I218" s="219"/>
      <c r="J218" s="215"/>
      <c r="K218" s="215"/>
      <c r="L218" s="220"/>
      <c r="M218" s="221"/>
      <c r="N218" s="222"/>
      <c r="O218" s="222"/>
      <c r="P218" s="222"/>
      <c r="Q218" s="222"/>
      <c r="R218" s="222"/>
      <c r="S218" s="222"/>
      <c r="T218" s="223"/>
      <c r="AT218" s="224" t="s">
        <v>225</v>
      </c>
      <c r="AU218" s="224" t="s">
        <v>89</v>
      </c>
      <c r="AV218" s="13" t="s">
        <v>89</v>
      </c>
      <c r="AW218" s="13" t="s">
        <v>34</v>
      </c>
      <c r="AX218" s="13" t="s">
        <v>80</v>
      </c>
      <c r="AY218" s="224" t="s">
        <v>144</v>
      </c>
    </row>
    <row r="219" spans="2:51" s="13" customFormat="1" ht="10.2">
      <c r="B219" s="214"/>
      <c r="C219" s="215"/>
      <c r="D219" s="198" t="s">
        <v>225</v>
      </c>
      <c r="E219" s="216" t="s">
        <v>1</v>
      </c>
      <c r="F219" s="217" t="s">
        <v>353</v>
      </c>
      <c r="G219" s="215"/>
      <c r="H219" s="218">
        <v>46.9</v>
      </c>
      <c r="I219" s="219"/>
      <c r="J219" s="215"/>
      <c r="K219" s="215"/>
      <c r="L219" s="220"/>
      <c r="M219" s="221"/>
      <c r="N219" s="222"/>
      <c r="O219" s="222"/>
      <c r="P219" s="222"/>
      <c r="Q219" s="222"/>
      <c r="R219" s="222"/>
      <c r="S219" s="222"/>
      <c r="T219" s="223"/>
      <c r="AT219" s="224" t="s">
        <v>225</v>
      </c>
      <c r="AU219" s="224" t="s">
        <v>89</v>
      </c>
      <c r="AV219" s="13" t="s">
        <v>89</v>
      </c>
      <c r="AW219" s="13" t="s">
        <v>34</v>
      </c>
      <c r="AX219" s="13" t="s">
        <v>80</v>
      </c>
      <c r="AY219" s="224" t="s">
        <v>144</v>
      </c>
    </row>
    <row r="220" spans="2:51" s="13" customFormat="1" ht="10.2">
      <c r="B220" s="214"/>
      <c r="C220" s="215"/>
      <c r="D220" s="198" t="s">
        <v>225</v>
      </c>
      <c r="E220" s="216" t="s">
        <v>1</v>
      </c>
      <c r="F220" s="217" t="s">
        <v>354</v>
      </c>
      <c r="G220" s="215"/>
      <c r="H220" s="218">
        <v>10.6</v>
      </c>
      <c r="I220" s="219"/>
      <c r="J220" s="215"/>
      <c r="K220" s="215"/>
      <c r="L220" s="220"/>
      <c r="M220" s="221"/>
      <c r="N220" s="222"/>
      <c r="O220" s="222"/>
      <c r="P220" s="222"/>
      <c r="Q220" s="222"/>
      <c r="R220" s="222"/>
      <c r="S220" s="222"/>
      <c r="T220" s="223"/>
      <c r="AT220" s="224" t="s">
        <v>225</v>
      </c>
      <c r="AU220" s="224" t="s">
        <v>89</v>
      </c>
      <c r="AV220" s="13" t="s">
        <v>89</v>
      </c>
      <c r="AW220" s="13" t="s">
        <v>34</v>
      </c>
      <c r="AX220" s="13" t="s">
        <v>80</v>
      </c>
      <c r="AY220" s="224" t="s">
        <v>144</v>
      </c>
    </row>
    <row r="221" spans="2:51" s="16" customFormat="1" ht="10.2">
      <c r="B221" s="256"/>
      <c r="C221" s="257"/>
      <c r="D221" s="198" t="s">
        <v>225</v>
      </c>
      <c r="E221" s="258" t="s">
        <v>1</v>
      </c>
      <c r="F221" s="259" t="s">
        <v>349</v>
      </c>
      <c r="G221" s="257"/>
      <c r="H221" s="260">
        <v>377.40000000000003</v>
      </c>
      <c r="I221" s="261"/>
      <c r="J221" s="257"/>
      <c r="K221" s="257"/>
      <c r="L221" s="262"/>
      <c r="M221" s="263"/>
      <c r="N221" s="264"/>
      <c r="O221" s="264"/>
      <c r="P221" s="264"/>
      <c r="Q221" s="264"/>
      <c r="R221" s="264"/>
      <c r="S221" s="264"/>
      <c r="T221" s="265"/>
      <c r="AT221" s="266" t="s">
        <v>225</v>
      </c>
      <c r="AU221" s="266" t="s">
        <v>89</v>
      </c>
      <c r="AV221" s="16" t="s">
        <v>158</v>
      </c>
      <c r="AW221" s="16" t="s">
        <v>34</v>
      </c>
      <c r="AX221" s="16" t="s">
        <v>80</v>
      </c>
      <c r="AY221" s="266" t="s">
        <v>144</v>
      </c>
    </row>
    <row r="222" spans="2:51" s="13" customFormat="1" ht="10.2">
      <c r="B222" s="214"/>
      <c r="C222" s="215"/>
      <c r="D222" s="198" t="s">
        <v>225</v>
      </c>
      <c r="E222" s="216" t="s">
        <v>1</v>
      </c>
      <c r="F222" s="217" t="s">
        <v>311</v>
      </c>
      <c r="G222" s="215"/>
      <c r="H222" s="218">
        <v>50</v>
      </c>
      <c r="I222" s="219"/>
      <c r="J222" s="215"/>
      <c r="K222" s="215"/>
      <c r="L222" s="220"/>
      <c r="M222" s="221"/>
      <c r="N222" s="222"/>
      <c r="O222" s="222"/>
      <c r="P222" s="222"/>
      <c r="Q222" s="222"/>
      <c r="R222" s="222"/>
      <c r="S222" s="222"/>
      <c r="T222" s="223"/>
      <c r="AT222" s="224" t="s">
        <v>225</v>
      </c>
      <c r="AU222" s="224" t="s">
        <v>89</v>
      </c>
      <c r="AV222" s="13" t="s">
        <v>89</v>
      </c>
      <c r="AW222" s="13" t="s">
        <v>34</v>
      </c>
      <c r="AX222" s="13" t="s">
        <v>80</v>
      </c>
      <c r="AY222" s="224" t="s">
        <v>144</v>
      </c>
    </row>
    <row r="223" spans="2:51" s="14" customFormat="1" ht="10.2">
      <c r="B223" s="225"/>
      <c r="C223" s="226"/>
      <c r="D223" s="198" t="s">
        <v>225</v>
      </c>
      <c r="E223" s="227" t="s">
        <v>1</v>
      </c>
      <c r="F223" s="228" t="s">
        <v>227</v>
      </c>
      <c r="G223" s="226"/>
      <c r="H223" s="229">
        <v>898.4</v>
      </c>
      <c r="I223" s="230"/>
      <c r="J223" s="226"/>
      <c r="K223" s="226"/>
      <c r="L223" s="231"/>
      <c r="M223" s="232"/>
      <c r="N223" s="233"/>
      <c r="O223" s="233"/>
      <c r="P223" s="233"/>
      <c r="Q223" s="233"/>
      <c r="R223" s="233"/>
      <c r="S223" s="233"/>
      <c r="T223" s="234"/>
      <c r="AT223" s="235" t="s">
        <v>225</v>
      </c>
      <c r="AU223" s="235" t="s">
        <v>89</v>
      </c>
      <c r="AV223" s="14" t="s">
        <v>143</v>
      </c>
      <c r="AW223" s="14" t="s">
        <v>34</v>
      </c>
      <c r="AX223" s="14" t="s">
        <v>87</v>
      </c>
      <c r="AY223" s="235" t="s">
        <v>144</v>
      </c>
    </row>
    <row r="224" spans="1:65" s="2" customFormat="1" ht="24.15" customHeight="1">
      <c r="A224" s="35"/>
      <c r="B224" s="36"/>
      <c r="C224" s="185" t="s">
        <v>355</v>
      </c>
      <c r="D224" s="185" t="s">
        <v>145</v>
      </c>
      <c r="E224" s="186" t="s">
        <v>356</v>
      </c>
      <c r="F224" s="187" t="s">
        <v>357</v>
      </c>
      <c r="G224" s="188" t="s">
        <v>223</v>
      </c>
      <c r="H224" s="189">
        <v>74</v>
      </c>
      <c r="I224" s="190"/>
      <c r="J224" s="191">
        <f>ROUND(I224*H224,2)</f>
        <v>0</v>
      </c>
      <c r="K224" s="187" t="s">
        <v>149</v>
      </c>
      <c r="L224" s="40"/>
      <c r="M224" s="192" t="s">
        <v>1</v>
      </c>
      <c r="N224" s="193" t="s">
        <v>45</v>
      </c>
      <c r="O224" s="72"/>
      <c r="P224" s="194">
        <f>O224*H224</f>
        <v>0</v>
      </c>
      <c r="Q224" s="194">
        <v>0</v>
      </c>
      <c r="R224" s="194">
        <f>Q224*H224</f>
        <v>0</v>
      </c>
      <c r="S224" s="194">
        <v>0</v>
      </c>
      <c r="T224" s="195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6" t="s">
        <v>143</v>
      </c>
      <c r="AT224" s="196" t="s">
        <v>145</v>
      </c>
      <c r="AU224" s="196" t="s">
        <v>89</v>
      </c>
      <c r="AY224" s="18" t="s">
        <v>144</v>
      </c>
      <c r="BE224" s="197">
        <f>IF(N224="základní",J224,0)</f>
        <v>0</v>
      </c>
      <c r="BF224" s="197">
        <f>IF(N224="snížená",J224,0)</f>
        <v>0</v>
      </c>
      <c r="BG224" s="197">
        <f>IF(N224="zákl. přenesená",J224,0)</f>
        <v>0</v>
      </c>
      <c r="BH224" s="197">
        <f>IF(N224="sníž. přenesená",J224,0)</f>
        <v>0</v>
      </c>
      <c r="BI224" s="197">
        <f>IF(N224="nulová",J224,0)</f>
        <v>0</v>
      </c>
      <c r="BJ224" s="18" t="s">
        <v>87</v>
      </c>
      <c r="BK224" s="197">
        <f>ROUND(I224*H224,2)</f>
        <v>0</v>
      </c>
      <c r="BL224" s="18" t="s">
        <v>143</v>
      </c>
      <c r="BM224" s="196" t="s">
        <v>358</v>
      </c>
    </row>
    <row r="225" spans="2:51" s="15" customFormat="1" ht="20.4">
      <c r="B225" s="236"/>
      <c r="C225" s="237"/>
      <c r="D225" s="198" t="s">
        <v>225</v>
      </c>
      <c r="E225" s="238" t="s">
        <v>1</v>
      </c>
      <c r="F225" s="239" t="s">
        <v>254</v>
      </c>
      <c r="G225" s="237"/>
      <c r="H225" s="238" t="s">
        <v>1</v>
      </c>
      <c r="I225" s="240"/>
      <c r="J225" s="237"/>
      <c r="K225" s="237"/>
      <c r="L225" s="241"/>
      <c r="M225" s="242"/>
      <c r="N225" s="243"/>
      <c r="O225" s="243"/>
      <c r="P225" s="243"/>
      <c r="Q225" s="243"/>
      <c r="R225" s="243"/>
      <c r="S225" s="243"/>
      <c r="T225" s="244"/>
      <c r="AT225" s="245" t="s">
        <v>225</v>
      </c>
      <c r="AU225" s="245" t="s">
        <v>89</v>
      </c>
      <c r="AV225" s="15" t="s">
        <v>87</v>
      </c>
      <c r="AW225" s="15" t="s">
        <v>34</v>
      </c>
      <c r="AX225" s="15" t="s">
        <v>80</v>
      </c>
      <c r="AY225" s="245" t="s">
        <v>144</v>
      </c>
    </row>
    <row r="226" spans="2:51" s="13" customFormat="1" ht="10.2">
      <c r="B226" s="214"/>
      <c r="C226" s="215"/>
      <c r="D226" s="198" t="s">
        <v>225</v>
      </c>
      <c r="E226" s="216" t="s">
        <v>1</v>
      </c>
      <c r="F226" s="217" t="s">
        <v>359</v>
      </c>
      <c r="G226" s="215"/>
      <c r="H226" s="218">
        <v>37</v>
      </c>
      <c r="I226" s="219"/>
      <c r="J226" s="215"/>
      <c r="K226" s="215"/>
      <c r="L226" s="220"/>
      <c r="M226" s="221"/>
      <c r="N226" s="222"/>
      <c r="O226" s="222"/>
      <c r="P226" s="222"/>
      <c r="Q226" s="222"/>
      <c r="R226" s="222"/>
      <c r="S226" s="222"/>
      <c r="T226" s="223"/>
      <c r="AT226" s="224" t="s">
        <v>225</v>
      </c>
      <c r="AU226" s="224" t="s">
        <v>89</v>
      </c>
      <c r="AV226" s="13" t="s">
        <v>89</v>
      </c>
      <c r="AW226" s="13" t="s">
        <v>34</v>
      </c>
      <c r="AX226" s="13" t="s">
        <v>80</v>
      </c>
      <c r="AY226" s="224" t="s">
        <v>144</v>
      </c>
    </row>
    <row r="227" spans="2:51" s="13" customFormat="1" ht="10.2">
      <c r="B227" s="214"/>
      <c r="C227" s="215"/>
      <c r="D227" s="198" t="s">
        <v>225</v>
      </c>
      <c r="E227" s="216" t="s">
        <v>1</v>
      </c>
      <c r="F227" s="217" t="s">
        <v>360</v>
      </c>
      <c r="G227" s="215"/>
      <c r="H227" s="218">
        <v>37</v>
      </c>
      <c r="I227" s="219"/>
      <c r="J227" s="215"/>
      <c r="K227" s="215"/>
      <c r="L227" s="220"/>
      <c r="M227" s="221"/>
      <c r="N227" s="222"/>
      <c r="O227" s="222"/>
      <c r="P227" s="222"/>
      <c r="Q227" s="222"/>
      <c r="R227" s="222"/>
      <c r="S227" s="222"/>
      <c r="T227" s="223"/>
      <c r="AT227" s="224" t="s">
        <v>225</v>
      </c>
      <c r="AU227" s="224" t="s">
        <v>89</v>
      </c>
      <c r="AV227" s="13" t="s">
        <v>89</v>
      </c>
      <c r="AW227" s="13" t="s">
        <v>34</v>
      </c>
      <c r="AX227" s="13" t="s">
        <v>80</v>
      </c>
      <c r="AY227" s="224" t="s">
        <v>144</v>
      </c>
    </row>
    <row r="228" spans="2:51" s="14" customFormat="1" ht="10.2">
      <c r="B228" s="225"/>
      <c r="C228" s="226"/>
      <c r="D228" s="198" t="s">
        <v>225</v>
      </c>
      <c r="E228" s="227" t="s">
        <v>1</v>
      </c>
      <c r="F228" s="228" t="s">
        <v>227</v>
      </c>
      <c r="G228" s="226"/>
      <c r="H228" s="229">
        <v>74</v>
      </c>
      <c r="I228" s="230"/>
      <c r="J228" s="226"/>
      <c r="K228" s="226"/>
      <c r="L228" s="231"/>
      <c r="M228" s="232"/>
      <c r="N228" s="233"/>
      <c r="O228" s="233"/>
      <c r="P228" s="233"/>
      <c r="Q228" s="233"/>
      <c r="R228" s="233"/>
      <c r="S228" s="233"/>
      <c r="T228" s="234"/>
      <c r="AT228" s="235" t="s">
        <v>225</v>
      </c>
      <c r="AU228" s="235" t="s">
        <v>89</v>
      </c>
      <c r="AV228" s="14" t="s">
        <v>143</v>
      </c>
      <c r="AW228" s="14" t="s">
        <v>34</v>
      </c>
      <c r="AX228" s="14" t="s">
        <v>87</v>
      </c>
      <c r="AY228" s="235" t="s">
        <v>144</v>
      </c>
    </row>
    <row r="229" spans="1:65" s="2" customFormat="1" ht="33" customHeight="1">
      <c r="A229" s="35"/>
      <c r="B229" s="36"/>
      <c r="C229" s="185" t="s">
        <v>361</v>
      </c>
      <c r="D229" s="185" t="s">
        <v>145</v>
      </c>
      <c r="E229" s="186" t="s">
        <v>362</v>
      </c>
      <c r="F229" s="187" t="s">
        <v>363</v>
      </c>
      <c r="G229" s="188" t="s">
        <v>223</v>
      </c>
      <c r="H229" s="189">
        <v>37</v>
      </c>
      <c r="I229" s="190"/>
      <c r="J229" s="191">
        <f>ROUND(I229*H229,2)</f>
        <v>0</v>
      </c>
      <c r="K229" s="187" t="s">
        <v>149</v>
      </c>
      <c r="L229" s="40"/>
      <c r="M229" s="192" t="s">
        <v>1</v>
      </c>
      <c r="N229" s="193" t="s">
        <v>45</v>
      </c>
      <c r="O229" s="72"/>
      <c r="P229" s="194">
        <f>O229*H229</f>
        <v>0</v>
      </c>
      <c r="Q229" s="194">
        <v>0</v>
      </c>
      <c r="R229" s="194">
        <f>Q229*H229</f>
        <v>0</v>
      </c>
      <c r="S229" s="194">
        <v>0</v>
      </c>
      <c r="T229" s="195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6" t="s">
        <v>143</v>
      </c>
      <c r="AT229" s="196" t="s">
        <v>145</v>
      </c>
      <c r="AU229" s="196" t="s">
        <v>89</v>
      </c>
      <c r="AY229" s="18" t="s">
        <v>144</v>
      </c>
      <c r="BE229" s="197">
        <f>IF(N229="základní",J229,0)</f>
        <v>0</v>
      </c>
      <c r="BF229" s="197">
        <f>IF(N229="snížená",J229,0)</f>
        <v>0</v>
      </c>
      <c r="BG229" s="197">
        <f>IF(N229="zákl. přenesená",J229,0)</f>
        <v>0</v>
      </c>
      <c r="BH229" s="197">
        <f>IF(N229="sníž. přenesená",J229,0)</f>
        <v>0</v>
      </c>
      <c r="BI229" s="197">
        <f>IF(N229="nulová",J229,0)</f>
        <v>0</v>
      </c>
      <c r="BJ229" s="18" t="s">
        <v>87</v>
      </c>
      <c r="BK229" s="197">
        <f>ROUND(I229*H229,2)</f>
        <v>0</v>
      </c>
      <c r="BL229" s="18" t="s">
        <v>143</v>
      </c>
      <c r="BM229" s="196" t="s">
        <v>364</v>
      </c>
    </row>
    <row r="230" spans="2:51" s="15" customFormat="1" ht="20.4">
      <c r="B230" s="236"/>
      <c r="C230" s="237"/>
      <c r="D230" s="198" t="s">
        <v>225</v>
      </c>
      <c r="E230" s="238" t="s">
        <v>1</v>
      </c>
      <c r="F230" s="239" t="s">
        <v>254</v>
      </c>
      <c r="G230" s="237"/>
      <c r="H230" s="238" t="s">
        <v>1</v>
      </c>
      <c r="I230" s="240"/>
      <c r="J230" s="237"/>
      <c r="K230" s="237"/>
      <c r="L230" s="241"/>
      <c r="M230" s="242"/>
      <c r="N230" s="243"/>
      <c r="O230" s="243"/>
      <c r="P230" s="243"/>
      <c r="Q230" s="243"/>
      <c r="R230" s="243"/>
      <c r="S230" s="243"/>
      <c r="T230" s="244"/>
      <c r="AT230" s="245" t="s">
        <v>225</v>
      </c>
      <c r="AU230" s="245" t="s">
        <v>89</v>
      </c>
      <c r="AV230" s="15" t="s">
        <v>87</v>
      </c>
      <c r="AW230" s="15" t="s">
        <v>34</v>
      </c>
      <c r="AX230" s="15" t="s">
        <v>80</v>
      </c>
      <c r="AY230" s="245" t="s">
        <v>144</v>
      </c>
    </row>
    <row r="231" spans="2:51" s="13" customFormat="1" ht="10.2">
      <c r="B231" s="214"/>
      <c r="C231" s="215"/>
      <c r="D231" s="198" t="s">
        <v>225</v>
      </c>
      <c r="E231" s="216" t="s">
        <v>1</v>
      </c>
      <c r="F231" s="217" t="s">
        <v>365</v>
      </c>
      <c r="G231" s="215"/>
      <c r="H231" s="218">
        <v>37</v>
      </c>
      <c r="I231" s="219"/>
      <c r="J231" s="215"/>
      <c r="K231" s="215"/>
      <c r="L231" s="220"/>
      <c r="M231" s="221"/>
      <c r="N231" s="222"/>
      <c r="O231" s="222"/>
      <c r="P231" s="222"/>
      <c r="Q231" s="222"/>
      <c r="R231" s="222"/>
      <c r="S231" s="222"/>
      <c r="T231" s="223"/>
      <c r="AT231" s="224" t="s">
        <v>225</v>
      </c>
      <c r="AU231" s="224" t="s">
        <v>89</v>
      </c>
      <c r="AV231" s="13" t="s">
        <v>89</v>
      </c>
      <c r="AW231" s="13" t="s">
        <v>34</v>
      </c>
      <c r="AX231" s="13" t="s">
        <v>80</v>
      </c>
      <c r="AY231" s="224" t="s">
        <v>144</v>
      </c>
    </row>
    <row r="232" spans="2:51" s="14" customFormat="1" ht="10.2">
      <c r="B232" s="225"/>
      <c r="C232" s="226"/>
      <c r="D232" s="198" t="s">
        <v>225</v>
      </c>
      <c r="E232" s="227" t="s">
        <v>1</v>
      </c>
      <c r="F232" s="228" t="s">
        <v>227</v>
      </c>
      <c r="G232" s="226"/>
      <c r="H232" s="229">
        <v>37</v>
      </c>
      <c r="I232" s="230"/>
      <c r="J232" s="226"/>
      <c r="K232" s="226"/>
      <c r="L232" s="231"/>
      <c r="M232" s="232"/>
      <c r="N232" s="233"/>
      <c r="O232" s="233"/>
      <c r="P232" s="233"/>
      <c r="Q232" s="233"/>
      <c r="R232" s="233"/>
      <c r="S232" s="233"/>
      <c r="T232" s="234"/>
      <c r="AT232" s="235" t="s">
        <v>225</v>
      </c>
      <c r="AU232" s="235" t="s">
        <v>89</v>
      </c>
      <c r="AV232" s="14" t="s">
        <v>143</v>
      </c>
      <c r="AW232" s="14" t="s">
        <v>34</v>
      </c>
      <c r="AX232" s="14" t="s">
        <v>87</v>
      </c>
      <c r="AY232" s="235" t="s">
        <v>144</v>
      </c>
    </row>
    <row r="233" spans="1:65" s="2" customFormat="1" ht="24.15" customHeight="1">
      <c r="A233" s="35"/>
      <c r="B233" s="36"/>
      <c r="C233" s="185" t="s">
        <v>366</v>
      </c>
      <c r="D233" s="185" t="s">
        <v>145</v>
      </c>
      <c r="E233" s="186" t="s">
        <v>367</v>
      </c>
      <c r="F233" s="187" t="s">
        <v>368</v>
      </c>
      <c r="G233" s="188" t="s">
        <v>223</v>
      </c>
      <c r="H233" s="189">
        <v>37</v>
      </c>
      <c r="I233" s="190"/>
      <c r="J233" s="191">
        <f>ROUND(I233*H233,2)</f>
        <v>0</v>
      </c>
      <c r="K233" s="187" t="s">
        <v>149</v>
      </c>
      <c r="L233" s="40"/>
      <c r="M233" s="192" t="s">
        <v>1</v>
      </c>
      <c r="N233" s="193" t="s">
        <v>45</v>
      </c>
      <c r="O233" s="72"/>
      <c r="P233" s="194">
        <f>O233*H233</f>
        <v>0</v>
      </c>
      <c r="Q233" s="194">
        <v>0</v>
      </c>
      <c r="R233" s="194">
        <f>Q233*H233</f>
        <v>0</v>
      </c>
      <c r="S233" s="194">
        <v>0</v>
      </c>
      <c r="T233" s="195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6" t="s">
        <v>143</v>
      </c>
      <c r="AT233" s="196" t="s">
        <v>145</v>
      </c>
      <c r="AU233" s="196" t="s">
        <v>89</v>
      </c>
      <c r="AY233" s="18" t="s">
        <v>144</v>
      </c>
      <c r="BE233" s="197">
        <f>IF(N233="základní",J233,0)</f>
        <v>0</v>
      </c>
      <c r="BF233" s="197">
        <f>IF(N233="snížená",J233,0)</f>
        <v>0</v>
      </c>
      <c r="BG233" s="197">
        <f>IF(N233="zákl. přenesená",J233,0)</f>
        <v>0</v>
      </c>
      <c r="BH233" s="197">
        <f>IF(N233="sníž. přenesená",J233,0)</f>
        <v>0</v>
      </c>
      <c r="BI233" s="197">
        <f>IF(N233="nulová",J233,0)</f>
        <v>0</v>
      </c>
      <c r="BJ233" s="18" t="s">
        <v>87</v>
      </c>
      <c r="BK233" s="197">
        <f>ROUND(I233*H233,2)</f>
        <v>0</v>
      </c>
      <c r="BL233" s="18" t="s">
        <v>143</v>
      </c>
      <c r="BM233" s="196" t="s">
        <v>369</v>
      </c>
    </row>
    <row r="234" spans="2:51" s="15" customFormat="1" ht="20.4">
      <c r="B234" s="236"/>
      <c r="C234" s="237"/>
      <c r="D234" s="198" t="s">
        <v>225</v>
      </c>
      <c r="E234" s="238" t="s">
        <v>1</v>
      </c>
      <c r="F234" s="239" t="s">
        <v>254</v>
      </c>
      <c r="G234" s="237"/>
      <c r="H234" s="238" t="s">
        <v>1</v>
      </c>
      <c r="I234" s="240"/>
      <c r="J234" s="237"/>
      <c r="K234" s="237"/>
      <c r="L234" s="241"/>
      <c r="M234" s="242"/>
      <c r="N234" s="243"/>
      <c r="O234" s="243"/>
      <c r="P234" s="243"/>
      <c r="Q234" s="243"/>
      <c r="R234" s="243"/>
      <c r="S234" s="243"/>
      <c r="T234" s="244"/>
      <c r="AT234" s="245" t="s">
        <v>225</v>
      </c>
      <c r="AU234" s="245" t="s">
        <v>89</v>
      </c>
      <c r="AV234" s="15" t="s">
        <v>87</v>
      </c>
      <c r="AW234" s="15" t="s">
        <v>34</v>
      </c>
      <c r="AX234" s="15" t="s">
        <v>80</v>
      </c>
      <c r="AY234" s="245" t="s">
        <v>144</v>
      </c>
    </row>
    <row r="235" spans="2:51" s="13" customFormat="1" ht="10.2">
      <c r="B235" s="214"/>
      <c r="C235" s="215"/>
      <c r="D235" s="198" t="s">
        <v>225</v>
      </c>
      <c r="E235" s="216" t="s">
        <v>1</v>
      </c>
      <c r="F235" s="217" t="s">
        <v>370</v>
      </c>
      <c r="G235" s="215"/>
      <c r="H235" s="218">
        <v>37</v>
      </c>
      <c r="I235" s="219"/>
      <c r="J235" s="215"/>
      <c r="K235" s="215"/>
      <c r="L235" s="220"/>
      <c r="M235" s="221"/>
      <c r="N235" s="222"/>
      <c r="O235" s="222"/>
      <c r="P235" s="222"/>
      <c r="Q235" s="222"/>
      <c r="R235" s="222"/>
      <c r="S235" s="222"/>
      <c r="T235" s="223"/>
      <c r="AT235" s="224" t="s">
        <v>225</v>
      </c>
      <c r="AU235" s="224" t="s">
        <v>89</v>
      </c>
      <c r="AV235" s="13" t="s">
        <v>89</v>
      </c>
      <c r="AW235" s="13" t="s">
        <v>34</v>
      </c>
      <c r="AX235" s="13" t="s">
        <v>80</v>
      </c>
      <c r="AY235" s="224" t="s">
        <v>144</v>
      </c>
    </row>
    <row r="236" spans="2:51" s="14" customFormat="1" ht="10.2">
      <c r="B236" s="225"/>
      <c r="C236" s="226"/>
      <c r="D236" s="198" t="s">
        <v>225</v>
      </c>
      <c r="E236" s="227" t="s">
        <v>1</v>
      </c>
      <c r="F236" s="228" t="s">
        <v>227</v>
      </c>
      <c r="G236" s="226"/>
      <c r="H236" s="229">
        <v>37</v>
      </c>
      <c r="I236" s="230"/>
      <c r="J236" s="226"/>
      <c r="K236" s="226"/>
      <c r="L236" s="231"/>
      <c r="M236" s="232"/>
      <c r="N236" s="233"/>
      <c r="O236" s="233"/>
      <c r="P236" s="233"/>
      <c r="Q236" s="233"/>
      <c r="R236" s="233"/>
      <c r="S236" s="233"/>
      <c r="T236" s="234"/>
      <c r="AT236" s="235" t="s">
        <v>225</v>
      </c>
      <c r="AU236" s="235" t="s">
        <v>89</v>
      </c>
      <c r="AV236" s="14" t="s">
        <v>143</v>
      </c>
      <c r="AW236" s="14" t="s">
        <v>34</v>
      </c>
      <c r="AX236" s="14" t="s">
        <v>87</v>
      </c>
      <c r="AY236" s="235" t="s">
        <v>144</v>
      </c>
    </row>
    <row r="237" spans="1:65" s="2" customFormat="1" ht="21.75" customHeight="1">
      <c r="A237" s="35"/>
      <c r="B237" s="36"/>
      <c r="C237" s="185" t="s">
        <v>371</v>
      </c>
      <c r="D237" s="185" t="s">
        <v>145</v>
      </c>
      <c r="E237" s="186" t="s">
        <v>372</v>
      </c>
      <c r="F237" s="187" t="s">
        <v>373</v>
      </c>
      <c r="G237" s="188" t="s">
        <v>223</v>
      </c>
      <c r="H237" s="189">
        <v>2.5</v>
      </c>
      <c r="I237" s="190"/>
      <c r="J237" s="191">
        <f>ROUND(I237*H237,2)</f>
        <v>0</v>
      </c>
      <c r="K237" s="187" t="s">
        <v>149</v>
      </c>
      <c r="L237" s="40"/>
      <c r="M237" s="192" t="s">
        <v>1</v>
      </c>
      <c r="N237" s="193" t="s">
        <v>45</v>
      </c>
      <c r="O237" s="72"/>
      <c r="P237" s="194">
        <f>O237*H237</f>
        <v>0</v>
      </c>
      <c r="Q237" s="194">
        <v>0</v>
      </c>
      <c r="R237" s="194">
        <f>Q237*H237</f>
        <v>0</v>
      </c>
      <c r="S237" s="194">
        <v>0</v>
      </c>
      <c r="T237" s="195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96" t="s">
        <v>143</v>
      </c>
      <c r="AT237" s="196" t="s">
        <v>145</v>
      </c>
      <c r="AU237" s="196" t="s">
        <v>89</v>
      </c>
      <c r="AY237" s="18" t="s">
        <v>144</v>
      </c>
      <c r="BE237" s="197">
        <f>IF(N237="základní",J237,0)</f>
        <v>0</v>
      </c>
      <c r="BF237" s="197">
        <f>IF(N237="snížená",J237,0)</f>
        <v>0</v>
      </c>
      <c r="BG237" s="197">
        <f>IF(N237="zákl. přenesená",J237,0)</f>
        <v>0</v>
      </c>
      <c r="BH237" s="197">
        <f>IF(N237="sníž. přenesená",J237,0)</f>
        <v>0</v>
      </c>
      <c r="BI237" s="197">
        <f>IF(N237="nulová",J237,0)</f>
        <v>0</v>
      </c>
      <c r="BJ237" s="18" t="s">
        <v>87</v>
      </c>
      <c r="BK237" s="197">
        <f>ROUND(I237*H237,2)</f>
        <v>0</v>
      </c>
      <c r="BL237" s="18" t="s">
        <v>143</v>
      </c>
      <c r="BM237" s="196" t="s">
        <v>374</v>
      </c>
    </row>
    <row r="238" spans="2:51" s="15" customFormat="1" ht="10.2">
      <c r="B238" s="236"/>
      <c r="C238" s="237"/>
      <c r="D238" s="198" t="s">
        <v>225</v>
      </c>
      <c r="E238" s="238" t="s">
        <v>1</v>
      </c>
      <c r="F238" s="239" t="s">
        <v>248</v>
      </c>
      <c r="G238" s="237"/>
      <c r="H238" s="238" t="s">
        <v>1</v>
      </c>
      <c r="I238" s="240"/>
      <c r="J238" s="237"/>
      <c r="K238" s="237"/>
      <c r="L238" s="241"/>
      <c r="M238" s="242"/>
      <c r="N238" s="243"/>
      <c r="O238" s="243"/>
      <c r="P238" s="243"/>
      <c r="Q238" s="243"/>
      <c r="R238" s="243"/>
      <c r="S238" s="243"/>
      <c r="T238" s="244"/>
      <c r="AT238" s="245" t="s">
        <v>225</v>
      </c>
      <c r="AU238" s="245" t="s">
        <v>89</v>
      </c>
      <c r="AV238" s="15" t="s">
        <v>87</v>
      </c>
      <c r="AW238" s="15" t="s">
        <v>34</v>
      </c>
      <c r="AX238" s="15" t="s">
        <v>80</v>
      </c>
      <c r="AY238" s="245" t="s">
        <v>144</v>
      </c>
    </row>
    <row r="239" spans="2:51" s="13" customFormat="1" ht="10.2">
      <c r="B239" s="214"/>
      <c r="C239" s="215"/>
      <c r="D239" s="198" t="s">
        <v>225</v>
      </c>
      <c r="E239" s="216" t="s">
        <v>1</v>
      </c>
      <c r="F239" s="217" t="s">
        <v>375</v>
      </c>
      <c r="G239" s="215"/>
      <c r="H239" s="218">
        <v>2.5</v>
      </c>
      <c r="I239" s="219"/>
      <c r="J239" s="215"/>
      <c r="K239" s="215"/>
      <c r="L239" s="220"/>
      <c r="M239" s="221"/>
      <c r="N239" s="222"/>
      <c r="O239" s="222"/>
      <c r="P239" s="222"/>
      <c r="Q239" s="222"/>
      <c r="R239" s="222"/>
      <c r="S239" s="222"/>
      <c r="T239" s="223"/>
      <c r="AT239" s="224" t="s">
        <v>225</v>
      </c>
      <c r="AU239" s="224" t="s">
        <v>89</v>
      </c>
      <c r="AV239" s="13" t="s">
        <v>89</v>
      </c>
      <c r="AW239" s="13" t="s">
        <v>34</v>
      </c>
      <c r="AX239" s="13" t="s">
        <v>80</v>
      </c>
      <c r="AY239" s="224" t="s">
        <v>144</v>
      </c>
    </row>
    <row r="240" spans="2:51" s="14" customFormat="1" ht="10.2">
      <c r="B240" s="225"/>
      <c r="C240" s="226"/>
      <c r="D240" s="198" t="s">
        <v>225</v>
      </c>
      <c r="E240" s="227" t="s">
        <v>1</v>
      </c>
      <c r="F240" s="228" t="s">
        <v>227</v>
      </c>
      <c r="G240" s="226"/>
      <c r="H240" s="229">
        <v>2.5</v>
      </c>
      <c r="I240" s="230"/>
      <c r="J240" s="226"/>
      <c r="K240" s="226"/>
      <c r="L240" s="231"/>
      <c r="M240" s="232"/>
      <c r="N240" s="233"/>
      <c r="O240" s="233"/>
      <c r="P240" s="233"/>
      <c r="Q240" s="233"/>
      <c r="R240" s="233"/>
      <c r="S240" s="233"/>
      <c r="T240" s="234"/>
      <c r="AT240" s="235" t="s">
        <v>225</v>
      </c>
      <c r="AU240" s="235" t="s">
        <v>89</v>
      </c>
      <c r="AV240" s="14" t="s">
        <v>143</v>
      </c>
      <c r="AW240" s="14" t="s">
        <v>34</v>
      </c>
      <c r="AX240" s="14" t="s">
        <v>87</v>
      </c>
      <c r="AY240" s="235" t="s">
        <v>144</v>
      </c>
    </row>
    <row r="241" spans="1:65" s="2" customFormat="1" ht="24.15" customHeight="1">
      <c r="A241" s="35"/>
      <c r="B241" s="36"/>
      <c r="C241" s="185" t="s">
        <v>376</v>
      </c>
      <c r="D241" s="185" t="s">
        <v>145</v>
      </c>
      <c r="E241" s="186" t="s">
        <v>377</v>
      </c>
      <c r="F241" s="187" t="s">
        <v>378</v>
      </c>
      <c r="G241" s="188" t="s">
        <v>223</v>
      </c>
      <c r="H241" s="189">
        <v>471</v>
      </c>
      <c r="I241" s="190"/>
      <c r="J241" s="191">
        <f>ROUND(I241*H241,2)</f>
        <v>0</v>
      </c>
      <c r="K241" s="187" t="s">
        <v>149</v>
      </c>
      <c r="L241" s="40"/>
      <c r="M241" s="192" t="s">
        <v>1</v>
      </c>
      <c r="N241" s="193" t="s">
        <v>45</v>
      </c>
      <c r="O241" s="72"/>
      <c r="P241" s="194">
        <f>O241*H241</f>
        <v>0</v>
      </c>
      <c r="Q241" s="194">
        <v>0.08425</v>
      </c>
      <c r="R241" s="194">
        <f>Q241*H241</f>
        <v>39.68175</v>
      </c>
      <c r="S241" s="194">
        <v>0</v>
      </c>
      <c r="T241" s="195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6" t="s">
        <v>143</v>
      </c>
      <c r="AT241" s="196" t="s">
        <v>145</v>
      </c>
      <c r="AU241" s="196" t="s">
        <v>89</v>
      </c>
      <c r="AY241" s="18" t="s">
        <v>144</v>
      </c>
      <c r="BE241" s="197">
        <f>IF(N241="základní",J241,0)</f>
        <v>0</v>
      </c>
      <c r="BF241" s="197">
        <f>IF(N241="snížená",J241,0)</f>
        <v>0</v>
      </c>
      <c r="BG241" s="197">
        <f>IF(N241="zákl. přenesená",J241,0)</f>
        <v>0</v>
      </c>
      <c r="BH241" s="197">
        <f>IF(N241="sníž. přenesená",J241,0)</f>
        <v>0</v>
      </c>
      <c r="BI241" s="197">
        <f>IF(N241="nulová",J241,0)</f>
        <v>0</v>
      </c>
      <c r="BJ241" s="18" t="s">
        <v>87</v>
      </c>
      <c r="BK241" s="197">
        <f>ROUND(I241*H241,2)</f>
        <v>0</v>
      </c>
      <c r="BL241" s="18" t="s">
        <v>143</v>
      </c>
      <c r="BM241" s="196" t="s">
        <v>379</v>
      </c>
    </row>
    <row r="242" spans="2:51" s="15" customFormat="1" ht="10.2">
      <c r="B242" s="236"/>
      <c r="C242" s="237"/>
      <c r="D242" s="198" t="s">
        <v>225</v>
      </c>
      <c r="E242" s="238" t="s">
        <v>1</v>
      </c>
      <c r="F242" s="239" t="s">
        <v>347</v>
      </c>
      <c r="G242" s="237"/>
      <c r="H242" s="238" t="s">
        <v>1</v>
      </c>
      <c r="I242" s="240"/>
      <c r="J242" s="237"/>
      <c r="K242" s="237"/>
      <c r="L242" s="241"/>
      <c r="M242" s="242"/>
      <c r="N242" s="243"/>
      <c r="O242" s="243"/>
      <c r="P242" s="243"/>
      <c r="Q242" s="243"/>
      <c r="R242" s="243"/>
      <c r="S242" s="243"/>
      <c r="T242" s="244"/>
      <c r="AT242" s="245" t="s">
        <v>225</v>
      </c>
      <c r="AU242" s="245" t="s">
        <v>89</v>
      </c>
      <c r="AV242" s="15" t="s">
        <v>87</v>
      </c>
      <c r="AW242" s="15" t="s">
        <v>34</v>
      </c>
      <c r="AX242" s="15" t="s">
        <v>80</v>
      </c>
      <c r="AY242" s="245" t="s">
        <v>144</v>
      </c>
    </row>
    <row r="243" spans="2:51" s="13" customFormat="1" ht="10.2">
      <c r="B243" s="214"/>
      <c r="C243" s="215"/>
      <c r="D243" s="198" t="s">
        <v>225</v>
      </c>
      <c r="E243" s="216" t="s">
        <v>1</v>
      </c>
      <c r="F243" s="217" t="s">
        <v>348</v>
      </c>
      <c r="G243" s="215"/>
      <c r="H243" s="218">
        <v>471</v>
      </c>
      <c r="I243" s="219"/>
      <c r="J243" s="215"/>
      <c r="K243" s="215"/>
      <c r="L243" s="220"/>
      <c r="M243" s="221"/>
      <c r="N243" s="222"/>
      <c r="O243" s="222"/>
      <c r="P243" s="222"/>
      <c r="Q243" s="222"/>
      <c r="R243" s="222"/>
      <c r="S243" s="222"/>
      <c r="T243" s="223"/>
      <c r="AT243" s="224" t="s">
        <v>225</v>
      </c>
      <c r="AU243" s="224" t="s">
        <v>89</v>
      </c>
      <c r="AV243" s="13" t="s">
        <v>89</v>
      </c>
      <c r="AW243" s="13" t="s">
        <v>34</v>
      </c>
      <c r="AX243" s="13" t="s">
        <v>80</v>
      </c>
      <c r="AY243" s="224" t="s">
        <v>144</v>
      </c>
    </row>
    <row r="244" spans="2:51" s="14" customFormat="1" ht="10.2">
      <c r="B244" s="225"/>
      <c r="C244" s="226"/>
      <c r="D244" s="198" t="s">
        <v>225</v>
      </c>
      <c r="E244" s="227" t="s">
        <v>1</v>
      </c>
      <c r="F244" s="228" t="s">
        <v>227</v>
      </c>
      <c r="G244" s="226"/>
      <c r="H244" s="229">
        <v>471</v>
      </c>
      <c r="I244" s="230"/>
      <c r="J244" s="226"/>
      <c r="K244" s="226"/>
      <c r="L244" s="231"/>
      <c r="M244" s="232"/>
      <c r="N244" s="233"/>
      <c r="O244" s="233"/>
      <c r="P244" s="233"/>
      <c r="Q244" s="233"/>
      <c r="R244" s="233"/>
      <c r="S244" s="233"/>
      <c r="T244" s="234"/>
      <c r="AT244" s="235" t="s">
        <v>225</v>
      </c>
      <c r="AU244" s="235" t="s">
        <v>89</v>
      </c>
      <c r="AV244" s="14" t="s">
        <v>143</v>
      </c>
      <c r="AW244" s="14" t="s">
        <v>34</v>
      </c>
      <c r="AX244" s="14" t="s">
        <v>87</v>
      </c>
      <c r="AY244" s="235" t="s">
        <v>144</v>
      </c>
    </row>
    <row r="245" spans="1:65" s="2" customFormat="1" ht="21.75" customHeight="1">
      <c r="A245" s="35"/>
      <c r="B245" s="36"/>
      <c r="C245" s="246" t="s">
        <v>380</v>
      </c>
      <c r="D245" s="246" t="s">
        <v>337</v>
      </c>
      <c r="E245" s="247" t="s">
        <v>381</v>
      </c>
      <c r="F245" s="248" t="s">
        <v>382</v>
      </c>
      <c r="G245" s="249" t="s">
        <v>223</v>
      </c>
      <c r="H245" s="250">
        <v>475.71</v>
      </c>
      <c r="I245" s="251"/>
      <c r="J245" s="252">
        <f>ROUND(I245*H245,2)</f>
        <v>0</v>
      </c>
      <c r="K245" s="248" t="s">
        <v>149</v>
      </c>
      <c r="L245" s="253"/>
      <c r="M245" s="254" t="s">
        <v>1</v>
      </c>
      <c r="N245" s="255" t="s">
        <v>45</v>
      </c>
      <c r="O245" s="72"/>
      <c r="P245" s="194">
        <f>O245*H245</f>
        <v>0</v>
      </c>
      <c r="Q245" s="194">
        <v>0.131</v>
      </c>
      <c r="R245" s="194">
        <f>Q245*H245</f>
        <v>62.31801</v>
      </c>
      <c r="S245" s="194">
        <v>0</v>
      </c>
      <c r="T245" s="195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96" t="s">
        <v>183</v>
      </c>
      <c r="AT245" s="196" t="s">
        <v>337</v>
      </c>
      <c r="AU245" s="196" t="s">
        <v>89</v>
      </c>
      <c r="AY245" s="18" t="s">
        <v>144</v>
      </c>
      <c r="BE245" s="197">
        <f>IF(N245="základní",J245,0)</f>
        <v>0</v>
      </c>
      <c r="BF245" s="197">
        <f>IF(N245="snížená",J245,0)</f>
        <v>0</v>
      </c>
      <c r="BG245" s="197">
        <f>IF(N245="zákl. přenesená",J245,0)</f>
        <v>0</v>
      </c>
      <c r="BH245" s="197">
        <f>IF(N245="sníž. přenesená",J245,0)</f>
        <v>0</v>
      </c>
      <c r="BI245" s="197">
        <f>IF(N245="nulová",J245,0)</f>
        <v>0</v>
      </c>
      <c r="BJ245" s="18" t="s">
        <v>87</v>
      </c>
      <c r="BK245" s="197">
        <f>ROUND(I245*H245,2)</f>
        <v>0</v>
      </c>
      <c r="BL245" s="18" t="s">
        <v>143</v>
      </c>
      <c r="BM245" s="196" t="s">
        <v>383</v>
      </c>
    </row>
    <row r="246" spans="2:51" s="13" customFormat="1" ht="10.2">
      <c r="B246" s="214"/>
      <c r="C246" s="215"/>
      <c r="D246" s="198" t="s">
        <v>225</v>
      </c>
      <c r="E246" s="216" t="s">
        <v>1</v>
      </c>
      <c r="F246" s="217" t="s">
        <v>384</v>
      </c>
      <c r="G246" s="215"/>
      <c r="H246" s="218">
        <v>475.71</v>
      </c>
      <c r="I246" s="219"/>
      <c r="J246" s="215"/>
      <c r="K246" s="215"/>
      <c r="L246" s="220"/>
      <c r="M246" s="221"/>
      <c r="N246" s="222"/>
      <c r="O246" s="222"/>
      <c r="P246" s="222"/>
      <c r="Q246" s="222"/>
      <c r="R246" s="222"/>
      <c r="S246" s="222"/>
      <c r="T246" s="223"/>
      <c r="AT246" s="224" t="s">
        <v>225</v>
      </c>
      <c r="AU246" s="224" t="s">
        <v>89</v>
      </c>
      <c r="AV246" s="13" t="s">
        <v>89</v>
      </c>
      <c r="AW246" s="13" t="s">
        <v>34</v>
      </c>
      <c r="AX246" s="13" t="s">
        <v>80</v>
      </c>
      <c r="AY246" s="224" t="s">
        <v>144</v>
      </c>
    </row>
    <row r="247" spans="2:51" s="14" customFormat="1" ht="10.2">
      <c r="B247" s="225"/>
      <c r="C247" s="226"/>
      <c r="D247" s="198" t="s">
        <v>225</v>
      </c>
      <c r="E247" s="227" t="s">
        <v>1</v>
      </c>
      <c r="F247" s="228" t="s">
        <v>227</v>
      </c>
      <c r="G247" s="226"/>
      <c r="H247" s="229">
        <v>475.71</v>
      </c>
      <c r="I247" s="230"/>
      <c r="J247" s="226"/>
      <c r="K247" s="226"/>
      <c r="L247" s="231"/>
      <c r="M247" s="232"/>
      <c r="N247" s="233"/>
      <c r="O247" s="233"/>
      <c r="P247" s="233"/>
      <c r="Q247" s="233"/>
      <c r="R247" s="233"/>
      <c r="S247" s="233"/>
      <c r="T247" s="234"/>
      <c r="AT247" s="235" t="s">
        <v>225</v>
      </c>
      <c r="AU247" s="235" t="s">
        <v>89</v>
      </c>
      <c r="AV247" s="14" t="s">
        <v>143</v>
      </c>
      <c r="AW247" s="14" t="s">
        <v>34</v>
      </c>
      <c r="AX247" s="14" t="s">
        <v>87</v>
      </c>
      <c r="AY247" s="235" t="s">
        <v>144</v>
      </c>
    </row>
    <row r="248" spans="1:65" s="2" customFormat="1" ht="24.15" customHeight="1">
      <c r="A248" s="35"/>
      <c r="B248" s="36"/>
      <c r="C248" s="185" t="s">
        <v>385</v>
      </c>
      <c r="D248" s="185" t="s">
        <v>145</v>
      </c>
      <c r="E248" s="186" t="s">
        <v>386</v>
      </c>
      <c r="F248" s="187" t="s">
        <v>387</v>
      </c>
      <c r="G248" s="188" t="s">
        <v>223</v>
      </c>
      <c r="H248" s="189">
        <v>427.4</v>
      </c>
      <c r="I248" s="190"/>
      <c r="J248" s="191">
        <f>ROUND(I248*H248,2)</f>
        <v>0</v>
      </c>
      <c r="K248" s="187" t="s">
        <v>149</v>
      </c>
      <c r="L248" s="40"/>
      <c r="M248" s="192" t="s">
        <v>1</v>
      </c>
      <c r="N248" s="193" t="s">
        <v>45</v>
      </c>
      <c r="O248" s="72"/>
      <c r="P248" s="194">
        <f>O248*H248</f>
        <v>0</v>
      </c>
      <c r="Q248" s="194">
        <v>0.08565</v>
      </c>
      <c r="R248" s="194">
        <f>Q248*H248</f>
        <v>36.60681</v>
      </c>
      <c r="S248" s="194">
        <v>0</v>
      </c>
      <c r="T248" s="195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96" t="s">
        <v>143</v>
      </c>
      <c r="AT248" s="196" t="s">
        <v>145</v>
      </c>
      <c r="AU248" s="196" t="s">
        <v>89</v>
      </c>
      <c r="AY248" s="18" t="s">
        <v>144</v>
      </c>
      <c r="BE248" s="197">
        <f>IF(N248="základní",J248,0)</f>
        <v>0</v>
      </c>
      <c r="BF248" s="197">
        <f>IF(N248="snížená",J248,0)</f>
        <v>0</v>
      </c>
      <c r="BG248" s="197">
        <f>IF(N248="zákl. přenesená",J248,0)</f>
        <v>0</v>
      </c>
      <c r="BH248" s="197">
        <f>IF(N248="sníž. přenesená",J248,0)</f>
        <v>0</v>
      </c>
      <c r="BI248" s="197">
        <f>IF(N248="nulová",J248,0)</f>
        <v>0</v>
      </c>
      <c r="BJ248" s="18" t="s">
        <v>87</v>
      </c>
      <c r="BK248" s="197">
        <f>ROUND(I248*H248,2)</f>
        <v>0</v>
      </c>
      <c r="BL248" s="18" t="s">
        <v>143</v>
      </c>
      <c r="BM248" s="196" t="s">
        <v>388</v>
      </c>
    </row>
    <row r="249" spans="2:51" s="15" customFormat="1" ht="20.4">
      <c r="B249" s="236"/>
      <c r="C249" s="237"/>
      <c r="D249" s="198" t="s">
        <v>225</v>
      </c>
      <c r="E249" s="238" t="s">
        <v>1</v>
      </c>
      <c r="F249" s="239" t="s">
        <v>389</v>
      </c>
      <c r="G249" s="237"/>
      <c r="H249" s="238" t="s">
        <v>1</v>
      </c>
      <c r="I249" s="240"/>
      <c r="J249" s="237"/>
      <c r="K249" s="237"/>
      <c r="L249" s="241"/>
      <c r="M249" s="242"/>
      <c r="N249" s="243"/>
      <c r="O249" s="243"/>
      <c r="P249" s="243"/>
      <c r="Q249" s="243"/>
      <c r="R249" s="243"/>
      <c r="S249" s="243"/>
      <c r="T249" s="244"/>
      <c r="AT249" s="245" t="s">
        <v>225</v>
      </c>
      <c r="AU249" s="245" t="s">
        <v>89</v>
      </c>
      <c r="AV249" s="15" t="s">
        <v>87</v>
      </c>
      <c r="AW249" s="15" t="s">
        <v>34</v>
      </c>
      <c r="AX249" s="15" t="s">
        <v>80</v>
      </c>
      <c r="AY249" s="245" t="s">
        <v>144</v>
      </c>
    </row>
    <row r="250" spans="2:51" s="13" customFormat="1" ht="10.2">
      <c r="B250" s="214"/>
      <c r="C250" s="215"/>
      <c r="D250" s="198" t="s">
        <v>225</v>
      </c>
      <c r="E250" s="216" t="s">
        <v>1</v>
      </c>
      <c r="F250" s="217" t="s">
        <v>351</v>
      </c>
      <c r="G250" s="215"/>
      <c r="H250" s="218">
        <v>268.3</v>
      </c>
      <c r="I250" s="219"/>
      <c r="J250" s="215"/>
      <c r="K250" s="215"/>
      <c r="L250" s="220"/>
      <c r="M250" s="221"/>
      <c r="N250" s="222"/>
      <c r="O250" s="222"/>
      <c r="P250" s="222"/>
      <c r="Q250" s="222"/>
      <c r="R250" s="222"/>
      <c r="S250" s="222"/>
      <c r="T250" s="223"/>
      <c r="AT250" s="224" t="s">
        <v>225</v>
      </c>
      <c r="AU250" s="224" t="s">
        <v>89</v>
      </c>
      <c r="AV250" s="13" t="s">
        <v>89</v>
      </c>
      <c r="AW250" s="13" t="s">
        <v>34</v>
      </c>
      <c r="AX250" s="13" t="s">
        <v>80</v>
      </c>
      <c r="AY250" s="224" t="s">
        <v>144</v>
      </c>
    </row>
    <row r="251" spans="2:51" s="13" customFormat="1" ht="10.2">
      <c r="B251" s="214"/>
      <c r="C251" s="215"/>
      <c r="D251" s="198" t="s">
        <v>225</v>
      </c>
      <c r="E251" s="216" t="s">
        <v>1</v>
      </c>
      <c r="F251" s="217" t="s">
        <v>352</v>
      </c>
      <c r="G251" s="215"/>
      <c r="H251" s="218">
        <v>51.6</v>
      </c>
      <c r="I251" s="219"/>
      <c r="J251" s="215"/>
      <c r="K251" s="215"/>
      <c r="L251" s="220"/>
      <c r="M251" s="221"/>
      <c r="N251" s="222"/>
      <c r="O251" s="222"/>
      <c r="P251" s="222"/>
      <c r="Q251" s="222"/>
      <c r="R251" s="222"/>
      <c r="S251" s="222"/>
      <c r="T251" s="223"/>
      <c r="AT251" s="224" t="s">
        <v>225</v>
      </c>
      <c r="AU251" s="224" t="s">
        <v>89</v>
      </c>
      <c r="AV251" s="13" t="s">
        <v>89</v>
      </c>
      <c r="AW251" s="13" t="s">
        <v>34</v>
      </c>
      <c r="AX251" s="13" t="s">
        <v>80</v>
      </c>
      <c r="AY251" s="224" t="s">
        <v>144</v>
      </c>
    </row>
    <row r="252" spans="2:51" s="13" customFormat="1" ht="10.2">
      <c r="B252" s="214"/>
      <c r="C252" s="215"/>
      <c r="D252" s="198" t="s">
        <v>225</v>
      </c>
      <c r="E252" s="216" t="s">
        <v>1</v>
      </c>
      <c r="F252" s="217" t="s">
        <v>353</v>
      </c>
      <c r="G252" s="215"/>
      <c r="H252" s="218">
        <v>46.9</v>
      </c>
      <c r="I252" s="219"/>
      <c r="J252" s="215"/>
      <c r="K252" s="215"/>
      <c r="L252" s="220"/>
      <c r="M252" s="221"/>
      <c r="N252" s="222"/>
      <c r="O252" s="222"/>
      <c r="P252" s="222"/>
      <c r="Q252" s="222"/>
      <c r="R252" s="222"/>
      <c r="S252" s="222"/>
      <c r="T252" s="223"/>
      <c r="AT252" s="224" t="s">
        <v>225</v>
      </c>
      <c r="AU252" s="224" t="s">
        <v>89</v>
      </c>
      <c r="AV252" s="13" t="s">
        <v>89</v>
      </c>
      <c r="AW252" s="13" t="s">
        <v>34</v>
      </c>
      <c r="AX252" s="13" t="s">
        <v>80</v>
      </c>
      <c r="AY252" s="224" t="s">
        <v>144</v>
      </c>
    </row>
    <row r="253" spans="2:51" s="13" customFormat="1" ht="10.2">
      <c r="B253" s="214"/>
      <c r="C253" s="215"/>
      <c r="D253" s="198" t="s">
        <v>225</v>
      </c>
      <c r="E253" s="216" t="s">
        <v>1</v>
      </c>
      <c r="F253" s="217" t="s">
        <v>354</v>
      </c>
      <c r="G253" s="215"/>
      <c r="H253" s="218">
        <v>10.6</v>
      </c>
      <c r="I253" s="219"/>
      <c r="J253" s="215"/>
      <c r="K253" s="215"/>
      <c r="L253" s="220"/>
      <c r="M253" s="221"/>
      <c r="N253" s="222"/>
      <c r="O253" s="222"/>
      <c r="P253" s="222"/>
      <c r="Q253" s="222"/>
      <c r="R253" s="222"/>
      <c r="S253" s="222"/>
      <c r="T253" s="223"/>
      <c r="AT253" s="224" t="s">
        <v>225</v>
      </c>
      <c r="AU253" s="224" t="s">
        <v>89</v>
      </c>
      <c r="AV253" s="13" t="s">
        <v>89</v>
      </c>
      <c r="AW253" s="13" t="s">
        <v>34</v>
      </c>
      <c r="AX253" s="13" t="s">
        <v>80</v>
      </c>
      <c r="AY253" s="224" t="s">
        <v>144</v>
      </c>
    </row>
    <row r="254" spans="2:51" s="16" customFormat="1" ht="10.2">
      <c r="B254" s="256"/>
      <c r="C254" s="257"/>
      <c r="D254" s="198" t="s">
        <v>225</v>
      </c>
      <c r="E254" s="258" t="s">
        <v>1</v>
      </c>
      <c r="F254" s="259" t="s">
        <v>349</v>
      </c>
      <c r="G254" s="257"/>
      <c r="H254" s="260">
        <v>377.4</v>
      </c>
      <c r="I254" s="261"/>
      <c r="J254" s="257"/>
      <c r="K254" s="257"/>
      <c r="L254" s="262"/>
      <c r="M254" s="263"/>
      <c r="N254" s="264"/>
      <c r="O254" s="264"/>
      <c r="P254" s="264"/>
      <c r="Q254" s="264"/>
      <c r="R254" s="264"/>
      <c r="S254" s="264"/>
      <c r="T254" s="265"/>
      <c r="AT254" s="266" t="s">
        <v>225</v>
      </c>
      <c r="AU254" s="266" t="s">
        <v>89</v>
      </c>
      <c r="AV254" s="16" t="s">
        <v>158</v>
      </c>
      <c r="AW254" s="16" t="s">
        <v>34</v>
      </c>
      <c r="AX254" s="16" t="s">
        <v>80</v>
      </c>
      <c r="AY254" s="266" t="s">
        <v>144</v>
      </c>
    </row>
    <row r="255" spans="2:51" s="13" customFormat="1" ht="10.2">
      <c r="B255" s="214"/>
      <c r="C255" s="215"/>
      <c r="D255" s="198" t="s">
        <v>225</v>
      </c>
      <c r="E255" s="216" t="s">
        <v>1</v>
      </c>
      <c r="F255" s="217" t="s">
        <v>311</v>
      </c>
      <c r="G255" s="215"/>
      <c r="H255" s="218">
        <v>50</v>
      </c>
      <c r="I255" s="219"/>
      <c r="J255" s="215"/>
      <c r="K255" s="215"/>
      <c r="L255" s="220"/>
      <c r="M255" s="221"/>
      <c r="N255" s="222"/>
      <c r="O255" s="222"/>
      <c r="P255" s="222"/>
      <c r="Q255" s="222"/>
      <c r="R255" s="222"/>
      <c r="S255" s="222"/>
      <c r="T255" s="223"/>
      <c r="AT255" s="224" t="s">
        <v>225</v>
      </c>
      <c r="AU255" s="224" t="s">
        <v>89</v>
      </c>
      <c r="AV255" s="13" t="s">
        <v>89</v>
      </c>
      <c r="AW255" s="13" t="s">
        <v>34</v>
      </c>
      <c r="AX255" s="13" t="s">
        <v>80</v>
      </c>
      <c r="AY255" s="224" t="s">
        <v>144</v>
      </c>
    </row>
    <row r="256" spans="2:51" s="14" customFormat="1" ht="10.2">
      <c r="B256" s="225"/>
      <c r="C256" s="226"/>
      <c r="D256" s="198" t="s">
        <v>225</v>
      </c>
      <c r="E256" s="227" t="s">
        <v>1</v>
      </c>
      <c r="F256" s="228" t="s">
        <v>227</v>
      </c>
      <c r="G256" s="226"/>
      <c r="H256" s="229">
        <v>427.4</v>
      </c>
      <c r="I256" s="230"/>
      <c r="J256" s="226"/>
      <c r="K256" s="226"/>
      <c r="L256" s="231"/>
      <c r="M256" s="232"/>
      <c r="N256" s="233"/>
      <c r="O256" s="233"/>
      <c r="P256" s="233"/>
      <c r="Q256" s="233"/>
      <c r="R256" s="233"/>
      <c r="S256" s="233"/>
      <c r="T256" s="234"/>
      <c r="AT256" s="235" t="s">
        <v>225</v>
      </c>
      <c r="AU256" s="235" t="s">
        <v>89</v>
      </c>
      <c r="AV256" s="14" t="s">
        <v>143</v>
      </c>
      <c r="AW256" s="14" t="s">
        <v>34</v>
      </c>
      <c r="AX256" s="14" t="s">
        <v>87</v>
      </c>
      <c r="AY256" s="235" t="s">
        <v>144</v>
      </c>
    </row>
    <row r="257" spans="1:65" s="2" customFormat="1" ht="21.75" customHeight="1">
      <c r="A257" s="35"/>
      <c r="B257" s="36"/>
      <c r="C257" s="246" t="s">
        <v>390</v>
      </c>
      <c r="D257" s="246" t="s">
        <v>337</v>
      </c>
      <c r="E257" s="247" t="s">
        <v>391</v>
      </c>
      <c r="F257" s="248" t="s">
        <v>392</v>
      </c>
      <c r="G257" s="249" t="s">
        <v>223</v>
      </c>
      <c r="H257" s="250">
        <v>322.483</v>
      </c>
      <c r="I257" s="251"/>
      <c r="J257" s="252">
        <f>ROUND(I257*H257,2)</f>
        <v>0</v>
      </c>
      <c r="K257" s="248" t="s">
        <v>149</v>
      </c>
      <c r="L257" s="253"/>
      <c r="M257" s="254" t="s">
        <v>1</v>
      </c>
      <c r="N257" s="255" t="s">
        <v>45</v>
      </c>
      <c r="O257" s="72"/>
      <c r="P257" s="194">
        <f>O257*H257</f>
        <v>0</v>
      </c>
      <c r="Q257" s="194">
        <v>0.176</v>
      </c>
      <c r="R257" s="194">
        <f>Q257*H257</f>
        <v>56.757008</v>
      </c>
      <c r="S257" s="194">
        <v>0</v>
      </c>
      <c r="T257" s="195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96" t="s">
        <v>183</v>
      </c>
      <c r="AT257" s="196" t="s">
        <v>337</v>
      </c>
      <c r="AU257" s="196" t="s">
        <v>89</v>
      </c>
      <c r="AY257" s="18" t="s">
        <v>144</v>
      </c>
      <c r="BE257" s="197">
        <f>IF(N257="základní",J257,0)</f>
        <v>0</v>
      </c>
      <c r="BF257" s="197">
        <f>IF(N257="snížená",J257,0)</f>
        <v>0</v>
      </c>
      <c r="BG257" s="197">
        <f>IF(N257="zákl. přenesená",J257,0)</f>
        <v>0</v>
      </c>
      <c r="BH257" s="197">
        <f>IF(N257="sníž. přenesená",J257,0)</f>
        <v>0</v>
      </c>
      <c r="BI257" s="197">
        <f>IF(N257="nulová",J257,0)</f>
        <v>0</v>
      </c>
      <c r="BJ257" s="18" t="s">
        <v>87</v>
      </c>
      <c r="BK257" s="197">
        <f>ROUND(I257*H257,2)</f>
        <v>0</v>
      </c>
      <c r="BL257" s="18" t="s">
        <v>143</v>
      </c>
      <c r="BM257" s="196" t="s">
        <v>393</v>
      </c>
    </row>
    <row r="258" spans="2:51" s="13" customFormat="1" ht="10.2">
      <c r="B258" s="214"/>
      <c r="C258" s="215"/>
      <c r="D258" s="198" t="s">
        <v>225</v>
      </c>
      <c r="E258" s="216" t="s">
        <v>1</v>
      </c>
      <c r="F258" s="217" t="s">
        <v>394</v>
      </c>
      <c r="G258" s="215"/>
      <c r="H258" s="218">
        <v>270.983</v>
      </c>
      <c r="I258" s="219"/>
      <c r="J258" s="215"/>
      <c r="K258" s="215"/>
      <c r="L258" s="220"/>
      <c r="M258" s="221"/>
      <c r="N258" s="222"/>
      <c r="O258" s="222"/>
      <c r="P258" s="222"/>
      <c r="Q258" s="222"/>
      <c r="R258" s="222"/>
      <c r="S258" s="222"/>
      <c r="T258" s="223"/>
      <c r="AT258" s="224" t="s">
        <v>225</v>
      </c>
      <c r="AU258" s="224" t="s">
        <v>89</v>
      </c>
      <c r="AV258" s="13" t="s">
        <v>89</v>
      </c>
      <c r="AW258" s="13" t="s">
        <v>34</v>
      </c>
      <c r="AX258" s="13" t="s">
        <v>80</v>
      </c>
      <c r="AY258" s="224" t="s">
        <v>144</v>
      </c>
    </row>
    <row r="259" spans="2:51" s="13" customFormat="1" ht="10.2">
      <c r="B259" s="214"/>
      <c r="C259" s="215"/>
      <c r="D259" s="198" t="s">
        <v>225</v>
      </c>
      <c r="E259" s="216" t="s">
        <v>1</v>
      </c>
      <c r="F259" s="217" t="s">
        <v>395</v>
      </c>
      <c r="G259" s="215"/>
      <c r="H259" s="218">
        <v>51.5</v>
      </c>
      <c r="I259" s="219"/>
      <c r="J259" s="215"/>
      <c r="K259" s="215"/>
      <c r="L259" s="220"/>
      <c r="M259" s="221"/>
      <c r="N259" s="222"/>
      <c r="O259" s="222"/>
      <c r="P259" s="222"/>
      <c r="Q259" s="222"/>
      <c r="R259" s="222"/>
      <c r="S259" s="222"/>
      <c r="T259" s="223"/>
      <c r="AT259" s="224" t="s">
        <v>225</v>
      </c>
      <c r="AU259" s="224" t="s">
        <v>89</v>
      </c>
      <c r="AV259" s="13" t="s">
        <v>89</v>
      </c>
      <c r="AW259" s="13" t="s">
        <v>34</v>
      </c>
      <c r="AX259" s="13" t="s">
        <v>80</v>
      </c>
      <c r="AY259" s="224" t="s">
        <v>144</v>
      </c>
    </row>
    <row r="260" spans="2:51" s="14" customFormat="1" ht="10.2">
      <c r="B260" s="225"/>
      <c r="C260" s="226"/>
      <c r="D260" s="198" t="s">
        <v>225</v>
      </c>
      <c r="E260" s="227" t="s">
        <v>1</v>
      </c>
      <c r="F260" s="228" t="s">
        <v>227</v>
      </c>
      <c r="G260" s="226"/>
      <c r="H260" s="229">
        <v>322.483</v>
      </c>
      <c r="I260" s="230"/>
      <c r="J260" s="226"/>
      <c r="K260" s="226"/>
      <c r="L260" s="231"/>
      <c r="M260" s="232"/>
      <c r="N260" s="233"/>
      <c r="O260" s="233"/>
      <c r="P260" s="233"/>
      <c r="Q260" s="233"/>
      <c r="R260" s="233"/>
      <c r="S260" s="233"/>
      <c r="T260" s="234"/>
      <c r="AT260" s="235" t="s">
        <v>225</v>
      </c>
      <c r="AU260" s="235" t="s">
        <v>89</v>
      </c>
      <c r="AV260" s="14" t="s">
        <v>143</v>
      </c>
      <c r="AW260" s="14" t="s">
        <v>34</v>
      </c>
      <c r="AX260" s="14" t="s">
        <v>87</v>
      </c>
      <c r="AY260" s="235" t="s">
        <v>144</v>
      </c>
    </row>
    <row r="261" spans="1:65" s="2" customFormat="1" ht="16.5" customHeight="1">
      <c r="A261" s="35"/>
      <c r="B261" s="36"/>
      <c r="C261" s="246" t="s">
        <v>396</v>
      </c>
      <c r="D261" s="246" t="s">
        <v>337</v>
      </c>
      <c r="E261" s="247" t="s">
        <v>397</v>
      </c>
      <c r="F261" s="248" t="s">
        <v>398</v>
      </c>
      <c r="G261" s="249" t="s">
        <v>223</v>
      </c>
      <c r="H261" s="250">
        <v>53.148</v>
      </c>
      <c r="I261" s="251"/>
      <c r="J261" s="252">
        <f>ROUND(I261*H261,2)</f>
        <v>0</v>
      </c>
      <c r="K261" s="248" t="s">
        <v>399</v>
      </c>
      <c r="L261" s="253"/>
      <c r="M261" s="254" t="s">
        <v>1</v>
      </c>
      <c r="N261" s="255" t="s">
        <v>45</v>
      </c>
      <c r="O261" s="72"/>
      <c r="P261" s="194">
        <f>O261*H261</f>
        <v>0</v>
      </c>
      <c r="Q261" s="194">
        <v>0.15</v>
      </c>
      <c r="R261" s="194">
        <f>Q261*H261</f>
        <v>7.9722</v>
      </c>
      <c r="S261" s="194">
        <v>0</v>
      </c>
      <c r="T261" s="195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96" t="s">
        <v>183</v>
      </c>
      <c r="AT261" s="196" t="s">
        <v>337</v>
      </c>
      <c r="AU261" s="196" t="s">
        <v>89</v>
      </c>
      <c r="AY261" s="18" t="s">
        <v>144</v>
      </c>
      <c r="BE261" s="197">
        <f>IF(N261="základní",J261,0)</f>
        <v>0</v>
      </c>
      <c r="BF261" s="197">
        <f>IF(N261="snížená",J261,0)</f>
        <v>0</v>
      </c>
      <c r="BG261" s="197">
        <f>IF(N261="zákl. přenesená",J261,0)</f>
        <v>0</v>
      </c>
      <c r="BH261" s="197">
        <f>IF(N261="sníž. přenesená",J261,0)</f>
        <v>0</v>
      </c>
      <c r="BI261" s="197">
        <f>IF(N261="nulová",J261,0)</f>
        <v>0</v>
      </c>
      <c r="BJ261" s="18" t="s">
        <v>87</v>
      </c>
      <c r="BK261" s="197">
        <f>ROUND(I261*H261,2)</f>
        <v>0</v>
      </c>
      <c r="BL261" s="18" t="s">
        <v>143</v>
      </c>
      <c r="BM261" s="196" t="s">
        <v>400</v>
      </c>
    </row>
    <row r="262" spans="2:51" s="13" customFormat="1" ht="10.2">
      <c r="B262" s="214"/>
      <c r="C262" s="215"/>
      <c r="D262" s="198" t="s">
        <v>225</v>
      </c>
      <c r="E262" s="216" t="s">
        <v>1</v>
      </c>
      <c r="F262" s="217" t="s">
        <v>401</v>
      </c>
      <c r="G262" s="215"/>
      <c r="H262" s="218">
        <v>53.148</v>
      </c>
      <c r="I262" s="219"/>
      <c r="J262" s="215"/>
      <c r="K262" s="215"/>
      <c r="L262" s="220"/>
      <c r="M262" s="221"/>
      <c r="N262" s="222"/>
      <c r="O262" s="222"/>
      <c r="P262" s="222"/>
      <c r="Q262" s="222"/>
      <c r="R262" s="222"/>
      <c r="S262" s="222"/>
      <c r="T262" s="223"/>
      <c r="AT262" s="224" t="s">
        <v>225</v>
      </c>
      <c r="AU262" s="224" t="s">
        <v>89</v>
      </c>
      <c r="AV262" s="13" t="s">
        <v>89</v>
      </c>
      <c r="AW262" s="13" t="s">
        <v>34</v>
      </c>
      <c r="AX262" s="13" t="s">
        <v>80</v>
      </c>
      <c r="AY262" s="224" t="s">
        <v>144</v>
      </c>
    </row>
    <row r="263" spans="2:51" s="14" customFormat="1" ht="10.2">
      <c r="B263" s="225"/>
      <c r="C263" s="226"/>
      <c r="D263" s="198" t="s">
        <v>225</v>
      </c>
      <c r="E263" s="227" t="s">
        <v>1</v>
      </c>
      <c r="F263" s="228" t="s">
        <v>227</v>
      </c>
      <c r="G263" s="226"/>
      <c r="H263" s="229">
        <v>53.148</v>
      </c>
      <c r="I263" s="230"/>
      <c r="J263" s="226"/>
      <c r="K263" s="226"/>
      <c r="L263" s="231"/>
      <c r="M263" s="232"/>
      <c r="N263" s="233"/>
      <c r="O263" s="233"/>
      <c r="P263" s="233"/>
      <c r="Q263" s="233"/>
      <c r="R263" s="233"/>
      <c r="S263" s="233"/>
      <c r="T263" s="234"/>
      <c r="AT263" s="235" t="s">
        <v>225</v>
      </c>
      <c r="AU263" s="235" t="s">
        <v>89</v>
      </c>
      <c r="AV263" s="14" t="s">
        <v>143</v>
      </c>
      <c r="AW263" s="14" t="s">
        <v>34</v>
      </c>
      <c r="AX263" s="14" t="s">
        <v>87</v>
      </c>
      <c r="AY263" s="235" t="s">
        <v>144</v>
      </c>
    </row>
    <row r="264" spans="1:65" s="2" customFormat="1" ht="24.15" customHeight="1">
      <c r="A264" s="35"/>
      <c r="B264" s="36"/>
      <c r="C264" s="246" t="s">
        <v>402</v>
      </c>
      <c r="D264" s="246" t="s">
        <v>337</v>
      </c>
      <c r="E264" s="247" t="s">
        <v>403</v>
      </c>
      <c r="F264" s="248" t="s">
        <v>404</v>
      </c>
      <c r="G264" s="249" t="s">
        <v>223</v>
      </c>
      <c r="H264" s="250">
        <v>48.307</v>
      </c>
      <c r="I264" s="251"/>
      <c r="J264" s="252">
        <f>ROUND(I264*H264,2)</f>
        <v>0</v>
      </c>
      <c r="K264" s="248" t="s">
        <v>149</v>
      </c>
      <c r="L264" s="253"/>
      <c r="M264" s="254" t="s">
        <v>1</v>
      </c>
      <c r="N264" s="255" t="s">
        <v>45</v>
      </c>
      <c r="O264" s="72"/>
      <c r="P264" s="194">
        <f>O264*H264</f>
        <v>0</v>
      </c>
      <c r="Q264" s="194">
        <v>0.175</v>
      </c>
      <c r="R264" s="194">
        <f>Q264*H264</f>
        <v>8.453725</v>
      </c>
      <c r="S264" s="194">
        <v>0</v>
      </c>
      <c r="T264" s="195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96" t="s">
        <v>183</v>
      </c>
      <c r="AT264" s="196" t="s">
        <v>337</v>
      </c>
      <c r="AU264" s="196" t="s">
        <v>89</v>
      </c>
      <c r="AY264" s="18" t="s">
        <v>144</v>
      </c>
      <c r="BE264" s="197">
        <f>IF(N264="základní",J264,0)</f>
        <v>0</v>
      </c>
      <c r="BF264" s="197">
        <f>IF(N264="snížená",J264,0)</f>
        <v>0</v>
      </c>
      <c r="BG264" s="197">
        <f>IF(N264="zákl. přenesená",J264,0)</f>
        <v>0</v>
      </c>
      <c r="BH264" s="197">
        <f>IF(N264="sníž. přenesená",J264,0)</f>
        <v>0</v>
      </c>
      <c r="BI264" s="197">
        <f>IF(N264="nulová",J264,0)</f>
        <v>0</v>
      </c>
      <c r="BJ264" s="18" t="s">
        <v>87</v>
      </c>
      <c r="BK264" s="197">
        <f>ROUND(I264*H264,2)</f>
        <v>0</v>
      </c>
      <c r="BL264" s="18" t="s">
        <v>143</v>
      </c>
      <c r="BM264" s="196" t="s">
        <v>405</v>
      </c>
    </row>
    <row r="265" spans="2:51" s="13" customFormat="1" ht="10.2">
      <c r="B265" s="214"/>
      <c r="C265" s="215"/>
      <c r="D265" s="198" t="s">
        <v>225</v>
      </c>
      <c r="E265" s="216" t="s">
        <v>1</v>
      </c>
      <c r="F265" s="217" t="s">
        <v>406</v>
      </c>
      <c r="G265" s="215"/>
      <c r="H265" s="218">
        <v>48.307</v>
      </c>
      <c r="I265" s="219"/>
      <c r="J265" s="215"/>
      <c r="K265" s="215"/>
      <c r="L265" s="220"/>
      <c r="M265" s="221"/>
      <c r="N265" s="222"/>
      <c r="O265" s="222"/>
      <c r="P265" s="222"/>
      <c r="Q265" s="222"/>
      <c r="R265" s="222"/>
      <c r="S265" s="222"/>
      <c r="T265" s="223"/>
      <c r="AT265" s="224" t="s">
        <v>225</v>
      </c>
      <c r="AU265" s="224" t="s">
        <v>89</v>
      </c>
      <c r="AV265" s="13" t="s">
        <v>89</v>
      </c>
      <c r="AW265" s="13" t="s">
        <v>34</v>
      </c>
      <c r="AX265" s="13" t="s">
        <v>80</v>
      </c>
      <c r="AY265" s="224" t="s">
        <v>144</v>
      </c>
    </row>
    <row r="266" spans="2:51" s="14" customFormat="1" ht="10.2">
      <c r="B266" s="225"/>
      <c r="C266" s="226"/>
      <c r="D266" s="198" t="s">
        <v>225</v>
      </c>
      <c r="E266" s="227" t="s">
        <v>1</v>
      </c>
      <c r="F266" s="228" t="s">
        <v>227</v>
      </c>
      <c r="G266" s="226"/>
      <c r="H266" s="229">
        <v>48.307</v>
      </c>
      <c r="I266" s="230"/>
      <c r="J266" s="226"/>
      <c r="K266" s="226"/>
      <c r="L266" s="231"/>
      <c r="M266" s="232"/>
      <c r="N266" s="233"/>
      <c r="O266" s="233"/>
      <c r="P266" s="233"/>
      <c r="Q266" s="233"/>
      <c r="R266" s="233"/>
      <c r="S266" s="233"/>
      <c r="T266" s="234"/>
      <c r="AT266" s="235" t="s">
        <v>225</v>
      </c>
      <c r="AU266" s="235" t="s">
        <v>89</v>
      </c>
      <c r="AV266" s="14" t="s">
        <v>143</v>
      </c>
      <c r="AW266" s="14" t="s">
        <v>34</v>
      </c>
      <c r="AX266" s="14" t="s">
        <v>87</v>
      </c>
      <c r="AY266" s="235" t="s">
        <v>144</v>
      </c>
    </row>
    <row r="267" spans="1:65" s="2" customFormat="1" ht="16.5" customHeight="1">
      <c r="A267" s="35"/>
      <c r="B267" s="36"/>
      <c r="C267" s="246" t="s">
        <v>407</v>
      </c>
      <c r="D267" s="246" t="s">
        <v>337</v>
      </c>
      <c r="E267" s="247" t="s">
        <v>408</v>
      </c>
      <c r="F267" s="248" t="s">
        <v>409</v>
      </c>
      <c r="G267" s="249" t="s">
        <v>223</v>
      </c>
      <c r="H267" s="250">
        <v>10.918</v>
      </c>
      <c r="I267" s="251"/>
      <c r="J267" s="252">
        <f>ROUND(I267*H267,2)</f>
        <v>0</v>
      </c>
      <c r="K267" s="248" t="s">
        <v>149</v>
      </c>
      <c r="L267" s="253"/>
      <c r="M267" s="254" t="s">
        <v>1</v>
      </c>
      <c r="N267" s="255" t="s">
        <v>45</v>
      </c>
      <c r="O267" s="72"/>
      <c r="P267" s="194">
        <f>O267*H267</f>
        <v>0</v>
      </c>
      <c r="Q267" s="194">
        <v>0.176</v>
      </c>
      <c r="R267" s="194">
        <f>Q267*H267</f>
        <v>1.9215679999999997</v>
      </c>
      <c r="S267" s="194">
        <v>0</v>
      </c>
      <c r="T267" s="195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96" t="s">
        <v>183</v>
      </c>
      <c r="AT267" s="196" t="s">
        <v>337</v>
      </c>
      <c r="AU267" s="196" t="s">
        <v>89</v>
      </c>
      <c r="AY267" s="18" t="s">
        <v>144</v>
      </c>
      <c r="BE267" s="197">
        <f>IF(N267="základní",J267,0)</f>
        <v>0</v>
      </c>
      <c r="BF267" s="197">
        <f>IF(N267="snížená",J267,0)</f>
        <v>0</v>
      </c>
      <c r="BG267" s="197">
        <f>IF(N267="zákl. přenesená",J267,0)</f>
        <v>0</v>
      </c>
      <c r="BH267" s="197">
        <f>IF(N267="sníž. přenesená",J267,0)</f>
        <v>0</v>
      </c>
      <c r="BI267" s="197">
        <f>IF(N267="nulová",J267,0)</f>
        <v>0</v>
      </c>
      <c r="BJ267" s="18" t="s">
        <v>87</v>
      </c>
      <c r="BK267" s="197">
        <f>ROUND(I267*H267,2)</f>
        <v>0</v>
      </c>
      <c r="BL267" s="18" t="s">
        <v>143</v>
      </c>
      <c r="BM267" s="196" t="s">
        <v>410</v>
      </c>
    </row>
    <row r="268" spans="2:51" s="13" customFormat="1" ht="10.2">
      <c r="B268" s="214"/>
      <c r="C268" s="215"/>
      <c r="D268" s="198" t="s">
        <v>225</v>
      </c>
      <c r="E268" s="216" t="s">
        <v>1</v>
      </c>
      <c r="F268" s="217" t="s">
        <v>411</v>
      </c>
      <c r="G268" s="215"/>
      <c r="H268" s="218">
        <v>10.918</v>
      </c>
      <c r="I268" s="219"/>
      <c r="J268" s="215"/>
      <c r="K268" s="215"/>
      <c r="L268" s="220"/>
      <c r="M268" s="221"/>
      <c r="N268" s="222"/>
      <c r="O268" s="222"/>
      <c r="P268" s="222"/>
      <c r="Q268" s="222"/>
      <c r="R268" s="222"/>
      <c r="S268" s="222"/>
      <c r="T268" s="223"/>
      <c r="AT268" s="224" t="s">
        <v>225</v>
      </c>
      <c r="AU268" s="224" t="s">
        <v>89</v>
      </c>
      <c r="AV268" s="13" t="s">
        <v>89</v>
      </c>
      <c r="AW268" s="13" t="s">
        <v>34</v>
      </c>
      <c r="AX268" s="13" t="s">
        <v>80</v>
      </c>
      <c r="AY268" s="224" t="s">
        <v>144</v>
      </c>
    </row>
    <row r="269" spans="2:51" s="14" customFormat="1" ht="10.2">
      <c r="B269" s="225"/>
      <c r="C269" s="226"/>
      <c r="D269" s="198" t="s">
        <v>225</v>
      </c>
      <c r="E269" s="227" t="s">
        <v>1</v>
      </c>
      <c r="F269" s="228" t="s">
        <v>227</v>
      </c>
      <c r="G269" s="226"/>
      <c r="H269" s="229">
        <v>10.918</v>
      </c>
      <c r="I269" s="230"/>
      <c r="J269" s="226"/>
      <c r="K269" s="226"/>
      <c r="L269" s="231"/>
      <c r="M269" s="232"/>
      <c r="N269" s="233"/>
      <c r="O269" s="233"/>
      <c r="P269" s="233"/>
      <c r="Q269" s="233"/>
      <c r="R269" s="233"/>
      <c r="S269" s="233"/>
      <c r="T269" s="234"/>
      <c r="AT269" s="235" t="s">
        <v>225</v>
      </c>
      <c r="AU269" s="235" t="s">
        <v>89</v>
      </c>
      <c r="AV269" s="14" t="s">
        <v>143</v>
      </c>
      <c r="AW269" s="14" t="s">
        <v>34</v>
      </c>
      <c r="AX269" s="14" t="s">
        <v>87</v>
      </c>
      <c r="AY269" s="235" t="s">
        <v>144</v>
      </c>
    </row>
    <row r="270" spans="1:65" s="2" customFormat="1" ht="37.8" customHeight="1">
      <c r="A270" s="35"/>
      <c r="B270" s="36"/>
      <c r="C270" s="185" t="s">
        <v>412</v>
      </c>
      <c r="D270" s="185" t="s">
        <v>145</v>
      </c>
      <c r="E270" s="186" t="s">
        <v>413</v>
      </c>
      <c r="F270" s="187" t="s">
        <v>414</v>
      </c>
      <c r="G270" s="188" t="s">
        <v>223</v>
      </c>
      <c r="H270" s="189">
        <v>109.1</v>
      </c>
      <c r="I270" s="190"/>
      <c r="J270" s="191">
        <f>ROUND(I270*H270,2)</f>
        <v>0</v>
      </c>
      <c r="K270" s="187" t="s">
        <v>149</v>
      </c>
      <c r="L270" s="40"/>
      <c r="M270" s="192" t="s">
        <v>1</v>
      </c>
      <c r="N270" s="193" t="s">
        <v>45</v>
      </c>
      <c r="O270" s="72"/>
      <c r="P270" s="194">
        <f>O270*H270</f>
        <v>0</v>
      </c>
      <c r="Q270" s="194">
        <v>0</v>
      </c>
      <c r="R270" s="194">
        <f>Q270*H270</f>
        <v>0</v>
      </c>
      <c r="S270" s="194">
        <v>0</v>
      </c>
      <c r="T270" s="195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96" t="s">
        <v>143</v>
      </c>
      <c r="AT270" s="196" t="s">
        <v>145</v>
      </c>
      <c r="AU270" s="196" t="s">
        <v>89</v>
      </c>
      <c r="AY270" s="18" t="s">
        <v>144</v>
      </c>
      <c r="BE270" s="197">
        <f>IF(N270="základní",J270,0)</f>
        <v>0</v>
      </c>
      <c r="BF270" s="197">
        <f>IF(N270="snížená",J270,0)</f>
        <v>0</v>
      </c>
      <c r="BG270" s="197">
        <f>IF(N270="zákl. přenesená",J270,0)</f>
        <v>0</v>
      </c>
      <c r="BH270" s="197">
        <f>IF(N270="sníž. přenesená",J270,0)</f>
        <v>0</v>
      </c>
      <c r="BI270" s="197">
        <f>IF(N270="nulová",J270,0)</f>
        <v>0</v>
      </c>
      <c r="BJ270" s="18" t="s">
        <v>87</v>
      </c>
      <c r="BK270" s="197">
        <f>ROUND(I270*H270,2)</f>
        <v>0</v>
      </c>
      <c r="BL270" s="18" t="s">
        <v>143</v>
      </c>
      <c r="BM270" s="196" t="s">
        <v>415</v>
      </c>
    </row>
    <row r="271" spans="2:51" s="13" customFormat="1" ht="10.2">
      <c r="B271" s="214"/>
      <c r="C271" s="215"/>
      <c r="D271" s="198" t="s">
        <v>225</v>
      </c>
      <c r="E271" s="216" t="s">
        <v>1</v>
      </c>
      <c r="F271" s="217" t="s">
        <v>416</v>
      </c>
      <c r="G271" s="215"/>
      <c r="H271" s="218">
        <v>109.1</v>
      </c>
      <c r="I271" s="219"/>
      <c r="J271" s="215"/>
      <c r="K271" s="215"/>
      <c r="L271" s="220"/>
      <c r="M271" s="221"/>
      <c r="N271" s="222"/>
      <c r="O271" s="222"/>
      <c r="P271" s="222"/>
      <c r="Q271" s="222"/>
      <c r="R271" s="222"/>
      <c r="S271" s="222"/>
      <c r="T271" s="223"/>
      <c r="AT271" s="224" t="s">
        <v>225</v>
      </c>
      <c r="AU271" s="224" t="s">
        <v>89</v>
      </c>
      <c r="AV271" s="13" t="s">
        <v>89</v>
      </c>
      <c r="AW271" s="13" t="s">
        <v>34</v>
      </c>
      <c r="AX271" s="13" t="s">
        <v>80</v>
      </c>
      <c r="AY271" s="224" t="s">
        <v>144</v>
      </c>
    </row>
    <row r="272" spans="2:51" s="14" customFormat="1" ht="10.2">
      <c r="B272" s="225"/>
      <c r="C272" s="226"/>
      <c r="D272" s="198" t="s">
        <v>225</v>
      </c>
      <c r="E272" s="227" t="s">
        <v>1</v>
      </c>
      <c r="F272" s="228" t="s">
        <v>227</v>
      </c>
      <c r="G272" s="226"/>
      <c r="H272" s="229">
        <v>109.1</v>
      </c>
      <c r="I272" s="230"/>
      <c r="J272" s="226"/>
      <c r="K272" s="226"/>
      <c r="L272" s="231"/>
      <c r="M272" s="232"/>
      <c r="N272" s="233"/>
      <c r="O272" s="233"/>
      <c r="P272" s="233"/>
      <c r="Q272" s="233"/>
      <c r="R272" s="233"/>
      <c r="S272" s="233"/>
      <c r="T272" s="234"/>
      <c r="AT272" s="235" t="s">
        <v>225</v>
      </c>
      <c r="AU272" s="235" t="s">
        <v>89</v>
      </c>
      <c r="AV272" s="14" t="s">
        <v>143</v>
      </c>
      <c r="AW272" s="14" t="s">
        <v>34</v>
      </c>
      <c r="AX272" s="14" t="s">
        <v>87</v>
      </c>
      <c r="AY272" s="235" t="s">
        <v>144</v>
      </c>
    </row>
    <row r="273" spans="2:63" s="11" customFormat="1" ht="22.8" customHeight="1">
      <c r="B273" s="171"/>
      <c r="C273" s="172"/>
      <c r="D273" s="173" t="s">
        <v>79</v>
      </c>
      <c r="E273" s="212" t="s">
        <v>188</v>
      </c>
      <c r="F273" s="212" t="s">
        <v>417</v>
      </c>
      <c r="G273" s="172"/>
      <c r="H273" s="172"/>
      <c r="I273" s="175"/>
      <c r="J273" s="213">
        <f>BK273</f>
        <v>0</v>
      </c>
      <c r="K273" s="172"/>
      <c r="L273" s="177"/>
      <c r="M273" s="178"/>
      <c r="N273" s="179"/>
      <c r="O273" s="179"/>
      <c r="P273" s="180">
        <f>SUM(P274:P317)</f>
        <v>0</v>
      </c>
      <c r="Q273" s="179"/>
      <c r="R273" s="180">
        <f>SUM(R274:R317)</f>
        <v>175.8021864</v>
      </c>
      <c r="S273" s="179"/>
      <c r="T273" s="181">
        <f>SUM(T274:T317)</f>
        <v>0</v>
      </c>
      <c r="AR273" s="182" t="s">
        <v>87</v>
      </c>
      <c r="AT273" s="183" t="s">
        <v>79</v>
      </c>
      <c r="AU273" s="183" t="s">
        <v>87</v>
      </c>
      <c r="AY273" s="182" t="s">
        <v>144</v>
      </c>
      <c r="BK273" s="184">
        <f>SUM(BK274:BK317)</f>
        <v>0</v>
      </c>
    </row>
    <row r="274" spans="1:65" s="2" customFormat="1" ht="24.15" customHeight="1">
      <c r="A274" s="35"/>
      <c r="B274" s="36"/>
      <c r="C274" s="185" t="s">
        <v>418</v>
      </c>
      <c r="D274" s="185" t="s">
        <v>145</v>
      </c>
      <c r="E274" s="186" t="s">
        <v>419</v>
      </c>
      <c r="F274" s="187" t="s">
        <v>420</v>
      </c>
      <c r="G274" s="188" t="s">
        <v>333</v>
      </c>
      <c r="H274" s="189">
        <v>12</v>
      </c>
      <c r="I274" s="190"/>
      <c r="J274" s="191">
        <f>ROUND(I274*H274,2)</f>
        <v>0</v>
      </c>
      <c r="K274" s="187" t="s">
        <v>149</v>
      </c>
      <c r="L274" s="40"/>
      <c r="M274" s="192" t="s">
        <v>1</v>
      </c>
      <c r="N274" s="193" t="s">
        <v>45</v>
      </c>
      <c r="O274" s="72"/>
      <c r="P274" s="194">
        <f>O274*H274</f>
        <v>0</v>
      </c>
      <c r="Q274" s="194">
        <v>0.0007</v>
      </c>
      <c r="R274" s="194">
        <f>Q274*H274</f>
        <v>0.0084</v>
      </c>
      <c r="S274" s="194">
        <v>0</v>
      </c>
      <c r="T274" s="195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96" t="s">
        <v>143</v>
      </c>
      <c r="AT274" s="196" t="s">
        <v>145</v>
      </c>
      <c r="AU274" s="196" t="s">
        <v>89</v>
      </c>
      <c r="AY274" s="18" t="s">
        <v>144</v>
      </c>
      <c r="BE274" s="197">
        <f>IF(N274="základní",J274,0)</f>
        <v>0</v>
      </c>
      <c r="BF274" s="197">
        <f>IF(N274="snížená",J274,0)</f>
        <v>0</v>
      </c>
      <c r="BG274" s="197">
        <f>IF(N274="zákl. přenesená",J274,0)</f>
        <v>0</v>
      </c>
      <c r="BH274" s="197">
        <f>IF(N274="sníž. přenesená",J274,0)</f>
        <v>0</v>
      </c>
      <c r="BI274" s="197">
        <f>IF(N274="nulová",J274,0)</f>
        <v>0</v>
      </c>
      <c r="BJ274" s="18" t="s">
        <v>87</v>
      </c>
      <c r="BK274" s="197">
        <f>ROUND(I274*H274,2)</f>
        <v>0</v>
      </c>
      <c r="BL274" s="18" t="s">
        <v>143</v>
      </c>
      <c r="BM274" s="196" t="s">
        <v>421</v>
      </c>
    </row>
    <row r="275" spans="2:51" s="13" customFormat="1" ht="10.2">
      <c r="B275" s="214"/>
      <c r="C275" s="215"/>
      <c r="D275" s="198" t="s">
        <v>225</v>
      </c>
      <c r="E275" s="216" t="s">
        <v>1</v>
      </c>
      <c r="F275" s="217" t="s">
        <v>422</v>
      </c>
      <c r="G275" s="215"/>
      <c r="H275" s="218">
        <v>4</v>
      </c>
      <c r="I275" s="219"/>
      <c r="J275" s="215"/>
      <c r="K275" s="215"/>
      <c r="L275" s="220"/>
      <c r="M275" s="221"/>
      <c r="N275" s="222"/>
      <c r="O275" s="222"/>
      <c r="P275" s="222"/>
      <c r="Q275" s="222"/>
      <c r="R275" s="222"/>
      <c r="S275" s="222"/>
      <c r="T275" s="223"/>
      <c r="AT275" s="224" t="s">
        <v>225</v>
      </c>
      <c r="AU275" s="224" t="s">
        <v>89</v>
      </c>
      <c r="AV275" s="13" t="s">
        <v>89</v>
      </c>
      <c r="AW275" s="13" t="s">
        <v>34</v>
      </c>
      <c r="AX275" s="13" t="s">
        <v>80</v>
      </c>
      <c r="AY275" s="224" t="s">
        <v>144</v>
      </c>
    </row>
    <row r="276" spans="2:51" s="13" customFormat="1" ht="10.2">
      <c r="B276" s="214"/>
      <c r="C276" s="215"/>
      <c r="D276" s="198" t="s">
        <v>225</v>
      </c>
      <c r="E276" s="216" t="s">
        <v>1</v>
      </c>
      <c r="F276" s="217" t="s">
        <v>423</v>
      </c>
      <c r="G276" s="215"/>
      <c r="H276" s="218">
        <v>4</v>
      </c>
      <c r="I276" s="219"/>
      <c r="J276" s="215"/>
      <c r="K276" s="215"/>
      <c r="L276" s="220"/>
      <c r="M276" s="221"/>
      <c r="N276" s="222"/>
      <c r="O276" s="222"/>
      <c r="P276" s="222"/>
      <c r="Q276" s="222"/>
      <c r="R276" s="222"/>
      <c r="S276" s="222"/>
      <c r="T276" s="223"/>
      <c r="AT276" s="224" t="s">
        <v>225</v>
      </c>
      <c r="AU276" s="224" t="s">
        <v>89</v>
      </c>
      <c r="AV276" s="13" t="s">
        <v>89</v>
      </c>
      <c r="AW276" s="13" t="s">
        <v>34</v>
      </c>
      <c r="AX276" s="13" t="s">
        <v>80</v>
      </c>
      <c r="AY276" s="224" t="s">
        <v>144</v>
      </c>
    </row>
    <row r="277" spans="2:51" s="13" customFormat="1" ht="10.2">
      <c r="B277" s="214"/>
      <c r="C277" s="215"/>
      <c r="D277" s="198" t="s">
        <v>225</v>
      </c>
      <c r="E277" s="216" t="s">
        <v>1</v>
      </c>
      <c r="F277" s="217" t="s">
        <v>424</v>
      </c>
      <c r="G277" s="215"/>
      <c r="H277" s="218">
        <v>2</v>
      </c>
      <c r="I277" s="219"/>
      <c r="J277" s="215"/>
      <c r="K277" s="215"/>
      <c r="L277" s="220"/>
      <c r="M277" s="221"/>
      <c r="N277" s="222"/>
      <c r="O277" s="222"/>
      <c r="P277" s="222"/>
      <c r="Q277" s="222"/>
      <c r="R277" s="222"/>
      <c r="S277" s="222"/>
      <c r="T277" s="223"/>
      <c r="AT277" s="224" t="s">
        <v>225</v>
      </c>
      <c r="AU277" s="224" t="s">
        <v>89</v>
      </c>
      <c r="AV277" s="13" t="s">
        <v>89</v>
      </c>
      <c r="AW277" s="13" t="s">
        <v>34</v>
      </c>
      <c r="AX277" s="13" t="s">
        <v>80</v>
      </c>
      <c r="AY277" s="224" t="s">
        <v>144</v>
      </c>
    </row>
    <row r="278" spans="2:51" s="13" customFormat="1" ht="10.2">
      <c r="B278" s="214"/>
      <c r="C278" s="215"/>
      <c r="D278" s="198" t="s">
        <v>225</v>
      </c>
      <c r="E278" s="216" t="s">
        <v>1</v>
      </c>
      <c r="F278" s="217" t="s">
        <v>425</v>
      </c>
      <c r="G278" s="215"/>
      <c r="H278" s="218">
        <v>2</v>
      </c>
      <c r="I278" s="219"/>
      <c r="J278" s="215"/>
      <c r="K278" s="215"/>
      <c r="L278" s="220"/>
      <c r="M278" s="221"/>
      <c r="N278" s="222"/>
      <c r="O278" s="222"/>
      <c r="P278" s="222"/>
      <c r="Q278" s="222"/>
      <c r="R278" s="222"/>
      <c r="S278" s="222"/>
      <c r="T278" s="223"/>
      <c r="AT278" s="224" t="s">
        <v>225</v>
      </c>
      <c r="AU278" s="224" t="s">
        <v>89</v>
      </c>
      <c r="AV278" s="13" t="s">
        <v>89</v>
      </c>
      <c r="AW278" s="13" t="s">
        <v>34</v>
      </c>
      <c r="AX278" s="13" t="s">
        <v>80</v>
      </c>
      <c r="AY278" s="224" t="s">
        <v>144</v>
      </c>
    </row>
    <row r="279" spans="2:51" s="14" customFormat="1" ht="10.2">
      <c r="B279" s="225"/>
      <c r="C279" s="226"/>
      <c r="D279" s="198" t="s">
        <v>225</v>
      </c>
      <c r="E279" s="227" t="s">
        <v>1</v>
      </c>
      <c r="F279" s="228" t="s">
        <v>227</v>
      </c>
      <c r="G279" s="226"/>
      <c r="H279" s="229">
        <v>12</v>
      </c>
      <c r="I279" s="230"/>
      <c r="J279" s="226"/>
      <c r="K279" s="226"/>
      <c r="L279" s="231"/>
      <c r="M279" s="232"/>
      <c r="N279" s="233"/>
      <c r="O279" s="233"/>
      <c r="P279" s="233"/>
      <c r="Q279" s="233"/>
      <c r="R279" s="233"/>
      <c r="S279" s="233"/>
      <c r="T279" s="234"/>
      <c r="AT279" s="235" t="s">
        <v>225</v>
      </c>
      <c r="AU279" s="235" t="s">
        <v>89</v>
      </c>
      <c r="AV279" s="14" t="s">
        <v>143</v>
      </c>
      <c r="AW279" s="14" t="s">
        <v>34</v>
      </c>
      <c r="AX279" s="14" t="s">
        <v>87</v>
      </c>
      <c r="AY279" s="235" t="s">
        <v>144</v>
      </c>
    </row>
    <row r="280" spans="1:65" s="2" customFormat="1" ht="24.15" customHeight="1">
      <c r="A280" s="35"/>
      <c r="B280" s="36"/>
      <c r="C280" s="246" t="s">
        <v>426</v>
      </c>
      <c r="D280" s="246" t="s">
        <v>337</v>
      </c>
      <c r="E280" s="247" t="s">
        <v>427</v>
      </c>
      <c r="F280" s="248" t="s">
        <v>428</v>
      </c>
      <c r="G280" s="249" t="s">
        <v>333</v>
      </c>
      <c r="H280" s="250">
        <v>8</v>
      </c>
      <c r="I280" s="251"/>
      <c r="J280" s="252">
        <f>ROUND(I280*H280,2)</f>
        <v>0</v>
      </c>
      <c r="K280" s="248" t="s">
        <v>149</v>
      </c>
      <c r="L280" s="253"/>
      <c r="M280" s="254" t="s">
        <v>1</v>
      </c>
      <c r="N280" s="255" t="s">
        <v>45</v>
      </c>
      <c r="O280" s="72"/>
      <c r="P280" s="194">
        <f>O280*H280</f>
        <v>0</v>
      </c>
      <c r="Q280" s="194">
        <v>0.0025</v>
      </c>
      <c r="R280" s="194">
        <f>Q280*H280</f>
        <v>0.02</v>
      </c>
      <c r="S280" s="194">
        <v>0</v>
      </c>
      <c r="T280" s="195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96" t="s">
        <v>183</v>
      </c>
      <c r="AT280" s="196" t="s">
        <v>337</v>
      </c>
      <c r="AU280" s="196" t="s">
        <v>89</v>
      </c>
      <c r="AY280" s="18" t="s">
        <v>144</v>
      </c>
      <c r="BE280" s="197">
        <f>IF(N280="základní",J280,0)</f>
        <v>0</v>
      </c>
      <c r="BF280" s="197">
        <f>IF(N280="snížená",J280,0)</f>
        <v>0</v>
      </c>
      <c r="BG280" s="197">
        <f>IF(N280="zákl. přenesená",J280,0)</f>
        <v>0</v>
      </c>
      <c r="BH280" s="197">
        <f>IF(N280="sníž. přenesená",J280,0)</f>
        <v>0</v>
      </c>
      <c r="BI280" s="197">
        <f>IF(N280="nulová",J280,0)</f>
        <v>0</v>
      </c>
      <c r="BJ280" s="18" t="s">
        <v>87</v>
      </c>
      <c r="BK280" s="197">
        <f>ROUND(I280*H280,2)</f>
        <v>0</v>
      </c>
      <c r="BL280" s="18" t="s">
        <v>143</v>
      </c>
      <c r="BM280" s="196" t="s">
        <v>429</v>
      </c>
    </row>
    <row r="281" spans="2:51" s="13" customFormat="1" ht="10.2">
      <c r="B281" s="214"/>
      <c r="C281" s="215"/>
      <c r="D281" s="198" t="s">
        <v>225</v>
      </c>
      <c r="E281" s="216" t="s">
        <v>1</v>
      </c>
      <c r="F281" s="217" t="s">
        <v>422</v>
      </c>
      <c r="G281" s="215"/>
      <c r="H281" s="218">
        <v>4</v>
      </c>
      <c r="I281" s="219"/>
      <c r="J281" s="215"/>
      <c r="K281" s="215"/>
      <c r="L281" s="220"/>
      <c r="M281" s="221"/>
      <c r="N281" s="222"/>
      <c r="O281" s="222"/>
      <c r="P281" s="222"/>
      <c r="Q281" s="222"/>
      <c r="R281" s="222"/>
      <c r="S281" s="222"/>
      <c r="T281" s="223"/>
      <c r="AT281" s="224" t="s">
        <v>225</v>
      </c>
      <c r="AU281" s="224" t="s">
        <v>89</v>
      </c>
      <c r="AV281" s="13" t="s">
        <v>89</v>
      </c>
      <c r="AW281" s="13" t="s">
        <v>34</v>
      </c>
      <c r="AX281" s="13" t="s">
        <v>80</v>
      </c>
      <c r="AY281" s="224" t="s">
        <v>144</v>
      </c>
    </row>
    <row r="282" spans="2:51" s="13" customFormat="1" ht="10.2">
      <c r="B282" s="214"/>
      <c r="C282" s="215"/>
      <c r="D282" s="198" t="s">
        <v>225</v>
      </c>
      <c r="E282" s="216" t="s">
        <v>1</v>
      </c>
      <c r="F282" s="217" t="s">
        <v>423</v>
      </c>
      <c r="G282" s="215"/>
      <c r="H282" s="218">
        <v>4</v>
      </c>
      <c r="I282" s="219"/>
      <c r="J282" s="215"/>
      <c r="K282" s="215"/>
      <c r="L282" s="220"/>
      <c r="M282" s="221"/>
      <c r="N282" s="222"/>
      <c r="O282" s="222"/>
      <c r="P282" s="222"/>
      <c r="Q282" s="222"/>
      <c r="R282" s="222"/>
      <c r="S282" s="222"/>
      <c r="T282" s="223"/>
      <c r="AT282" s="224" t="s">
        <v>225</v>
      </c>
      <c r="AU282" s="224" t="s">
        <v>89</v>
      </c>
      <c r="AV282" s="13" t="s">
        <v>89</v>
      </c>
      <c r="AW282" s="13" t="s">
        <v>34</v>
      </c>
      <c r="AX282" s="13" t="s">
        <v>80</v>
      </c>
      <c r="AY282" s="224" t="s">
        <v>144</v>
      </c>
    </row>
    <row r="283" spans="2:51" s="14" customFormat="1" ht="10.2">
      <c r="B283" s="225"/>
      <c r="C283" s="226"/>
      <c r="D283" s="198" t="s">
        <v>225</v>
      </c>
      <c r="E283" s="227" t="s">
        <v>1</v>
      </c>
      <c r="F283" s="228" t="s">
        <v>227</v>
      </c>
      <c r="G283" s="226"/>
      <c r="H283" s="229">
        <v>8</v>
      </c>
      <c r="I283" s="230"/>
      <c r="J283" s="226"/>
      <c r="K283" s="226"/>
      <c r="L283" s="231"/>
      <c r="M283" s="232"/>
      <c r="N283" s="233"/>
      <c r="O283" s="233"/>
      <c r="P283" s="233"/>
      <c r="Q283" s="233"/>
      <c r="R283" s="233"/>
      <c r="S283" s="233"/>
      <c r="T283" s="234"/>
      <c r="AT283" s="235" t="s">
        <v>225</v>
      </c>
      <c r="AU283" s="235" t="s">
        <v>89</v>
      </c>
      <c r="AV283" s="14" t="s">
        <v>143</v>
      </c>
      <c r="AW283" s="14" t="s">
        <v>34</v>
      </c>
      <c r="AX283" s="14" t="s">
        <v>87</v>
      </c>
      <c r="AY283" s="235" t="s">
        <v>144</v>
      </c>
    </row>
    <row r="284" spans="1:65" s="2" customFormat="1" ht="24.15" customHeight="1">
      <c r="A284" s="35"/>
      <c r="B284" s="36"/>
      <c r="C284" s="246" t="s">
        <v>430</v>
      </c>
      <c r="D284" s="246" t="s">
        <v>337</v>
      </c>
      <c r="E284" s="247" t="s">
        <v>431</v>
      </c>
      <c r="F284" s="248" t="s">
        <v>432</v>
      </c>
      <c r="G284" s="249" t="s">
        <v>333</v>
      </c>
      <c r="H284" s="250">
        <v>4</v>
      </c>
      <c r="I284" s="251"/>
      <c r="J284" s="252">
        <f>ROUND(I284*H284,2)</f>
        <v>0</v>
      </c>
      <c r="K284" s="248" t="s">
        <v>149</v>
      </c>
      <c r="L284" s="253"/>
      <c r="M284" s="254" t="s">
        <v>1</v>
      </c>
      <c r="N284" s="255" t="s">
        <v>45</v>
      </c>
      <c r="O284" s="72"/>
      <c r="P284" s="194">
        <f>O284*H284</f>
        <v>0</v>
      </c>
      <c r="Q284" s="194">
        <v>0.0026</v>
      </c>
      <c r="R284" s="194">
        <f>Q284*H284</f>
        <v>0.0104</v>
      </c>
      <c r="S284" s="194">
        <v>0</v>
      </c>
      <c r="T284" s="195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96" t="s">
        <v>183</v>
      </c>
      <c r="AT284" s="196" t="s">
        <v>337</v>
      </c>
      <c r="AU284" s="196" t="s">
        <v>89</v>
      </c>
      <c r="AY284" s="18" t="s">
        <v>144</v>
      </c>
      <c r="BE284" s="197">
        <f>IF(N284="základní",J284,0)</f>
        <v>0</v>
      </c>
      <c r="BF284" s="197">
        <f>IF(N284="snížená",J284,0)</f>
        <v>0</v>
      </c>
      <c r="BG284" s="197">
        <f>IF(N284="zákl. přenesená",J284,0)</f>
        <v>0</v>
      </c>
      <c r="BH284" s="197">
        <f>IF(N284="sníž. přenesená",J284,0)</f>
        <v>0</v>
      </c>
      <c r="BI284" s="197">
        <f>IF(N284="nulová",J284,0)</f>
        <v>0</v>
      </c>
      <c r="BJ284" s="18" t="s">
        <v>87</v>
      </c>
      <c r="BK284" s="197">
        <f>ROUND(I284*H284,2)</f>
        <v>0</v>
      </c>
      <c r="BL284" s="18" t="s">
        <v>143</v>
      </c>
      <c r="BM284" s="196" t="s">
        <v>433</v>
      </c>
    </row>
    <row r="285" spans="2:51" s="13" customFormat="1" ht="10.2">
      <c r="B285" s="214"/>
      <c r="C285" s="215"/>
      <c r="D285" s="198" t="s">
        <v>225</v>
      </c>
      <c r="E285" s="216" t="s">
        <v>1</v>
      </c>
      <c r="F285" s="217" t="s">
        <v>424</v>
      </c>
      <c r="G285" s="215"/>
      <c r="H285" s="218">
        <v>2</v>
      </c>
      <c r="I285" s="219"/>
      <c r="J285" s="215"/>
      <c r="K285" s="215"/>
      <c r="L285" s="220"/>
      <c r="M285" s="221"/>
      <c r="N285" s="222"/>
      <c r="O285" s="222"/>
      <c r="P285" s="222"/>
      <c r="Q285" s="222"/>
      <c r="R285" s="222"/>
      <c r="S285" s="222"/>
      <c r="T285" s="223"/>
      <c r="AT285" s="224" t="s">
        <v>225</v>
      </c>
      <c r="AU285" s="224" t="s">
        <v>89</v>
      </c>
      <c r="AV285" s="13" t="s">
        <v>89</v>
      </c>
      <c r="AW285" s="13" t="s">
        <v>34</v>
      </c>
      <c r="AX285" s="13" t="s">
        <v>80</v>
      </c>
      <c r="AY285" s="224" t="s">
        <v>144</v>
      </c>
    </row>
    <row r="286" spans="2:51" s="13" customFormat="1" ht="10.2">
      <c r="B286" s="214"/>
      <c r="C286" s="215"/>
      <c r="D286" s="198" t="s">
        <v>225</v>
      </c>
      <c r="E286" s="216" t="s">
        <v>1</v>
      </c>
      <c r="F286" s="217" t="s">
        <v>425</v>
      </c>
      <c r="G286" s="215"/>
      <c r="H286" s="218">
        <v>2</v>
      </c>
      <c r="I286" s="219"/>
      <c r="J286" s="215"/>
      <c r="K286" s="215"/>
      <c r="L286" s="220"/>
      <c r="M286" s="221"/>
      <c r="N286" s="222"/>
      <c r="O286" s="222"/>
      <c r="P286" s="222"/>
      <c r="Q286" s="222"/>
      <c r="R286" s="222"/>
      <c r="S286" s="222"/>
      <c r="T286" s="223"/>
      <c r="AT286" s="224" t="s">
        <v>225</v>
      </c>
      <c r="AU286" s="224" t="s">
        <v>89</v>
      </c>
      <c r="AV286" s="13" t="s">
        <v>89</v>
      </c>
      <c r="AW286" s="13" t="s">
        <v>34</v>
      </c>
      <c r="AX286" s="13" t="s">
        <v>80</v>
      </c>
      <c r="AY286" s="224" t="s">
        <v>144</v>
      </c>
    </row>
    <row r="287" spans="2:51" s="14" customFormat="1" ht="10.2">
      <c r="B287" s="225"/>
      <c r="C287" s="226"/>
      <c r="D287" s="198" t="s">
        <v>225</v>
      </c>
      <c r="E287" s="227" t="s">
        <v>1</v>
      </c>
      <c r="F287" s="228" t="s">
        <v>227</v>
      </c>
      <c r="G287" s="226"/>
      <c r="H287" s="229">
        <v>4</v>
      </c>
      <c r="I287" s="230"/>
      <c r="J287" s="226"/>
      <c r="K287" s="226"/>
      <c r="L287" s="231"/>
      <c r="M287" s="232"/>
      <c r="N287" s="233"/>
      <c r="O287" s="233"/>
      <c r="P287" s="233"/>
      <c r="Q287" s="233"/>
      <c r="R287" s="233"/>
      <c r="S287" s="233"/>
      <c r="T287" s="234"/>
      <c r="AT287" s="235" t="s">
        <v>225</v>
      </c>
      <c r="AU287" s="235" t="s">
        <v>89</v>
      </c>
      <c r="AV287" s="14" t="s">
        <v>143</v>
      </c>
      <c r="AW287" s="14" t="s">
        <v>34</v>
      </c>
      <c r="AX287" s="14" t="s">
        <v>87</v>
      </c>
      <c r="AY287" s="235" t="s">
        <v>144</v>
      </c>
    </row>
    <row r="288" spans="1:65" s="2" customFormat="1" ht="24.15" customHeight="1">
      <c r="A288" s="35"/>
      <c r="B288" s="36"/>
      <c r="C288" s="185" t="s">
        <v>434</v>
      </c>
      <c r="D288" s="185" t="s">
        <v>145</v>
      </c>
      <c r="E288" s="186" t="s">
        <v>435</v>
      </c>
      <c r="F288" s="187" t="s">
        <v>436</v>
      </c>
      <c r="G288" s="188" t="s">
        <v>333</v>
      </c>
      <c r="H288" s="189">
        <v>10</v>
      </c>
      <c r="I288" s="190"/>
      <c r="J288" s="191">
        <f>ROUND(I288*H288,2)</f>
        <v>0</v>
      </c>
      <c r="K288" s="187" t="s">
        <v>149</v>
      </c>
      <c r="L288" s="40"/>
      <c r="M288" s="192" t="s">
        <v>1</v>
      </c>
      <c r="N288" s="193" t="s">
        <v>45</v>
      </c>
      <c r="O288" s="72"/>
      <c r="P288" s="194">
        <f>O288*H288</f>
        <v>0</v>
      </c>
      <c r="Q288" s="194">
        <v>0.11241</v>
      </c>
      <c r="R288" s="194">
        <f>Q288*H288</f>
        <v>1.1240999999999999</v>
      </c>
      <c r="S288" s="194">
        <v>0</v>
      </c>
      <c r="T288" s="195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96" t="s">
        <v>143</v>
      </c>
      <c r="AT288" s="196" t="s">
        <v>145</v>
      </c>
      <c r="AU288" s="196" t="s">
        <v>89</v>
      </c>
      <c r="AY288" s="18" t="s">
        <v>144</v>
      </c>
      <c r="BE288" s="197">
        <f>IF(N288="základní",J288,0)</f>
        <v>0</v>
      </c>
      <c r="BF288" s="197">
        <f>IF(N288="snížená",J288,0)</f>
        <v>0</v>
      </c>
      <c r="BG288" s="197">
        <f>IF(N288="zákl. přenesená",J288,0)</f>
        <v>0</v>
      </c>
      <c r="BH288" s="197">
        <f>IF(N288="sníž. přenesená",J288,0)</f>
        <v>0</v>
      </c>
      <c r="BI288" s="197">
        <f>IF(N288="nulová",J288,0)</f>
        <v>0</v>
      </c>
      <c r="BJ288" s="18" t="s">
        <v>87</v>
      </c>
      <c r="BK288" s="197">
        <f>ROUND(I288*H288,2)</f>
        <v>0</v>
      </c>
      <c r="BL288" s="18" t="s">
        <v>143</v>
      </c>
      <c r="BM288" s="196" t="s">
        <v>437</v>
      </c>
    </row>
    <row r="289" spans="2:51" s="13" customFormat="1" ht="10.2">
      <c r="B289" s="214"/>
      <c r="C289" s="215"/>
      <c r="D289" s="198" t="s">
        <v>225</v>
      </c>
      <c r="E289" s="216" t="s">
        <v>1</v>
      </c>
      <c r="F289" s="217" t="s">
        <v>438</v>
      </c>
      <c r="G289" s="215"/>
      <c r="H289" s="218">
        <v>10</v>
      </c>
      <c r="I289" s="219"/>
      <c r="J289" s="215"/>
      <c r="K289" s="215"/>
      <c r="L289" s="220"/>
      <c r="M289" s="221"/>
      <c r="N289" s="222"/>
      <c r="O289" s="222"/>
      <c r="P289" s="222"/>
      <c r="Q289" s="222"/>
      <c r="R289" s="222"/>
      <c r="S289" s="222"/>
      <c r="T289" s="223"/>
      <c r="AT289" s="224" t="s">
        <v>225</v>
      </c>
      <c r="AU289" s="224" t="s">
        <v>89</v>
      </c>
      <c r="AV289" s="13" t="s">
        <v>89</v>
      </c>
      <c r="AW289" s="13" t="s">
        <v>34</v>
      </c>
      <c r="AX289" s="13" t="s">
        <v>80</v>
      </c>
      <c r="AY289" s="224" t="s">
        <v>144</v>
      </c>
    </row>
    <row r="290" spans="2:51" s="14" customFormat="1" ht="10.2">
      <c r="B290" s="225"/>
      <c r="C290" s="226"/>
      <c r="D290" s="198" t="s">
        <v>225</v>
      </c>
      <c r="E290" s="227" t="s">
        <v>1</v>
      </c>
      <c r="F290" s="228" t="s">
        <v>227</v>
      </c>
      <c r="G290" s="226"/>
      <c r="H290" s="229">
        <v>10</v>
      </c>
      <c r="I290" s="230"/>
      <c r="J290" s="226"/>
      <c r="K290" s="226"/>
      <c r="L290" s="231"/>
      <c r="M290" s="232"/>
      <c r="N290" s="233"/>
      <c r="O290" s="233"/>
      <c r="P290" s="233"/>
      <c r="Q290" s="233"/>
      <c r="R290" s="233"/>
      <c r="S290" s="233"/>
      <c r="T290" s="234"/>
      <c r="AT290" s="235" t="s">
        <v>225</v>
      </c>
      <c r="AU290" s="235" t="s">
        <v>89</v>
      </c>
      <c r="AV290" s="14" t="s">
        <v>143</v>
      </c>
      <c r="AW290" s="14" t="s">
        <v>34</v>
      </c>
      <c r="AX290" s="14" t="s">
        <v>87</v>
      </c>
      <c r="AY290" s="235" t="s">
        <v>144</v>
      </c>
    </row>
    <row r="291" spans="1:65" s="2" customFormat="1" ht="21.75" customHeight="1">
      <c r="A291" s="35"/>
      <c r="B291" s="36"/>
      <c r="C291" s="246" t="s">
        <v>439</v>
      </c>
      <c r="D291" s="246" t="s">
        <v>337</v>
      </c>
      <c r="E291" s="247" t="s">
        <v>440</v>
      </c>
      <c r="F291" s="248" t="s">
        <v>441</v>
      </c>
      <c r="G291" s="249" t="s">
        <v>333</v>
      </c>
      <c r="H291" s="250">
        <v>10</v>
      </c>
      <c r="I291" s="251"/>
      <c r="J291" s="252">
        <f>ROUND(I291*H291,2)</f>
        <v>0</v>
      </c>
      <c r="K291" s="248" t="s">
        <v>149</v>
      </c>
      <c r="L291" s="253"/>
      <c r="M291" s="254" t="s">
        <v>1</v>
      </c>
      <c r="N291" s="255" t="s">
        <v>45</v>
      </c>
      <c r="O291" s="72"/>
      <c r="P291" s="194">
        <f>O291*H291</f>
        <v>0</v>
      </c>
      <c r="Q291" s="194">
        <v>0.0061</v>
      </c>
      <c r="R291" s="194">
        <f>Q291*H291</f>
        <v>0.061000000000000006</v>
      </c>
      <c r="S291" s="194">
        <v>0</v>
      </c>
      <c r="T291" s="195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96" t="s">
        <v>183</v>
      </c>
      <c r="AT291" s="196" t="s">
        <v>337</v>
      </c>
      <c r="AU291" s="196" t="s">
        <v>89</v>
      </c>
      <c r="AY291" s="18" t="s">
        <v>144</v>
      </c>
      <c r="BE291" s="197">
        <f>IF(N291="základní",J291,0)</f>
        <v>0</v>
      </c>
      <c r="BF291" s="197">
        <f>IF(N291="snížená",J291,0)</f>
        <v>0</v>
      </c>
      <c r="BG291" s="197">
        <f>IF(N291="zákl. přenesená",J291,0)</f>
        <v>0</v>
      </c>
      <c r="BH291" s="197">
        <f>IF(N291="sníž. přenesená",J291,0)</f>
        <v>0</v>
      </c>
      <c r="BI291" s="197">
        <f>IF(N291="nulová",J291,0)</f>
        <v>0</v>
      </c>
      <c r="BJ291" s="18" t="s">
        <v>87</v>
      </c>
      <c r="BK291" s="197">
        <f>ROUND(I291*H291,2)</f>
        <v>0</v>
      </c>
      <c r="BL291" s="18" t="s">
        <v>143</v>
      </c>
      <c r="BM291" s="196" t="s">
        <v>442</v>
      </c>
    </row>
    <row r="292" spans="1:65" s="2" customFormat="1" ht="24.15" customHeight="1">
      <c r="A292" s="35"/>
      <c r="B292" s="36"/>
      <c r="C292" s="185" t="s">
        <v>443</v>
      </c>
      <c r="D292" s="185" t="s">
        <v>145</v>
      </c>
      <c r="E292" s="186" t="s">
        <v>444</v>
      </c>
      <c r="F292" s="187" t="s">
        <v>445</v>
      </c>
      <c r="G292" s="188" t="s">
        <v>223</v>
      </c>
      <c r="H292" s="189">
        <v>28</v>
      </c>
      <c r="I292" s="190"/>
      <c r="J292" s="191">
        <f>ROUND(I292*H292,2)</f>
        <v>0</v>
      </c>
      <c r="K292" s="187" t="s">
        <v>149</v>
      </c>
      <c r="L292" s="40"/>
      <c r="M292" s="192" t="s">
        <v>1</v>
      </c>
      <c r="N292" s="193" t="s">
        <v>45</v>
      </c>
      <c r="O292" s="72"/>
      <c r="P292" s="194">
        <f>O292*H292</f>
        <v>0</v>
      </c>
      <c r="Q292" s="194">
        <v>0.00085</v>
      </c>
      <c r="R292" s="194">
        <f>Q292*H292</f>
        <v>0.023799999999999998</v>
      </c>
      <c r="S292" s="194">
        <v>0</v>
      </c>
      <c r="T292" s="195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96" t="s">
        <v>143</v>
      </c>
      <c r="AT292" s="196" t="s">
        <v>145</v>
      </c>
      <c r="AU292" s="196" t="s">
        <v>89</v>
      </c>
      <c r="AY292" s="18" t="s">
        <v>144</v>
      </c>
      <c r="BE292" s="197">
        <f>IF(N292="základní",J292,0)</f>
        <v>0</v>
      </c>
      <c r="BF292" s="197">
        <f>IF(N292="snížená",J292,0)</f>
        <v>0</v>
      </c>
      <c r="BG292" s="197">
        <f>IF(N292="zákl. přenesená",J292,0)</f>
        <v>0</v>
      </c>
      <c r="BH292" s="197">
        <f>IF(N292="sníž. přenesená",J292,0)</f>
        <v>0</v>
      </c>
      <c r="BI292" s="197">
        <f>IF(N292="nulová",J292,0)</f>
        <v>0</v>
      </c>
      <c r="BJ292" s="18" t="s">
        <v>87</v>
      </c>
      <c r="BK292" s="197">
        <f>ROUND(I292*H292,2)</f>
        <v>0</v>
      </c>
      <c r="BL292" s="18" t="s">
        <v>143</v>
      </c>
      <c r="BM292" s="196" t="s">
        <v>446</v>
      </c>
    </row>
    <row r="293" spans="2:51" s="13" customFormat="1" ht="10.2">
      <c r="B293" s="214"/>
      <c r="C293" s="215"/>
      <c r="D293" s="198" t="s">
        <v>225</v>
      </c>
      <c r="E293" s="216" t="s">
        <v>1</v>
      </c>
      <c r="F293" s="217" t="s">
        <v>447</v>
      </c>
      <c r="G293" s="215"/>
      <c r="H293" s="218">
        <v>17.5</v>
      </c>
      <c r="I293" s="219"/>
      <c r="J293" s="215"/>
      <c r="K293" s="215"/>
      <c r="L293" s="220"/>
      <c r="M293" s="221"/>
      <c r="N293" s="222"/>
      <c r="O293" s="222"/>
      <c r="P293" s="222"/>
      <c r="Q293" s="222"/>
      <c r="R293" s="222"/>
      <c r="S293" s="222"/>
      <c r="T293" s="223"/>
      <c r="AT293" s="224" t="s">
        <v>225</v>
      </c>
      <c r="AU293" s="224" t="s">
        <v>89</v>
      </c>
      <c r="AV293" s="13" t="s">
        <v>89</v>
      </c>
      <c r="AW293" s="13" t="s">
        <v>34</v>
      </c>
      <c r="AX293" s="13" t="s">
        <v>80</v>
      </c>
      <c r="AY293" s="224" t="s">
        <v>144</v>
      </c>
    </row>
    <row r="294" spans="2:51" s="13" customFormat="1" ht="10.2">
      <c r="B294" s="214"/>
      <c r="C294" s="215"/>
      <c r="D294" s="198" t="s">
        <v>225</v>
      </c>
      <c r="E294" s="216" t="s">
        <v>1</v>
      </c>
      <c r="F294" s="217" t="s">
        <v>448</v>
      </c>
      <c r="G294" s="215"/>
      <c r="H294" s="218">
        <v>10.5</v>
      </c>
      <c r="I294" s="219"/>
      <c r="J294" s="215"/>
      <c r="K294" s="215"/>
      <c r="L294" s="220"/>
      <c r="M294" s="221"/>
      <c r="N294" s="222"/>
      <c r="O294" s="222"/>
      <c r="P294" s="222"/>
      <c r="Q294" s="222"/>
      <c r="R294" s="222"/>
      <c r="S294" s="222"/>
      <c r="T294" s="223"/>
      <c r="AT294" s="224" t="s">
        <v>225</v>
      </c>
      <c r="AU294" s="224" t="s">
        <v>89</v>
      </c>
      <c r="AV294" s="13" t="s">
        <v>89</v>
      </c>
      <c r="AW294" s="13" t="s">
        <v>34</v>
      </c>
      <c r="AX294" s="13" t="s">
        <v>80</v>
      </c>
      <c r="AY294" s="224" t="s">
        <v>144</v>
      </c>
    </row>
    <row r="295" spans="2:51" s="14" customFormat="1" ht="10.2">
      <c r="B295" s="225"/>
      <c r="C295" s="226"/>
      <c r="D295" s="198" t="s">
        <v>225</v>
      </c>
      <c r="E295" s="227" t="s">
        <v>1</v>
      </c>
      <c r="F295" s="228" t="s">
        <v>227</v>
      </c>
      <c r="G295" s="226"/>
      <c r="H295" s="229">
        <v>28</v>
      </c>
      <c r="I295" s="230"/>
      <c r="J295" s="226"/>
      <c r="K295" s="226"/>
      <c r="L295" s="231"/>
      <c r="M295" s="232"/>
      <c r="N295" s="233"/>
      <c r="O295" s="233"/>
      <c r="P295" s="233"/>
      <c r="Q295" s="233"/>
      <c r="R295" s="233"/>
      <c r="S295" s="233"/>
      <c r="T295" s="234"/>
      <c r="AT295" s="235" t="s">
        <v>225</v>
      </c>
      <c r="AU295" s="235" t="s">
        <v>89</v>
      </c>
      <c r="AV295" s="14" t="s">
        <v>143</v>
      </c>
      <c r="AW295" s="14" t="s">
        <v>34</v>
      </c>
      <c r="AX295" s="14" t="s">
        <v>87</v>
      </c>
      <c r="AY295" s="235" t="s">
        <v>144</v>
      </c>
    </row>
    <row r="296" spans="1:65" s="2" customFormat="1" ht="16.5" customHeight="1">
      <c r="A296" s="35"/>
      <c r="B296" s="36"/>
      <c r="C296" s="185" t="s">
        <v>449</v>
      </c>
      <c r="D296" s="185" t="s">
        <v>145</v>
      </c>
      <c r="E296" s="186" t="s">
        <v>450</v>
      </c>
      <c r="F296" s="187" t="s">
        <v>451</v>
      </c>
      <c r="G296" s="188" t="s">
        <v>223</v>
      </c>
      <c r="H296" s="189">
        <v>28</v>
      </c>
      <c r="I296" s="190"/>
      <c r="J296" s="191">
        <f>ROUND(I296*H296,2)</f>
        <v>0</v>
      </c>
      <c r="K296" s="187" t="s">
        <v>149</v>
      </c>
      <c r="L296" s="40"/>
      <c r="M296" s="192" t="s">
        <v>1</v>
      </c>
      <c r="N296" s="193" t="s">
        <v>45</v>
      </c>
      <c r="O296" s="72"/>
      <c r="P296" s="194">
        <f>O296*H296</f>
        <v>0</v>
      </c>
      <c r="Q296" s="194">
        <v>1E-05</v>
      </c>
      <c r="R296" s="194">
        <f>Q296*H296</f>
        <v>0.00028000000000000003</v>
      </c>
      <c r="S296" s="194">
        <v>0</v>
      </c>
      <c r="T296" s="195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96" t="s">
        <v>143</v>
      </c>
      <c r="AT296" s="196" t="s">
        <v>145</v>
      </c>
      <c r="AU296" s="196" t="s">
        <v>89</v>
      </c>
      <c r="AY296" s="18" t="s">
        <v>144</v>
      </c>
      <c r="BE296" s="197">
        <f>IF(N296="základní",J296,0)</f>
        <v>0</v>
      </c>
      <c r="BF296" s="197">
        <f>IF(N296="snížená",J296,0)</f>
        <v>0</v>
      </c>
      <c r="BG296" s="197">
        <f>IF(N296="zákl. přenesená",J296,0)</f>
        <v>0</v>
      </c>
      <c r="BH296" s="197">
        <f>IF(N296="sníž. přenesená",J296,0)</f>
        <v>0</v>
      </c>
      <c r="BI296" s="197">
        <f>IF(N296="nulová",J296,0)</f>
        <v>0</v>
      </c>
      <c r="BJ296" s="18" t="s">
        <v>87</v>
      </c>
      <c r="BK296" s="197">
        <f>ROUND(I296*H296,2)</f>
        <v>0</v>
      </c>
      <c r="BL296" s="18" t="s">
        <v>143</v>
      </c>
      <c r="BM296" s="196" t="s">
        <v>452</v>
      </c>
    </row>
    <row r="297" spans="2:51" s="13" customFormat="1" ht="10.2">
      <c r="B297" s="214"/>
      <c r="C297" s="215"/>
      <c r="D297" s="198" t="s">
        <v>225</v>
      </c>
      <c r="E297" s="216" t="s">
        <v>1</v>
      </c>
      <c r="F297" s="217" t="s">
        <v>447</v>
      </c>
      <c r="G297" s="215"/>
      <c r="H297" s="218">
        <v>17.5</v>
      </c>
      <c r="I297" s="219"/>
      <c r="J297" s="215"/>
      <c r="K297" s="215"/>
      <c r="L297" s="220"/>
      <c r="M297" s="221"/>
      <c r="N297" s="222"/>
      <c r="O297" s="222"/>
      <c r="P297" s="222"/>
      <c r="Q297" s="222"/>
      <c r="R297" s="222"/>
      <c r="S297" s="222"/>
      <c r="T297" s="223"/>
      <c r="AT297" s="224" t="s">
        <v>225</v>
      </c>
      <c r="AU297" s="224" t="s">
        <v>89</v>
      </c>
      <c r="AV297" s="13" t="s">
        <v>89</v>
      </c>
      <c r="AW297" s="13" t="s">
        <v>34</v>
      </c>
      <c r="AX297" s="13" t="s">
        <v>80</v>
      </c>
      <c r="AY297" s="224" t="s">
        <v>144</v>
      </c>
    </row>
    <row r="298" spans="2:51" s="13" customFormat="1" ht="10.2">
      <c r="B298" s="214"/>
      <c r="C298" s="215"/>
      <c r="D298" s="198" t="s">
        <v>225</v>
      </c>
      <c r="E298" s="216" t="s">
        <v>1</v>
      </c>
      <c r="F298" s="217" t="s">
        <v>448</v>
      </c>
      <c r="G298" s="215"/>
      <c r="H298" s="218">
        <v>10.5</v>
      </c>
      <c r="I298" s="219"/>
      <c r="J298" s="215"/>
      <c r="K298" s="215"/>
      <c r="L298" s="220"/>
      <c r="M298" s="221"/>
      <c r="N298" s="222"/>
      <c r="O298" s="222"/>
      <c r="P298" s="222"/>
      <c r="Q298" s="222"/>
      <c r="R298" s="222"/>
      <c r="S298" s="222"/>
      <c r="T298" s="223"/>
      <c r="AT298" s="224" t="s">
        <v>225</v>
      </c>
      <c r="AU298" s="224" t="s">
        <v>89</v>
      </c>
      <c r="AV298" s="13" t="s">
        <v>89</v>
      </c>
      <c r="AW298" s="13" t="s">
        <v>34</v>
      </c>
      <c r="AX298" s="13" t="s">
        <v>80</v>
      </c>
      <c r="AY298" s="224" t="s">
        <v>144</v>
      </c>
    </row>
    <row r="299" spans="2:51" s="14" customFormat="1" ht="10.2">
      <c r="B299" s="225"/>
      <c r="C299" s="226"/>
      <c r="D299" s="198" t="s">
        <v>225</v>
      </c>
      <c r="E299" s="227" t="s">
        <v>1</v>
      </c>
      <c r="F299" s="228" t="s">
        <v>227</v>
      </c>
      <c r="G299" s="226"/>
      <c r="H299" s="229">
        <v>28</v>
      </c>
      <c r="I299" s="230"/>
      <c r="J299" s="226"/>
      <c r="K299" s="226"/>
      <c r="L299" s="231"/>
      <c r="M299" s="232"/>
      <c r="N299" s="233"/>
      <c r="O299" s="233"/>
      <c r="P299" s="233"/>
      <c r="Q299" s="233"/>
      <c r="R299" s="233"/>
      <c r="S299" s="233"/>
      <c r="T299" s="234"/>
      <c r="AT299" s="235" t="s">
        <v>225</v>
      </c>
      <c r="AU299" s="235" t="s">
        <v>89</v>
      </c>
      <c r="AV299" s="14" t="s">
        <v>143</v>
      </c>
      <c r="AW299" s="14" t="s">
        <v>34</v>
      </c>
      <c r="AX299" s="14" t="s">
        <v>87</v>
      </c>
      <c r="AY299" s="235" t="s">
        <v>144</v>
      </c>
    </row>
    <row r="300" spans="1:65" s="2" customFormat="1" ht="33" customHeight="1">
      <c r="A300" s="35"/>
      <c r="B300" s="36"/>
      <c r="C300" s="185" t="s">
        <v>453</v>
      </c>
      <c r="D300" s="185" t="s">
        <v>145</v>
      </c>
      <c r="E300" s="186" t="s">
        <v>454</v>
      </c>
      <c r="F300" s="187" t="s">
        <v>455</v>
      </c>
      <c r="G300" s="188" t="s">
        <v>258</v>
      </c>
      <c r="H300" s="189">
        <v>503</v>
      </c>
      <c r="I300" s="190"/>
      <c r="J300" s="191">
        <f>ROUND(I300*H300,2)</f>
        <v>0</v>
      </c>
      <c r="K300" s="187" t="s">
        <v>149</v>
      </c>
      <c r="L300" s="40"/>
      <c r="M300" s="192" t="s">
        <v>1</v>
      </c>
      <c r="N300" s="193" t="s">
        <v>45</v>
      </c>
      <c r="O300" s="72"/>
      <c r="P300" s="194">
        <f>O300*H300</f>
        <v>0</v>
      </c>
      <c r="Q300" s="194">
        <v>0.1554</v>
      </c>
      <c r="R300" s="194">
        <f>Q300*H300</f>
        <v>78.1662</v>
      </c>
      <c r="S300" s="194">
        <v>0</v>
      </c>
      <c r="T300" s="195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96" t="s">
        <v>143</v>
      </c>
      <c r="AT300" s="196" t="s">
        <v>145</v>
      </c>
      <c r="AU300" s="196" t="s">
        <v>89</v>
      </c>
      <c r="AY300" s="18" t="s">
        <v>144</v>
      </c>
      <c r="BE300" s="197">
        <f>IF(N300="základní",J300,0)</f>
        <v>0</v>
      </c>
      <c r="BF300" s="197">
        <f>IF(N300="snížená",J300,0)</f>
        <v>0</v>
      </c>
      <c r="BG300" s="197">
        <f>IF(N300="zákl. přenesená",J300,0)</f>
        <v>0</v>
      </c>
      <c r="BH300" s="197">
        <f>IF(N300="sníž. přenesená",J300,0)</f>
        <v>0</v>
      </c>
      <c r="BI300" s="197">
        <f>IF(N300="nulová",J300,0)</f>
        <v>0</v>
      </c>
      <c r="BJ300" s="18" t="s">
        <v>87</v>
      </c>
      <c r="BK300" s="197">
        <f>ROUND(I300*H300,2)</f>
        <v>0</v>
      </c>
      <c r="BL300" s="18" t="s">
        <v>143</v>
      </c>
      <c r="BM300" s="196" t="s">
        <v>456</v>
      </c>
    </row>
    <row r="301" spans="2:51" s="13" customFormat="1" ht="20.4">
      <c r="B301" s="214"/>
      <c r="C301" s="215"/>
      <c r="D301" s="198" t="s">
        <v>225</v>
      </c>
      <c r="E301" s="216" t="s">
        <v>1</v>
      </c>
      <c r="F301" s="217" t="s">
        <v>457</v>
      </c>
      <c r="G301" s="215"/>
      <c r="H301" s="218">
        <v>503</v>
      </c>
      <c r="I301" s="219"/>
      <c r="J301" s="215"/>
      <c r="K301" s="215"/>
      <c r="L301" s="220"/>
      <c r="M301" s="221"/>
      <c r="N301" s="222"/>
      <c r="O301" s="222"/>
      <c r="P301" s="222"/>
      <c r="Q301" s="222"/>
      <c r="R301" s="222"/>
      <c r="S301" s="222"/>
      <c r="T301" s="223"/>
      <c r="AT301" s="224" t="s">
        <v>225</v>
      </c>
      <c r="AU301" s="224" t="s">
        <v>89</v>
      </c>
      <c r="AV301" s="13" t="s">
        <v>89</v>
      </c>
      <c r="AW301" s="13" t="s">
        <v>34</v>
      </c>
      <c r="AX301" s="13" t="s">
        <v>80</v>
      </c>
      <c r="AY301" s="224" t="s">
        <v>144</v>
      </c>
    </row>
    <row r="302" spans="2:51" s="14" customFormat="1" ht="10.2">
      <c r="B302" s="225"/>
      <c r="C302" s="226"/>
      <c r="D302" s="198" t="s">
        <v>225</v>
      </c>
      <c r="E302" s="227" t="s">
        <v>1</v>
      </c>
      <c r="F302" s="228" t="s">
        <v>227</v>
      </c>
      <c r="G302" s="226"/>
      <c r="H302" s="229">
        <v>503</v>
      </c>
      <c r="I302" s="230"/>
      <c r="J302" s="226"/>
      <c r="K302" s="226"/>
      <c r="L302" s="231"/>
      <c r="M302" s="232"/>
      <c r="N302" s="233"/>
      <c r="O302" s="233"/>
      <c r="P302" s="233"/>
      <c r="Q302" s="233"/>
      <c r="R302" s="233"/>
      <c r="S302" s="233"/>
      <c r="T302" s="234"/>
      <c r="AT302" s="235" t="s">
        <v>225</v>
      </c>
      <c r="AU302" s="235" t="s">
        <v>89</v>
      </c>
      <c r="AV302" s="14" t="s">
        <v>143</v>
      </c>
      <c r="AW302" s="14" t="s">
        <v>34</v>
      </c>
      <c r="AX302" s="14" t="s">
        <v>87</v>
      </c>
      <c r="AY302" s="235" t="s">
        <v>144</v>
      </c>
    </row>
    <row r="303" spans="1:65" s="2" customFormat="1" ht="16.5" customHeight="1">
      <c r="A303" s="35"/>
      <c r="B303" s="36"/>
      <c r="C303" s="246" t="s">
        <v>458</v>
      </c>
      <c r="D303" s="246" t="s">
        <v>337</v>
      </c>
      <c r="E303" s="247" t="s">
        <v>459</v>
      </c>
      <c r="F303" s="248" t="s">
        <v>460</v>
      </c>
      <c r="G303" s="249" t="s">
        <v>258</v>
      </c>
      <c r="H303" s="250">
        <v>508.03</v>
      </c>
      <c r="I303" s="251"/>
      <c r="J303" s="252">
        <f>ROUND(I303*H303,2)</f>
        <v>0</v>
      </c>
      <c r="K303" s="248" t="s">
        <v>149</v>
      </c>
      <c r="L303" s="253"/>
      <c r="M303" s="254" t="s">
        <v>1</v>
      </c>
      <c r="N303" s="255" t="s">
        <v>45</v>
      </c>
      <c r="O303" s="72"/>
      <c r="P303" s="194">
        <f>O303*H303</f>
        <v>0</v>
      </c>
      <c r="Q303" s="194">
        <v>0.08</v>
      </c>
      <c r="R303" s="194">
        <f>Q303*H303</f>
        <v>40.6424</v>
      </c>
      <c r="S303" s="194">
        <v>0</v>
      </c>
      <c r="T303" s="195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96" t="s">
        <v>183</v>
      </c>
      <c r="AT303" s="196" t="s">
        <v>337</v>
      </c>
      <c r="AU303" s="196" t="s">
        <v>89</v>
      </c>
      <c r="AY303" s="18" t="s">
        <v>144</v>
      </c>
      <c r="BE303" s="197">
        <f>IF(N303="základní",J303,0)</f>
        <v>0</v>
      </c>
      <c r="BF303" s="197">
        <f>IF(N303="snížená",J303,0)</f>
        <v>0</v>
      </c>
      <c r="BG303" s="197">
        <f>IF(N303="zákl. přenesená",J303,0)</f>
        <v>0</v>
      </c>
      <c r="BH303" s="197">
        <f>IF(N303="sníž. přenesená",J303,0)</f>
        <v>0</v>
      </c>
      <c r="BI303" s="197">
        <f>IF(N303="nulová",J303,0)</f>
        <v>0</v>
      </c>
      <c r="BJ303" s="18" t="s">
        <v>87</v>
      </c>
      <c r="BK303" s="197">
        <f>ROUND(I303*H303,2)</f>
        <v>0</v>
      </c>
      <c r="BL303" s="18" t="s">
        <v>143</v>
      </c>
      <c r="BM303" s="196" t="s">
        <v>461</v>
      </c>
    </row>
    <row r="304" spans="2:51" s="13" customFormat="1" ht="10.2">
      <c r="B304" s="214"/>
      <c r="C304" s="215"/>
      <c r="D304" s="198" t="s">
        <v>225</v>
      </c>
      <c r="E304" s="216" t="s">
        <v>1</v>
      </c>
      <c r="F304" s="217" t="s">
        <v>462</v>
      </c>
      <c r="G304" s="215"/>
      <c r="H304" s="218">
        <v>508.03</v>
      </c>
      <c r="I304" s="219"/>
      <c r="J304" s="215"/>
      <c r="K304" s="215"/>
      <c r="L304" s="220"/>
      <c r="M304" s="221"/>
      <c r="N304" s="222"/>
      <c r="O304" s="222"/>
      <c r="P304" s="222"/>
      <c r="Q304" s="222"/>
      <c r="R304" s="222"/>
      <c r="S304" s="222"/>
      <c r="T304" s="223"/>
      <c r="AT304" s="224" t="s">
        <v>225</v>
      </c>
      <c r="AU304" s="224" t="s">
        <v>89</v>
      </c>
      <c r="AV304" s="13" t="s">
        <v>89</v>
      </c>
      <c r="AW304" s="13" t="s">
        <v>34</v>
      </c>
      <c r="AX304" s="13" t="s">
        <v>80</v>
      </c>
      <c r="AY304" s="224" t="s">
        <v>144</v>
      </c>
    </row>
    <row r="305" spans="2:51" s="14" customFormat="1" ht="10.2">
      <c r="B305" s="225"/>
      <c r="C305" s="226"/>
      <c r="D305" s="198" t="s">
        <v>225</v>
      </c>
      <c r="E305" s="227" t="s">
        <v>1</v>
      </c>
      <c r="F305" s="228" t="s">
        <v>227</v>
      </c>
      <c r="G305" s="226"/>
      <c r="H305" s="229">
        <v>508.03</v>
      </c>
      <c r="I305" s="230"/>
      <c r="J305" s="226"/>
      <c r="K305" s="226"/>
      <c r="L305" s="231"/>
      <c r="M305" s="232"/>
      <c r="N305" s="233"/>
      <c r="O305" s="233"/>
      <c r="P305" s="233"/>
      <c r="Q305" s="233"/>
      <c r="R305" s="233"/>
      <c r="S305" s="233"/>
      <c r="T305" s="234"/>
      <c r="AT305" s="235" t="s">
        <v>225</v>
      </c>
      <c r="AU305" s="235" t="s">
        <v>89</v>
      </c>
      <c r="AV305" s="14" t="s">
        <v>143</v>
      </c>
      <c r="AW305" s="14" t="s">
        <v>34</v>
      </c>
      <c r="AX305" s="14" t="s">
        <v>87</v>
      </c>
      <c r="AY305" s="235" t="s">
        <v>144</v>
      </c>
    </row>
    <row r="306" spans="1:65" s="2" customFormat="1" ht="33" customHeight="1">
      <c r="A306" s="35"/>
      <c r="B306" s="36"/>
      <c r="C306" s="185" t="s">
        <v>463</v>
      </c>
      <c r="D306" s="185" t="s">
        <v>145</v>
      </c>
      <c r="E306" s="186" t="s">
        <v>464</v>
      </c>
      <c r="F306" s="187" t="s">
        <v>465</v>
      </c>
      <c r="G306" s="188" t="s">
        <v>258</v>
      </c>
      <c r="H306" s="189">
        <v>297</v>
      </c>
      <c r="I306" s="190"/>
      <c r="J306" s="191">
        <f>ROUND(I306*H306,2)</f>
        <v>0</v>
      </c>
      <c r="K306" s="187" t="s">
        <v>149</v>
      </c>
      <c r="L306" s="40"/>
      <c r="M306" s="192" t="s">
        <v>1</v>
      </c>
      <c r="N306" s="193" t="s">
        <v>45</v>
      </c>
      <c r="O306" s="72"/>
      <c r="P306" s="194">
        <f>O306*H306</f>
        <v>0</v>
      </c>
      <c r="Q306" s="194">
        <v>0.1295</v>
      </c>
      <c r="R306" s="194">
        <f>Q306*H306</f>
        <v>38.4615</v>
      </c>
      <c r="S306" s="194">
        <v>0</v>
      </c>
      <c r="T306" s="195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96" t="s">
        <v>143</v>
      </c>
      <c r="AT306" s="196" t="s">
        <v>145</v>
      </c>
      <c r="AU306" s="196" t="s">
        <v>89</v>
      </c>
      <c r="AY306" s="18" t="s">
        <v>144</v>
      </c>
      <c r="BE306" s="197">
        <f>IF(N306="základní",J306,0)</f>
        <v>0</v>
      </c>
      <c r="BF306" s="197">
        <f>IF(N306="snížená",J306,0)</f>
        <v>0</v>
      </c>
      <c r="BG306" s="197">
        <f>IF(N306="zákl. přenesená",J306,0)</f>
        <v>0</v>
      </c>
      <c r="BH306" s="197">
        <f>IF(N306="sníž. přenesená",J306,0)</f>
        <v>0</v>
      </c>
      <c r="BI306" s="197">
        <f>IF(N306="nulová",J306,0)</f>
        <v>0</v>
      </c>
      <c r="BJ306" s="18" t="s">
        <v>87</v>
      </c>
      <c r="BK306" s="197">
        <f>ROUND(I306*H306,2)</f>
        <v>0</v>
      </c>
      <c r="BL306" s="18" t="s">
        <v>143</v>
      </c>
      <c r="BM306" s="196" t="s">
        <v>466</v>
      </c>
    </row>
    <row r="307" spans="2:51" s="15" customFormat="1" ht="10.2">
      <c r="B307" s="236"/>
      <c r="C307" s="237"/>
      <c r="D307" s="198" t="s">
        <v>225</v>
      </c>
      <c r="E307" s="238" t="s">
        <v>1</v>
      </c>
      <c r="F307" s="239" t="s">
        <v>467</v>
      </c>
      <c r="G307" s="237"/>
      <c r="H307" s="238" t="s">
        <v>1</v>
      </c>
      <c r="I307" s="240"/>
      <c r="J307" s="237"/>
      <c r="K307" s="237"/>
      <c r="L307" s="241"/>
      <c r="M307" s="242"/>
      <c r="N307" s="243"/>
      <c r="O307" s="243"/>
      <c r="P307" s="243"/>
      <c r="Q307" s="243"/>
      <c r="R307" s="243"/>
      <c r="S307" s="243"/>
      <c r="T307" s="244"/>
      <c r="AT307" s="245" t="s">
        <v>225</v>
      </c>
      <c r="AU307" s="245" t="s">
        <v>89</v>
      </c>
      <c r="AV307" s="15" t="s">
        <v>87</v>
      </c>
      <c r="AW307" s="15" t="s">
        <v>34</v>
      </c>
      <c r="AX307" s="15" t="s">
        <v>80</v>
      </c>
      <c r="AY307" s="245" t="s">
        <v>144</v>
      </c>
    </row>
    <row r="308" spans="2:51" s="13" customFormat="1" ht="10.2">
      <c r="B308" s="214"/>
      <c r="C308" s="215"/>
      <c r="D308" s="198" t="s">
        <v>225</v>
      </c>
      <c r="E308" s="216" t="s">
        <v>1</v>
      </c>
      <c r="F308" s="217" t="s">
        <v>468</v>
      </c>
      <c r="G308" s="215"/>
      <c r="H308" s="218">
        <v>255.5</v>
      </c>
      <c r="I308" s="219"/>
      <c r="J308" s="215"/>
      <c r="K308" s="215"/>
      <c r="L308" s="220"/>
      <c r="M308" s="221"/>
      <c r="N308" s="222"/>
      <c r="O308" s="222"/>
      <c r="P308" s="222"/>
      <c r="Q308" s="222"/>
      <c r="R308" s="222"/>
      <c r="S308" s="222"/>
      <c r="T308" s="223"/>
      <c r="AT308" s="224" t="s">
        <v>225</v>
      </c>
      <c r="AU308" s="224" t="s">
        <v>89</v>
      </c>
      <c r="AV308" s="13" t="s">
        <v>89</v>
      </c>
      <c r="AW308" s="13" t="s">
        <v>34</v>
      </c>
      <c r="AX308" s="13" t="s">
        <v>80</v>
      </c>
      <c r="AY308" s="224" t="s">
        <v>144</v>
      </c>
    </row>
    <row r="309" spans="2:51" s="13" customFormat="1" ht="10.2">
      <c r="B309" s="214"/>
      <c r="C309" s="215"/>
      <c r="D309" s="198" t="s">
        <v>225</v>
      </c>
      <c r="E309" s="216" t="s">
        <v>1</v>
      </c>
      <c r="F309" s="217" t="s">
        <v>469</v>
      </c>
      <c r="G309" s="215"/>
      <c r="H309" s="218">
        <v>41.5</v>
      </c>
      <c r="I309" s="219"/>
      <c r="J309" s="215"/>
      <c r="K309" s="215"/>
      <c r="L309" s="220"/>
      <c r="M309" s="221"/>
      <c r="N309" s="222"/>
      <c r="O309" s="222"/>
      <c r="P309" s="222"/>
      <c r="Q309" s="222"/>
      <c r="R309" s="222"/>
      <c r="S309" s="222"/>
      <c r="T309" s="223"/>
      <c r="AT309" s="224" t="s">
        <v>225</v>
      </c>
      <c r="AU309" s="224" t="s">
        <v>89</v>
      </c>
      <c r="AV309" s="13" t="s">
        <v>89</v>
      </c>
      <c r="AW309" s="13" t="s">
        <v>34</v>
      </c>
      <c r="AX309" s="13" t="s">
        <v>80</v>
      </c>
      <c r="AY309" s="224" t="s">
        <v>144</v>
      </c>
    </row>
    <row r="310" spans="2:51" s="14" customFormat="1" ht="10.2">
      <c r="B310" s="225"/>
      <c r="C310" s="226"/>
      <c r="D310" s="198" t="s">
        <v>225</v>
      </c>
      <c r="E310" s="227" t="s">
        <v>1</v>
      </c>
      <c r="F310" s="228" t="s">
        <v>227</v>
      </c>
      <c r="G310" s="226"/>
      <c r="H310" s="229">
        <v>297</v>
      </c>
      <c r="I310" s="230"/>
      <c r="J310" s="226"/>
      <c r="K310" s="226"/>
      <c r="L310" s="231"/>
      <c r="M310" s="232"/>
      <c r="N310" s="233"/>
      <c r="O310" s="233"/>
      <c r="P310" s="233"/>
      <c r="Q310" s="233"/>
      <c r="R310" s="233"/>
      <c r="S310" s="233"/>
      <c r="T310" s="234"/>
      <c r="AT310" s="235" t="s">
        <v>225</v>
      </c>
      <c r="AU310" s="235" t="s">
        <v>89</v>
      </c>
      <c r="AV310" s="14" t="s">
        <v>143</v>
      </c>
      <c r="AW310" s="14" t="s">
        <v>34</v>
      </c>
      <c r="AX310" s="14" t="s">
        <v>87</v>
      </c>
      <c r="AY310" s="235" t="s">
        <v>144</v>
      </c>
    </row>
    <row r="311" spans="1:65" s="2" customFormat="1" ht="16.5" customHeight="1">
      <c r="A311" s="35"/>
      <c r="B311" s="36"/>
      <c r="C311" s="246" t="s">
        <v>470</v>
      </c>
      <c r="D311" s="246" t="s">
        <v>337</v>
      </c>
      <c r="E311" s="247" t="s">
        <v>471</v>
      </c>
      <c r="F311" s="248" t="s">
        <v>472</v>
      </c>
      <c r="G311" s="249" t="s">
        <v>258</v>
      </c>
      <c r="H311" s="250">
        <v>299.97</v>
      </c>
      <c r="I311" s="251"/>
      <c r="J311" s="252">
        <f>ROUND(I311*H311,2)</f>
        <v>0</v>
      </c>
      <c r="K311" s="248" t="s">
        <v>149</v>
      </c>
      <c r="L311" s="253"/>
      <c r="M311" s="254" t="s">
        <v>1</v>
      </c>
      <c r="N311" s="255" t="s">
        <v>45</v>
      </c>
      <c r="O311" s="72"/>
      <c r="P311" s="194">
        <f>O311*H311</f>
        <v>0</v>
      </c>
      <c r="Q311" s="194">
        <v>0.05612</v>
      </c>
      <c r="R311" s="194">
        <f>Q311*H311</f>
        <v>16.834316400000002</v>
      </c>
      <c r="S311" s="194">
        <v>0</v>
      </c>
      <c r="T311" s="195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96" t="s">
        <v>183</v>
      </c>
      <c r="AT311" s="196" t="s">
        <v>337</v>
      </c>
      <c r="AU311" s="196" t="s">
        <v>89</v>
      </c>
      <c r="AY311" s="18" t="s">
        <v>144</v>
      </c>
      <c r="BE311" s="197">
        <f>IF(N311="základní",J311,0)</f>
        <v>0</v>
      </c>
      <c r="BF311" s="197">
        <f>IF(N311="snížená",J311,0)</f>
        <v>0</v>
      </c>
      <c r="BG311" s="197">
        <f>IF(N311="zákl. přenesená",J311,0)</f>
        <v>0</v>
      </c>
      <c r="BH311" s="197">
        <f>IF(N311="sníž. přenesená",J311,0)</f>
        <v>0</v>
      </c>
      <c r="BI311" s="197">
        <f>IF(N311="nulová",J311,0)</f>
        <v>0</v>
      </c>
      <c r="BJ311" s="18" t="s">
        <v>87</v>
      </c>
      <c r="BK311" s="197">
        <f>ROUND(I311*H311,2)</f>
        <v>0</v>
      </c>
      <c r="BL311" s="18" t="s">
        <v>143</v>
      </c>
      <c r="BM311" s="196" t="s">
        <v>473</v>
      </c>
    </row>
    <row r="312" spans="2:51" s="13" customFormat="1" ht="10.2">
      <c r="B312" s="214"/>
      <c r="C312" s="215"/>
      <c r="D312" s="198" t="s">
        <v>225</v>
      </c>
      <c r="E312" s="216" t="s">
        <v>1</v>
      </c>
      <c r="F312" s="217" t="s">
        <v>474</v>
      </c>
      <c r="G312" s="215"/>
      <c r="H312" s="218">
        <v>299.97</v>
      </c>
      <c r="I312" s="219"/>
      <c r="J312" s="215"/>
      <c r="K312" s="215"/>
      <c r="L312" s="220"/>
      <c r="M312" s="221"/>
      <c r="N312" s="222"/>
      <c r="O312" s="222"/>
      <c r="P312" s="222"/>
      <c r="Q312" s="222"/>
      <c r="R312" s="222"/>
      <c r="S312" s="222"/>
      <c r="T312" s="223"/>
      <c r="AT312" s="224" t="s">
        <v>225</v>
      </c>
      <c r="AU312" s="224" t="s">
        <v>89</v>
      </c>
      <c r="AV312" s="13" t="s">
        <v>89</v>
      </c>
      <c r="AW312" s="13" t="s">
        <v>34</v>
      </c>
      <c r="AX312" s="13" t="s">
        <v>80</v>
      </c>
      <c r="AY312" s="224" t="s">
        <v>144</v>
      </c>
    </row>
    <row r="313" spans="2:51" s="14" customFormat="1" ht="10.2">
      <c r="B313" s="225"/>
      <c r="C313" s="226"/>
      <c r="D313" s="198" t="s">
        <v>225</v>
      </c>
      <c r="E313" s="227" t="s">
        <v>1</v>
      </c>
      <c r="F313" s="228" t="s">
        <v>227</v>
      </c>
      <c r="G313" s="226"/>
      <c r="H313" s="229">
        <v>299.97</v>
      </c>
      <c r="I313" s="230"/>
      <c r="J313" s="226"/>
      <c r="K313" s="226"/>
      <c r="L313" s="231"/>
      <c r="M313" s="232"/>
      <c r="N313" s="233"/>
      <c r="O313" s="233"/>
      <c r="P313" s="233"/>
      <c r="Q313" s="233"/>
      <c r="R313" s="233"/>
      <c r="S313" s="233"/>
      <c r="T313" s="234"/>
      <c r="AT313" s="235" t="s">
        <v>225</v>
      </c>
      <c r="AU313" s="235" t="s">
        <v>89</v>
      </c>
      <c r="AV313" s="14" t="s">
        <v>143</v>
      </c>
      <c r="AW313" s="14" t="s">
        <v>34</v>
      </c>
      <c r="AX313" s="14" t="s">
        <v>87</v>
      </c>
      <c r="AY313" s="235" t="s">
        <v>144</v>
      </c>
    </row>
    <row r="314" spans="1:65" s="2" customFormat="1" ht="24.15" customHeight="1">
      <c r="A314" s="35"/>
      <c r="B314" s="36"/>
      <c r="C314" s="185" t="s">
        <v>475</v>
      </c>
      <c r="D314" s="185" t="s">
        <v>145</v>
      </c>
      <c r="E314" s="186" t="s">
        <v>476</v>
      </c>
      <c r="F314" s="187" t="s">
        <v>477</v>
      </c>
      <c r="G314" s="188" t="s">
        <v>223</v>
      </c>
      <c r="H314" s="189">
        <v>957</v>
      </c>
      <c r="I314" s="190"/>
      <c r="J314" s="191">
        <f>ROUND(I314*H314,2)</f>
        <v>0</v>
      </c>
      <c r="K314" s="187" t="s">
        <v>149</v>
      </c>
      <c r="L314" s="40"/>
      <c r="M314" s="192" t="s">
        <v>1</v>
      </c>
      <c r="N314" s="193" t="s">
        <v>45</v>
      </c>
      <c r="O314" s="72"/>
      <c r="P314" s="194">
        <f>O314*H314</f>
        <v>0</v>
      </c>
      <c r="Q314" s="194">
        <v>0.00047</v>
      </c>
      <c r="R314" s="194">
        <f>Q314*H314</f>
        <v>0.44978999999999997</v>
      </c>
      <c r="S314" s="194">
        <v>0</v>
      </c>
      <c r="T314" s="195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96" t="s">
        <v>143</v>
      </c>
      <c r="AT314" s="196" t="s">
        <v>145</v>
      </c>
      <c r="AU314" s="196" t="s">
        <v>89</v>
      </c>
      <c r="AY314" s="18" t="s">
        <v>144</v>
      </c>
      <c r="BE314" s="197">
        <f>IF(N314="základní",J314,0)</f>
        <v>0</v>
      </c>
      <c r="BF314" s="197">
        <f>IF(N314="snížená",J314,0)</f>
        <v>0</v>
      </c>
      <c r="BG314" s="197">
        <f>IF(N314="zákl. přenesená",J314,0)</f>
        <v>0</v>
      </c>
      <c r="BH314" s="197">
        <f>IF(N314="sníž. přenesená",J314,0)</f>
        <v>0</v>
      </c>
      <c r="BI314" s="197">
        <f>IF(N314="nulová",J314,0)</f>
        <v>0</v>
      </c>
      <c r="BJ314" s="18" t="s">
        <v>87</v>
      </c>
      <c r="BK314" s="197">
        <f>ROUND(I314*H314,2)</f>
        <v>0</v>
      </c>
      <c r="BL314" s="18" t="s">
        <v>143</v>
      </c>
      <c r="BM314" s="196" t="s">
        <v>478</v>
      </c>
    </row>
    <row r="315" spans="2:51" s="13" customFormat="1" ht="10.2">
      <c r="B315" s="214"/>
      <c r="C315" s="215"/>
      <c r="D315" s="198" t="s">
        <v>225</v>
      </c>
      <c r="E315" s="216" t="s">
        <v>1</v>
      </c>
      <c r="F315" s="217" t="s">
        <v>310</v>
      </c>
      <c r="G315" s="215"/>
      <c r="H315" s="218">
        <v>907</v>
      </c>
      <c r="I315" s="219"/>
      <c r="J315" s="215"/>
      <c r="K315" s="215"/>
      <c r="L315" s="220"/>
      <c r="M315" s="221"/>
      <c r="N315" s="222"/>
      <c r="O315" s="222"/>
      <c r="P315" s="222"/>
      <c r="Q315" s="222"/>
      <c r="R315" s="222"/>
      <c r="S315" s="222"/>
      <c r="T315" s="223"/>
      <c r="AT315" s="224" t="s">
        <v>225</v>
      </c>
      <c r="AU315" s="224" t="s">
        <v>89</v>
      </c>
      <c r="AV315" s="13" t="s">
        <v>89</v>
      </c>
      <c r="AW315" s="13" t="s">
        <v>34</v>
      </c>
      <c r="AX315" s="13" t="s">
        <v>80</v>
      </c>
      <c r="AY315" s="224" t="s">
        <v>144</v>
      </c>
    </row>
    <row r="316" spans="2:51" s="13" customFormat="1" ht="10.2">
      <c r="B316" s="214"/>
      <c r="C316" s="215"/>
      <c r="D316" s="198" t="s">
        <v>225</v>
      </c>
      <c r="E316" s="216" t="s">
        <v>1</v>
      </c>
      <c r="F316" s="217" t="s">
        <v>311</v>
      </c>
      <c r="G316" s="215"/>
      <c r="H316" s="218">
        <v>50</v>
      </c>
      <c r="I316" s="219"/>
      <c r="J316" s="215"/>
      <c r="K316" s="215"/>
      <c r="L316" s="220"/>
      <c r="M316" s="221"/>
      <c r="N316" s="222"/>
      <c r="O316" s="222"/>
      <c r="P316" s="222"/>
      <c r="Q316" s="222"/>
      <c r="R316" s="222"/>
      <c r="S316" s="222"/>
      <c r="T316" s="223"/>
      <c r="AT316" s="224" t="s">
        <v>225</v>
      </c>
      <c r="AU316" s="224" t="s">
        <v>89</v>
      </c>
      <c r="AV316" s="13" t="s">
        <v>89</v>
      </c>
      <c r="AW316" s="13" t="s">
        <v>34</v>
      </c>
      <c r="AX316" s="13" t="s">
        <v>80</v>
      </c>
      <c r="AY316" s="224" t="s">
        <v>144</v>
      </c>
    </row>
    <row r="317" spans="2:51" s="14" customFormat="1" ht="10.2">
      <c r="B317" s="225"/>
      <c r="C317" s="226"/>
      <c r="D317" s="198" t="s">
        <v>225</v>
      </c>
      <c r="E317" s="227" t="s">
        <v>1</v>
      </c>
      <c r="F317" s="228" t="s">
        <v>227</v>
      </c>
      <c r="G317" s="226"/>
      <c r="H317" s="229">
        <v>957</v>
      </c>
      <c r="I317" s="230"/>
      <c r="J317" s="226"/>
      <c r="K317" s="226"/>
      <c r="L317" s="231"/>
      <c r="M317" s="232"/>
      <c r="N317" s="233"/>
      <c r="O317" s="233"/>
      <c r="P317" s="233"/>
      <c r="Q317" s="233"/>
      <c r="R317" s="233"/>
      <c r="S317" s="233"/>
      <c r="T317" s="234"/>
      <c r="AT317" s="235" t="s">
        <v>225</v>
      </c>
      <c r="AU317" s="235" t="s">
        <v>89</v>
      </c>
      <c r="AV317" s="14" t="s">
        <v>143</v>
      </c>
      <c r="AW317" s="14" t="s">
        <v>34</v>
      </c>
      <c r="AX317" s="14" t="s">
        <v>87</v>
      </c>
      <c r="AY317" s="235" t="s">
        <v>144</v>
      </c>
    </row>
    <row r="318" spans="2:63" s="11" customFormat="1" ht="22.8" customHeight="1">
      <c r="B318" s="171"/>
      <c r="C318" s="172"/>
      <c r="D318" s="173" t="s">
        <v>79</v>
      </c>
      <c r="E318" s="212" t="s">
        <v>479</v>
      </c>
      <c r="F318" s="212" t="s">
        <v>480</v>
      </c>
      <c r="G318" s="172"/>
      <c r="H318" s="172"/>
      <c r="I318" s="175"/>
      <c r="J318" s="213">
        <f>BK318</f>
        <v>0</v>
      </c>
      <c r="K318" s="172"/>
      <c r="L318" s="177"/>
      <c r="M318" s="178"/>
      <c r="N318" s="179"/>
      <c r="O318" s="179"/>
      <c r="P318" s="180">
        <f>SUM(P319:P369)</f>
        <v>0</v>
      </c>
      <c r="Q318" s="179"/>
      <c r="R318" s="180">
        <f>SUM(R319:R369)</f>
        <v>0</v>
      </c>
      <c r="S318" s="179"/>
      <c r="T318" s="181">
        <f>SUM(T319:T369)</f>
        <v>0</v>
      </c>
      <c r="AR318" s="182" t="s">
        <v>87</v>
      </c>
      <c r="AT318" s="183" t="s">
        <v>79</v>
      </c>
      <c r="AU318" s="183" t="s">
        <v>87</v>
      </c>
      <c r="AY318" s="182" t="s">
        <v>144</v>
      </c>
      <c r="BK318" s="184">
        <f>SUM(BK319:BK369)</f>
        <v>0</v>
      </c>
    </row>
    <row r="319" spans="1:65" s="2" customFormat="1" ht="21.75" customHeight="1">
      <c r="A319" s="35"/>
      <c r="B319" s="36"/>
      <c r="C319" s="185" t="s">
        <v>481</v>
      </c>
      <c r="D319" s="185" t="s">
        <v>145</v>
      </c>
      <c r="E319" s="186" t="s">
        <v>482</v>
      </c>
      <c r="F319" s="187" t="s">
        <v>483</v>
      </c>
      <c r="G319" s="188" t="s">
        <v>298</v>
      </c>
      <c r="H319" s="189">
        <v>16.046</v>
      </c>
      <c r="I319" s="190"/>
      <c r="J319" s="191">
        <f>ROUND(I319*H319,2)</f>
        <v>0</v>
      </c>
      <c r="K319" s="187" t="s">
        <v>149</v>
      </c>
      <c r="L319" s="40"/>
      <c r="M319" s="192" t="s">
        <v>1</v>
      </c>
      <c r="N319" s="193" t="s">
        <v>45</v>
      </c>
      <c r="O319" s="72"/>
      <c r="P319" s="194">
        <f>O319*H319</f>
        <v>0</v>
      </c>
      <c r="Q319" s="194">
        <v>0</v>
      </c>
      <c r="R319" s="194">
        <f>Q319*H319</f>
        <v>0</v>
      </c>
      <c r="S319" s="194">
        <v>0</v>
      </c>
      <c r="T319" s="195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96" t="s">
        <v>143</v>
      </c>
      <c r="AT319" s="196" t="s">
        <v>145</v>
      </c>
      <c r="AU319" s="196" t="s">
        <v>89</v>
      </c>
      <c r="AY319" s="18" t="s">
        <v>144</v>
      </c>
      <c r="BE319" s="197">
        <f>IF(N319="základní",J319,0)</f>
        <v>0</v>
      </c>
      <c r="BF319" s="197">
        <f>IF(N319="snížená",J319,0)</f>
        <v>0</v>
      </c>
      <c r="BG319" s="197">
        <f>IF(N319="zákl. přenesená",J319,0)</f>
        <v>0</v>
      </c>
      <c r="BH319" s="197">
        <f>IF(N319="sníž. přenesená",J319,0)</f>
        <v>0</v>
      </c>
      <c r="BI319" s="197">
        <f>IF(N319="nulová",J319,0)</f>
        <v>0</v>
      </c>
      <c r="BJ319" s="18" t="s">
        <v>87</v>
      </c>
      <c r="BK319" s="197">
        <f>ROUND(I319*H319,2)</f>
        <v>0</v>
      </c>
      <c r="BL319" s="18" t="s">
        <v>143</v>
      </c>
      <c r="BM319" s="196" t="s">
        <v>484</v>
      </c>
    </row>
    <row r="320" spans="2:51" s="13" customFormat="1" ht="20.4">
      <c r="B320" s="214"/>
      <c r="C320" s="215"/>
      <c r="D320" s="198" t="s">
        <v>225</v>
      </c>
      <c r="E320" s="216" t="s">
        <v>1</v>
      </c>
      <c r="F320" s="217" t="s">
        <v>485</v>
      </c>
      <c r="G320" s="215"/>
      <c r="H320" s="218">
        <v>11.31</v>
      </c>
      <c r="I320" s="219"/>
      <c r="J320" s="215"/>
      <c r="K320" s="215"/>
      <c r="L320" s="220"/>
      <c r="M320" s="221"/>
      <c r="N320" s="222"/>
      <c r="O320" s="222"/>
      <c r="P320" s="222"/>
      <c r="Q320" s="222"/>
      <c r="R320" s="222"/>
      <c r="S320" s="222"/>
      <c r="T320" s="223"/>
      <c r="AT320" s="224" t="s">
        <v>225</v>
      </c>
      <c r="AU320" s="224" t="s">
        <v>89</v>
      </c>
      <c r="AV320" s="13" t="s">
        <v>89</v>
      </c>
      <c r="AW320" s="13" t="s">
        <v>34</v>
      </c>
      <c r="AX320" s="13" t="s">
        <v>80</v>
      </c>
      <c r="AY320" s="224" t="s">
        <v>144</v>
      </c>
    </row>
    <row r="321" spans="2:51" s="13" customFormat="1" ht="10.2">
      <c r="B321" s="214"/>
      <c r="C321" s="215"/>
      <c r="D321" s="198" t="s">
        <v>225</v>
      </c>
      <c r="E321" s="216" t="s">
        <v>1</v>
      </c>
      <c r="F321" s="217" t="s">
        <v>486</v>
      </c>
      <c r="G321" s="215"/>
      <c r="H321" s="218">
        <v>4.736</v>
      </c>
      <c r="I321" s="219"/>
      <c r="J321" s="215"/>
      <c r="K321" s="215"/>
      <c r="L321" s="220"/>
      <c r="M321" s="221"/>
      <c r="N321" s="222"/>
      <c r="O321" s="222"/>
      <c r="P321" s="222"/>
      <c r="Q321" s="222"/>
      <c r="R321" s="222"/>
      <c r="S321" s="222"/>
      <c r="T321" s="223"/>
      <c r="AT321" s="224" t="s">
        <v>225</v>
      </c>
      <c r="AU321" s="224" t="s">
        <v>89</v>
      </c>
      <c r="AV321" s="13" t="s">
        <v>89</v>
      </c>
      <c r="AW321" s="13" t="s">
        <v>34</v>
      </c>
      <c r="AX321" s="13" t="s">
        <v>80</v>
      </c>
      <c r="AY321" s="224" t="s">
        <v>144</v>
      </c>
    </row>
    <row r="322" spans="2:51" s="14" customFormat="1" ht="10.2">
      <c r="B322" s="225"/>
      <c r="C322" s="226"/>
      <c r="D322" s="198" t="s">
        <v>225</v>
      </c>
      <c r="E322" s="227" t="s">
        <v>1</v>
      </c>
      <c r="F322" s="228" t="s">
        <v>227</v>
      </c>
      <c r="G322" s="226"/>
      <c r="H322" s="229">
        <v>16.046</v>
      </c>
      <c r="I322" s="230"/>
      <c r="J322" s="226"/>
      <c r="K322" s="226"/>
      <c r="L322" s="231"/>
      <c r="M322" s="232"/>
      <c r="N322" s="233"/>
      <c r="O322" s="233"/>
      <c r="P322" s="233"/>
      <c r="Q322" s="233"/>
      <c r="R322" s="233"/>
      <c r="S322" s="233"/>
      <c r="T322" s="234"/>
      <c r="AT322" s="235" t="s">
        <v>225</v>
      </c>
      <c r="AU322" s="235" t="s">
        <v>89</v>
      </c>
      <c r="AV322" s="14" t="s">
        <v>143</v>
      </c>
      <c r="AW322" s="14" t="s">
        <v>34</v>
      </c>
      <c r="AX322" s="14" t="s">
        <v>87</v>
      </c>
      <c r="AY322" s="235" t="s">
        <v>144</v>
      </c>
    </row>
    <row r="323" spans="1:65" s="2" customFormat="1" ht="24.15" customHeight="1">
      <c r="A323" s="35"/>
      <c r="B323" s="36"/>
      <c r="C323" s="185" t="s">
        <v>487</v>
      </c>
      <c r="D323" s="185" t="s">
        <v>145</v>
      </c>
      <c r="E323" s="186" t="s">
        <v>488</v>
      </c>
      <c r="F323" s="187" t="s">
        <v>489</v>
      </c>
      <c r="G323" s="188" t="s">
        <v>298</v>
      </c>
      <c r="H323" s="189">
        <v>224.644</v>
      </c>
      <c r="I323" s="190"/>
      <c r="J323" s="191">
        <f>ROUND(I323*H323,2)</f>
        <v>0</v>
      </c>
      <c r="K323" s="187" t="s">
        <v>149</v>
      </c>
      <c r="L323" s="40"/>
      <c r="M323" s="192" t="s">
        <v>1</v>
      </c>
      <c r="N323" s="193" t="s">
        <v>45</v>
      </c>
      <c r="O323" s="72"/>
      <c r="P323" s="194">
        <f>O323*H323</f>
        <v>0</v>
      </c>
      <c r="Q323" s="194">
        <v>0</v>
      </c>
      <c r="R323" s="194">
        <f>Q323*H323</f>
        <v>0</v>
      </c>
      <c r="S323" s="194">
        <v>0</v>
      </c>
      <c r="T323" s="195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96" t="s">
        <v>143</v>
      </c>
      <c r="AT323" s="196" t="s">
        <v>145</v>
      </c>
      <c r="AU323" s="196" t="s">
        <v>89</v>
      </c>
      <c r="AY323" s="18" t="s">
        <v>144</v>
      </c>
      <c r="BE323" s="197">
        <f>IF(N323="základní",J323,0)</f>
        <v>0</v>
      </c>
      <c r="BF323" s="197">
        <f>IF(N323="snížená",J323,0)</f>
        <v>0</v>
      </c>
      <c r="BG323" s="197">
        <f>IF(N323="zákl. přenesená",J323,0)</f>
        <v>0</v>
      </c>
      <c r="BH323" s="197">
        <f>IF(N323="sníž. přenesená",J323,0)</f>
        <v>0</v>
      </c>
      <c r="BI323" s="197">
        <f>IF(N323="nulová",J323,0)</f>
        <v>0</v>
      </c>
      <c r="BJ323" s="18" t="s">
        <v>87</v>
      </c>
      <c r="BK323" s="197">
        <f>ROUND(I323*H323,2)</f>
        <v>0</v>
      </c>
      <c r="BL323" s="18" t="s">
        <v>143</v>
      </c>
      <c r="BM323" s="196" t="s">
        <v>490</v>
      </c>
    </row>
    <row r="324" spans="2:51" s="15" customFormat="1" ht="10.2">
      <c r="B324" s="236"/>
      <c r="C324" s="237"/>
      <c r="D324" s="198" t="s">
        <v>225</v>
      </c>
      <c r="E324" s="238" t="s">
        <v>1</v>
      </c>
      <c r="F324" s="239" t="s">
        <v>289</v>
      </c>
      <c r="G324" s="237"/>
      <c r="H324" s="238" t="s">
        <v>1</v>
      </c>
      <c r="I324" s="240"/>
      <c r="J324" s="237"/>
      <c r="K324" s="237"/>
      <c r="L324" s="241"/>
      <c r="M324" s="242"/>
      <c r="N324" s="243"/>
      <c r="O324" s="243"/>
      <c r="P324" s="243"/>
      <c r="Q324" s="243"/>
      <c r="R324" s="243"/>
      <c r="S324" s="243"/>
      <c r="T324" s="244"/>
      <c r="AT324" s="245" t="s">
        <v>225</v>
      </c>
      <c r="AU324" s="245" t="s">
        <v>89</v>
      </c>
      <c r="AV324" s="15" t="s">
        <v>87</v>
      </c>
      <c r="AW324" s="15" t="s">
        <v>34</v>
      </c>
      <c r="AX324" s="15" t="s">
        <v>80</v>
      </c>
      <c r="AY324" s="245" t="s">
        <v>144</v>
      </c>
    </row>
    <row r="325" spans="2:51" s="13" customFormat="1" ht="20.4">
      <c r="B325" s="214"/>
      <c r="C325" s="215"/>
      <c r="D325" s="198" t="s">
        <v>225</v>
      </c>
      <c r="E325" s="216" t="s">
        <v>1</v>
      </c>
      <c r="F325" s="217" t="s">
        <v>491</v>
      </c>
      <c r="G325" s="215"/>
      <c r="H325" s="218">
        <v>158.34</v>
      </c>
      <c r="I325" s="219"/>
      <c r="J325" s="215"/>
      <c r="K325" s="215"/>
      <c r="L325" s="220"/>
      <c r="M325" s="221"/>
      <c r="N325" s="222"/>
      <c r="O325" s="222"/>
      <c r="P325" s="222"/>
      <c r="Q325" s="222"/>
      <c r="R325" s="222"/>
      <c r="S325" s="222"/>
      <c r="T325" s="223"/>
      <c r="AT325" s="224" t="s">
        <v>225</v>
      </c>
      <c r="AU325" s="224" t="s">
        <v>89</v>
      </c>
      <c r="AV325" s="13" t="s">
        <v>89</v>
      </c>
      <c r="AW325" s="13" t="s">
        <v>34</v>
      </c>
      <c r="AX325" s="13" t="s">
        <v>80</v>
      </c>
      <c r="AY325" s="224" t="s">
        <v>144</v>
      </c>
    </row>
    <row r="326" spans="2:51" s="13" customFormat="1" ht="10.2">
      <c r="B326" s="214"/>
      <c r="C326" s="215"/>
      <c r="D326" s="198" t="s">
        <v>225</v>
      </c>
      <c r="E326" s="216" t="s">
        <v>1</v>
      </c>
      <c r="F326" s="217" t="s">
        <v>492</v>
      </c>
      <c r="G326" s="215"/>
      <c r="H326" s="218">
        <v>66.304</v>
      </c>
      <c r="I326" s="219"/>
      <c r="J326" s="215"/>
      <c r="K326" s="215"/>
      <c r="L326" s="220"/>
      <c r="M326" s="221"/>
      <c r="N326" s="222"/>
      <c r="O326" s="222"/>
      <c r="P326" s="222"/>
      <c r="Q326" s="222"/>
      <c r="R326" s="222"/>
      <c r="S326" s="222"/>
      <c r="T326" s="223"/>
      <c r="AT326" s="224" t="s">
        <v>225</v>
      </c>
      <c r="AU326" s="224" t="s">
        <v>89</v>
      </c>
      <c r="AV326" s="13" t="s">
        <v>89</v>
      </c>
      <c r="AW326" s="13" t="s">
        <v>34</v>
      </c>
      <c r="AX326" s="13" t="s">
        <v>80</v>
      </c>
      <c r="AY326" s="224" t="s">
        <v>144</v>
      </c>
    </row>
    <row r="327" spans="2:51" s="14" customFormat="1" ht="10.2">
      <c r="B327" s="225"/>
      <c r="C327" s="226"/>
      <c r="D327" s="198" t="s">
        <v>225</v>
      </c>
      <c r="E327" s="227" t="s">
        <v>1</v>
      </c>
      <c r="F327" s="228" t="s">
        <v>227</v>
      </c>
      <c r="G327" s="226"/>
      <c r="H327" s="229">
        <v>224.644</v>
      </c>
      <c r="I327" s="230"/>
      <c r="J327" s="226"/>
      <c r="K327" s="226"/>
      <c r="L327" s="231"/>
      <c r="M327" s="232"/>
      <c r="N327" s="233"/>
      <c r="O327" s="233"/>
      <c r="P327" s="233"/>
      <c r="Q327" s="233"/>
      <c r="R327" s="233"/>
      <c r="S327" s="233"/>
      <c r="T327" s="234"/>
      <c r="AT327" s="235" t="s">
        <v>225</v>
      </c>
      <c r="AU327" s="235" t="s">
        <v>89</v>
      </c>
      <c r="AV327" s="14" t="s">
        <v>143</v>
      </c>
      <c r="AW327" s="14" t="s">
        <v>34</v>
      </c>
      <c r="AX327" s="14" t="s">
        <v>87</v>
      </c>
      <c r="AY327" s="235" t="s">
        <v>144</v>
      </c>
    </row>
    <row r="328" spans="1:65" s="2" customFormat="1" ht="21.75" customHeight="1">
      <c r="A328" s="35"/>
      <c r="B328" s="36"/>
      <c r="C328" s="185" t="s">
        <v>493</v>
      </c>
      <c r="D328" s="185" t="s">
        <v>145</v>
      </c>
      <c r="E328" s="186" t="s">
        <v>494</v>
      </c>
      <c r="F328" s="187" t="s">
        <v>495</v>
      </c>
      <c r="G328" s="188" t="s">
        <v>298</v>
      </c>
      <c r="H328" s="189">
        <v>290.799</v>
      </c>
      <c r="I328" s="190"/>
      <c r="J328" s="191">
        <f>ROUND(I328*H328,2)</f>
        <v>0</v>
      </c>
      <c r="K328" s="187" t="s">
        <v>149</v>
      </c>
      <c r="L328" s="40"/>
      <c r="M328" s="192" t="s">
        <v>1</v>
      </c>
      <c r="N328" s="193" t="s">
        <v>45</v>
      </c>
      <c r="O328" s="72"/>
      <c r="P328" s="194">
        <f>O328*H328</f>
        <v>0</v>
      </c>
      <c r="Q328" s="194">
        <v>0</v>
      </c>
      <c r="R328" s="194">
        <f>Q328*H328</f>
        <v>0</v>
      </c>
      <c r="S328" s="194">
        <v>0</v>
      </c>
      <c r="T328" s="195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96" t="s">
        <v>143</v>
      </c>
      <c r="AT328" s="196" t="s">
        <v>145</v>
      </c>
      <c r="AU328" s="196" t="s">
        <v>89</v>
      </c>
      <c r="AY328" s="18" t="s">
        <v>144</v>
      </c>
      <c r="BE328" s="197">
        <f>IF(N328="základní",J328,0)</f>
        <v>0</v>
      </c>
      <c r="BF328" s="197">
        <f>IF(N328="snížená",J328,0)</f>
        <v>0</v>
      </c>
      <c r="BG328" s="197">
        <f>IF(N328="zákl. přenesená",J328,0)</f>
        <v>0</v>
      </c>
      <c r="BH328" s="197">
        <f>IF(N328="sníž. přenesená",J328,0)</f>
        <v>0</v>
      </c>
      <c r="BI328" s="197">
        <f>IF(N328="nulová",J328,0)</f>
        <v>0</v>
      </c>
      <c r="BJ328" s="18" t="s">
        <v>87</v>
      </c>
      <c r="BK328" s="197">
        <f>ROUND(I328*H328,2)</f>
        <v>0</v>
      </c>
      <c r="BL328" s="18" t="s">
        <v>143</v>
      </c>
      <c r="BM328" s="196" t="s">
        <v>496</v>
      </c>
    </row>
    <row r="329" spans="2:51" s="13" customFormat="1" ht="20.4">
      <c r="B329" s="214"/>
      <c r="C329" s="215"/>
      <c r="D329" s="198" t="s">
        <v>225</v>
      </c>
      <c r="E329" s="216" t="s">
        <v>1</v>
      </c>
      <c r="F329" s="217" t="s">
        <v>497</v>
      </c>
      <c r="G329" s="215"/>
      <c r="H329" s="218">
        <v>0.813</v>
      </c>
      <c r="I329" s="219"/>
      <c r="J329" s="215"/>
      <c r="K329" s="215"/>
      <c r="L329" s="220"/>
      <c r="M329" s="221"/>
      <c r="N329" s="222"/>
      <c r="O329" s="222"/>
      <c r="P329" s="222"/>
      <c r="Q329" s="222"/>
      <c r="R329" s="222"/>
      <c r="S329" s="222"/>
      <c r="T329" s="223"/>
      <c r="AT329" s="224" t="s">
        <v>225</v>
      </c>
      <c r="AU329" s="224" t="s">
        <v>89</v>
      </c>
      <c r="AV329" s="13" t="s">
        <v>89</v>
      </c>
      <c r="AW329" s="13" t="s">
        <v>34</v>
      </c>
      <c r="AX329" s="13" t="s">
        <v>80</v>
      </c>
      <c r="AY329" s="224" t="s">
        <v>144</v>
      </c>
    </row>
    <row r="330" spans="2:51" s="13" customFormat="1" ht="20.4">
      <c r="B330" s="214"/>
      <c r="C330" s="215"/>
      <c r="D330" s="198" t="s">
        <v>225</v>
      </c>
      <c r="E330" s="216" t="s">
        <v>1</v>
      </c>
      <c r="F330" s="217" t="s">
        <v>498</v>
      </c>
      <c r="G330" s="215"/>
      <c r="H330" s="218">
        <v>9.945</v>
      </c>
      <c r="I330" s="219"/>
      <c r="J330" s="215"/>
      <c r="K330" s="215"/>
      <c r="L330" s="220"/>
      <c r="M330" s="221"/>
      <c r="N330" s="222"/>
      <c r="O330" s="222"/>
      <c r="P330" s="222"/>
      <c r="Q330" s="222"/>
      <c r="R330" s="222"/>
      <c r="S330" s="222"/>
      <c r="T330" s="223"/>
      <c r="AT330" s="224" t="s">
        <v>225</v>
      </c>
      <c r="AU330" s="224" t="s">
        <v>89</v>
      </c>
      <c r="AV330" s="13" t="s">
        <v>89</v>
      </c>
      <c r="AW330" s="13" t="s">
        <v>34</v>
      </c>
      <c r="AX330" s="13" t="s">
        <v>80</v>
      </c>
      <c r="AY330" s="224" t="s">
        <v>144</v>
      </c>
    </row>
    <row r="331" spans="2:51" s="13" customFormat="1" ht="20.4">
      <c r="B331" s="214"/>
      <c r="C331" s="215"/>
      <c r="D331" s="198" t="s">
        <v>225</v>
      </c>
      <c r="E331" s="216" t="s">
        <v>1</v>
      </c>
      <c r="F331" s="217" t="s">
        <v>499</v>
      </c>
      <c r="G331" s="215"/>
      <c r="H331" s="218">
        <v>17.28</v>
      </c>
      <c r="I331" s="219"/>
      <c r="J331" s="215"/>
      <c r="K331" s="215"/>
      <c r="L331" s="220"/>
      <c r="M331" s="221"/>
      <c r="N331" s="222"/>
      <c r="O331" s="222"/>
      <c r="P331" s="222"/>
      <c r="Q331" s="222"/>
      <c r="R331" s="222"/>
      <c r="S331" s="222"/>
      <c r="T331" s="223"/>
      <c r="AT331" s="224" t="s">
        <v>225</v>
      </c>
      <c r="AU331" s="224" t="s">
        <v>89</v>
      </c>
      <c r="AV331" s="13" t="s">
        <v>89</v>
      </c>
      <c r="AW331" s="13" t="s">
        <v>34</v>
      </c>
      <c r="AX331" s="13" t="s">
        <v>80</v>
      </c>
      <c r="AY331" s="224" t="s">
        <v>144</v>
      </c>
    </row>
    <row r="332" spans="2:51" s="13" customFormat="1" ht="20.4">
      <c r="B332" s="214"/>
      <c r="C332" s="215"/>
      <c r="D332" s="198" t="s">
        <v>225</v>
      </c>
      <c r="E332" s="216" t="s">
        <v>1</v>
      </c>
      <c r="F332" s="217" t="s">
        <v>500</v>
      </c>
      <c r="G332" s="215"/>
      <c r="H332" s="218">
        <v>7.252</v>
      </c>
      <c r="I332" s="219"/>
      <c r="J332" s="215"/>
      <c r="K332" s="215"/>
      <c r="L332" s="220"/>
      <c r="M332" s="221"/>
      <c r="N332" s="222"/>
      <c r="O332" s="222"/>
      <c r="P332" s="222"/>
      <c r="Q332" s="222"/>
      <c r="R332" s="222"/>
      <c r="S332" s="222"/>
      <c r="T332" s="223"/>
      <c r="AT332" s="224" t="s">
        <v>225</v>
      </c>
      <c r="AU332" s="224" t="s">
        <v>89</v>
      </c>
      <c r="AV332" s="13" t="s">
        <v>89</v>
      </c>
      <c r="AW332" s="13" t="s">
        <v>34</v>
      </c>
      <c r="AX332" s="13" t="s">
        <v>80</v>
      </c>
      <c r="AY332" s="224" t="s">
        <v>144</v>
      </c>
    </row>
    <row r="333" spans="2:51" s="13" customFormat="1" ht="20.4">
      <c r="B333" s="214"/>
      <c r="C333" s="215"/>
      <c r="D333" s="198" t="s">
        <v>225</v>
      </c>
      <c r="E333" s="216" t="s">
        <v>1</v>
      </c>
      <c r="F333" s="217" t="s">
        <v>501</v>
      </c>
      <c r="G333" s="215"/>
      <c r="H333" s="218">
        <v>30.833</v>
      </c>
      <c r="I333" s="219"/>
      <c r="J333" s="215"/>
      <c r="K333" s="215"/>
      <c r="L333" s="220"/>
      <c r="M333" s="221"/>
      <c r="N333" s="222"/>
      <c r="O333" s="222"/>
      <c r="P333" s="222"/>
      <c r="Q333" s="222"/>
      <c r="R333" s="222"/>
      <c r="S333" s="222"/>
      <c r="T333" s="223"/>
      <c r="AT333" s="224" t="s">
        <v>225</v>
      </c>
      <c r="AU333" s="224" t="s">
        <v>89</v>
      </c>
      <c r="AV333" s="13" t="s">
        <v>89</v>
      </c>
      <c r="AW333" s="13" t="s">
        <v>34</v>
      </c>
      <c r="AX333" s="13" t="s">
        <v>80</v>
      </c>
      <c r="AY333" s="224" t="s">
        <v>144</v>
      </c>
    </row>
    <row r="334" spans="2:51" s="13" customFormat="1" ht="20.4">
      <c r="B334" s="214"/>
      <c r="C334" s="215"/>
      <c r="D334" s="198" t="s">
        <v>225</v>
      </c>
      <c r="E334" s="216" t="s">
        <v>1</v>
      </c>
      <c r="F334" s="217" t="s">
        <v>502</v>
      </c>
      <c r="G334" s="215"/>
      <c r="H334" s="218">
        <v>224.676</v>
      </c>
      <c r="I334" s="219"/>
      <c r="J334" s="215"/>
      <c r="K334" s="215"/>
      <c r="L334" s="220"/>
      <c r="M334" s="221"/>
      <c r="N334" s="222"/>
      <c r="O334" s="222"/>
      <c r="P334" s="222"/>
      <c r="Q334" s="222"/>
      <c r="R334" s="222"/>
      <c r="S334" s="222"/>
      <c r="T334" s="223"/>
      <c r="AT334" s="224" t="s">
        <v>225</v>
      </c>
      <c r="AU334" s="224" t="s">
        <v>89</v>
      </c>
      <c r="AV334" s="13" t="s">
        <v>89</v>
      </c>
      <c r="AW334" s="13" t="s">
        <v>34</v>
      </c>
      <c r="AX334" s="13" t="s">
        <v>80</v>
      </c>
      <c r="AY334" s="224" t="s">
        <v>144</v>
      </c>
    </row>
    <row r="335" spans="2:51" s="14" customFormat="1" ht="10.2">
      <c r="B335" s="225"/>
      <c r="C335" s="226"/>
      <c r="D335" s="198" t="s">
        <v>225</v>
      </c>
      <c r="E335" s="227" t="s">
        <v>1</v>
      </c>
      <c r="F335" s="228" t="s">
        <v>227</v>
      </c>
      <c r="G335" s="226"/>
      <c r="H335" s="229">
        <v>290.799</v>
      </c>
      <c r="I335" s="230"/>
      <c r="J335" s="226"/>
      <c r="K335" s="226"/>
      <c r="L335" s="231"/>
      <c r="M335" s="232"/>
      <c r="N335" s="233"/>
      <c r="O335" s="233"/>
      <c r="P335" s="233"/>
      <c r="Q335" s="233"/>
      <c r="R335" s="233"/>
      <c r="S335" s="233"/>
      <c r="T335" s="234"/>
      <c r="AT335" s="235" t="s">
        <v>225</v>
      </c>
      <c r="AU335" s="235" t="s">
        <v>89</v>
      </c>
      <c r="AV335" s="14" t="s">
        <v>143</v>
      </c>
      <c r="AW335" s="14" t="s">
        <v>34</v>
      </c>
      <c r="AX335" s="14" t="s">
        <v>87</v>
      </c>
      <c r="AY335" s="235" t="s">
        <v>144</v>
      </c>
    </row>
    <row r="336" spans="1:65" s="2" customFormat="1" ht="24.15" customHeight="1">
      <c r="A336" s="35"/>
      <c r="B336" s="36"/>
      <c r="C336" s="185" t="s">
        <v>503</v>
      </c>
      <c r="D336" s="185" t="s">
        <v>145</v>
      </c>
      <c r="E336" s="186" t="s">
        <v>504</v>
      </c>
      <c r="F336" s="187" t="s">
        <v>505</v>
      </c>
      <c r="G336" s="188" t="s">
        <v>298</v>
      </c>
      <c r="H336" s="189">
        <v>3998.666</v>
      </c>
      <c r="I336" s="190"/>
      <c r="J336" s="191">
        <f>ROUND(I336*H336,2)</f>
        <v>0</v>
      </c>
      <c r="K336" s="187" t="s">
        <v>149</v>
      </c>
      <c r="L336" s="40"/>
      <c r="M336" s="192" t="s">
        <v>1</v>
      </c>
      <c r="N336" s="193" t="s">
        <v>45</v>
      </c>
      <c r="O336" s="72"/>
      <c r="P336" s="194">
        <f>O336*H336</f>
        <v>0</v>
      </c>
      <c r="Q336" s="194">
        <v>0</v>
      </c>
      <c r="R336" s="194">
        <f>Q336*H336</f>
        <v>0</v>
      </c>
      <c r="S336" s="194">
        <v>0</v>
      </c>
      <c r="T336" s="195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96" t="s">
        <v>143</v>
      </c>
      <c r="AT336" s="196" t="s">
        <v>145</v>
      </c>
      <c r="AU336" s="196" t="s">
        <v>89</v>
      </c>
      <c r="AY336" s="18" t="s">
        <v>144</v>
      </c>
      <c r="BE336" s="197">
        <f>IF(N336="základní",J336,0)</f>
        <v>0</v>
      </c>
      <c r="BF336" s="197">
        <f>IF(N336="snížená",J336,0)</f>
        <v>0</v>
      </c>
      <c r="BG336" s="197">
        <f>IF(N336="zákl. přenesená",J336,0)</f>
        <v>0</v>
      </c>
      <c r="BH336" s="197">
        <f>IF(N336="sníž. přenesená",J336,0)</f>
        <v>0</v>
      </c>
      <c r="BI336" s="197">
        <f>IF(N336="nulová",J336,0)</f>
        <v>0</v>
      </c>
      <c r="BJ336" s="18" t="s">
        <v>87</v>
      </c>
      <c r="BK336" s="197">
        <f>ROUND(I336*H336,2)</f>
        <v>0</v>
      </c>
      <c r="BL336" s="18" t="s">
        <v>143</v>
      </c>
      <c r="BM336" s="196" t="s">
        <v>506</v>
      </c>
    </row>
    <row r="337" spans="2:51" s="15" customFormat="1" ht="10.2">
      <c r="B337" s="236"/>
      <c r="C337" s="237"/>
      <c r="D337" s="198" t="s">
        <v>225</v>
      </c>
      <c r="E337" s="238" t="s">
        <v>1</v>
      </c>
      <c r="F337" s="239" t="s">
        <v>289</v>
      </c>
      <c r="G337" s="237"/>
      <c r="H337" s="238" t="s">
        <v>1</v>
      </c>
      <c r="I337" s="240"/>
      <c r="J337" s="237"/>
      <c r="K337" s="237"/>
      <c r="L337" s="241"/>
      <c r="M337" s="242"/>
      <c r="N337" s="243"/>
      <c r="O337" s="243"/>
      <c r="P337" s="243"/>
      <c r="Q337" s="243"/>
      <c r="R337" s="243"/>
      <c r="S337" s="243"/>
      <c r="T337" s="244"/>
      <c r="AT337" s="245" t="s">
        <v>225</v>
      </c>
      <c r="AU337" s="245" t="s">
        <v>89</v>
      </c>
      <c r="AV337" s="15" t="s">
        <v>87</v>
      </c>
      <c r="AW337" s="15" t="s">
        <v>34</v>
      </c>
      <c r="AX337" s="15" t="s">
        <v>80</v>
      </c>
      <c r="AY337" s="245" t="s">
        <v>144</v>
      </c>
    </row>
    <row r="338" spans="2:51" s="13" customFormat="1" ht="20.4">
      <c r="B338" s="214"/>
      <c r="C338" s="215"/>
      <c r="D338" s="198" t="s">
        <v>225</v>
      </c>
      <c r="E338" s="216" t="s">
        <v>1</v>
      </c>
      <c r="F338" s="217" t="s">
        <v>507</v>
      </c>
      <c r="G338" s="215"/>
      <c r="H338" s="218">
        <v>11.382</v>
      </c>
      <c r="I338" s="219"/>
      <c r="J338" s="215"/>
      <c r="K338" s="215"/>
      <c r="L338" s="220"/>
      <c r="M338" s="221"/>
      <c r="N338" s="222"/>
      <c r="O338" s="222"/>
      <c r="P338" s="222"/>
      <c r="Q338" s="222"/>
      <c r="R338" s="222"/>
      <c r="S338" s="222"/>
      <c r="T338" s="223"/>
      <c r="AT338" s="224" t="s">
        <v>225</v>
      </c>
      <c r="AU338" s="224" t="s">
        <v>89</v>
      </c>
      <c r="AV338" s="13" t="s">
        <v>89</v>
      </c>
      <c r="AW338" s="13" t="s">
        <v>34</v>
      </c>
      <c r="AX338" s="13" t="s">
        <v>80</v>
      </c>
      <c r="AY338" s="224" t="s">
        <v>144</v>
      </c>
    </row>
    <row r="339" spans="2:51" s="13" customFormat="1" ht="20.4">
      <c r="B339" s="214"/>
      <c r="C339" s="215"/>
      <c r="D339" s="198" t="s">
        <v>225</v>
      </c>
      <c r="E339" s="216" t="s">
        <v>1</v>
      </c>
      <c r="F339" s="217" t="s">
        <v>508</v>
      </c>
      <c r="G339" s="215"/>
      <c r="H339" s="218">
        <v>139.23</v>
      </c>
      <c r="I339" s="219"/>
      <c r="J339" s="215"/>
      <c r="K339" s="215"/>
      <c r="L339" s="220"/>
      <c r="M339" s="221"/>
      <c r="N339" s="222"/>
      <c r="O339" s="222"/>
      <c r="P339" s="222"/>
      <c r="Q339" s="222"/>
      <c r="R339" s="222"/>
      <c r="S339" s="222"/>
      <c r="T339" s="223"/>
      <c r="AT339" s="224" t="s">
        <v>225</v>
      </c>
      <c r="AU339" s="224" t="s">
        <v>89</v>
      </c>
      <c r="AV339" s="13" t="s">
        <v>89</v>
      </c>
      <c r="AW339" s="13" t="s">
        <v>34</v>
      </c>
      <c r="AX339" s="13" t="s">
        <v>80</v>
      </c>
      <c r="AY339" s="224" t="s">
        <v>144</v>
      </c>
    </row>
    <row r="340" spans="2:51" s="13" customFormat="1" ht="20.4">
      <c r="B340" s="214"/>
      <c r="C340" s="215"/>
      <c r="D340" s="198" t="s">
        <v>225</v>
      </c>
      <c r="E340" s="216" t="s">
        <v>1</v>
      </c>
      <c r="F340" s="217" t="s">
        <v>509</v>
      </c>
      <c r="G340" s="215"/>
      <c r="H340" s="218">
        <v>241.92</v>
      </c>
      <c r="I340" s="219"/>
      <c r="J340" s="215"/>
      <c r="K340" s="215"/>
      <c r="L340" s="220"/>
      <c r="M340" s="221"/>
      <c r="N340" s="222"/>
      <c r="O340" s="222"/>
      <c r="P340" s="222"/>
      <c r="Q340" s="222"/>
      <c r="R340" s="222"/>
      <c r="S340" s="222"/>
      <c r="T340" s="223"/>
      <c r="AT340" s="224" t="s">
        <v>225</v>
      </c>
      <c r="AU340" s="224" t="s">
        <v>89</v>
      </c>
      <c r="AV340" s="13" t="s">
        <v>89</v>
      </c>
      <c r="AW340" s="13" t="s">
        <v>34</v>
      </c>
      <c r="AX340" s="13" t="s">
        <v>80</v>
      </c>
      <c r="AY340" s="224" t="s">
        <v>144</v>
      </c>
    </row>
    <row r="341" spans="2:51" s="13" customFormat="1" ht="20.4">
      <c r="B341" s="214"/>
      <c r="C341" s="215"/>
      <c r="D341" s="198" t="s">
        <v>225</v>
      </c>
      <c r="E341" s="216" t="s">
        <v>1</v>
      </c>
      <c r="F341" s="217" t="s">
        <v>510</v>
      </c>
      <c r="G341" s="215"/>
      <c r="H341" s="218">
        <v>29.008</v>
      </c>
      <c r="I341" s="219"/>
      <c r="J341" s="215"/>
      <c r="K341" s="215"/>
      <c r="L341" s="220"/>
      <c r="M341" s="221"/>
      <c r="N341" s="222"/>
      <c r="O341" s="222"/>
      <c r="P341" s="222"/>
      <c r="Q341" s="222"/>
      <c r="R341" s="222"/>
      <c r="S341" s="222"/>
      <c r="T341" s="223"/>
      <c r="AT341" s="224" t="s">
        <v>225</v>
      </c>
      <c r="AU341" s="224" t="s">
        <v>89</v>
      </c>
      <c r="AV341" s="13" t="s">
        <v>89</v>
      </c>
      <c r="AW341" s="13" t="s">
        <v>34</v>
      </c>
      <c r="AX341" s="13" t="s">
        <v>80</v>
      </c>
      <c r="AY341" s="224" t="s">
        <v>144</v>
      </c>
    </row>
    <row r="342" spans="2:51" s="13" customFormat="1" ht="20.4">
      <c r="B342" s="214"/>
      <c r="C342" s="215"/>
      <c r="D342" s="198" t="s">
        <v>225</v>
      </c>
      <c r="E342" s="216" t="s">
        <v>1</v>
      </c>
      <c r="F342" s="217" t="s">
        <v>511</v>
      </c>
      <c r="G342" s="215"/>
      <c r="H342" s="218">
        <v>431.662</v>
      </c>
      <c r="I342" s="219"/>
      <c r="J342" s="215"/>
      <c r="K342" s="215"/>
      <c r="L342" s="220"/>
      <c r="M342" s="221"/>
      <c r="N342" s="222"/>
      <c r="O342" s="222"/>
      <c r="P342" s="222"/>
      <c r="Q342" s="222"/>
      <c r="R342" s="222"/>
      <c r="S342" s="222"/>
      <c r="T342" s="223"/>
      <c r="AT342" s="224" t="s">
        <v>225</v>
      </c>
      <c r="AU342" s="224" t="s">
        <v>89</v>
      </c>
      <c r="AV342" s="13" t="s">
        <v>89</v>
      </c>
      <c r="AW342" s="13" t="s">
        <v>34</v>
      </c>
      <c r="AX342" s="13" t="s">
        <v>80</v>
      </c>
      <c r="AY342" s="224" t="s">
        <v>144</v>
      </c>
    </row>
    <row r="343" spans="2:51" s="13" customFormat="1" ht="20.4">
      <c r="B343" s="214"/>
      <c r="C343" s="215"/>
      <c r="D343" s="198" t="s">
        <v>225</v>
      </c>
      <c r="E343" s="216" t="s">
        <v>1</v>
      </c>
      <c r="F343" s="217" t="s">
        <v>512</v>
      </c>
      <c r="G343" s="215"/>
      <c r="H343" s="218">
        <v>3145.464</v>
      </c>
      <c r="I343" s="219"/>
      <c r="J343" s="215"/>
      <c r="K343" s="215"/>
      <c r="L343" s="220"/>
      <c r="M343" s="221"/>
      <c r="N343" s="222"/>
      <c r="O343" s="222"/>
      <c r="P343" s="222"/>
      <c r="Q343" s="222"/>
      <c r="R343" s="222"/>
      <c r="S343" s="222"/>
      <c r="T343" s="223"/>
      <c r="AT343" s="224" t="s">
        <v>225</v>
      </c>
      <c r="AU343" s="224" t="s">
        <v>89</v>
      </c>
      <c r="AV343" s="13" t="s">
        <v>89</v>
      </c>
      <c r="AW343" s="13" t="s">
        <v>34</v>
      </c>
      <c r="AX343" s="13" t="s">
        <v>80</v>
      </c>
      <c r="AY343" s="224" t="s">
        <v>144</v>
      </c>
    </row>
    <row r="344" spans="2:51" s="14" customFormat="1" ht="10.2">
      <c r="B344" s="225"/>
      <c r="C344" s="226"/>
      <c r="D344" s="198" t="s">
        <v>225</v>
      </c>
      <c r="E344" s="227" t="s">
        <v>1</v>
      </c>
      <c r="F344" s="228" t="s">
        <v>227</v>
      </c>
      <c r="G344" s="226"/>
      <c r="H344" s="229">
        <v>3998.666</v>
      </c>
      <c r="I344" s="230"/>
      <c r="J344" s="226"/>
      <c r="K344" s="226"/>
      <c r="L344" s="231"/>
      <c r="M344" s="232"/>
      <c r="N344" s="233"/>
      <c r="O344" s="233"/>
      <c r="P344" s="233"/>
      <c r="Q344" s="233"/>
      <c r="R344" s="233"/>
      <c r="S344" s="233"/>
      <c r="T344" s="234"/>
      <c r="AT344" s="235" t="s">
        <v>225</v>
      </c>
      <c r="AU344" s="235" t="s">
        <v>89</v>
      </c>
      <c r="AV344" s="14" t="s">
        <v>143</v>
      </c>
      <c r="AW344" s="14" t="s">
        <v>34</v>
      </c>
      <c r="AX344" s="14" t="s">
        <v>87</v>
      </c>
      <c r="AY344" s="235" t="s">
        <v>144</v>
      </c>
    </row>
    <row r="345" spans="1:65" s="2" customFormat="1" ht="16.5" customHeight="1">
      <c r="A345" s="35"/>
      <c r="B345" s="36"/>
      <c r="C345" s="185" t="s">
        <v>513</v>
      </c>
      <c r="D345" s="185" t="s">
        <v>145</v>
      </c>
      <c r="E345" s="186" t="s">
        <v>514</v>
      </c>
      <c r="F345" s="187" t="s">
        <v>515</v>
      </c>
      <c r="G345" s="188" t="s">
        <v>298</v>
      </c>
      <c r="H345" s="189">
        <v>13.013</v>
      </c>
      <c r="I345" s="190"/>
      <c r="J345" s="191">
        <f>ROUND(I345*H345,2)</f>
        <v>0</v>
      </c>
      <c r="K345" s="187" t="s">
        <v>149</v>
      </c>
      <c r="L345" s="40"/>
      <c r="M345" s="192" t="s">
        <v>1</v>
      </c>
      <c r="N345" s="193" t="s">
        <v>45</v>
      </c>
      <c r="O345" s="72"/>
      <c r="P345" s="194">
        <f>O345*H345</f>
        <v>0</v>
      </c>
      <c r="Q345" s="194">
        <v>0</v>
      </c>
      <c r="R345" s="194">
        <f>Q345*H345</f>
        <v>0</v>
      </c>
      <c r="S345" s="194">
        <v>0</v>
      </c>
      <c r="T345" s="195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96" t="s">
        <v>143</v>
      </c>
      <c r="AT345" s="196" t="s">
        <v>145</v>
      </c>
      <c r="AU345" s="196" t="s">
        <v>89</v>
      </c>
      <c r="AY345" s="18" t="s">
        <v>144</v>
      </c>
      <c r="BE345" s="197">
        <f>IF(N345="základní",J345,0)</f>
        <v>0</v>
      </c>
      <c r="BF345" s="197">
        <f>IF(N345="snížená",J345,0)</f>
        <v>0</v>
      </c>
      <c r="BG345" s="197">
        <f>IF(N345="zákl. přenesená",J345,0)</f>
        <v>0</v>
      </c>
      <c r="BH345" s="197">
        <f>IF(N345="sníž. přenesená",J345,0)</f>
        <v>0</v>
      </c>
      <c r="BI345" s="197">
        <f>IF(N345="nulová",J345,0)</f>
        <v>0</v>
      </c>
      <c r="BJ345" s="18" t="s">
        <v>87</v>
      </c>
      <c r="BK345" s="197">
        <f>ROUND(I345*H345,2)</f>
        <v>0</v>
      </c>
      <c r="BL345" s="18" t="s">
        <v>143</v>
      </c>
      <c r="BM345" s="196" t="s">
        <v>516</v>
      </c>
    </row>
    <row r="346" spans="2:51" s="13" customFormat="1" ht="10.2">
      <c r="B346" s="214"/>
      <c r="C346" s="215"/>
      <c r="D346" s="198" t="s">
        <v>225</v>
      </c>
      <c r="E346" s="216" t="s">
        <v>1</v>
      </c>
      <c r="F346" s="217" t="s">
        <v>517</v>
      </c>
      <c r="G346" s="215"/>
      <c r="H346" s="218">
        <v>10.353</v>
      </c>
      <c r="I346" s="219"/>
      <c r="J346" s="215"/>
      <c r="K346" s="215"/>
      <c r="L346" s="220"/>
      <c r="M346" s="221"/>
      <c r="N346" s="222"/>
      <c r="O346" s="222"/>
      <c r="P346" s="222"/>
      <c r="Q346" s="222"/>
      <c r="R346" s="222"/>
      <c r="S346" s="222"/>
      <c r="T346" s="223"/>
      <c r="AT346" s="224" t="s">
        <v>225</v>
      </c>
      <c r="AU346" s="224" t="s">
        <v>89</v>
      </c>
      <c r="AV346" s="13" t="s">
        <v>89</v>
      </c>
      <c r="AW346" s="13" t="s">
        <v>34</v>
      </c>
      <c r="AX346" s="13" t="s">
        <v>80</v>
      </c>
      <c r="AY346" s="224" t="s">
        <v>144</v>
      </c>
    </row>
    <row r="347" spans="2:51" s="13" customFormat="1" ht="10.2">
      <c r="B347" s="214"/>
      <c r="C347" s="215"/>
      <c r="D347" s="198" t="s">
        <v>225</v>
      </c>
      <c r="E347" s="216" t="s">
        <v>1</v>
      </c>
      <c r="F347" s="217" t="s">
        <v>518</v>
      </c>
      <c r="G347" s="215"/>
      <c r="H347" s="218">
        <v>2.66</v>
      </c>
      <c r="I347" s="219"/>
      <c r="J347" s="215"/>
      <c r="K347" s="215"/>
      <c r="L347" s="220"/>
      <c r="M347" s="221"/>
      <c r="N347" s="222"/>
      <c r="O347" s="222"/>
      <c r="P347" s="222"/>
      <c r="Q347" s="222"/>
      <c r="R347" s="222"/>
      <c r="S347" s="222"/>
      <c r="T347" s="223"/>
      <c r="AT347" s="224" t="s">
        <v>225</v>
      </c>
      <c r="AU347" s="224" t="s">
        <v>89</v>
      </c>
      <c r="AV347" s="13" t="s">
        <v>89</v>
      </c>
      <c r="AW347" s="13" t="s">
        <v>34</v>
      </c>
      <c r="AX347" s="13" t="s">
        <v>80</v>
      </c>
      <c r="AY347" s="224" t="s">
        <v>144</v>
      </c>
    </row>
    <row r="348" spans="2:51" s="14" customFormat="1" ht="10.2">
      <c r="B348" s="225"/>
      <c r="C348" s="226"/>
      <c r="D348" s="198" t="s">
        <v>225</v>
      </c>
      <c r="E348" s="227" t="s">
        <v>1</v>
      </c>
      <c r="F348" s="228" t="s">
        <v>227</v>
      </c>
      <c r="G348" s="226"/>
      <c r="H348" s="229">
        <v>13.013</v>
      </c>
      <c r="I348" s="230"/>
      <c r="J348" s="226"/>
      <c r="K348" s="226"/>
      <c r="L348" s="231"/>
      <c r="M348" s="232"/>
      <c r="N348" s="233"/>
      <c r="O348" s="233"/>
      <c r="P348" s="233"/>
      <c r="Q348" s="233"/>
      <c r="R348" s="233"/>
      <c r="S348" s="233"/>
      <c r="T348" s="234"/>
      <c r="AT348" s="235" t="s">
        <v>225</v>
      </c>
      <c r="AU348" s="235" t="s">
        <v>89</v>
      </c>
      <c r="AV348" s="14" t="s">
        <v>143</v>
      </c>
      <c r="AW348" s="14" t="s">
        <v>34</v>
      </c>
      <c r="AX348" s="14" t="s">
        <v>87</v>
      </c>
      <c r="AY348" s="235" t="s">
        <v>144</v>
      </c>
    </row>
    <row r="349" spans="1:65" s="2" customFormat="1" ht="24.15" customHeight="1">
      <c r="A349" s="35"/>
      <c r="B349" s="36"/>
      <c r="C349" s="185" t="s">
        <v>519</v>
      </c>
      <c r="D349" s="185" t="s">
        <v>145</v>
      </c>
      <c r="E349" s="186" t="s">
        <v>520</v>
      </c>
      <c r="F349" s="187" t="s">
        <v>521</v>
      </c>
      <c r="G349" s="188" t="s">
        <v>298</v>
      </c>
      <c r="H349" s="189">
        <v>182.182</v>
      </c>
      <c r="I349" s="190"/>
      <c r="J349" s="191">
        <f>ROUND(I349*H349,2)</f>
        <v>0</v>
      </c>
      <c r="K349" s="187" t="s">
        <v>149</v>
      </c>
      <c r="L349" s="40"/>
      <c r="M349" s="192" t="s">
        <v>1</v>
      </c>
      <c r="N349" s="193" t="s">
        <v>45</v>
      </c>
      <c r="O349" s="72"/>
      <c r="P349" s="194">
        <f>O349*H349</f>
        <v>0</v>
      </c>
      <c r="Q349" s="194">
        <v>0</v>
      </c>
      <c r="R349" s="194">
        <f>Q349*H349</f>
        <v>0</v>
      </c>
      <c r="S349" s="194">
        <v>0</v>
      </c>
      <c r="T349" s="195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96" t="s">
        <v>143</v>
      </c>
      <c r="AT349" s="196" t="s">
        <v>145</v>
      </c>
      <c r="AU349" s="196" t="s">
        <v>89</v>
      </c>
      <c r="AY349" s="18" t="s">
        <v>144</v>
      </c>
      <c r="BE349" s="197">
        <f>IF(N349="základní",J349,0)</f>
        <v>0</v>
      </c>
      <c r="BF349" s="197">
        <f>IF(N349="snížená",J349,0)</f>
        <v>0</v>
      </c>
      <c r="BG349" s="197">
        <f>IF(N349="zákl. přenesená",J349,0)</f>
        <v>0</v>
      </c>
      <c r="BH349" s="197">
        <f>IF(N349="sníž. přenesená",J349,0)</f>
        <v>0</v>
      </c>
      <c r="BI349" s="197">
        <f>IF(N349="nulová",J349,0)</f>
        <v>0</v>
      </c>
      <c r="BJ349" s="18" t="s">
        <v>87</v>
      </c>
      <c r="BK349" s="197">
        <f>ROUND(I349*H349,2)</f>
        <v>0</v>
      </c>
      <c r="BL349" s="18" t="s">
        <v>143</v>
      </c>
      <c r="BM349" s="196" t="s">
        <v>522</v>
      </c>
    </row>
    <row r="350" spans="2:51" s="15" customFormat="1" ht="10.2">
      <c r="B350" s="236"/>
      <c r="C350" s="237"/>
      <c r="D350" s="198" t="s">
        <v>225</v>
      </c>
      <c r="E350" s="238" t="s">
        <v>1</v>
      </c>
      <c r="F350" s="239" t="s">
        <v>289</v>
      </c>
      <c r="G350" s="237"/>
      <c r="H350" s="238" t="s">
        <v>1</v>
      </c>
      <c r="I350" s="240"/>
      <c r="J350" s="237"/>
      <c r="K350" s="237"/>
      <c r="L350" s="241"/>
      <c r="M350" s="242"/>
      <c r="N350" s="243"/>
      <c r="O350" s="243"/>
      <c r="P350" s="243"/>
      <c r="Q350" s="243"/>
      <c r="R350" s="243"/>
      <c r="S350" s="243"/>
      <c r="T350" s="244"/>
      <c r="AT350" s="245" t="s">
        <v>225</v>
      </c>
      <c r="AU350" s="245" t="s">
        <v>89</v>
      </c>
      <c r="AV350" s="15" t="s">
        <v>87</v>
      </c>
      <c r="AW350" s="15" t="s">
        <v>34</v>
      </c>
      <c r="AX350" s="15" t="s">
        <v>80</v>
      </c>
      <c r="AY350" s="245" t="s">
        <v>144</v>
      </c>
    </row>
    <row r="351" spans="2:51" s="13" customFormat="1" ht="10.2">
      <c r="B351" s="214"/>
      <c r="C351" s="215"/>
      <c r="D351" s="198" t="s">
        <v>225</v>
      </c>
      <c r="E351" s="216" t="s">
        <v>1</v>
      </c>
      <c r="F351" s="217" t="s">
        <v>523</v>
      </c>
      <c r="G351" s="215"/>
      <c r="H351" s="218">
        <v>144.942</v>
      </c>
      <c r="I351" s="219"/>
      <c r="J351" s="215"/>
      <c r="K351" s="215"/>
      <c r="L351" s="220"/>
      <c r="M351" s="221"/>
      <c r="N351" s="222"/>
      <c r="O351" s="222"/>
      <c r="P351" s="222"/>
      <c r="Q351" s="222"/>
      <c r="R351" s="222"/>
      <c r="S351" s="222"/>
      <c r="T351" s="223"/>
      <c r="AT351" s="224" t="s">
        <v>225</v>
      </c>
      <c r="AU351" s="224" t="s">
        <v>89</v>
      </c>
      <c r="AV351" s="13" t="s">
        <v>89</v>
      </c>
      <c r="AW351" s="13" t="s">
        <v>34</v>
      </c>
      <c r="AX351" s="13" t="s">
        <v>80</v>
      </c>
      <c r="AY351" s="224" t="s">
        <v>144</v>
      </c>
    </row>
    <row r="352" spans="2:51" s="13" customFormat="1" ht="10.2">
      <c r="B352" s="214"/>
      <c r="C352" s="215"/>
      <c r="D352" s="198" t="s">
        <v>225</v>
      </c>
      <c r="E352" s="216" t="s">
        <v>1</v>
      </c>
      <c r="F352" s="217" t="s">
        <v>524</v>
      </c>
      <c r="G352" s="215"/>
      <c r="H352" s="218">
        <v>37.24</v>
      </c>
      <c r="I352" s="219"/>
      <c r="J352" s="215"/>
      <c r="K352" s="215"/>
      <c r="L352" s="220"/>
      <c r="M352" s="221"/>
      <c r="N352" s="222"/>
      <c r="O352" s="222"/>
      <c r="P352" s="222"/>
      <c r="Q352" s="222"/>
      <c r="R352" s="222"/>
      <c r="S352" s="222"/>
      <c r="T352" s="223"/>
      <c r="AT352" s="224" t="s">
        <v>225</v>
      </c>
      <c r="AU352" s="224" t="s">
        <v>89</v>
      </c>
      <c r="AV352" s="13" t="s">
        <v>89</v>
      </c>
      <c r="AW352" s="13" t="s">
        <v>34</v>
      </c>
      <c r="AX352" s="13" t="s">
        <v>80</v>
      </c>
      <c r="AY352" s="224" t="s">
        <v>144</v>
      </c>
    </row>
    <row r="353" spans="2:51" s="14" customFormat="1" ht="10.2">
      <c r="B353" s="225"/>
      <c r="C353" s="226"/>
      <c r="D353" s="198" t="s">
        <v>225</v>
      </c>
      <c r="E353" s="227" t="s">
        <v>1</v>
      </c>
      <c r="F353" s="228" t="s">
        <v>227</v>
      </c>
      <c r="G353" s="226"/>
      <c r="H353" s="229">
        <v>182.182</v>
      </c>
      <c r="I353" s="230"/>
      <c r="J353" s="226"/>
      <c r="K353" s="226"/>
      <c r="L353" s="231"/>
      <c r="M353" s="232"/>
      <c r="N353" s="233"/>
      <c r="O353" s="233"/>
      <c r="P353" s="233"/>
      <c r="Q353" s="233"/>
      <c r="R353" s="233"/>
      <c r="S353" s="233"/>
      <c r="T353" s="234"/>
      <c r="AT353" s="235" t="s">
        <v>225</v>
      </c>
      <c r="AU353" s="235" t="s">
        <v>89</v>
      </c>
      <c r="AV353" s="14" t="s">
        <v>143</v>
      </c>
      <c r="AW353" s="14" t="s">
        <v>34</v>
      </c>
      <c r="AX353" s="14" t="s">
        <v>87</v>
      </c>
      <c r="AY353" s="235" t="s">
        <v>144</v>
      </c>
    </row>
    <row r="354" spans="1:65" s="2" customFormat="1" ht="37.8" customHeight="1">
      <c r="A354" s="35"/>
      <c r="B354" s="36"/>
      <c r="C354" s="185" t="s">
        <v>525</v>
      </c>
      <c r="D354" s="185" t="s">
        <v>145</v>
      </c>
      <c r="E354" s="186" t="s">
        <v>526</v>
      </c>
      <c r="F354" s="187" t="s">
        <v>527</v>
      </c>
      <c r="G354" s="188" t="s">
        <v>298</v>
      </c>
      <c r="H354" s="189">
        <v>71.884</v>
      </c>
      <c r="I354" s="190"/>
      <c r="J354" s="191">
        <f>ROUND(I354*H354,2)</f>
        <v>0</v>
      </c>
      <c r="K354" s="187" t="s">
        <v>149</v>
      </c>
      <c r="L354" s="40"/>
      <c r="M354" s="192" t="s">
        <v>1</v>
      </c>
      <c r="N354" s="193" t="s">
        <v>45</v>
      </c>
      <c r="O354" s="72"/>
      <c r="P354" s="194">
        <f>O354*H354</f>
        <v>0</v>
      </c>
      <c r="Q354" s="194">
        <v>0</v>
      </c>
      <c r="R354" s="194">
        <f>Q354*H354</f>
        <v>0</v>
      </c>
      <c r="S354" s="194">
        <v>0</v>
      </c>
      <c r="T354" s="195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96" t="s">
        <v>143</v>
      </c>
      <c r="AT354" s="196" t="s">
        <v>145</v>
      </c>
      <c r="AU354" s="196" t="s">
        <v>89</v>
      </c>
      <c r="AY354" s="18" t="s">
        <v>144</v>
      </c>
      <c r="BE354" s="197">
        <f>IF(N354="základní",J354,0)</f>
        <v>0</v>
      </c>
      <c r="BF354" s="197">
        <f>IF(N354="snížená",J354,0)</f>
        <v>0</v>
      </c>
      <c r="BG354" s="197">
        <f>IF(N354="zákl. přenesená",J354,0)</f>
        <v>0</v>
      </c>
      <c r="BH354" s="197">
        <f>IF(N354="sníž. přenesená",J354,0)</f>
        <v>0</v>
      </c>
      <c r="BI354" s="197">
        <f>IF(N354="nulová",J354,0)</f>
        <v>0</v>
      </c>
      <c r="BJ354" s="18" t="s">
        <v>87</v>
      </c>
      <c r="BK354" s="197">
        <f>ROUND(I354*H354,2)</f>
        <v>0</v>
      </c>
      <c r="BL354" s="18" t="s">
        <v>143</v>
      </c>
      <c r="BM354" s="196" t="s">
        <v>528</v>
      </c>
    </row>
    <row r="355" spans="2:51" s="13" customFormat="1" ht="10.2">
      <c r="B355" s="214"/>
      <c r="C355" s="215"/>
      <c r="D355" s="198" t="s">
        <v>225</v>
      </c>
      <c r="E355" s="216" t="s">
        <v>1</v>
      </c>
      <c r="F355" s="217" t="s">
        <v>529</v>
      </c>
      <c r="G355" s="215"/>
      <c r="H355" s="218">
        <v>0.813</v>
      </c>
      <c r="I355" s="219"/>
      <c r="J355" s="215"/>
      <c r="K355" s="215"/>
      <c r="L355" s="220"/>
      <c r="M355" s="221"/>
      <c r="N355" s="222"/>
      <c r="O355" s="222"/>
      <c r="P355" s="222"/>
      <c r="Q355" s="222"/>
      <c r="R355" s="222"/>
      <c r="S355" s="222"/>
      <c r="T355" s="223"/>
      <c r="AT355" s="224" t="s">
        <v>225</v>
      </c>
      <c r="AU355" s="224" t="s">
        <v>89</v>
      </c>
      <c r="AV355" s="13" t="s">
        <v>89</v>
      </c>
      <c r="AW355" s="13" t="s">
        <v>34</v>
      </c>
      <c r="AX355" s="13" t="s">
        <v>80</v>
      </c>
      <c r="AY355" s="224" t="s">
        <v>144</v>
      </c>
    </row>
    <row r="356" spans="2:51" s="13" customFormat="1" ht="20.4">
      <c r="B356" s="214"/>
      <c r="C356" s="215"/>
      <c r="D356" s="198" t="s">
        <v>225</v>
      </c>
      <c r="E356" s="216" t="s">
        <v>1</v>
      </c>
      <c r="F356" s="217" t="s">
        <v>530</v>
      </c>
      <c r="G356" s="215"/>
      <c r="H356" s="218">
        <v>9.945</v>
      </c>
      <c r="I356" s="219"/>
      <c r="J356" s="215"/>
      <c r="K356" s="215"/>
      <c r="L356" s="220"/>
      <c r="M356" s="221"/>
      <c r="N356" s="222"/>
      <c r="O356" s="222"/>
      <c r="P356" s="222"/>
      <c r="Q356" s="222"/>
      <c r="R356" s="222"/>
      <c r="S356" s="222"/>
      <c r="T356" s="223"/>
      <c r="AT356" s="224" t="s">
        <v>225</v>
      </c>
      <c r="AU356" s="224" t="s">
        <v>89</v>
      </c>
      <c r="AV356" s="13" t="s">
        <v>89</v>
      </c>
      <c r="AW356" s="13" t="s">
        <v>34</v>
      </c>
      <c r="AX356" s="13" t="s">
        <v>80</v>
      </c>
      <c r="AY356" s="224" t="s">
        <v>144</v>
      </c>
    </row>
    <row r="357" spans="2:51" s="13" customFormat="1" ht="10.2">
      <c r="B357" s="214"/>
      <c r="C357" s="215"/>
      <c r="D357" s="198" t="s">
        <v>225</v>
      </c>
      <c r="E357" s="216" t="s">
        <v>1</v>
      </c>
      <c r="F357" s="217" t="s">
        <v>531</v>
      </c>
      <c r="G357" s="215"/>
      <c r="H357" s="218">
        <v>10.353</v>
      </c>
      <c r="I357" s="219"/>
      <c r="J357" s="215"/>
      <c r="K357" s="215"/>
      <c r="L357" s="220"/>
      <c r="M357" s="221"/>
      <c r="N357" s="222"/>
      <c r="O357" s="222"/>
      <c r="P357" s="222"/>
      <c r="Q357" s="222"/>
      <c r="R357" s="222"/>
      <c r="S357" s="222"/>
      <c r="T357" s="223"/>
      <c r="AT357" s="224" t="s">
        <v>225</v>
      </c>
      <c r="AU357" s="224" t="s">
        <v>89</v>
      </c>
      <c r="AV357" s="13" t="s">
        <v>89</v>
      </c>
      <c r="AW357" s="13" t="s">
        <v>34</v>
      </c>
      <c r="AX357" s="13" t="s">
        <v>80</v>
      </c>
      <c r="AY357" s="224" t="s">
        <v>144</v>
      </c>
    </row>
    <row r="358" spans="2:51" s="13" customFormat="1" ht="10.2">
      <c r="B358" s="214"/>
      <c r="C358" s="215"/>
      <c r="D358" s="198" t="s">
        <v>225</v>
      </c>
      <c r="E358" s="216" t="s">
        <v>1</v>
      </c>
      <c r="F358" s="217" t="s">
        <v>532</v>
      </c>
      <c r="G358" s="215"/>
      <c r="H358" s="218">
        <v>2.66</v>
      </c>
      <c r="I358" s="219"/>
      <c r="J358" s="215"/>
      <c r="K358" s="215"/>
      <c r="L358" s="220"/>
      <c r="M358" s="221"/>
      <c r="N358" s="222"/>
      <c r="O358" s="222"/>
      <c r="P358" s="222"/>
      <c r="Q358" s="222"/>
      <c r="R358" s="222"/>
      <c r="S358" s="222"/>
      <c r="T358" s="223"/>
      <c r="AT358" s="224" t="s">
        <v>225</v>
      </c>
      <c r="AU358" s="224" t="s">
        <v>89</v>
      </c>
      <c r="AV358" s="13" t="s">
        <v>89</v>
      </c>
      <c r="AW358" s="13" t="s">
        <v>34</v>
      </c>
      <c r="AX358" s="13" t="s">
        <v>80</v>
      </c>
      <c r="AY358" s="224" t="s">
        <v>144</v>
      </c>
    </row>
    <row r="359" spans="2:51" s="13" customFormat="1" ht="20.4">
      <c r="B359" s="214"/>
      <c r="C359" s="215"/>
      <c r="D359" s="198" t="s">
        <v>225</v>
      </c>
      <c r="E359" s="216" t="s">
        <v>1</v>
      </c>
      <c r="F359" s="217" t="s">
        <v>533</v>
      </c>
      <c r="G359" s="215"/>
      <c r="H359" s="218">
        <v>17.28</v>
      </c>
      <c r="I359" s="219"/>
      <c r="J359" s="215"/>
      <c r="K359" s="215"/>
      <c r="L359" s="220"/>
      <c r="M359" s="221"/>
      <c r="N359" s="222"/>
      <c r="O359" s="222"/>
      <c r="P359" s="222"/>
      <c r="Q359" s="222"/>
      <c r="R359" s="222"/>
      <c r="S359" s="222"/>
      <c r="T359" s="223"/>
      <c r="AT359" s="224" t="s">
        <v>225</v>
      </c>
      <c r="AU359" s="224" t="s">
        <v>89</v>
      </c>
      <c r="AV359" s="13" t="s">
        <v>89</v>
      </c>
      <c r="AW359" s="13" t="s">
        <v>34</v>
      </c>
      <c r="AX359" s="13" t="s">
        <v>80</v>
      </c>
      <c r="AY359" s="224" t="s">
        <v>144</v>
      </c>
    </row>
    <row r="360" spans="2:51" s="13" customFormat="1" ht="20.4">
      <c r="B360" s="214"/>
      <c r="C360" s="215"/>
      <c r="D360" s="198" t="s">
        <v>225</v>
      </c>
      <c r="E360" s="216" t="s">
        <v>1</v>
      </c>
      <c r="F360" s="217" t="s">
        <v>534</v>
      </c>
      <c r="G360" s="215"/>
      <c r="H360" s="218">
        <v>30.833</v>
      </c>
      <c r="I360" s="219"/>
      <c r="J360" s="215"/>
      <c r="K360" s="215"/>
      <c r="L360" s="220"/>
      <c r="M360" s="221"/>
      <c r="N360" s="222"/>
      <c r="O360" s="222"/>
      <c r="P360" s="222"/>
      <c r="Q360" s="222"/>
      <c r="R360" s="222"/>
      <c r="S360" s="222"/>
      <c r="T360" s="223"/>
      <c r="AT360" s="224" t="s">
        <v>225</v>
      </c>
      <c r="AU360" s="224" t="s">
        <v>89</v>
      </c>
      <c r="AV360" s="13" t="s">
        <v>89</v>
      </c>
      <c r="AW360" s="13" t="s">
        <v>34</v>
      </c>
      <c r="AX360" s="13" t="s">
        <v>80</v>
      </c>
      <c r="AY360" s="224" t="s">
        <v>144</v>
      </c>
    </row>
    <row r="361" spans="2:51" s="14" customFormat="1" ht="10.2">
      <c r="B361" s="225"/>
      <c r="C361" s="226"/>
      <c r="D361" s="198" t="s">
        <v>225</v>
      </c>
      <c r="E361" s="227" t="s">
        <v>1</v>
      </c>
      <c r="F361" s="228" t="s">
        <v>227</v>
      </c>
      <c r="G361" s="226"/>
      <c r="H361" s="229">
        <v>71.884</v>
      </c>
      <c r="I361" s="230"/>
      <c r="J361" s="226"/>
      <c r="K361" s="226"/>
      <c r="L361" s="231"/>
      <c r="M361" s="232"/>
      <c r="N361" s="233"/>
      <c r="O361" s="233"/>
      <c r="P361" s="233"/>
      <c r="Q361" s="233"/>
      <c r="R361" s="233"/>
      <c r="S361" s="233"/>
      <c r="T361" s="234"/>
      <c r="AT361" s="235" t="s">
        <v>225</v>
      </c>
      <c r="AU361" s="235" t="s">
        <v>89</v>
      </c>
      <c r="AV361" s="14" t="s">
        <v>143</v>
      </c>
      <c r="AW361" s="14" t="s">
        <v>34</v>
      </c>
      <c r="AX361" s="14" t="s">
        <v>87</v>
      </c>
      <c r="AY361" s="235" t="s">
        <v>144</v>
      </c>
    </row>
    <row r="362" spans="1:65" s="2" customFormat="1" ht="44.25" customHeight="1">
      <c r="A362" s="35"/>
      <c r="B362" s="36"/>
      <c r="C362" s="185" t="s">
        <v>535</v>
      </c>
      <c r="D362" s="185" t="s">
        <v>145</v>
      </c>
      <c r="E362" s="186" t="s">
        <v>536</v>
      </c>
      <c r="F362" s="187" t="s">
        <v>537</v>
      </c>
      <c r="G362" s="188" t="s">
        <v>298</v>
      </c>
      <c r="H362" s="189">
        <v>11.31</v>
      </c>
      <c r="I362" s="190"/>
      <c r="J362" s="191">
        <f>ROUND(I362*H362,2)</f>
        <v>0</v>
      </c>
      <c r="K362" s="187" t="s">
        <v>149</v>
      </c>
      <c r="L362" s="40"/>
      <c r="M362" s="192" t="s">
        <v>1</v>
      </c>
      <c r="N362" s="193" t="s">
        <v>45</v>
      </c>
      <c r="O362" s="72"/>
      <c r="P362" s="194">
        <f>O362*H362</f>
        <v>0</v>
      </c>
      <c r="Q362" s="194">
        <v>0</v>
      </c>
      <c r="R362" s="194">
        <f>Q362*H362</f>
        <v>0</v>
      </c>
      <c r="S362" s="194">
        <v>0</v>
      </c>
      <c r="T362" s="195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96" t="s">
        <v>143</v>
      </c>
      <c r="AT362" s="196" t="s">
        <v>145</v>
      </c>
      <c r="AU362" s="196" t="s">
        <v>89</v>
      </c>
      <c r="AY362" s="18" t="s">
        <v>144</v>
      </c>
      <c r="BE362" s="197">
        <f>IF(N362="základní",J362,0)</f>
        <v>0</v>
      </c>
      <c r="BF362" s="197">
        <f>IF(N362="snížená",J362,0)</f>
        <v>0</v>
      </c>
      <c r="BG362" s="197">
        <f>IF(N362="zákl. přenesená",J362,0)</f>
        <v>0</v>
      </c>
      <c r="BH362" s="197">
        <f>IF(N362="sníž. přenesená",J362,0)</f>
        <v>0</v>
      </c>
      <c r="BI362" s="197">
        <f>IF(N362="nulová",J362,0)</f>
        <v>0</v>
      </c>
      <c r="BJ362" s="18" t="s">
        <v>87</v>
      </c>
      <c r="BK362" s="197">
        <f>ROUND(I362*H362,2)</f>
        <v>0</v>
      </c>
      <c r="BL362" s="18" t="s">
        <v>143</v>
      </c>
      <c r="BM362" s="196" t="s">
        <v>538</v>
      </c>
    </row>
    <row r="363" spans="2:51" s="13" customFormat="1" ht="20.4">
      <c r="B363" s="214"/>
      <c r="C363" s="215"/>
      <c r="D363" s="198" t="s">
        <v>225</v>
      </c>
      <c r="E363" s="216" t="s">
        <v>1</v>
      </c>
      <c r="F363" s="217" t="s">
        <v>539</v>
      </c>
      <c r="G363" s="215"/>
      <c r="H363" s="218">
        <v>11.31</v>
      </c>
      <c r="I363" s="219"/>
      <c r="J363" s="215"/>
      <c r="K363" s="215"/>
      <c r="L363" s="220"/>
      <c r="M363" s="221"/>
      <c r="N363" s="222"/>
      <c r="O363" s="222"/>
      <c r="P363" s="222"/>
      <c r="Q363" s="222"/>
      <c r="R363" s="222"/>
      <c r="S363" s="222"/>
      <c r="T363" s="223"/>
      <c r="AT363" s="224" t="s">
        <v>225</v>
      </c>
      <c r="AU363" s="224" t="s">
        <v>89</v>
      </c>
      <c r="AV363" s="13" t="s">
        <v>89</v>
      </c>
      <c r="AW363" s="13" t="s">
        <v>34</v>
      </c>
      <c r="AX363" s="13" t="s">
        <v>80</v>
      </c>
      <c r="AY363" s="224" t="s">
        <v>144</v>
      </c>
    </row>
    <row r="364" spans="2:51" s="14" customFormat="1" ht="10.2">
      <c r="B364" s="225"/>
      <c r="C364" s="226"/>
      <c r="D364" s="198" t="s">
        <v>225</v>
      </c>
      <c r="E364" s="227" t="s">
        <v>1</v>
      </c>
      <c r="F364" s="228" t="s">
        <v>227</v>
      </c>
      <c r="G364" s="226"/>
      <c r="H364" s="229">
        <v>11.31</v>
      </c>
      <c r="I364" s="230"/>
      <c r="J364" s="226"/>
      <c r="K364" s="226"/>
      <c r="L364" s="231"/>
      <c r="M364" s="232"/>
      <c r="N364" s="233"/>
      <c r="O364" s="233"/>
      <c r="P364" s="233"/>
      <c r="Q364" s="233"/>
      <c r="R364" s="233"/>
      <c r="S364" s="233"/>
      <c r="T364" s="234"/>
      <c r="AT364" s="235" t="s">
        <v>225</v>
      </c>
      <c r="AU364" s="235" t="s">
        <v>89</v>
      </c>
      <c r="AV364" s="14" t="s">
        <v>143</v>
      </c>
      <c r="AW364" s="14" t="s">
        <v>34</v>
      </c>
      <c r="AX364" s="14" t="s">
        <v>87</v>
      </c>
      <c r="AY364" s="235" t="s">
        <v>144</v>
      </c>
    </row>
    <row r="365" spans="1:65" s="2" customFormat="1" ht="44.25" customHeight="1">
      <c r="A365" s="35"/>
      <c r="B365" s="36"/>
      <c r="C365" s="185" t="s">
        <v>540</v>
      </c>
      <c r="D365" s="185" t="s">
        <v>145</v>
      </c>
      <c r="E365" s="186" t="s">
        <v>541</v>
      </c>
      <c r="F365" s="187" t="s">
        <v>542</v>
      </c>
      <c r="G365" s="188" t="s">
        <v>298</v>
      </c>
      <c r="H365" s="189">
        <v>236.664</v>
      </c>
      <c r="I365" s="190"/>
      <c r="J365" s="191">
        <f>ROUND(I365*H365,2)</f>
        <v>0</v>
      </c>
      <c r="K365" s="187" t="s">
        <v>149</v>
      </c>
      <c r="L365" s="40"/>
      <c r="M365" s="192" t="s">
        <v>1</v>
      </c>
      <c r="N365" s="193" t="s">
        <v>45</v>
      </c>
      <c r="O365" s="72"/>
      <c r="P365" s="194">
        <f>O365*H365</f>
        <v>0</v>
      </c>
      <c r="Q365" s="194">
        <v>0</v>
      </c>
      <c r="R365" s="194">
        <f>Q365*H365</f>
        <v>0</v>
      </c>
      <c r="S365" s="194">
        <v>0</v>
      </c>
      <c r="T365" s="195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96" t="s">
        <v>143</v>
      </c>
      <c r="AT365" s="196" t="s">
        <v>145</v>
      </c>
      <c r="AU365" s="196" t="s">
        <v>89</v>
      </c>
      <c r="AY365" s="18" t="s">
        <v>144</v>
      </c>
      <c r="BE365" s="197">
        <f>IF(N365="základní",J365,0)</f>
        <v>0</v>
      </c>
      <c r="BF365" s="197">
        <f>IF(N365="snížená",J365,0)</f>
        <v>0</v>
      </c>
      <c r="BG365" s="197">
        <f>IF(N365="zákl. přenesená",J365,0)</f>
        <v>0</v>
      </c>
      <c r="BH365" s="197">
        <f>IF(N365="sníž. přenesená",J365,0)</f>
        <v>0</v>
      </c>
      <c r="BI365" s="197">
        <f>IF(N365="nulová",J365,0)</f>
        <v>0</v>
      </c>
      <c r="BJ365" s="18" t="s">
        <v>87</v>
      </c>
      <c r="BK365" s="197">
        <f>ROUND(I365*H365,2)</f>
        <v>0</v>
      </c>
      <c r="BL365" s="18" t="s">
        <v>143</v>
      </c>
      <c r="BM365" s="196" t="s">
        <v>543</v>
      </c>
    </row>
    <row r="366" spans="2:51" s="13" customFormat="1" ht="20.4">
      <c r="B366" s="214"/>
      <c r="C366" s="215"/>
      <c r="D366" s="198" t="s">
        <v>225</v>
      </c>
      <c r="E366" s="216" t="s">
        <v>1</v>
      </c>
      <c r="F366" s="217" t="s">
        <v>544</v>
      </c>
      <c r="G366" s="215"/>
      <c r="H366" s="218">
        <v>7.252</v>
      </c>
      <c r="I366" s="219"/>
      <c r="J366" s="215"/>
      <c r="K366" s="215"/>
      <c r="L366" s="220"/>
      <c r="M366" s="221"/>
      <c r="N366" s="222"/>
      <c r="O366" s="222"/>
      <c r="P366" s="222"/>
      <c r="Q366" s="222"/>
      <c r="R366" s="222"/>
      <c r="S366" s="222"/>
      <c r="T366" s="223"/>
      <c r="AT366" s="224" t="s">
        <v>225</v>
      </c>
      <c r="AU366" s="224" t="s">
        <v>89</v>
      </c>
      <c r="AV366" s="13" t="s">
        <v>89</v>
      </c>
      <c r="AW366" s="13" t="s">
        <v>34</v>
      </c>
      <c r="AX366" s="13" t="s">
        <v>80</v>
      </c>
      <c r="AY366" s="224" t="s">
        <v>144</v>
      </c>
    </row>
    <row r="367" spans="2:51" s="13" customFormat="1" ht="20.4">
      <c r="B367" s="214"/>
      <c r="C367" s="215"/>
      <c r="D367" s="198" t="s">
        <v>225</v>
      </c>
      <c r="E367" s="216" t="s">
        <v>1</v>
      </c>
      <c r="F367" s="217" t="s">
        <v>545</v>
      </c>
      <c r="G367" s="215"/>
      <c r="H367" s="218">
        <v>224.676</v>
      </c>
      <c r="I367" s="219"/>
      <c r="J367" s="215"/>
      <c r="K367" s="215"/>
      <c r="L367" s="220"/>
      <c r="M367" s="221"/>
      <c r="N367" s="222"/>
      <c r="O367" s="222"/>
      <c r="P367" s="222"/>
      <c r="Q367" s="222"/>
      <c r="R367" s="222"/>
      <c r="S367" s="222"/>
      <c r="T367" s="223"/>
      <c r="AT367" s="224" t="s">
        <v>225</v>
      </c>
      <c r="AU367" s="224" t="s">
        <v>89</v>
      </c>
      <c r="AV367" s="13" t="s">
        <v>89</v>
      </c>
      <c r="AW367" s="13" t="s">
        <v>34</v>
      </c>
      <c r="AX367" s="13" t="s">
        <v>80</v>
      </c>
      <c r="AY367" s="224" t="s">
        <v>144</v>
      </c>
    </row>
    <row r="368" spans="2:51" s="13" customFormat="1" ht="10.2">
      <c r="B368" s="214"/>
      <c r="C368" s="215"/>
      <c r="D368" s="198" t="s">
        <v>225</v>
      </c>
      <c r="E368" s="216" t="s">
        <v>1</v>
      </c>
      <c r="F368" s="217" t="s">
        <v>546</v>
      </c>
      <c r="G368" s="215"/>
      <c r="H368" s="218">
        <v>4.736</v>
      </c>
      <c r="I368" s="219"/>
      <c r="J368" s="215"/>
      <c r="K368" s="215"/>
      <c r="L368" s="220"/>
      <c r="M368" s="221"/>
      <c r="N368" s="222"/>
      <c r="O368" s="222"/>
      <c r="P368" s="222"/>
      <c r="Q368" s="222"/>
      <c r="R368" s="222"/>
      <c r="S368" s="222"/>
      <c r="T368" s="223"/>
      <c r="AT368" s="224" t="s">
        <v>225</v>
      </c>
      <c r="AU368" s="224" t="s">
        <v>89</v>
      </c>
      <c r="AV368" s="13" t="s">
        <v>89</v>
      </c>
      <c r="AW368" s="13" t="s">
        <v>34</v>
      </c>
      <c r="AX368" s="13" t="s">
        <v>80</v>
      </c>
      <c r="AY368" s="224" t="s">
        <v>144</v>
      </c>
    </row>
    <row r="369" spans="2:51" s="14" customFormat="1" ht="10.2">
      <c r="B369" s="225"/>
      <c r="C369" s="226"/>
      <c r="D369" s="198" t="s">
        <v>225</v>
      </c>
      <c r="E369" s="227" t="s">
        <v>1</v>
      </c>
      <c r="F369" s="228" t="s">
        <v>227</v>
      </c>
      <c r="G369" s="226"/>
      <c r="H369" s="229">
        <v>236.664</v>
      </c>
      <c r="I369" s="230"/>
      <c r="J369" s="226"/>
      <c r="K369" s="226"/>
      <c r="L369" s="231"/>
      <c r="M369" s="232"/>
      <c r="N369" s="233"/>
      <c r="O369" s="233"/>
      <c r="P369" s="233"/>
      <c r="Q369" s="233"/>
      <c r="R369" s="233"/>
      <c r="S369" s="233"/>
      <c r="T369" s="234"/>
      <c r="AT369" s="235" t="s">
        <v>225</v>
      </c>
      <c r="AU369" s="235" t="s">
        <v>89</v>
      </c>
      <c r="AV369" s="14" t="s">
        <v>143</v>
      </c>
      <c r="AW369" s="14" t="s">
        <v>34</v>
      </c>
      <c r="AX369" s="14" t="s">
        <v>87</v>
      </c>
      <c r="AY369" s="235" t="s">
        <v>144</v>
      </c>
    </row>
    <row r="370" spans="2:63" s="11" customFormat="1" ht="22.8" customHeight="1">
      <c r="B370" s="171"/>
      <c r="C370" s="172"/>
      <c r="D370" s="173" t="s">
        <v>79</v>
      </c>
      <c r="E370" s="212" t="s">
        <v>547</v>
      </c>
      <c r="F370" s="212" t="s">
        <v>548</v>
      </c>
      <c r="G370" s="172"/>
      <c r="H370" s="172"/>
      <c r="I370" s="175"/>
      <c r="J370" s="213">
        <f>BK370</f>
        <v>0</v>
      </c>
      <c r="K370" s="172"/>
      <c r="L370" s="177"/>
      <c r="M370" s="178"/>
      <c r="N370" s="179"/>
      <c r="O370" s="179"/>
      <c r="P370" s="180">
        <f>P371</f>
        <v>0</v>
      </c>
      <c r="Q370" s="179"/>
      <c r="R370" s="180">
        <f>R371</f>
        <v>0</v>
      </c>
      <c r="S370" s="179"/>
      <c r="T370" s="181">
        <f>T371</f>
        <v>0</v>
      </c>
      <c r="AR370" s="182" t="s">
        <v>87</v>
      </c>
      <c r="AT370" s="183" t="s">
        <v>79</v>
      </c>
      <c r="AU370" s="183" t="s">
        <v>87</v>
      </c>
      <c r="AY370" s="182" t="s">
        <v>144</v>
      </c>
      <c r="BK370" s="184">
        <f>BK371</f>
        <v>0</v>
      </c>
    </row>
    <row r="371" spans="1:65" s="2" customFormat="1" ht="24.15" customHeight="1">
      <c r="A371" s="35"/>
      <c r="B371" s="36"/>
      <c r="C371" s="185" t="s">
        <v>549</v>
      </c>
      <c r="D371" s="185" t="s">
        <v>145</v>
      </c>
      <c r="E371" s="186" t="s">
        <v>550</v>
      </c>
      <c r="F371" s="187" t="s">
        <v>551</v>
      </c>
      <c r="G371" s="188" t="s">
        <v>298</v>
      </c>
      <c r="H371" s="189">
        <v>641.327</v>
      </c>
      <c r="I371" s="190"/>
      <c r="J371" s="191">
        <f>ROUND(I371*H371,2)</f>
        <v>0</v>
      </c>
      <c r="K371" s="187" t="s">
        <v>149</v>
      </c>
      <c r="L371" s="40"/>
      <c r="M371" s="267" t="s">
        <v>1</v>
      </c>
      <c r="N371" s="268" t="s">
        <v>45</v>
      </c>
      <c r="O371" s="205"/>
      <c r="P371" s="269">
        <f>O371*H371</f>
        <v>0</v>
      </c>
      <c r="Q371" s="269">
        <v>0</v>
      </c>
      <c r="R371" s="269">
        <f>Q371*H371</f>
        <v>0</v>
      </c>
      <c r="S371" s="269">
        <v>0</v>
      </c>
      <c r="T371" s="270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196" t="s">
        <v>143</v>
      </c>
      <c r="AT371" s="196" t="s">
        <v>145</v>
      </c>
      <c r="AU371" s="196" t="s">
        <v>89</v>
      </c>
      <c r="AY371" s="18" t="s">
        <v>144</v>
      </c>
      <c r="BE371" s="197">
        <f>IF(N371="základní",J371,0)</f>
        <v>0</v>
      </c>
      <c r="BF371" s="197">
        <f>IF(N371="snížená",J371,0)</f>
        <v>0</v>
      </c>
      <c r="BG371" s="197">
        <f>IF(N371="zákl. přenesená",J371,0)</f>
        <v>0</v>
      </c>
      <c r="BH371" s="197">
        <f>IF(N371="sníž. přenesená",J371,0)</f>
        <v>0</v>
      </c>
      <c r="BI371" s="197">
        <f>IF(N371="nulová",J371,0)</f>
        <v>0</v>
      </c>
      <c r="BJ371" s="18" t="s">
        <v>87</v>
      </c>
      <c r="BK371" s="197">
        <f>ROUND(I371*H371,2)</f>
        <v>0</v>
      </c>
      <c r="BL371" s="18" t="s">
        <v>143</v>
      </c>
      <c r="BM371" s="196" t="s">
        <v>552</v>
      </c>
    </row>
    <row r="372" spans="1:31" s="2" customFormat="1" ht="6.9" customHeight="1">
      <c r="A372" s="35"/>
      <c r="B372" s="55"/>
      <c r="C372" s="56"/>
      <c r="D372" s="56"/>
      <c r="E372" s="56"/>
      <c r="F372" s="56"/>
      <c r="G372" s="56"/>
      <c r="H372" s="56"/>
      <c r="I372" s="56"/>
      <c r="J372" s="56"/>
      <c r="K372" s="56"/>
      <c r="L372" s="40"/>
      <c r="M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</row>
  </sheetData>
  <sheetProtection algorithmName="SHA-512" hashValue="gM/7kggJUYL4w9xjleGQxil9pvEb1QsQuOfWUNQCc7h1mysSCSlwTzFMCC/Wj99VMenL9dg5ZwpaNz5xEzGugg==" saltValue="Pmzc+ke6GU/qP+U8tNifp/+TfTl8QYYbnKxHK6qL1D7uUiV8Hm63uerZ1aRcS8pFiDidws9XFnKKo5Uum6ymuA==" spinCount="100000" sheet="1" objects="1" scenarios="1" formatColumns="0" formatRows="0" autoFilter="0"/>
  <autoFilter ref="C126:K371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100</v>
      </c>
    </row>
    <row r="3" spans="2:46" s="1" customFormat="1" ht="6.9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" customHeight="1">
      <c r="B4" s="21"/>
      <c r="D4" s="118" t="s">
        <v>116</v>
      </c>
      <c r="L4" s="21"/>
      <c r="M4" s="119" t="s">
        <v>10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16" t="str">
        <f>'Rekapitulace stavby'!K6</f>
        <v>Společný pás pro cyklisty a chodce na ul. Záhumení a chodníky na ul. Krásenská</v>
      </c>
      <c r="F7" s="317"/>
      <c r="G7" s="317"/>
      <c r="H7" s="317"/>
      <c r="L7" s="21"/>
    </row>
    <row r="8" spans="2:12" s="1" customFormat="1" ht="12" customHeight="1">
      <c r="B8" s="21"/>
      <c r="D8" s="120" t="s">
        <v>117</v>
      </c>
      <c r="L8" s="21"/>
    </row>
    <row r="9" spans="1:31" s="2" customFormat="1" ht="16.5" customHeight="1">
      <c r="A9" s="35"/>
      <c r="B9" s="40"/>
      <c r="C9" s="35"/>
      <c r="D9" s="35"/>
      <c r="E9" s="316" t="s">
        <v>118</v>
      </c>
      <c r="F9" s="318"/>
      <c r="G9" s="318"/>
      <c r="H9" s="31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119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19" t="s">
        <v>553</v>
      </c>
      <c r="F11" s="318"/>
      <c r="G11" s="318"/>
      <c r="H11" s="318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.2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25. 1. 2022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26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27</v>
      </c>
      <c r="F17" s="35"/>
      <c r="G17" s="35"/>
      <c r="H17" s="35"/>
      <c r="I17" s="120" t="s">
        <v>28</v>
      </c>
      <c r="J17" s="111" t="s">
        <v>29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30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0" t="str">
        <f>'Rekapitulace stavby'!E14</f>
        <v>Vyplň údaj</v>
      </c>
      <c r="F20" s="321"/>
      <c r="G20" s="321"/>
      <c r="H20" s="321"/>
      <c r="I20" s="120" t="s">
        <v>28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32</v>
      </c>
      <c r="E22" s="35"/>
      <c r="F22" s="35"/>
      <c r="G22" s="35"/>
      <c r="H22" s="35"/>
      <c r="I22" s="120" t="s">
        <v>25</v>
      </c>
      <c r="J22" s="111" t="s">
        <v>33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35</v>
      </c>
      <c r="F23" s="35"/>
      <c r="G23" s="35"/>
      <c r="H23" s="35"/>
      <c r="I23" s="120" t="s">
        <v>28</v>
      </c>
      <c r="J23" s="111" t="s">
        <v>36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37</v>
      </c>
      <c r="E25" s="35"/>
      <c r="F25" s="35"/>
      <c r="G25" s="35"/>
      <c r="H25" s="35"/>
      <c r="I25" s="120" t="s">
        <v>25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28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39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2" t="s">
        <v>1</v>
      </c>
      <c r="F29" s="322"/>
      <c r="G29" s="322"/>
      <c r="H29" s="322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40</v>
      </c>
      <c r="E32" s="35"/>
      <c r="F32" s="35"/>
      <c r="G32" s="35"/>
      <c r="H32" s="35"/>
      <c r="I32" s="35"/>
      <c r="J32" s="127">
        <f>ROUND(J126,2)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35"/>
      <c r="F34" s="128" t="s">
        <v>42</v>
      </c>
      <c r="G34" s="35"/>
      <c r="H34" s="35"/>
      <c r="I34" s="128" t="s">
        <v>41</v>
      </c>
      <c r="J34" s="128" t="s">
        <v>43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0"/>
      <c r="C35" s="35"/>
      <c r="D35" s="129" t="s">
        <v>44</v>
      </c>
      <c r="E35" s="120" t="s">
        <v>45</v>
      </c>
      <c r="F35" s="130">
        <f>ROUND((SUM(BE126:BE204)),2)</f>
        <v>0</v>
      </c>
      <c r="G35" s="35"/>
      <c r="H35" s="35"/>
      <c r="I35" s="131">
        <v>0.21</v>
      </c>
      <c r="J35" s="130">
        <f>ROUND(((SUM(BE126:BE204))*I35),2)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0"/>
      <c r="C36" s="35"/>
      <c r="D36" s="35"/>
      <c r="E36" s="120" t="s">
        <v>46</v>
      </c>
      <c r="F36" s="130">
        <f>ROUND((SUM(BF126:BF204)),2)</f>
        <v>0</v>
      </c>
      <c r="G36" s="35"/>
      <c r="H36" s="35"/>
      <c r="I36" s="131">
        <v>0.15</v>
      </c>
      <c r="J36" s="130">
        <f>ROUND(((SUM(BF126:BF204))*I36),2)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20" t="s">
        <v>47</v>
      </c>
      <c r="F37" s="130">
        <f>ROUND((SUM(BG126:BG204)),2)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0"/>
      <c r="C38" s="35"/>
      <c r="D38" s="35"/>
      <c r="E38" s="120" t="s">
        <v>48</v>
      </c>
      <c r="F38" s="130">
        <f>ROUND((SUM(BH126:BH204)),2)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0"/>
      <c r="C39" s="35"/>
      <c r="D39" s="35"/>
      <c r="E39" s="120" t="s">
        <v>49</v>
      </c>
      <c r="F39" s="130">
        <f>ROUND((SUM(BI126:BI204)),2)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50</v>
      </c>
      <c r="E41" s="134"/>
      <c r="F41" s="134"/>
      <c r="G41" s="135" t="s">
        <v>51</v>
      </c>
      <c r="H41" s="136" t="s">
        <v>52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2"/>
      <c r="D50" s="139" t="s">
        <v>53</v>
      </c>
      <c r="E50" s="140"/>
      <c r="F50" s="140"/>
      <c r="G50" s="139" t="s">
        <v>54</v>
      </c>
      <c r="H50" s="140"/>
      <c r="I50" s="140"/>
      <c r="J50" s="140"/>
      <c r="K50" s="140"/>
      <c r="L50" s="52"/>
    </row>
    <row r="51" spans="2:12" ht="10.2">
      <c r="B51" s="21"/>
      <c r="L51" s="21"/>
    </row>
    <row r="52" spans="2:12" ht="10.2">
      <c r="B52" s="21"/>
      <c r="L52" s="21"/>
    </row>
    <row r="53" spans="2:12" ht="10.2">
      <c r="B53" s="21"/>
      <c r="L53" s="21"/>
    </row>
    <row r="54" spans="2:12" ht="10.2">
      <c r="B54" s="21"/>
      <c r="L54" s="21"/>
    </row>
    <row r="55" spans="2:12" ht="10.2">
      <c r="B55" s="21"/>
      <c r="L55" s="21"/>
    </row>
    <row r="56" spans="2:12" ht="10.2">
      <c r="B56" s="21"/>
      <c r="L56" s="21"/>
    </row>
    <row r="57" spans="2:12" ht="10.2">
      <c r="B57" s="21"/>
      <c r="L57" s="21"/>
    </row>
    <row r="58" spans="2:12" ht="10.2">
      <c r="B58" s="21"/>
      <c r="L58" s="21"/>
    </row>
    <row r="59" spans="2:12" ht="10.2">
      <c r="B59" s="21"/>
      <c r="L59" s="21"/>
    </row>
    <row r="60" spans="2:12" ht="10.2">
      <c r="B60" s="21"/>
      <c r="L60" s="21"/>
    </row>
    <row r="61" spans="1:31" s="2" customFormat="1" ht="13.2">
      <c r="A61" s="35"/>
      <c r="B61" s="40"/>
      <c r="C61" s="35"/>
      <c r="D61" s="141" t="s">
        <v>55</v>
      </c>
      <c r="E61" s="142"/>
      <c r="F61" s="143" t="s">
        <v>56</v>
      </c>
      <c r="G61" s="141" t="s">
        <v>55</v>
      </c>
      <c r="H61" s="142"/>
      <c r="I61" s="142"/>
      <c r="J61" s="144" t="s">
        <v>56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0.2">
      <c r="B62" s="21"/>
      <c r="L62" s="21"/>
    </row>
    <row r="63" spans="2:12" ht="10.2">
      <c r="B63" s="21"/>
      <c r="L63" s="21"/>
    </row>
    <row r="64" spans="2:12" ht="10.2">
      <c r="B64" s="21"/>
      <c r="L64" s="21"/>
    </row>
    <row r="65" spans="1:31" s="2" customFormat="1" ht="13.2">
      <c r="A65" s="35"/>
      <c r="B65" s="40"/>
      <c r="C65" s="35"/>
      <c r="D65" s="139" t="s">
        <v>57</v>
      </c>
      <c r="E65" s="145"/>
      <c r="F65" s="145"/>
      <c r="G65" s="139" t="s">
        <v>58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0.2">
      <c r="B66" s="21"/>
      <c r="L66" s="21"/>
    </row>
    <row r="67" spans="2:12" ht="10.2">
      <c r="B67" s="21"/>
      <c r="L67" s="21"/>
    </row>
    <row r="68" spans="2:12" ht="10.2">
      <c r="B68" s="21"/>
      <c r="L68" s="21"/>
    </row>
    <row r="69" spans="2:12" ht="10.2">
      <c r="B69" s="21"/>
      <c r="L69" s="21"/>
    </row>
    <row r="70" spans="2:12" ht="10.2">
      <c r="B70" s="21"/>
      <c r="L70" s="21"/>
    </row>
    <row r="71" spans="2:12" ht="10.2">
      <c r="B71" s="21"/>
      <c r="L71" s="21"/>
    </row>
    <row r="72" spans="2:12" ht="10.2">
      <c r="B72" s="21"/>
      <c r="L72" s="21"/>
    </row>
    <row r="73" spans="2:12" ht="10.2">
      <c r="B73" s="21"/>
      <c r="L73" s="21"/>
    </row>
    <row r="74" spans="2:12" ht="10.2">
      <c r="B74" s="21"/>
      <c r="L74" s="21"/>
    </row>
    <row r="75" spans="2:12" ht="10.2">
      <c r="B75" s="21"/>
      <c r="L75" s="21"/>
    </row>
    <row r="76" spans="1:31" s="2" customFormat="1" ht="13.2">
      <c r="A76" s="35"/>
      <c r="B76" s="40"/>
      <c r="C76" s="35"/>
      <c r="D76" s="141" t="s">
        <v>55</v>
      </c>
      <c r="E76" s="142"/>
      <c r="F76" s="143" t="s">
        <v>56</v>
      </c>
      <c r="G76" s="141" t="s">
        <v>55</v>
      </c>
      <c r="H76" s="142"/>
      <c r="I76" s="142"/>
      <c r="J76" s="144" t="s">
        <v>56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>
      <c r="A82" s="35"/>
      <c r="B82" s="36"/>
      <c r="C82" s="24" t="s">
        <v>121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23" t="str">
        <f>E7</f>
        <v>Společný pás pro cyklisty a chodce na ul. Záhumení a chodníky na ul. Krásenská</v>
      </c>
      <c r="F85" s="324"/>
      <c r="G85" s="324"/>
      <c r="H85" s="324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117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3" t="s">
        <v>118</v>
      </c>
      <c r="F87" s="325"/>
      <c r="G87" s="325"/>
      <c r="H87" s="325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119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6" t="str">
        <f>E11</f>
        <v>SO 102.a - Obnova vozovky</v>
      </c>
      <c r="F89" s="325"/>
      <c r="G89" s="325"/>
      <c r="H89" s="325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Valašské Meziříčí</v>
      </c>
      <c r="G91" s="37"/>
      <c r="H91" s="37"/>
      <c r="I91" s="30" t="s">
        <v>22</v>
      </c>
      <c r="J91" s="67" t="str">
        <f>IF(J14="","",J14)</f>
        <v>25. 1. 2022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30" t="s">
        <v>24</v>
      </c>
      <c r="D93" s="37"/>
      <c r="E93" s="37"/>
      <c r="F93" s="28" t="str">
        <f>E17</f>
        <v>Město Valašské Meziříčí</v>
      </c>
      <c r="G93" s="37"/>
      <c r="H93" s="37"/>
      <c r="I93" s="30" t="s">
        <v>32</v>
      </c>
      <c r="J93" s="33" t="str">
        <f>E23</f>
        <v>via-pds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30" t="s">
        <v>30</v>
      </c>
      <c r="D94" s="37"/>
      <c r="E94" s="37"/>
      <c r="F94" s="28" t="str">
        <f>IF(E20="","",E20)</f>
        <v>Vyplň údaj</v>
      </c>
      <c r="G94" s="37"/>
      <c r="H94" s="37"/>
      <c r="I94" s="30" t="s">
        <v>37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122</v>
      </c>
      <c r="D96" s="151"/>
      <c r="E96" s="151"/>
      <c r="F96" s="151"/>
      <c r="G96" s="151"/>
      <c r="H96" s="151"/>
      <c r="I96" s="151"/>
      <c r="J96" s="152" t="s">
        <v>123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53" t="s">
        <v>124</v>
      </c>
      <c r="D98" s="37"/>
      <c r="E98" s="37"/>
      <c r="F98" s="37"/>
      <c r="G98" s="37"/>
      <c r="H98" s="37"/>
      <c r="I98" s="37"/>
      <c r="J98" s="85">
        <f>J126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125</v>
      </c>
    </row>
    <row r="99" spans="2:12" s="9" customFormat="1" ht="24.9" customHeight="1">
      <c r="B99" s="154"/>
      <c r="C99" s="155"/>
      <c r="D99" s="156" t="s">
        <v>211</v>
      </c>
      <c r="E99" s="157"/>
      <c r="F99" s="157"/>
      <c r="G99" s="157"/>
      <c r="H99" s="157"/>
      <c r="I99" s="157"/>
      <c r="J99" s="158">
        <f>J127</f>
        <v>0</v>
      </c>
      <c r="K99" s="155"/>
      <c r="L99" s="159"/>
    </row>
    <row r="100" spans="2:12" s="12" customFormat="1" ht="19.95" customHeight="1">
      <c r="B100" s="207"/>
      <c r="C100" s="105"/>
      <c r="D100" s="208" t="s">
        <v>212</v>
      </c>
      <c r="E100" s="209"/>
      <c r="F100" s="209"/>
      <c r="G100" s="209"/>
      <c r="H100" s="209"/>
      <c r="I100" s="209"/>
      <c r="J100" s="210">
        <f>J128</f>
        <v>0</v>
      </c>
      <c r="K100" s="105"/>
      <c r="L100" s="211"/>
    </row>
    <row r="101" spans="2:12" s="12" customFormat="1" ht="19.95" customHeight="1">
      <c r="B101" s="207"/>
      <c r="C101" s="105"/>
      <c r="D101" s="208" t="s">
        <v>214</v>
      </c>
      <c r="E101" s="209"/>
      <c r="F101" s="209"/>
      <c r="G101" s="209"/>
      <c r="H101" s="209"/>
      <c r="I101" s="209"/>
      <c r="J101" s="210">
        <f>J141</f>
        <v>0</v>
      </c>
      <c r="K101" s="105"/>
      <c r="L101" s="211"/>
    </row>
    <row r="102" spans="2:12" s="12" customFormat="1" ht="19.95" customHeight="1">
      <c r="B102" s="207"/>
      <c r="C102" s="105"/>
      <c r="D102" s="208" t="s">
        <v>215</v>
      </c>
      <c r="E102" s="209"/>
      <c r="F102" s="209"/>
      <c r="G102" s="209"/>
      <c r="H102" s="209"/>
      <c r="I102" s="209"/>
      <c r="J102" s="210">
        <f>J158</f>
        <v>0</v>
      </c>
      <c r="K102" s="105"/>
      <c r="L102" s="211"/>
    </row>
    <row r="103" spans="2:12" s="12" customFormat="1" ht="19.95" customHeight="1">
      <c r="B103" s="207"/>
      <c r="C103" s="105"/>
      <c r="D103" s="208" t="s">
        <v>216</v>
      </c>
      <c r="E103" s="209"/>
      <c r="F103" s="209"/>
      <c r="G103" s="209"/>
      <c r="H103" s="209"/>
      <c r="I103" s="209"/>
      <c r="J103" s="210">
        <f>J179</f>
        <v>0</v>
      </c>
      <c r="K103" s="105"/>
      <c r="L103" s="211"/>
    </row>
    <row r="104" spans="2:12" s="12" customFormat="1" ht="19.95" customHeight="1">
      <c r="B104" s="207"/>
      <c r="C104" s="105"/>
      <c r="D104" s="208" t="s">
        <v>217</v>
      </c>
      <c r="E104" s="209"/>
      <c r="F104" s="209"/>
      <c r="G104" s="209"/>
      <c r="H104" s="209"/>
      <c r="I104" s="209"/>
      <c r="J104" s="210">
        <f>J203</f>
        <v>0</v>
      </c>
      <c r="K104" s="105"/>
      <c r="L104" s="211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" customHeight="1">
      <c r="A111" s="35"/>
      <c r="B111" s="36"/>
      <c r="C111" s="24" t="s">
        <v>128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6.25" customHeight="1">
      <c r="A114" s="35"/>
      <c r="B114" s="36"/>
      <c r="C114" s="37"/>
      <c r="D114" s="37"/>
      <c r="E114" s="323" t="str">
        <f>E7</f>
        <v>Společný pás pro cyklisty a chodce na ul. Záhumení a chodníky na ul. Krásenská</v>
      </c>
      <c r="F114" s="324"/>
      <c r="G114" s="324"/>
      <c r="H114" s="324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2:12" s="1" customFormat="1" ht="12" customHeight="1">
      <c r="B115" s="22"/>
      <c r="C115" s="30" t="s">
        <v>117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31" s="2" customFormat="1" ht="16.5" customHeight="1">
      <c r="A116" s="35"/>
      <c r="B116" s="36"/>
      <c r="C116" s="37"/>
      <c r="D116" s="37"/>
      <c r="E116" s="323" t="s">
        <v>118</v>
      </c>
      <c r="F116" s="325"/>
      <c r="G116" s="325"/>
      <c r="H116" s="325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119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276" t="str">
        <f>E11</f>
        <v>SO 102.a - Obnova vozovky</v>
      </c>
      <c r="F118" s="325"/>
      <c r="G118" s="325"/>
      <c r="H118" s="325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20</v>
      </c>
      <c r="D120" s="37"/>
      <c r="E120" s="37"/>
      <c r="F120" s="28" t="str">
        <f>F14</f>
        <v>Valašské Meziříčí</v>
      </c>
      <c r="G120" s="37"/>
      <c r="H120" s="37"/>
      <c r="I120" s="30" t="s">
        <v>22</v>
      </c>
      <c r="J120" s="67" t="str">
        <f>IF(J14="","",J14)</f>
        <v>25. 1. 2022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30" t="s">
        <v>24</v>
      </c>
      <c r="D122" s="37"/>
      <c r="E122" s="37"/>
      <c r="F122" s="28" t="str">
        <f>E17</f>
        <v>Město Valašské Meziříčí</v>
      </c>
      <c r="G122" s="37"/>
      <c r="H122" s="37"/>
      <c r="I122" s="30" t="s">
        <v>32</v>
      </c>
      <c r="J122" s="33" t="str">
        <f>E23</f>
        <v>via-pds s.r.o.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15" customHeight="1">
      <c r="A123" s="35"/>
      <c r="B123" s="36"/>
      <c r="C123" s="30" t="s">
        <v>30</v>
      </c>
      <c r="D123" s="37"/>
      <c r="E123" s="37"/>
      <c r="F123" s="28" t="str">
        <f>IF(E20="","",E20)</f>
        <v>Vyplň údaj</v>
      </c>
      <c r="G123" s="37"/>
      <c r="H123" s="37"/>
      <c r="I123" s="30" t="s">
        <v>37</v>
      </c>
      <c r="J123" s="33" t="str">
        <f>E26</f>
        <v xml:space="preserve"> 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0" customFormat="1" ht="29.25" customHeight="1">
      <c r="A125" s="160"/>
      <c r="B125" s="161"/>
      <c r="C125" s="162" t="s">
        <v>129</v>
      </c>
      <c r="D125" s="163" t="s">
        <v>65</v>
      </c>
      <c r="E125" s="163" t="s">
        <v>61</v>
      </c>
      <c r="F125" s="163" t="s">
        <v>62</v>
      </c>
      <c r="G125" s="163" t="s">
        <v>130</v>
      </c>
      <c r="H125" s="163" t="s">
        <v>131</v>
      </c>
      <c r="I125" s="163" t="s">
        <v>132</v>
      </c>
      <c r="J125" s="163" t="s">
        <v>123</v>
      </c>
      <c r="K125" s="164" t="s">
        <v>133</v>
      </c>
      <c r="L125" s="165"/>
      <c r="M125" s="76" t="s">
        <v>1</v>
      </c>
      <c r="N125" s="77" t="s">
        <v>44</v>
      </c>
      <c r="O125" s="77" t="s">
        <v>134</v>
      </c>
      <c r="P125" s="77" t="s">
        <v>135</v>
      </c>
      <c r="Q125" s="77" t="s">
        <v>136</v>
      </c>
      <c r="R125" s="77" t="s">
        <v>137</v>
      </c>
      <c r="S125" s="77" t="s">
        <v>138</v>
      </c>
      <c r="T125" s="78" t="s">
        <v>139</v>
      </c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</row>
    <row r="126" spans="1:63" s="2" customFormat="1" ht="22.8" customHeight="1">
      <c r="A126" s="35"/>
      <c r="B126" s="36"/>
      <c r="C126" s="83" t="s">
        <v>140</v>
      </c>
      <c r="D126" s="37"/>
      <c r="E126" s="37"/>
      <c r="F126" s="37"/>
      <c r="G126" s="37"/>
      <c r="H126" s="37"/>
      <c r="I126" s="37"/>
      <c r="J126" s="166">
        <f>BK126</f>
        <v>0</v>
      </c>
      <c r="K126" s="37"/>
      <c r="L126" s="40"/>
      <c r="M126" s="79"/>
      <c r="N126" s="167"/>
      <c r="O126" s="80"/>
      <c r="P126" s="168">
        <f>P127</f>
        <v>0</v>
      </c>
      <c r="Q126" s="80"/>
      <c r="R126" s="168">
        <f>R127</f>
        <v>23.860496</v>
      </c>
      <c r="S126" s="80"/>
      <c r="T126" s="169">
        <f>T127</f>
        <v>56.7912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79</v>
      </c>
      <c r="AU126" s="18" t="s">
        <v>125</v>
      </c>
      <c r="BK126" s="170">
        <f>BK127</f>
        <v>0</v>
      </c>
    </row>
    <row r="127" spans="2:63" s="11" customFormat="1" ht="25.95" customHeight="1">
      <c r="B127" s="171"/>
      <c r="C127" s="172"/>
      <c r="D127" s="173" t="s">
        <v>79</v>
      </c>
      <c r="E127" s="174" t="s">
        <v>218</v>
      </c>
      <c r="F127" s="174" t="s">
        <v>219</v>
      </c>
      <c r="G127" s="172"/>
      <c r="H127" s="172"/>
      <c r="I127" s="175"/>
      <c r="J127" s="176">
        <f>BK127</f>
        <v>0</v>
      </c>
      <c r="K127" s="172"/>
      <c r="L127" s="177"/>
      <c r="M127" s="178"/>
      <c r="N127" s="179"/>
      <c r="O127" s="179"/>
      <c r="P127" s="180">
        <f>P128+P141+P158+P179+P203</f>
        <v>0</v>
      </c>
      <c r="Q127" s="179"/>
      <c r="R127" s="180">
        <f>R128+R141+R158+R179+R203</f>
        <v>23.860496</v>
      </c>
      <c r="S127" s="179"/>
      <c r="T127" s="181">
        <f>T128+T141+T158+T179+T203</f>
        <v>56.7912</v>
      </c>
      <c r="AR127" s="182" t="s">
        <v>87</v>
      </c>
      <c r="AT127" s="183" t="s">
        <v>79</v>
      </c>
      <c r="AU127" s="183" t="s">
        <v>80</v>
      </c>
      <c r="AY127" s="182" t="s">
        <v>144</v>
      </c>
      <c r="BK127" s="184">
        <f>BK128+BK141+BK158+BK179+BK203</f>
        <v>0</v>
      </c>
    </row>
    <row r="128" spans="2:63" s="11" customFormat="1" ht="22.8" customHeight="1">
      <c r="B128" s="171"/>
      <c r="C128" s="172"/>
      <c r="D128" s="173" t="s">
        <v>79</v>
      </c>
      <c r="E128" s="212" t="s">
        <v>87</v>
      </c>
      <c r="F128" s="212" t="s">
        <v>220</v>
      </c>
      <c r="G128" s="172"/>
      <c r="H128" s="172"/>
      <c r="I128" s="175"/>
      <c r="J128" s="213">
        <f>BK128</f>
        <v>0</v>
      </c>
      <c r="K128" s="172"/>
      <c r="L128" s="177"/>
      <c r="M128" s="178"/>
      <c r="N128" s="179"/>
      <c r="O128" s="179"/>
      <c r="P128" s="180">
        <f>SUM(P129:P140)</f>
        <v>0</v>
      </c>
      <c r="Q128" s="179"/>
      <c r="R128" s="180">
        <f>SUM(R129:R140)</f>
        <v>0.009188</v>
      </c>
      <c r="S128" s="179"/>
      <c r="T128" s="181">
        <f>SUM(T129:T140)</f>
        <v>56.7912</v>
      </c>
      <c r="AR128" s="182" t="s">
        <v>87</v>
      </c>
      <c r="AT128" s="183" t="s">
        <v>79</v>
      </c>
      <c r="AU128" s="183" t="s">
        <v>87</v>
      </c>
      <c r="AY128" s="182" t="s">
        <v>144</v>
      </c>
      <c r="BK128" s="184">
        <f>SUM(BK129:BK140)</f>
        <v>0</v>
      </c>
    </row>
    <row r="129" spans="1:65" s="2" customFormat="1" ht="24.15" customHeight="1">
      <c r="A129" s="35"/>
      <c r="B129" s="36"/>
      <c r="C129" s="185" t="s">
        <v>87</v>
      </c>
      <c r="D129" s="185" t="s">
        <v>145</v>
      </c>
      <c r="E129" s="186" t="s">
        <v>554</v>
      </c>
      <c r="F129" s="187" t="s">
        <v>555</v>
      </c>
      <c r="G129" s="188" t="s">
        <v>223</v>
      </c>
      <c r="H129" s="189">
        <v>102.2</v>
      </c>
      <c r="I129" s="190"/>
      <c r="J129" s="191">
        <f>ROUND(I129*H129,2)</f>
        <v>0</v>
      </c>
      <c r="K129" s="187" t="s">
        <v>149</v>
      </c>
      <c r="L129" s="40"/>
      <c r="M129" s="192" t="s">
        <v>1</v>
      </c>
      <c r="N129" s="193" t="s">
        <v>45</v>
      </c>
      <c r="O129" s="72"/>
      <c r="P129" s="194">
        <f>O129*H129</f>
        <v>0</v>
      </c>
      <c r="Q129" s="194">
        <v>0</v>
      </c>
      <c r="R129" s="194">
        <f>Q129*H129</f>
        <v>0</v>
      </c>
      <c r="S129" s="194">
        <v>0.17</v>
      </c>
      <c r="T129" s="195">
        <f>S129*H129</f>
        <v>17.374000000000002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6" t="s">
        <v>143</v>
      </c>
      <c r="AT129" s="196" t="s">
        <v>145</v>
      </c>
      <c r="AU129" s="196" t="s">
        <v>89</v>
      </c>
      <c r="AY129" s="18" t="s">
        <v>144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18" t="s">
        <v>87</v>
      </c>
      <c r="BK129" s="197">
        <f>ROUND(I129*H129,2)</f>
        <v>0</v>
      </c>
      <c r="BL129" s="18" t="s">
        <v>143</v>
      </c>
      <c r="BM129" s="196" t="s">
        <v>556</v>
      </c>
    </row>
    <row r="130" spans="2:51" s="13" customFormat="1" ht="20.4">
      <c r="B130" s="214"/>
      <c r="C130" s="215"/>
      <c r="D130" s="198" t="s">
        <v>225</v>
      </c>
      <c r="E130" s="216" t="s">
        <v>1</v>
      </c>
      <c r="F130" s="217" t="s">
        <v>557</v>
      </c>
      <c r="G130" s="215"/>
      <c r="H130" s="218">
        <v>102.2</v>
      </c>
      <c r="I130" s="219"/>
      <c r="J130" s="215"/>
      <c r="K130" s="215"/>
      <c r="L130" s="220"/>
      <c r="M130" s="221"/>
      <c r="N130" s="222"/>
      <c r="O130" s="222"/>
      <c r="P130" s="222"/>
      <c r="Q130" s="222"/>
      <c r="R130" s="222"/>
      <c r="S130" s="222"/>
      <c r="T130" s="223"/>
      <c r="AT130" s="224" t="s">
        <v>225</v>
      </c>
      <c r="AU130" s="224" t="s">
        <v>89</v>
      </c>
      <c r="AV130" s="13" t="s">
        <v>89</v>
      </c>
      <c r="AW130" s="13" t="s">
        <v>34</v>
      </c>
      <c r="AX130" s="13" t="s">
        <v>80</v>
      </c>
      <c r="AY130" s="224" t="s">
        <v>144</v>
      </c>
    </row>
    <row r="131" spans="2:51" s="14" customFormat="1" ht="10.2">
      <c r="B131" s="225"/>
      <c r="C131" s="226"/>
      <c r="D131" s="198" t="s">
        <v>225</v>
      </c>
      <c r="E131" s="227" t="s">
        <v>1</v>
      </c>
      <c r="F131" s="228" t="s">
        <v>227</v>
      </c>
      <c r="G131" s="226"/>
      <c r="H131" s="229">
        <v>102.2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AT131" s="235" t="s">
        <v>225</v>
      </c>
      <c r="AU131" s="235" t="s">
        <v>89</v>
      </c>
      <c r="AV131" s="14" t="s">
        <v>143</v>
      </c>
      <c r="AW131" s="14" t="s">
        <v>34</v>
      </c>
      <c r="AX131" s="14" t="s">
        <v>87</v>
      </c>
      <c r="AY131" s="235" t="s">
        <v>144</v>
      </c>
    </row>
    <row r="132" spans="1:65" s="2" customFormat="1" ht="24.15" customHeight="1">
      <c r="A132" s="35"/>
      <c r="B132" s="36"/>
      <c r="C132" s="185" t="s">
        <v>89</v>
      </c>
      <c r="D132" s="185" t="s">
        <v>145</v>
      </c>
      <c r="E132" s="186" t="s">
        <v>233</v>
      </c>
      <c r="F132" s="187" t="s">
        <v>234</v>
      </c>
      <c r="G132" s="188" t="s">
        <v>223</v>
      </c>
      <c r="H132" s="189">
        <v>102.2</v>
      </c>
      <c r="I132" s="190"/>
      <c r="J132" s="191">
        <f>ROUND(I132*H132,2)</f>
        <v>0</v>
      </c>
      <c r="K132" s="187" t="s">
        <v>149</v>
      </c>
      <c r="L132" s="40"/>
      <c r="M132" s="192" t="s">
        <v>1</v>
      </c>
      <c r="N132" s="193" t="s">
        <v>45</v>
      </c>
      <c r="O132" s="72"/>
      <c r="P132" s="194">
        <f>O132*H132</f>
        <v>0</v>
      </c>
      <c r="Q132" s="194">
        <v>0</v>
      </c>
      <c r="R132" s="194">
        <f>Q132*H132</f>
        <v>0</v>
      </c>
      <c r="S132" s="194">
        <v>0.098</v>
      </c>
      <c r="T132" s="195">
        <f>S132*H132</f>
        <v>10.015600000000001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6" t="s">
        <v>143</v>
      </c>
      <c r="AT132" s="196" t="s">
        <v>145</v>
      </c>
      <c r="AU132" s="196" t="s">
        <v>89</v>
      </c>
      <c r="AY132" s="18" t="s">
        <v>144</v>
      </c>
      <c r="BE132" s="197">
        <f>IF(N132="základní",J132,0)</f>
        <v>0</v>
      </c>
      <c r="BF132" s="197">
        <f>IF(N132="snížená",J132,0)</f>
        <v>0</v>
      </c>
      <c r="BG132" s="197">
        <f>IF(N132="zákl. přenesená",J132,0)</f>
        <v>0</v>
      </c>
      <c r="BH132" s="197">
        <f>IF(N132="sníž. přenesená",J132,0)</f>
        <v>0</v>
      </c>
      <c r="BI132" s="197">
        <f>IF(N132="nulová",J132,0)</f>
        <v>0</v>
      </c>
      <c r="BJ132" s="18" t="s">
        <v>87</v>
      </c>
      <c r="BK132" s="197">
        <f>ROUND(I132*H132,2)</f>
        <v>0</v>
      </c>
      <c r="BL132" s="18" t="s">
        <v>143</v>
      </c>
      <c r="BM132" s="196" t="s">
        <v>558</v>
      </c>
    </row>
    <row r="133" spans="2:51" s="13" customFormat="1" ht="20.4">
      <c r="B133" s="214"/>
      <c r="C133" s="215"/>
      <c r="D133" s="198" t="s">
        <v>225</v>
      </c>
      <c r="E133" s="216" t="s">
        <v>1</v>
      </c>
      <c r="F133" s="217" t="s">
        <v>559</v>
      </c>
      <c r="G133" s="215"/>
      <c r="H133" s="218">
        <v>102.2</v>
      </c>
      <c r="I133" s="219"/>
      <c r="J133" s="215"/>
      <c r="K133" s="215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225</v>
      </c>
      <c r="AU133" s="224" t="s">
        <v>89</v>
      </c>
      <c r="AV133" s="13" t="s">
        <v>89</v>
      </c>
      <c r="AW133" s="13" t="s">
        <v>34</v>
      </c>
      <c r="AX133" s="13" t="s">
        <v>80</v>
      </c>
      <c r="AY133" s="224" t="s">
        <v>144</v>
      </c>
    </row>
    <row r="134" spans="2:51" s="14" customFormat="1" ht="10.2">
      <c r="B134" s="225"/>
      <c r="C134" s="226"/>
      <c r="D134" s="198" t="s">
        <v>225</v>
      </c>
      <c r="E134" s="227" t="s">
        <v>1</v>
      </c>
      <c r="F134" s="228" t="s">
        <v>227</v>
      </c>
      <c r="G134" s="226"/>
      <c r="H134" s="229">
        <v>102.2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AT134" s="235" t="s">
        <v>225</v>
      </c>
      <c r="AU134" s="235" t="s">
        <v>89</v>
      </c>
      <c r="AV134" s="14" t="s">
        <v>143</v>
      </c>
      <c r="AW134" s="14" t="s">
        <v>34</v>
      </c>
      <c r="AX134" s="14" t="s">
        <v>87</v>
      </c>
      <c r="AY134" s="235" t="s">
        <v>144</v>
      </c>
    </row>
    <row r="135" spans="1:65" s="2" customFormat="1" ht="24.15" customHeight="1">
      <c r="A135" s="35"/>
      <c r="B135" s="36"/>
      <c r="C135" s="185" t="s">
        <v>158</v>
      </c>
      <c r="D135" s="185" t="s">
        <v>145</v>
      </c>
      <c r="E135" s="186" t="s">
        <v>251</v>
      </c>
      <c r="F135" s="187" t="s">
        <v>252</v>
      </c>
      <c r="G135" s="188" t="s">
        <v>223</v>
      </c>
      <c r="H135" s="189">
        <v>229.7</v>
      </c>
      <c r="I135" s="190"/>
      <c r="J135" s="191">
        <f>ROUND(I135*H135,2)</f>
        <v>0</v>
      </c>
      <c r="K135" s="187" t="s">
        <v>149</v>
      </c>
      <c r="L135" s="40"/>
      <c r="M135" s="192" t="s">
        <v>1</v>
      </c>
      <c r="N135" s="193" t="s">
        <v>45</v>
      </c>
      <c r="O135" s="72"/>
      <c r="P135" s="194">
        <f>O135*H135</f>
        <v>0</v>
      </c>
      <c r="Q135" s="194">
        <v>4E-05</v>
      </c>
      <c r="R135" s="194">
        <f>Q135*H135</f>
        <v>0.009188</v>
      </c>
      <c r="S135" s="194">
        <v>0.128</v>
      </c>
      <c r="T135" s="195">
        <f>S135*H135</f>
        <v>29.4016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6" t="s">
        <v>143</v>
      </c>
      <c r="AT135" s="196" t="s">
        <v>145</v>
      </c>
      <c r="AU135" s="196" t="s">
        <v>89</v>
      </c>
      <c r="AY135" s="18" t="s">
        <v>144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18" t="s">
        <v>87</v>
      </c>
      <c r="BK135" s="197">
        <f>ROUND(I135*H135,2)</f>
        <v>0</v>
      </c>
      <c r="BL135" s="18" t="s">
        <v>143</v>
      </c>
      <c r="BM135" s="196" t="s">
        <v>560</v>
      </c>
    </row>
    <row r="136" spans="2:51" s="13" customFormat="1" ht="20.4">
      <c r="B136" s="214"/>
      <c r="C136" s="215"/>
      <c r="D136" s="198" t="s">
        <v>225</v>
      </c>
      <c r="E136" s="216" t="s">
        <v>1</v>
      </c>
      <c r="F136" s="217" t="s">
        <v>561</v>
      </c>
      <c r="G136" s="215"/>
      <c r="H136" s="218">
        <v>229.7</v>
      </c>
      <c r="I136" s="219"/>
      <c r="J136" s="215"/>
      <c r="K136" s="215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225</v>
      </c>
      <c r="AU136" s="224" t="s">
        <v>89</v>
      </c>
      <c r="AV136" s="13" t="s">
        <v>89</v>
      </c>
      <c r="AW136" s="13" t="s">
        <v>34</v>
      </c>
      <c r="AX136" s="13" t="s">
        <v>80</v>
      </c>
      <c r="AY136" s="224" t="s">
        <v>144</v>
      </c>
    </row>
    <row r="137" spans="2:51" s="14" customFormat="1" ht="10.2">
      <c r="B137" s="225"/>
      <c r="C137" s="226"/>
      <c r="D137" s="198" t="s">
        <v>225</v>
      </c>
      <c r="E137" s="227" t="s">
        <v>1</v>
      </c>
      <c r="F137" s="228" t="s">
        <v>227</v>
      </c>
      <c r="G137" s="226"/>
      <c r="H137" s="229">
        <v>229.7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AT137" s="235" t="s">
        <v>225</v>
      </c>
      <c r="AU137" s="235" t="s">
        <v>89</v>
      </c>
      <c r="AV137" s="14" t="s">
        <v>143</v>
      </c>
      <c r="AW137" s="14" t="s">
        <v>34</v>
      </c>
      <c r="AX137" s="14" t="s">
        <v>87</v>
      </c>
      <c r="AY137" s="235" t="s">
        <v>144</v>
      </c>
    </row>
    <row r="138" spans="1:65" s="2" customFormat="1" ht="24.15" customHeight="1">
      <c r="A138" s="35"/>
      <c r="B138" s="36"/>
      <c r="C138" s="185" t="s">
        <v>143</v>
      </c>
      <c r="D138" s="185" t="s">
        <v>145</v>
      </c>
      <c r="E138" s="186" t="s">
        <v>307</v>
      </c>
      <c r="F138" s="187" t="s">
        <v>308</v>
      </c>
      <c r="G138" s="188" t="s">
        <v>223</v>
      </c>
      <c r="H138" s="189">
        <v>102.2</v>
      </c>
      <c r="I138" s="190"/>
      <c r="J138" s="191">
        <f>ROUND(I138*H138,2)</f>
        <v>0</v>
      </c>
      <c r="K138" s="187" t="s">
        <v>149</v>
      </c>
      <c r="L138" s="40"/>
      <c r="M138" s="192" t="s">
        <v>1</v>
      </c>
      <c r="N138" s="193" t="s">
        <v>45</v>
      </c>
      <c r="O138" s="72"/>
      <c r="P138" s="194">
        <f>O138*H138</f>
        <v>0</v>
      </c>
      <c r="Q138" s="194">
        <v>0</v>
      </c>
      <c r="R138" s="194">
        <f>Q138*H138</f>
        <v>0</v>
      </c>
      <c r="S138" s="194">
        <v>0</v>
      </c>
      <c r="T138" s="19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6" t="s">
        <v>143</v>
      </c>
      <c r="AT138" s="196" t="s">
        <v>145</v>
      </c>
      <c r="AU138" s="196" t="s">
        <v>89</v>
      </c>
      <c r="AY138" s="18" t="s">
        <v>144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8" t="s">
        <v>87</v>
      </c>
      <c r="BK138" s="197">
        <f>ROUND(I138*H138,2)</f>
        <v>0</v>
      </c>
      <c r="BL138" s="18" t="s">
        <v>143</v>
      </c>
      <c r="BM138" s="196" t="s">
        <v>562</v>
      </c>
    </row>
    <row r="139" spans="2:51" s="13" customFormat="1" ht="20.4">
      <c r="B139" s="214"/>
      <c r="C139" s="215"/>
      <c r="D139" s="198" t="s">
        <v>225</v>
      </c>
      <c r="E139" s="216" t="s">
        <v>1</v>
      </c>
      <c r="F139" s="217" t="s">
        <v>563</v>
      </c>
      <c r="G139" s="215"/>
      <c r="H139" s="218">
        <v>102.2</v>
      </c>
      <c r="I139" s="219"/>
      <c r="J139" s="215"/>
      <c r="K139" s="215"/>
      <c r="L139" s="220"/>
      <c r="M139" s="221"/>
      <c r="N139" s="222"/>
      <c r="O139" s="222"/>
      <c r="P139" s="222"/>
      <c r="Q139" s="222"/>
      <c r="R139" s="222"/>
      <c r="S139" s="222"/>
      <c r="T139" s="223"/>
      <c r="AT139" s="224" t="s">
        <v>225</v>
      </c>
      <c r="AU139" s="224" t="s">
        <v>89</v>
      </c>
      <c r="AV139" s="13" t="s">
        <v>89</v>
      </c>
      <c r="AW139" s="13" t="s">
        <v>34</v>
      </c>
      <c r="AX139" s="13" t="s">
        <v>80</v>
      </c>
      <c r="AY139" s="224" t="s">
        <v>144</v>
      </c>
    </row>
    <row r="140" spans="2:51" s="14" customFormat="1" ht="10.2">
      <c r="B140" s="225"/>
      <c r="C140" s="226"/>
      <c r="D140" s="198" t="s">
        <v>225</v>
      </c>
      <c r="E140" s="227" t="s">
        <v>1</v>
      </c>
      <c r="F140" s="228" t="s">
        <v>227</v>
      </c>
      <c r="G140" s="226"/>
      <c r="H140" s="229">
        <v>102.2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AT140" s="235" t="s">
        <v>225</v>
      </c>
      <c r="AU140" s="235" t="s">
        <v>89</v>
      </c>
      <c r="AV140" s="14" t="s">
        <v>143</v>
      </c>
      <c r="AW140" s="14" t="s">
        <v>34</v>
      </c>
      <c r="AX140" s="14" t="s">
        <v>87</v>
      </c>
      <c r="AY140" s="235" t="s">
        <v>144</v>
      </c>
    </row>
    <row r="141" spans="2:63" s="11" customFormat="1" ht="22.8" customHeight="1">
      <c r="B141" s="171"/>
      <c r="C141" s="172"/>
      <c r="D141" s="173" t="s">
        <v>79</v>
      </c>
      <c r="E141" s="212" t="s">
        <v>168</v>
      </c>
      <c r="F141" s="212" t="s">
        <v>342</v>
      </c>
      <c r="G141" s="172"/>
      <c r="H141" s="172"/>
      <c r="I141" s="175"/>
      <c r="J141" s="213">
        <f>BK141</f>
        <v>0</v>
      </c>
      <c r="K141" s="172"/>
      <c r="L141" s="177"/>
      <c r="M141" s="178"/>
      <c r="N141" s="179"/>
      <c r="O141" s="179"/>
      <c r="P141" s="180">
        <f>SUM(P142:P157)</f>
        <v>0</v>
      </c>
      <c r="Q141" s="179"/>
      <c r="R141" s="180">
        <f>SUM(R142:R157)</f>
        <v>23.506</v>
      </c>
      <c r="S141" s="179"/>
      <c r="T141" s="181">
        <f>SUM(T142:T157)</f>
        <v>0</v>
      </c>
      <c r="AR141" s="182" t="s">
        <v>87</v>
      </c>
      <c r="AT141" s="183" t="s">
        <v>79</v>
      </c>
      <c r="AU141" s="183" t="s">
        <v>87</v>
      </c>
      <c r="AY141" s="182" t="s">
        <v>144</v>
      </c>
      <c r="BK141" s="184">
        <f>SUM(BK142:BK157)</f>
        <v>0</v>
      </c>
    </row>
    <row r="142" spans="1:65" s="2" customFormat="1" ht="16.5" customHeight="1">
      <c r="A142" s="35"/>
      <c r="B142" s="36"/>
      <c r="C142" s="185" t="s">
        <v>168</v>
      </c>
      <c r="D142" s="185" t="s">
        <v>145</v>
      </c>
      <c r="E142" s="186" t="s">
        <v>564</v>
      </c>
      <c r="F142" s="187" t="s">
        <v>565</v>
      </c>
      <c r="G142" s="188" t="s">
        <v>223</v>
      </c>
      <c r="H142" s="189">
        <v>102.2</v>
      </c>
      <c r="I142" s="190"/>
      <c r="J142" s="191">
        <f>ROUND(I142*H142,2)</f>
        <v>0</v>
      </c>
      <c r="K142" s="187" t="s">
        <v>149</v>
      </c>
      <c r="L142" s="40"/>
      <c r="M142" s="192" t="s">
        <v>1</v>
      </c>
      <c r="N142" s="193" t="s">
        <v>45</v>
      </c>
      <c r="O142" s="72"/>
      <c r="P142" s="194">
        <f>O142*H142</f>
        <v>0</v>
      </c>
      <c r="Q142" s="194">
        <v>0.23</v>
      </c>
      <c r="R142" s="194">
        <f>Q142*H142</f>
        <v>23.506</v>
      </c>
      <c r="S142" s="194">
        <v>0</v>
      </c>
      <c r="T142" s="19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6" t="s">
        <v>143</v>
      </c>
      <c r="AT142" s="196" t="s">
        <v>145</v>
      </c>
      <c r="AU142" s="196" t="s">
        <v>89</v>
      </c>
      <c r="AY142" s="18" t="s">
        <v>144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8" t="s">
        <v>87</v>
      </c>
      <c r="BK142" s="197">
        <f>ROUND(I142*H142,2)</f>
        <v>0</v>
      </c>
      <c r="BL142" s="18" t="s">
        <v>143</v>
      </c>
      <c r="BM142" s="196" t="s">
        <v>566</v>
      </c>
    </row>
    <row r="143" spans="2:51" s="15" customFormat="1" ht="10.2">
      <c r="B143" s="236"/>
      <c r="C143" s="237"/>
      <c r="D143" s="198" t="s">
        <v>225</v>
      </c>
      <c r="E143" s="238" t="s">
        <v>1</v>
      </c>
      <c r="F143" s="239" t="s">
        <v>567</v>
      </c>
      <c r="G143" s="237"/>
      <c r="H143" s="238" t="s">
        <v>1</v>
      </c>
      <c r="I143" s="240"/>
      <c r="J143" s="237"/>
      <c r="K143" s="237"/>
      <c r="L143" s="241"/>
      <c r="M143" s="242"/>
      <c r="N143" s="243"/>
      <c r="O143" s="243"/>
      <c r="P143" s="243"/>
      <c r="Q143" s="243"/>
      <c r="R143" s="243"/>
      <c r="S143" s="243"/>
      <c r="T143" s="244"/>
      <c r="AT143" s="245" t="s">
        <v>225</v>
      </c>
      <c r="AU143" s="245" t="s">
        <v>89</v>
      </c>
      <c r="AV143" s="15" t="s">
        <v>87</v>
      </c>
      <c r="AW143" s="15" t="s">
        <v>34</v>
      </c>
      <c r="AX143" s="15" t="s">
        <v>80</v>
      </c>
      <c r="AY143" s="245" t="s">
        <v>144</v>
      </c>
    </row>
    <row r="144" spans="2:51" s="13" customFormat="1" ht="20.4">
      <c r="B144" s="214"/>
      <c r="C144" s="215"/>
      <c r="D144" s="198" t="s">
        <v>225</v>
      </c>
      <c r="E144" s="216" t="s">
        <v>1</v>
      </c>
      <c r="F144" s="217" t="s">
        <v>568</v>
      </c>
      <c r="G144" s="215"/>
      <c r="H144" s="218">
        <v>102.2</v>
      </c>
      <c r="I144" s="219"/>
      <c r="J144" s="215"/>
      <c r="K144" s="215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225</v>
      </c>
      <c r="AU144" s="224" t="s">
        <v>89</v>
      </c>
      <c r="AV144" s="13" t="s">
        <v>89</v>
      </c>
      <c r="AW144" s="13" t="s">
        <v>34</v>
      </c>
      <c r="AX144" s="13" t="s">
        <v>80</v>
      </c>
      <c r="AY144" s="224" t="s">
        <v>144</v>
      </c>
    </row>
    <row r="145" spans="2:51" s="14" customFormat="1" ht="10.2">
      <c r="B145" s="225"/>
      <c r="C145" s="226"/>
      <c r="D145" s="198" t="s">
        <v>225</v>
      </c>
      <c r="E145" s="227" t="s">
        <v>1</v>
      </c>
      <c r="F145" s="228" t="s">
        <v>227</v>
      </c>
      <c r="G145" s="226"/>
      <c r="H145" s="229">
        <v>102.2</v>
      </c>
      <c r="I145" s="230"/>
      <c r="J145" s="226"/>
      <c r="K145" s="226"/>
      <c r="L145" s="231"/>
      <c r="M145" s="232"/>
      <c r="N145" s="233"/>
      <c r="O145" s="233"/>
      <c r="P145" s="233"/>
      <c r="Q145" s="233"/>
      <c r="R145" s="233"/>
      <c r="S145" s="233"/>
      <c r="T145" s="234"/>
      <c r="AT145" s="235" t="s">
        <v>225</v>
      </c>
      <c r="AU145" s="235" t="s">
        <v>89</v>
      </c>
      <c r="AV145" s="14" t="s">
        <v>143</v>
      </c>
      <c r="AW145" s="14" t="s">
        <v>34</v>
      </c>
      <c r="AX145" s="14" t="s">
        <v>87</v>
      </c>
      <c r="AY145" s="235" t="s">
        <v>144</v>
      </c>
    </row>
    <row r="146" spans="1:65" s="2" customFormat="1" ht="24.15" customHeight="1">
      <c r="A146" s="35"/>
      <c r="B146" s="36"/>
      <c r="C146" s="185" t="s">
        <v>173</v>
      </c>
      <c r="D146" s="185" t="s">
        <v>145</v>
      </c>
      <c r="E146" s="186" t="s">
        <v>569</v>
      </c>
      <c r="F146" s="187" t="s">
        <v>570</v>
      </c>
      <c r="G146" s="188" t="s">
        <v>223</v>
      </c>
      <c r="H146" s="189">
        <v>102.2</v>
      </c>
      <c r="I146" s="190"/>
      <c r="J146" s="191">
        <f>ROUND(I146*H146,2)</f>
        <v>0</v>
      </c>
      <c r="K146" s="187" t="s">
        <v>149</v>
      </c>
      <c r="L146" s="40"/>
      <c r="M146" s="192" t="s">
        <v>1</v>
      </c>
      <c r="N146" s="193" t="s">
        <v>45</v>
      </c>
      <c r="O146" s="72"/>
      <c r="P146" s="194">
        <f>O146*H146</f>
        <v>0</v>
      </c>
      <c r="Q146" s="194">
        <v>0</v>
      </c>
      <c r="R146" s="194">
        <f>Q146*H146</f>
        <v>0</v>
      </c>
      <c r="S146" s="194">
        <v>0</v>
      </c>
      <c r="T146" s="19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6" t="s">
        <v>143</v>
      </c>
      <c r="AT146" s="196" t="s">
        <v>145</v>
      </c>
      <c r="AU146" s="196" t="s">
        <v>89</v>
      </c>
      <c r="AY146" s="18" t="s">
        <v>144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18" t="s">
        <v>87</v>
      </c>
      <c r="BK146" s="197">
        <f>ROUND(I146*H146,2)</f>
        <v>0</v>
      </c>
      <c r="BL146" s="18" t="s">
        <v>143</v>
      </c>
      <c r="BM146" s="196" t="s">
        <v>571</v>
      </c>
    </row>
    <row r="147" spans="2:51" s="13" customFormat="1" ht="10.2">
      <c r="B147" s="214"/>
      <c r="C147" s="215"/>
      <c r="D147" s="198" t="s">
        <v>225</v>
      </c>
      <c r="E147" s="216" t="s">
        <v>1</v>
      </c>
      <c r="F147" s="217" t="s">
        <v>572</v>
      </c>
      <c r="G147" s="215"/>
      <c r="H147" s="218">
        <v>102.2</v>
      </c>
      <c r="I147" s="219"/>
      <c r="J147" s="215"/>
      <c r="K147" s="215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225</v>
      </c>
      <c r="AU147" s="224" t="s">
        <v>89</v>
      </c>
      <c r="AV147" s="13" t="s">
        <v>89</v>
      </c>
      <c r="AW147" s="13" t="s">
        <v>34</v>
      </c>
      <c r="AX147" s="13" t="s">
        <v>80</v>
      </c>
      <c r="AY147" s="224" t="s">
        <v>144</v>
      </c>
    </row>
    <row r="148" spans="2:51" s="14" customFormat="1" ht="10.2">
      <c r="B148" s="225"/>
      <c r="C148" s="226"/>
      <c r="D148" s="198" t="s">
        <v>225</v>
      </c>
      <c r="E148" s="227" t="s">
        <v>1</v>
      </c>
      <c r="F148" s="228" t="s">
        <v>227</v>
      </c>
      <c r="G148" s="226"/>
      <c r="H148" s="229">
        <v>102.2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AT148" s="235" t="s">
        <v>225</v>
      </c>
      <c r="AU148" s="235" t="s">
        <v>89</v>
      </c>
      <c r="AV148" s="14" t="s">
        <v>143</v>
      </c>
      <c r="AW148" s="14" t="s">
        <v>34</v>
      </c>
      <c r="AX148" s="14" t="s">
        <v>87</v>
      </c>
      <c r="AY148" s="235" t="s">
        <v>144</v>
      </c>
    </row>
    <row r="149" spans="1:65" s="2" customFormat="1" ht="24.15" customHeight="1">
      <c r="A149" s="35"/>
      <c r="B149" s="36"/>
      <c r="C149" s="185" t="s">
        <v>178</v>
      </c>
      <c r="D149" s="185" t="s">
        <v>145</v>
      </c>
      <c r="E149" s="186" t="s">
        <v>356</v>
      </c>
      <c r="F149" s="187" t="s">
        <v>357</v>
      </c>
      <c r="G149" s="188" t="s">
        <v>223</v>
      </c>
      <c r="H149" s="189">
        <v>229.7</v>
      </c>
      <c r="I149" s="190"/>
      <c r="J149" s="191">
        <f>ROUND(I149*H149,2)</f>
        <v>0</v>
      </c>
      <c r="K149" s="187" t="s">
        <v>149</v>
      </c>
      <c r="L149" s="40"/>
      <c r="M149" s="192" t="s">
        <v>1</v>
      </c>
      <c r="N149" s="193" t="s">
        <v>45</v>
      </c>
      <c r="O149" s="72"/>
      <c r="P149" s="194">
        <f>O149*H149</f>
        <v>0</v>
      </c>
      <c r="Q149" s="194">
        <v>0</v>
      </c>
      <c r="R149" s="194">
        <f>Q149*H149</f>
        <v>0</v>
      </c>
      <c r="S149" s="194">
        <v>0</v>
      </c>
      <c r="T149" s="19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6" t="s">
        <v>143</v>
      </c>
      <c r="AT149" s="196" t="s">
        <v>145</v>
      </c>
      <c r="AU149" s="196" t="s">
        <v>89</v>
      </c>
      <c r="AY149" s="18" t="s">
        <v>144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18" t="s">
        <v>87</v>
      </c>
      <c r="BK149" s="197">
        <f>ROUND(I149*H149,2)</f>
        <v>0</v>
      </c>
      <c r="BL149" s="18" t="s">
        <v>143</v>
      </c>
      <c r="BM149" s="196" t="s">
        <v>573</v>
      </c>
    </row>
    <row r="150" spans="2:51" s="13" customFormat="1" ht="10.2">
      <c r="B150" s="214"/>
      <c r="C150" s="215"/>
      <c r="D150" s="198" t="s">
        <v>225</v>
      </c>
      <c r="E150" s="216" t="s">
        <v>1</v>
      </c>
      <c r="F150" s="217" t="s">
        <v>574</v>
      </c>
      <c r="G150" s="215"/>
      <c r="H150" s="218">
        <v>229.7</v>
      </c>
      <c r="I150" s="219"/>
      <c r="J150" s="215"/>
      <c r="K150" s="215"/>
      <c r="L150" s="220"/>
      <c r="M150" s="221"/>
      <c r="N150" s="222"/>
      <c r="O150" s="222"/>
      <c r="P150" s="222"/>
      <c r="Q150" s="222"/>
      <c r="R150" s="222"/>
      <c r="S150" s="222"/>
      <c r="T150" s="223"/>
      <c r="AT150" s="224" t="s">
        <v>225</v>
      </c>
      <c r="AU150" s="224" t="s">
        <v>89</v>
      </c>
      <c r="AV150" s="13" t="s">
        <v>89</v>
      </c>
      <c r="AW150" s="13" t="s">
        <v>34</v>
      </c>
      <c r="AX150" s="13" t="s">
        <v>80</v>
      </c>
      <c r="AY150" s="224" t="s">
        <v>144</v>
      </c>
    </row>
    <row r="151" spans="2:51" s="14" customFormat="1" ht="10.2">
      <c r="B151" s="225"/>
      <c r="C151" s="226"/>
      <c r="D151" s="198" t="s">
        <v>225</v>
      </c>
      <c r="E151" s="227" t="s">
        <v>1</v>
      </c>
      <c r="F151" s="228" t="s">
        <v>227</v>
      </c>
      <c r="G151" s="226"/>
      <c r="H151" s="229">
        <v>229.7</v>
      </c>
      <c r="I151" s="230"/>
      <c r="J151" s="226"/>
      <c r="K151" s="226"/>
      <c r="L151" s="231"/>
      <c r="M151" s="232"/>
      <c r="N151" s="233"/>
      <c r="O151" s="233"/>
      <c r="P151" s="233"/>
      <c r="Q151" s="233"/>
      <c r="R151" s="233"/>
      <c r="S151" s="233"/>
      <c r="T151" s="234"/>
      <c r="AT151" s="235" t="s">
        <v>225</v>
      </c>
      <c r="AU151" s="235" t="s">
        <v>89</v>
      </c>
      <c r="AV151" s="14" t="s">
        <v>143</v>
      </c>
      <c r="AW151" s="14" t="s">
        <v>34</v>
      </c>
      <c r="AX151" s="14" t="s">
        <v>87</v>
      </c>
      <c r="AY151" s="235" t="s">
        <v>144</v>
      </c>
    </row>
    <row r="152" spans="1:65" s="2" customFormat="1" ht="33" customHeight="1">
      <c r="A152" s="35"/>
      <c r="B152" s="36"/>
      <c r="C152" s="185" t="s">
        <v>183</v>
      </c>
      <c r="D152" s="185" t="s">
        <v>145</v>
      </c>
      <c r="E152" s="186" t="s">
        <v>362</v>
      </c>
      <c r="F152" s="187" t="s">
        <v>363</v>
      </c>
      <c r="G152" s="188" t="s">
        <v>223</v>
      </c>
      <c r="H152" s="189">
        <v>229.7</v>
      </c>
      <c r="I152" s="190"/>
      <c r="J152" s="191">
        <f>ROUND(I152*H152,2)</f>
        <v>0</v>
      </c>
      <c r="K152" s="187" t="s">
        <v>149</v>
      </c>
      <c r="L152" s="40"/>
      <c r="M152" s="192" t="s">
        <v>1</v>
      </c>
      <c r="N152" s="193" t="s">
        <v>45</v>
      </c>
      <c r="O152" s="72"/>
      <c r="P152" s="194">
        <f>O152*H152</f>
        <v>0</v>
      </c>
      <c r="Q152" s="194">
        <v>0</v>
      </c>
      <c r="R152" s="194">
        <f>Q152*H152</f>
        <v>0</v>
      </c>
      <c r="S152" s="194">
        <v>0</v>
      </c>
      <c r="T152" s="19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6" t="s">
        <v>143</v>
      </c>
      <c r="AT152" s="196" t="s">
        <v>145</v>
      </c>
      <c r="AU152" s="196" t="s">
        <v>89</v>
      </c>
      <c r="AY152" s="18" t="s">
        <v>144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18" t="s">
        <v>87</v>
      </c>
      <c r="BK152" s="197">
        <f>ROUND(I152*H152,2)</f>
        <v>0</v>
      </c>
      <c r="BL152" s="18" t="s">
        <v>143</v>
      </c>
      <c r="BM152" s="196" t="s">
        <v>575</v>
      </c>
    </row>
    <row r="153" spans="2:51" s="13" customFormat="1" ht="10.2">
      <c r="B153" s="214"/>
      <c r="C153" s="215"/>
      <c r="D153" s="198" t="s">
        <v>225</v>
      </c>
      <c r="E153" s="216" t="s">
        <v>1</v>
      </c>
      <c r="F153" s="217" t="s">
        <v>576</v>
      </c>
      <c r="G153" s="215"/>
      <c r="H153" s="218">
        <v>229.7</v>
      </c>
      <c r="I153" s="219"/>
      <c r="J153" s="215"/>
      <c r="K153" s="215"/>
      <c r="L153" s="220"/>
      <c r="M153" s="221"/>
      <c r="N153" s="222"/>
      <c r="O153" s="222"/>
      <c r="P153" s="222"/>
      <c r="Q153" s="222"/>
      <c r="R153" s="222"/>
      <c r="S153" s="222"/>
      <c r="T153" s="223"/>
      <c r="AT153" s="224" t="s">
        <v>225</v>
      </c>
      <c r="AU153" s="224" t="s">
        <v>89</v>
      </c>
      <c r="AV153" s="13" t="s">
        <v>89</v>
      </c>
      <c r="AW153" s="13" t="s">
        <v>34</v>
      </c>
      <c r="AX153" s="13" t="s">
        <v>80</v>
      </c>
      <c r="AY153" s="224" t="s">
        <v>144</v>
      </c>
    </row>
    <row r="154" spans="2:51" s="14" customFormat="1" ht="10.2">
      <c r="B154" s="225"/>
      <c r="C154" s="226"/>
      <c r="D154" s="198" t="s">
        <v>225</v>
      </c>
      <c r="E154" s="227" t="s">
        <v>1</v>
      </c>
      <c r="F154" s="228" t="s">
        <v>227</v>
      </c>
      <c r="G154" s="226"/>
      <c r="H154" s="229">
        <v>229.7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AT154" s="235" t="s">
        <v>225</v>
      </c>
      <c r="AU154" s="235" t="s">
        <v>89</v>
      </c>
      <c r="AV154" s="14" t="s">
        <v>143</v>
      </c>
      <c r="AW154" s="14" t="s">
        <v>34</v>
      </c>
      <c r="AX154" s="14" t="s">
        <v>87</v>
      </c>
      <c r="AY154" s="235" t="s">
        <v>144</v>
      </c>
    </row>
    <row r="155" spans="1:65" s="2" customFormat="1" ht="24.15" customHeight="1">
      <c r="A155" s="35"/>
      <c r="B155" s="36"/>
      <c r="C155" s="185" t="s">
        <v>188</v>
      </c>
      <c r="D155" s="185" t="s">
        <v>145</v>
      </c>
      <c r="E155" s="186" t="s">
        <v>367</v>
      </c>
      <c r="F155" s="187" t="s">
        <v>368</v>
      </c>
      <c r="G155" s="188" t="s">
        <v>223</v>
      </c>
      <c r="H155" s="189">
        <v>102.2</v>
      </c>
      <c r="I155" s="190"/>
      <c r="J155" s="191">
        <f>ROUND(I155*H155,2)</f>
        <v>0</v>
      </c>
      <c r="K155" s="187" t="s">
        <v>149</v>
      </c>
      <c r="L155" s="40"/>
      <c r="M155" s="192" t="s">
        <v>1</v>
      </c>
      <c r="N155" s="193" t="s">
        <v>45</v>
      </c>
      <c r="O155" s="72"/>
      <c r="P155" s="194">
        <f>O155*H155</f>
        <v>0</v>
      </c>
      <c r="Q155" s="194">
        <v>0</v>
      </c>
      <c r="R155" s="194">
        <f>Q155*H155</f>
        <v>0</v>
      </c>
      <c r="S155" s="194">
        <v>0</v>
      </c>
      <c r="T155" s="19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6" t="s">
        <v>143</v>
      </c>
      <c r="AT155" s="196" t="s">
        <v>145</v>
      </c>
      <c r="AU155" s="196" t="s">
        <v>89</v>
      </c>
      <c r="AY155" s="18" t="s">
        <v>144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18" t="s">
        <v>87</v>
      </c>
      <c r="BK155" s="197">
        <f>ROUND(I155*H155,2)</f>
        <v>0</v>
      </c>
      <c r="BL155" s="18" t="s">
        <v>143</v>
      </c>
      <c r="BM155" s="196" t="s">
        <v>577</v>
      </c>
    </row>
    <row r="156" spans="2:51" s="13" customFormat="1" ht="10.2">
      <c r="B156" s="214"/>
      <c r="C156" s="215"/>
      <c r="D156" s="198" t="s">
        <v>225</v>
      </c>
      <c r="E156" s="216" t="s">
        <v>1</v>
      </c>
      <c r="F156" s="217" t="s">
        <v>578</v>
      </c>
      <c r="G156" s="215"/>
      <c r="H156" s="218">
        <v>102.2</v>
      </c>
      <c r="I156" s="219"/>
      <c r="J156" s="215"/>
      <c r="K156" s="215"/>
      <c r="L156" s="220"/>
      <c r="M156" s="221"/>
      <c r="N156" s="222"/>
      <c r="O156" s="222"/>
      <c r="P156" s="222"/>
      <c r="Q156" s="222"/>
      <c r="R156" s="222"/>
      <c r="S156" s="222"/>
      <c r="T156" s="223"/>
      <c r="AT156" s="224" t="s">
        <v>225</v>
      </c>
      <c r="AU156" s="224" t="s">
        <v>89</v>
      </c>
      <c r="AV156" s="13" t="s">
        <v>89</v>
      </c>
      <c r="AW156" s="13" t="s">
        <v>34</v>
      </c>
      <c r="AX156" s="13" t="s">
        <v>80</v>
      </c>
      <c r="AY156" s="224" t="s">
        <v>144</v>
      </c>
    </row>
    <row r="157" spans="2:51" s="14" customFormat="1" ht="10.2">
      <c r="B157" s="225"/>
      <c r="C157" s="226"/>
      <c r="D157" s="198" t="s">
        <v>225</v>
      </c>
      <c r="E157" s="227" t="s">
        <v>1</v>
      </c>
      <c r="F157" s="228" t="s">
        <v>227</v>
      </c>
      <c r="G157" s="226"/>
      <c r="H157" s="229">
        <v>102.2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AT157" s="235" t="s">
        <v>225</v>
      </c>
      <c r="AU157" s="235" t="s">
        <v>89</v>
      </c>
      <c r="AV157" s="14" t="s">
        <v>143</v>
      </c>
      <c r="AW157" s="14" t="s">
        <v>34</v>
      </c>
      <c r="AX157" s="14" t="s">
        <v>87</v>
      </c>
      <c r="AY157" s="235" t="s">
        <v>144</v>
      </c>
    </row>
    <row r="158" spans="2:63" s="11" customFormat="1" ht="22.8" customHeight="1">
      <c r="B158" s="171"/>
      <c r="C158" s="172"/>
      <c r="D158" s="173" t="s">
        <v>79</v>
      </c>
      <c r="E158" s="212" t="s">
        <v>188</v>
      </c>
      <c r="F158" s="212" t="s">
        <v>417</v>
      </c>
      <c r="G158" s="172"/>
      <c r="H158" s="172"/>
      <c r="I158" s="175"/>
      <c r="J158" s="213">
        <f>BK158</f>
        <v>0</v>
      </c>
      <c r="K158" s="172"/>
      <c r="L158" s="177"/>
      <c r="M158" s="178"/>
      <c r="N158" s="179"/>
      <c r="O158" s="179"/>
      <c r="P158" s="180">
        <f>SUM(P159:P178)</f>
        <v>0</v>
      </c>
      <c r="Q158" s="179"/>
      <c r="R158" s="180">
        <f>SUM(R159:R178)</f>
        <v>0.345308</v>
      </c>
      <c r="S158" s="179"/>
      <c r="T158" s="181">
        <f>SUM(T159:T178)</f>
        <v>0</v>
      </c>
      <c r="AR158" s="182" t="s">
        <v>87</v>
      </c>
      <c r="AT158" s="183" t="s">
        <v>79</v>
      </c>
      <c r="AU158" s="183" t="s">
        <v>87</v>
      </c>
      <c r="AY158" s="182" t="s">
        <v>144</v>
      </c>
      <c r="BK158" s="184">
        <f>SUM(BK159:BK178)</f>
        <v>0</v>
      </c>
    </row>
    <row r="159" spans="1:65" s="2" customFormat="1" ht="24.15" customHeight="1">
      <c r="A159" s="35"/>
      <c r="B159" s="36"/>
      <c r="C159" s="185" t="s">
        <v>193</v>
      </c>
      <c r="D159" s="185" t="s">
        <v>145</v>
      </c>
      <c r="E159" s="186" t="s">
        <v>579</v>
      </c>
      <c r="F159" s="187" t="s">
        <v>580</v>
      </c>
      <c r="G159" s="188" t="s">
        <v>258</v>
      </c>
      <c r="H159" s="189">
        <v>7.4</v>
      </c>
      <c r="I159" s="190"/>
      <c r="J159" s="191">
        <f>ROUND(I159*H159,2)</f>
        <v>0</v>
      </c>
      <c r="K159" s="187" t="s">
        <v>149</v>
      </c>
      <c r="L159" s="40"/>
      <c r="M159" s="192" t="s">
        <v>1</v>
      </c>
      <c r="N159" s="193" t="s">
        <v>45</v>
      </c>
      <c r="O159" s="72"/>
      <c r="P159" s="194">
        <f>O159*H159</f>
        <v>0</v>
      </c>
      <c r="Q159" s="194">
        <v>4E-05</v>
      </c>
      <c r="R159" s="194">
        <f>Q159*H159</f>
        <v>0.00029600000000000004</v>
      </c>
      <c r="S159" s="194">
        <v>0</v>
      </c>
      <c r="T159" s="19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6" t="s">
        <v>143</v>
      </c>
      <c r="AT159" s="196" t="s">
        <v>145</v>
      </c>
      <c r="AU159" s="196" t="s">
        <v>89</v>
      </c>
      <c r="AY159" s="18" t="s">
        <v>144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18" t="s">
        <v>87</v>
      </c>
      <c r="BK159" s="197">
        <f>ROUND(I159*H159,2)</f>
        <v>0</v>
      </c>
      <c r="BL159" s="18" t="s">
        <v>143</v>
      </c>
      <c r="BM159" s="196" t="s">
        <v>581</v>
      </c>
    </row>
    <row r="160" spans="2:51" s="13" customFormat="1" ht="10.2">
      <c r="B160" s="214"/>
      <c r="C160" s="215"/>
      <c r="D160" s="198" t="s">
        <v>225</v>
      </c>
      <c r="E160" s="216" t="s">
        <v>1</v>
      </c>
      <c r="F160" s="217" t="s">
        <v>582</v>
      </c>
      <c r="G160" s="215"/>
      <c r="H160" s="218">
        <v>7.4</v>
      </c>
      <c r="I160" s="219"/>
      <c r="J160" s="215"/>
      <c r="K160" s="215"/>
      <c r="L160" s="220"/>
      <c r="M160" s="221"/>
      <c r="N160" s="222"/>
      <c r="O160" s="222"/>
      <c r="P160" s="222"/>
      <c r="Q160" s="222"/>
      <c r="R160" s="222"/>
      <c r="S160" s="222"/>
      <c r="T160" s="223"/>
      <c r="AT160" s="224" t="s">
        <v>225</v>
      </c>
      <c r="AU160" s="224" t="s">
        <v>89</v>
      </c>
      <c r="AV160" s="13" t="s">
        <v>89</v>
      </c>
      <c r="AW160" s="13" t="s">
        <v>34</v>
      </c>
      <c r="AX160" s="13" t="s">
        <v>80</v>
      </c>
      <c r="AY160" s="224" t="s">
        <v>144</v>
      </c>
    </row>
    <row r="161" spans="2:51" s="14" customFormat="1" ht="10.2">
      <c r="B161" s="225"/>
      <c r="C161" s="226"/>
      <c r="D161" s="198" t="s">
        <v>225</v>
      </c>
      <c r="E161" s="227" t="s">
        <v>1</v>
      </c>
      <c r="F161" s="228" t="s">
        <v>227</v>
      </c>
      <c r="G161" s="226"/>
      <c r="H161" s="229">
        <v>7.4</v>
      </c>
      <c r="I161" s="230"/>
      <c r="J161" s="226"/>
      <c r="K161" s="226"/>
      <c r="L161" s="231"/>
      <c r="M161" s="232"/>
      <c r="N161" s="233"/>
      <c r="O161" s="233"/>
      <c r="P161" s="233"/>
      <c r="Q161" s="233"/>
      <c r="R161" s="233"/>
      <c r="S161" s="233"/>
      <c r="T161" s="234"/>
      <c r="AT161" s="235" t="s">
        <v>225</v>
      </c>
      <c r="AU161" s="235" t="s">
        <v>89</v>
      </c>
      <c r="AV161" s="14" t="s">
        <v>143</v>
      </c>
      <c r="AW161" s="14" t="s">
        <v>34</v>
      </c>
      <c r="AX161" s="14" t="s">
        <v>87</v>
      </c>
      <c r="AY161" s="235" t="s">
        <v>144</v>
      </c>
    </row>
    <row r="162" spans="1:65" s="2" customFormat="1" ht="24.15" customHeight="1">
      <c r="A162" s="35"/>
      <c r="B162" s="36"/>
      <c r="C162" s="185" t="s">
        <v>198</v>
      </c>
      <c r="D162" s="185" t="s">
        <v>145</v>
      </c>
      <c r="E162" s="186" t="s">
        <v>444</v>
      </c>
      <c r="F162" s="187" t="s">
        <v>445</v>
      </c>
      <c r="G162" s="188" t="s">
        <v>223</v>
      </c>
      <c r="H162" s="189">
        <v>11.2</v>
      </c>
      <c r="I162" s="190"/>
      <c r="J162" s="191">
        <f>ROUND(I162*H162,2)</f>
        <v>0</v>
      </c>
      <c r="K162" s="187" t="s">
        <v>149</v>
      </c>
      <c r="L162" s="40"/>
      <c r="M162" s="192" t="s">
        <v>1</v>
      </c>
      <c r="N162" s="193" t="s">
        <v>45</v>
      </c>
      <c r="O162" s="72"/>
      <c r="P162" s="194">
        <f>O162*H162</f>
        <v>0</v>
      </c>
      <c r="Q162" s="194">
        <v>0.00085</v>
      </c>
      <c r="R162" s="194">
        <f>Q162*H162</f>
        <v>0.009519999999999999</v>
      </c>
      <c r="S162" s="194">
        <v>0</v>
      </c>
      <c r="T162" s="19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6" t="s">
        <v>143</v>
      </c>
      <c r="AT162" s="196" t="s">
        <v>145</v>
      </c>
      <c r="AU162" s="196" t="s">
        <v>89</v>
      </c>
      <c r="AY162" s="18" t="s">
        <v>144</v>
      </c>
      <c r="BE162" s="197">
        <f>IF(N162="základní",J162,0)</f>
        <v>0</v>
      </c>
      <c r="BF162" s="197">
        <f>IF(N162="snížená",J162,0)</f>
        <v>0</v>
      </c>
      <c r="BG162" s="197">
        <f>IF(N162="zákl. přenesená",J162,0)</f>
        <v>0</v>
      </c>
      <c r="BH162" s="197">
        <f>IF(N162="sníž. přenesená",J162,0)</f>
        <v>0</v>
      </c>
      <c r="BI162" s="197">
        <f>IF(N162="nulová",J162,0)</f>
        <v>0</v>
      </c>
      <c r="BJ162" s="18" t="s">
        <v>87</v>
      </c>
      <c r="BK162" s="197">
        <f>ROUND(I162*H162,2)</f>
        <v>0</v>
      </c>
      <c r="BL162" s="18" t="s">
        <v>143</v>
      </c>
      <c r="BM162" s="196" t="s">
        <v>583</v>
      </c>
    </row>
    <row r="163" spans="2:51" s="13" customFormat="1" ht="20.4">
      <c r="B163" s="214"/>
      <c r="C163" s="215"/>
      <c r="D163" s="198" t="s">
        <v>225</v>
      </c>
      <c r="E163" s="216" t="s">
        <v>1</v>
      </c>
      <c r="F163" s="217" t="s">
        <v>584</v>
      </c>
      <c r="G163" s="215"/>
      <c r="H163" s="218">
        <v>11.2</v>
      </c>
      <c r="I163" s="219"/>
      <c r="J163" s="215"/>
      <c r="K163" s="215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225</v>
      </c>
      <c r="AU163" s="224" t="s">
        <v>89</v>
      </c>
      <c r="AV163" s="13" t="s">
        <v>89</v>
      </c>
      <c r="AW163" s="13" t="s">
        <v>34</v>
      </c>
      <c r="AX163" s="13" t="s">
        <v>80</v>
      </c>
      <c r="AY163" s="224" t="s">
        <v>144</v>
      </c>
    </row>
    <row r="164" spans="2:51" s="14" customFormat="1" ht="10.2">
      <c r="B164" s="225"/>
      <c r="C164" s="226"/>
      <c r="D164" s="198" t="s">
        <v>225</v>
      </c>
      <c r="E164" s="227" t="s">
        <v>1</v>
      </c>
      <c r="F164" s="228" t="s">
        <v>227</v>
      </c>
      <c r="G164" s="226"/>
      <c r="H164" s="229">
        <v>11.2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AT164" s="235" t="s">
        <v>225</v>
      </c>
      <c r="AU164" s="235" t="s">
        <v>89</v>
      </c>
      <c r="AV164" s="14" t="s">
        <v>143</v>
      </c>
      <c r="AW164" s="14" t="s">
        <v>34</v>
      </c>
      <c r="AX164" s="14" t="s">
        <v>87</v>
      </c>
      <c r="AY164" s="235" t="s">
        <v>144</v>
      </c>
    </row>
    <row r="165" spans="1:65" s="2" customFormat="1" ht="16.5" customHeight="1">
      <c r="A165" s="35"/>
      <c r="B165" s="36"/>
      <c r="C165" s="185" t="s">
        <v>205</v>
      </c>
      <c r="D165" s="185" t="s">
        <v>145</v>
      </c>
      <c r="E165" s="186" t="s">
        <v>585</v>
      </c>
      <c r="F165" s="187" t="s">
        <v>586</v>
      </c>
      <c r="G165" s="188" t="s">
        <v>258</v>
      </c>
      <c r="H165" s="189">
        <v>7.4</v>
      </c>
      <c r="I165" s="190"/>
      <c r="J165" s="191">
        <f>ROUND(I165*H165,2)</f>
        <v>0</v>
      </c>
      <c r="K165" s="187" t="s">
        <v>149</v>
      </c>
      <c r="L165" s="40"/>
      <c r="M165" s="192" t="s">
        <v>1</v>
      </c>
      <c r="N165" s="193" t="s">
        <v>45</v>
      </c>
      <c r="O165" s="72"/>
      <c r="P165" s="194">
        <f>O165*H165</f>
        <v>0</v>
      </c>
      <c r="Q165" s="194">
        <v>0</v>
      </c>
      <c r="R165" s="194">
        <f>Q165*H165</f>
        <v>0</v>
      </c>
      <c r="S165" s="194">
        <v>0</v>
      </c>
      <c r="T165" s="195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6" t="s">
        <v>143</v>
      </c>
      <c r="AT165" s="196" t="s">
        <v>145</v>
      </c>
      <c r="AU165" s="196" t="s">
        <v>89</v>
      </c>
      <c r="AY165" s="18" t="s">
        <v>144</v>
      </c>
      <c r="BE165" s="197">
        <f>IF(N165="základní",J165,0)</f>
        <v>0</v>
      </c>
      <c r="BF165" s="197">
        <f>IF(N165="snížená",J165,0)</f>
        <v>0</v>
      </c>
      <c r="BG165" s="197">
        <f>IF(N165="zákl. přenesená",J165,0)</f>
        <v>0</v>
      </c>
      <c r="BH165" s="197">
        <f>IF(N165="sníž. přenesená",J165,0)</f>
        <v>0</v>
      </c>
      <c r="BI165" s="197">
        <f>IF(N165="nulová",J165,0)</f>
        <v>0</v>
      </c>
      <c r="BJ165" s="18" t="s">
        <v>87</v>
      </c>
      <c r="BK165" s="197">
        <f>ROUND(I165*H165,2)</f>
        <v>0</v>
      </c>
      <c r="BL165" s="18" t="s">
        <v>143</v>
      </c>
      <c r="BM165" s="196" t="s">
        <v>587</v>
      </c>
    </row>
    <row r="166" spans="2:51" s="13" customFormat="1" ht="10.2">
      <c r="B166" s="214"/>
      <c r="C166" s="215"/>
      <c r="D166" s="198" t="s">
        <v>225</v>
      </c>
      <c r="E166" s="216" t="s">
        <v>1</v>
      </c>
      <c r="F166" s="217" t="s">
        <v>582</v>
      </c>
      <c r="G166" s="215"/>
      <c r="H166" s="218">
        <v>7.4</v>
      </c>
      <c r="I166" s="219"/>
      <c r="J166" s="215"/>
      <c r="K166" s="215"/>
      <c r="L166" s="220"/>
      <c r="M166" s="221"/>
      <c r="N166" s="222"/>
      <c r="O166" s="222"/>
      <c r="P166" s="222"/>
      <c r="Q166" s="222"/>
      <c r="R166" s="222"/>
      <c r="S166" s="222"/>
      <c r="T166" s="223"/>
      <c r="AT166" s="224" t="s">
        <v>225</v>
      </c>
      <c r="AU166" s="224" t="s">
        <v>89</v>
      </c>
      <c r="AV166" s="13" t="s">
        <v>89</v>
      </c>
      <c r="AW166" s="13" t="s">
        <v>34</v>
      </c>
      <c r="AX166" s="13" t="s">
        <v>80</v>
      </c>
      <c r="AY166" s="224" t="s">
        <v>144</v>
      </c>
    </row>
    <row r="167" spans="2:51" s="14" customFormat="1" ht="10.2">
      <c r="B167" s="225"/>
      <c r="C167" s="226"/>
      <c r="D167" s="198" t="s">
        <v>225</v>
      </c>
      <c r="E167" s="227" t="s">
        <v>1</v>
      </c>
      <c r="F167" s="228" t="s">
        <v>227</v>
      </c>
      <c r="G167" s="226"/>
      <c r="H167" s="229">
        <v>7.4</v>
      </c>
      <c r="I167" s="230"/>
      <c r="J167" s="226"/>
      <c r="K167" s="226"/>
      <c r="L167" s="231"/>
      <c r="M167" s="232"/>
      <c r="N167" s="233"/>
      <c r="O167" s="233"/>
      <c r="P167" s="233"/>
      <c r="Q167" s="233"/>
      <c r="R167" s="233"/>
      <c r="S167" s="233"/>
      <c r="T167" s="234"/>
      <c r="AT167" s="235" t="s">
        <v>225</v>
      </c>
      <c r="AU167" s="235" t="s">
        <v>89</v>
      </c>
      <c r="AV167" s="14" t="s">
        <v>143</v>
      </c>
      <c r="AW167" s="14" t="s">
        <v>34</v>
      </c>
      <c r="AX167" s="14" t="s">
        <v>87</v>
      </c>
      <c r="AY167" s="235" t="s">
        <v>144</v>
      </c>
    </row>
    <row r="168" spans="1:65" s="2" customFormat="1" ht="16.5" customHeight="1">
      <c r="A168" s="35"/>
      <c r="B168" s="36"/>
      <c r="C168" s="185" t="s">
        <v>280</v>
      </c>
      <c r="D168" s="185" t="s">
        <v>145</v>
      </c>
      <c r="E168" s="186" t="s">
        <v>450</v>
      </c>
      <c r="F168" s="187" t="s">
        <v>451</v>
      </c>
      <c r="G168" s="188" t="s">
        <v>223</v>
      </c>
      <c r="H168" s="189">
        <v>11.2</v>
      </c>
      <c r="I168" s="190"/>
      <c r="J168" s="191">
        <f>ROUND(I168*H168,2)</f>
        <v>0</v>
      </c>
      <c r="K168" s="187" t="s">
        <v>149</v>
      </c>
      <c r="L168" s="40"/>
      <c r="M168" s="192" t="s">
        <v>1</v>
      </c>
      <c r="N168" s="193" t="s">
        <v>45</v>
      </c>
      <c r="O168" s="72"/>
      <c r="P168" s="194">
        <f>O168*H168</f>
        <v>0</v>
      </c>
      <c r="Q168" s="194">
        <v>1E-05</v>
      </c>
      <c r="R168" s="194">
        <f>Q168*H168</f>
        <v>0.000112</v>
      </c>
      <c r="S168" s="194">
        <v>0</v>
      </c>
      <c r="T168" s="19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6" t="s">
        <v>143</v>
      </c>
      <c r="AT168" s="196" t="s">
        <v>145</v>
      </c>
      <c r="AU168" s="196" t="s">
        <v>89</v>
      </c>
      <c r="AY168" s="18" t="s">
        <v>144</v>
      </c>
      <c r="BE168" s="197">
        <f>IF(N168="základní",J168,0)</f>
        <v>0</v>
      </c>
      <c r="BF168" s="197">
        <f>IF(N168="snížená",J168,0)</f>
        <v>0</v>
      </c>
      <c r="BG168" s="197">
        <f>IF(N168="zákl. přenesená",J168,0)</f>
        <v>0</v>
      </c>
      <c r="BH168" s="197">
        <f>IF(N168="sníž. přenesená",J168,0)</f>
        <v>0</v>
      </c>
      <c r="BI168" s="197">
        <f>IF(N168="nulová",J168,0)</f>
        <v>0</v>
      </c>
      <c r="BJ168" s="18" t="s">
        <v>87</v>
      </c>
      <c r="BK168" s="197">
        <f>ROUND(I168*H168,2)</f>
        <v>0</v>
      </c>
      <c r="BL168" s="18" t="s">
        <v>143</v>
      </c>
      <c r="BM168" s="196" t="s">
        <v>588</v>
      </c>
    </row>
    <row r="169" spans="2:51" s="13" customFormat="1" ht="20.4">
      <c r="B169" s="214"/>
      <c r="C169" s="215"/>
      <c r="D169" s="198" t="s">
        <v>225</v>
      </c>
      <c r="E169" s="216" t="s">
        <v>1</v>
      </c>
      <c r="F169" s="217" t="s">
        <v>584</v>
      </c>
      <c r="G169" s="215"/>
      <c r="H169" s="218">
        <v>11.2</v>
      </c>
      <c r="I169" s="219"/>
      <c r="J169" s="215"/>
      <c r="K169" s="215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225</v>
      </c>
      <c r="AU169" s="224" t="s">
        <v>89</v>
      </c>
      <c r="AV169" s="13" t="s">
        <v>89</v>
      </c>
      <c r="AW169" s="13" t="s">
        <v>34</v>
      </c>
      <c r="AX169" s="13" t="s">
        <v>80</v>
      </c>
      <c r="AY169" s="224" t="s">
        <v>144</v>
      </c>
    </row>
    <row r="170" spans="2:51" s="14" customFormat="1" ht="10.2">
      <c r="B170" s="225"/>
      <c r="C170" s="226"/>
      <c r="D170" s="198" t="s">
        <v>225</v>
      </c>
      <c r="E170" s="227" t="s">
        <v>1</v>
      </c>
      <c r="F170" s="228" t="s">
        <v>227</v>
      </c>
      <c r="G170" s="226"/>
      <c r="H170" s="229">
        <v>11.2</v>
      </c>
      <c r="I170" s="230"/>
      <c r="J170" s="226"/>
      <c r="K170" s="226"/>
      <c r="L170" s="231"/>
      <c r="M170" s="232"/>
      <c r="N170" s="233"/>
      <c r="O170" s="233"/>
      <c r="P170" s="233"/>
      <c r="Q170" s="233"/>
      <c r="R170" s="233"/>
      <c r="S170" s="233"/>
      <c r="T170" s="234"/>
      <c r="AT170" s="235" t="s">
        <v>225</v>
      </c>
      <c r="AU170" s="235" t="s">
        <v>89</v>
      </c>
      <c r="AV170" s="14" t="s">
        <v>143</v>
      </c>
      <c r="AW170" s="14" t="s">
        <v>34</v>
      </c>
      <c r="AX170" s="14" t="s">
        <v>87</v>
      </c>
      <c r="AY170" s="235" t="s">
        <v>144</v>
      </c>
    </row>
    <row r="171" spans="1:65" s="2" customFormat="1" ht="24.15" customHeight="1">
      <c r="A171" s="35"/>
      <c r="B171" s="36"/>
      <c r="C171" s="185" t="s">
        <v>285</v>
      </c>
      <c r="D171" s="185" t="s">
        <v>145</v>
      </c>
      <c r="E171" s="186" t="s">
        <v>589</v>
      </c>
      <c r="F171" s="187" t="s">
        <v>590</v>
      </c>
      <c r="G171" s="188" t="s">
        <v>258</v>
      </c>
      <c r="H171" s="189">
        <v>818</v>
      </c>
      <c r="I171" s="190"/>
      <c r="J171" s="191">
        <f>ROUND(I171*H171,2)</f>
        <v>0</v>
      </c>
      <c r="K171" s="187" t="s">
        <v>149</v>
      </c>
      <c r="L171" s="40"/>
      <c r="M171" s="192" t="s">
        <v>1</v>
      </c>
      <c r="N171" s="193" t="s">
        <v>45</v>
      </c>
      <c r="O171" s="72"/>
      <c r="P171" s="194">
        <f>O171*H171</f>
        <v>0</v>
      </c>
      <c r="Q171" s="194">
        <v>0.00041</v>
      </c>
      <c r="R171" s="194">
        <f>Q171*H171</f>
        <v>0.33538</v>
      </c>
      <c r="S171" s="194">
        <v>0</v>
      </c>
      <c r="T171" s="19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6" t="s">
        <v>143</v>
      </c>
      <c r="AT171" s="196" t="s">
        <v>145</v>
      </c>
      <c r="AU171" s="196" t="s">
        <v>89</v>
      </c>
      <c r="AY171" s="18" t="s">
        <v>144</v>
      </c>
      <c r="BE171" s="197">
        <f>IF(N171="základní",J171,0)</f>
        <v>0</v>
      </c>
      <c r="BF171" s="197">
        <f>IF(N171="snížená",J171,0)</f>
        <v>0</v>
      </c>
      <c r="BG171" s="197">
        <f>IF(N171="zákl. přenesená",J171,0)</f>
        <v>0</v>
      </c>
      <c r="BH171" s="197">
        <f>IF(N171="sníž. přenesená",J171,0)</f>
        <v>0</v>
      </c>
      <c r="BI171" s="197">
        <f>IF(N171="nulová",J171,0)</f>
        <v>0</v>
      </c>
      <c r="BJ171" s="18" t="s">
        <v>87</v>
      </c>
      <c r="BK171" s="197">
        <f>ROUND(I171*H171,2)</f>
        <v>0</v>
      </c>
      <c r="BL171" s="18" t="s">
        <v>143</v>
      </c>
      <c r="BM171" s="196" t="s">
        <v>591</v>
      </c>
    </row>
    <row r="172" spans="2:51" s="13" customFormat="1" ht="10.2">
      <c r="B172" s="214"/>
      <c r="C172" s="215"/>
      <c r="D172" s="198" t="s">
        <v>225</v>
      </c>
      <c r="E172" s="216" t="s">
        <v>1</v>
      </c>
      <c r="F172" s="217" t="s">
        <v>592</v>
      </c>
      <c r="G172" s="215"/>
      <c r="H172" s="218">
        <v>409</v>
      </c>
      <c r="I172" s="219"/>
      <c r="J172" s="215"/>
      <c r="K172" s="215"/>
      <c r="L172" s="220"/>
      <c r="M172" s="221"/>
      <c r="N172" s="222"/>
      <c r="O172" s="222"/>
      <c r="P172" s="222"/>
      <c r="Q172" s="222"/>
      <c r="R172" s="222"/>
      <c r="S172" s="222"/>
      <c r="T172" s="223"/>
      <c r="AT172" s="224" t="s">
        <v>225</v>
      </c>
      <c r="AU172" s="224" t="s">
        <v>89</v>
      </c>
      <c r="AV172" s="13" t="s">
        <v>89</v>
      </c>
      <c r="AW172" s="13" t="s">
        <v>34</v>
      </c>
      <c r="AX172" s="13" t="s">
        <v>80</v>
      </c>
      <c r="AY172" s="224" t="s">
        <v>144</v>
      </c>
    </row>
    <row r="173" spans="2:51" s="13" customFormat="1" ht="20.4">
      <c r="B173" s="214"/>
      <c r="C173" s="215"/>
      <c r="D173" s="198" t="s">
        <v>225</v>
      </c>
      <c r="E173" s="216" t="s">
        <v>1</v>
      </c>
      <c r="F173" s="217" t="s">
        <v>593</v>
      </c>
      <c r="G173" s="215"/>
      <c r="H173" s="218">
        <v>409</v>
      </c>
      <c r="I173" s="219"/>
      <c r="J173" s="215"/>
      <c r="K173" s="215"/>
      <c r="L173" s="220"/>
      <c r="M173" s="221"/>
      <c r="N173" s="222"/>
      <c r="O173" s="222"/>
      <c r="P173" s="222"/>
      <c r="Q173" s="222"/>
      <c r="R173" s="222"/>
      <c r="S173" s="222"/>
      <c r="T173" s="223"/>
      <c r="AT173" s="224" t="s">
        <v>225</v>
      </c>
      <c r="AU173" s="224" t="s">
        <v>89</v>
      </c>
      <c r="AV173" s="13" t="s">
        <v>89</v>
      </c>
      <c r="AW173" s="13" t="s">
        <v>34</v>
      </c>
      <c r="AX173" s="13" t="s">
        <v>80</v>
      </c>
      <c r="AY173" s="224" t="s">
        <v>144</v>
      </c>
    </row>
    <row r="174" spans="2:51" s="14" customFormat="1" ht="10.2">
      <c r="B174" s="225"/>
      <c r="C174" s="226"/>
      <c r="D174" s="198" t="s">
        <v>225</v>
      </c>
      <c r="E174" s="227" t="s">
        <v>1</v>
      </c>
      <c r="F174" s="228" t="s">
        <v>227</v>
      </c>
      <c r="G174" s="226"/>
      <c r="H174" s="229">
        <v>818</v>
      </c>
      <c r="I174" s="230"/>
      <c r="J174" s="226"/>
      <c r="K174" s="226"/>
      <c r="L174" s="231"/>
      <c r="M174" s="232"/>
      <c r="N174" s="233"/>
      <c r="O174" s="233"/>
      <c r="P174" s="233"/>
      <c r="Q174" s="233"/>
      <c r="R174" s="233"/>
      <c r="S174" s="233"/>
      <c r="T174" s="234"/>
      <c r="AT174" s="235" t="s">
        <v>225</v>
      </c>
      <c r="AU174" s="235" t="s">
        <v>89</v>
      </c>
      <c r="AV174" s="14" t="s">
        <v>143</v>
      </c>
      <c r="AW174" s="14" t="s">
        <v>34</v>
      </c>
      <c r="AX174" s="14" t="s">
        <v>87</v>
      </c>
      <c r="AY174" s="235" t="s">
        <v>144</v>
      </c>
    </row>
    <row r="175" spans="1:65" s="2" customFormat="1" ht="16.5" customHeight="1">
      <c r="A175" s="35"/>
      <c r="B175" s="36"/>
      <c r="C175" s="185" t="s">
        <v>8</v>
      </c>
      <c r="D175" s="185" t="s">
        <v>145</v>
      </c>
      <c r="E175" s="186" t="s">
        <v>594</v>
      </c>
      <c r="F175" s="187" t="s">
        <v>595</v>
      </c>
      <c r="G175" s="188" t="s">
        <v>258</v>
      </c>
      <c r="H175" s="189">
        <v>409</v>
      </c>
      <c r="I175" s="190"/>
      <c r="J175" s="191">
        <f>ROUND(I175*H175,2)</f>
        <v>0</v>
      </c>
      <c r="K175" s="187" t="s">
        <v>149</v>
      </c>
      <c r="L175" s="40"/>
      <c r="M175" s="192" t="s">
        <v>1</v>
      </c>
      <c r="N175" s="193" t="s">
        <v>45</v>
      </c>
      <c r="O175" s="72"/>
      <c r="P175" s="194">
        <f>O175*H175</f>
        <v>0</v>
      </c>
      <c r="Q175" s="194">
        <v>0</v>
      </c>
      <c r="R175" s="194">
        <f>Q175*H175</f>
        <v>0</v>
      </c>
      <c r="S175" s="194">
        <v>0</v>
      </c>
      <c r="T175" s="19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6" t="s">
        <v>143</v>
      </c>
      <c r="AT175" s="196" t="s">
        <v>145</v>
      </c>
      <c r="AU175" s="196" t="s">
        <v>89</v>
      </c>
      <c r="AY175" s="18" t="s">
        <v>144</v>
      </c>
      <c r="BE175" s="197">
        <f>IF(N175="základní",J175,0)</f>
        <v>0</v>
      </c>
      <c r="BF175" s="197">
        <f>IF(N175="snížená",J175,0)</f>
        <v>0</v>
      </c>
      <c r="BG175" s="197">
        <f>IF(N175="zákl. přenesená",J175,0)</f>
        <v>0</v>
      </c>
      <c r="BH175" s="197">
        <f>IF(N175="sníž. přenesená",J175,0)</f>
        <v>0</v>
      </c>
      <c r="BI175" s="197">
        <f>IF(N175="nulová",J175,0)</f>
        <v>0</v>
      </c>
      <c r="BJ175" s="18" t="s">
        <v>87</v>
      </c>
      <c r="BK175" s="197">
        <f>ROUND(I175*H175,2)</f>
        <v>0</v>
      </c>
      <c r="BL175" s="18" t="s">
        <v>143</v>
      </c>
      <c r="BM175" s="196" t="s">
        <v>596</v>
      </c>
    </row>
    <row r="176" spans="2:51" s="15" customFormat="1" ht="10.2">
      <c r="B176" s="236"/>
      <c r="C176" s="237"/>
      <c r="D176" s="198" t="s">
        <v>225</v>
      </c>
      <c r="E176" s="238" t="s">
        <v>1</v>
      </c>
      <c r="F176" s="239" t="s">
        <v>597</v>
      </c>
      <c r="G176" s="237"/>
      <c r="H176" s="238" t="s">
        <v>1</v>
      </c>
      <c r="I176" s="240"/>
      <c r="J176" s="237"/>
      <c r="K176" s="237"/>
      <c r="L176" s="241"/>
      <c r="M176" s="242"/>
      <c r="N176" s="243"/>
      <c r="O176" s="243"/>
      <c r="P176" s="243"/>
      <c r="Q176" s="243"/>
      <c r="R176" s="243"/>
      <c r="S176" s="243"/>
      <c r="T176" s="244"/>
      <c r="AT176" s="245" t="s">
        <v>225</v>
      </c>
      <c r="AU176" s="245" t="s">
        <v>89</v>
      </c>
      <c r="AV176" s="15" t="s">
        <v>87</v>
      </c>
      <c r="AW176" s="15" t="s">
        <v>34</v>
      </c>
      <c r="AX176" s="15" t="s">
        <v>80</v>
      </c>
      <c r="AY176" s="245" t="s">
        <v>144</v>
      </c>
    </row>
    <row r="177" spans="2:51" s="13" customFormat="1" ht="10.2">
      <c r="B177" s="214"/>
      <c r="C177" s="215"/>
      <c r="D177" s="198" t="s">
        <v>225</v>
      </c>
      <c r="E177" s="216" t="s">
        <v>1</v>
      </c>
      <c r="F177" s="217" t="s">
        <v>592</v>
      </c>
      <c r="G177" s="215"/>
      <c r="H177" s="218">
        <v>409</v>
      </c>
      <c r="I177" s="219"/>
      <c r="J177" s="215"/>
      <c r="K177" s="215"/>
      <c r="L177" s="220"/>
      <c r="M177" s="221"/>
      <c r="N177" s="222"/>
      <c r="O177" s="222"/>
      <c r="P177" s="222"/>
      <c r="Q177" s="222"/>
      <c r="R177" s="222"/>
      <c r="S177" s="222"/>
      <c r="T177" s="223"/>
      <c r="AT177" s="224" t="s">
        <v>225</v>
      </c>
      <c r="AU177" s="224" t="s">
        <v>89</v>
      </c>
      <c r="AV177" s="13" t="s">
        <v>89</v>
      </c>
      <c r="AW177" s="13" t="s">
        <v>34</v>
      </c>
      <c r="AX177" s="13" t="s">
        <v>80</v>
      </c>
      <c r="AY177" s="224" t="s">
        <v>144</v>
      </c>
    </row>
    <row r="178" spans="2:51" s="14" customFormat="1" ht="10.2">
      <c r="B178" s="225"/>
      <c r="C178" s="226"/>
      <c r="D178" s="198" t="s">
        <v>225</v>
      </c>
      <c r="E178" s="227" t="s">
        <v>1</v>
      </c>
      <c r="F178" s="228" t="s">
        <v>227</v>
      </c>
      <c r="G178" s="226"/>
      <c r="H178" s="229">
        <v>409</v>
      </c>
      <c r="I178" s="230"/>
      <c r="J178" s="226"/>
      <c r="K178" s="226"/>
      <c r="L178" s="231"/>
      <c r="M178" s="232"/>
      <c r="N178" s="233"/>
      <c r="O178" s="233"/>
      <c r="P178" s="233"/>
      <c r="Q178" s="233"/>
      <c r="R178" s="233"/>
      <c r="S178" s="233"/>
      <c r="T178" s="234"/>
      <c r="AT178" s="235" t="s">
        <v>225</v>
      </c>
      <c r="AU178" s="235" t="s">
        <v>89</v>
      </c>
      <c r="AV178" s="14" t="s">
        <v>143</v>
      </c>
      <c r="AW178" s="14" t="s">
        <v>34</v>
      </c>
      <c r="AX178" s="14" t="s">
        <v>87</v>
      </c>
      <c r="AY178" s="235" t="s">
        <v>144</v>
      </c>
    </row>
    <row r="179" spans="2:63" s="11" customFormat="1" ht="22.8" customHeight="1">
      <c r="B179" s="171"/>
      <c r="C179" s="172"/>
      <c r="D179" s="173" t="s">
        <v>79</v>
      </c>
      <c r="E179" s="212" t="s">
        <v>479</v>
      </c>
      <c r="F179" s="212" t="s">
        <v>480</v>
      </c>
      <c r="G179" s="172"/>
      <c r="H179" s="172"/>
      <c r="I179" s="175"/>
      <c r="J179" s="213">
        <f>BK179</f>
        <v>0</v>
      </c>
      <c r="K179" s="172"/>
      <c r="L179" s="177"/>
      <c r="M179" s="178"/>
      <c r="N179" s="179"/>
      <c r="O179" s="179"/>
      <c r="P179" s="180">
        <f>SUM(P180:P202)</f>
        <v>0</v>
      </c>
      <c r="Q179" s="179"/>
      <c r="R179" s="180">
        <f>SUM(R180:R202)</f>
        <v>0</v>
      </c>
      <c r="S179" s="179"/>
      <c r="T179" s="181">
        <f>SUM(T180:T202)</f>
        <v>0</v>
      </c>
      <c r="AR179" s="182" t="s">
        <v>87</v>
      </c>
      <c r="AT179" s="183" t="s">
        <v>79</v>
      </c>
      <c r="AU179" s="183" t="s">
        <v>87</v>
      </c>
      <c r="AY179" s="182" t="s">
        <v>144</v>
      </c>
      <c r="BK179" s="184">
        <f>SUM(BK180:BK202)</f>
        <v>0</v>
      </c>
    </row>
    <row r="180" spans="1:65" s="2" customFormat="1" ht="21.75" customHeight="1">
      <c r="A180" s="35"/>
      <c r="B180" s="36"/>
      <c r="C180" s="185" t="s">
        <v>295</v>
      </c>
      <c r="D180" s="185" t="s">
        <v>145</v>
      </c>
      <c r="E180" s="186" t="s">
        <v>482</v>
      </c>
      <c r="F180" s="187" t="s">
        <v>483</v>
      </c>
      <c r="G180" s="188" t="s">
        <v>298</v>
      </c>
      <c r="H180" s="189">
        <v>46.776</v>
      </c>
      <c r="I180" s="190"/>
      <c r="J180" s="191">
        <f>ROUND(I180*H180,2)</f>
        <v>0</v>
      </c>
      <c r="K180" s="187" t="s">
        <v>149</v>
      </c>
      <c r="L180" s="40"/>
      <c r="M180" s="192" t="s">
        <v>1</v>
      </c>
      <c r="N180" s="193" t="s">
        <v>45</v>
      </c>
      <c r="O180" s="72"/>
      <c r="P180" s="194">
        <f>O180*H180</f>
        <v>0</v>
      </c>
      <c r="Q180" s="194">
        <v>0</v>
      </c>
      <c r="R180" s="194">
        <f>Q180*H180</f>
        <v>0</v>
      </c>
      <c r="S180" s="194">
        <v>0</v>
      </c>
      <c r="T180" s="195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6" t="s">
        <v>143</v>
      </c>
      <c r="AT180" s="196" t="s">
        <v>145</v>
      </c>
      <c r="AU180" s="196" t="s">
        <v>89</v>
      </c>
      <c r="AY180" s="18" t="s">
        <v>144</v>
      </c>
      <c r="BE180" s="197">
        <f>IF(N180="základní",J180,0)</f>
        <v>0</v>
      </c>
      <c r="BF180" s="197">
        <f>IF(N180="snížená",J180,0)</f>
        <v>0</v>
      </c>
      <c r="BG180" s="197">
        <f>IF(N180="zákl. přenesená",J180,0)</f>
        <v>0</v>
      </c>
      <c r="BH180" s="197">
        <f>IF(N180="sníž. přenesená",J180,0)</f>
        <v>0</v>
      </c>
      <c r="BI180" s="197">
        <f>IF(N180="nulová",J180,0)</f>
        <v>0</v>
      </c>
      <c r="BJ180" s="18" t="s">
        <v>87</v>
      </c>
      <c r="BK180" s="197">
        <f>ROUND(I180*H180,2)</f>
        <v>0</v>
      </c>
      <c r="BL180" s="18" t="s">
        <v>143</v>
      </c>
      <c r="BM180" s="196" t="s">
        <v>598</v>
      </c>
    </row>
    <row r="181" spans="2:51" s="13" customFormat="1" ht="10.2">
      <c r="B181" s="214"/>
      <c r="C181" s="215"/>
      <c r="D181" s="198" t="s">
        <v>225</v>
      </c>
      <c r="E181" s="216" t="s">
        <v>1</v>
      </c>
      <c r="F181" s="217" t="s">
        <v>599</v>
      </c>
      <c r="G181" s="215"/>
      <c r="H181" s="218">
        <v>29.402</v>
      </c>
      <c r="I181" s="219"/>
      <c r="J181" s="215"/>
      <c r="K181" s="215"/>
      <c r="L181" s="220"/>
      <c r="M181" s="221"/>
      <c r="N181" s="222"/>
      <c r="O181" s="222"/>
      <c r="P181" s="222"/>
      <c r="Q181" s="222"/>
      <c r="R181" s="222"/>
      <c r="S181" s="222"/>
      <c r="T181" s="223"/>
      <c r="AT181" s="224" t="s">
        <v>225</v>
      </c>
      <c r="AU181" s="224" t="s">
        <v>89</v>
      </c>
      <c r="AV181" s="13" t="s">
        <v>89</v>
      </c>
      <c r="AW181" s="13" t="s">
        <v>34</v>
      </c>
      <c r="AX181" s="13" t="s">
        <v>80</v>
      </c>
      <c r="AY181" s="224" t="s">
        <v>144</v>
      </c>
    </row>
    <row r="182" spans="2:51" s="13" customFormat="1" ht="20.4">
      <c r="B182" s="214"/>
      <c r="C182" s="215"/>
      <c r="D182" s="198" t="s">
        <v>225</v>
      </c>
      <c r="E182" s="216" t="s">
        <v>1</v>
      </c>
      <c r="F182" s="217" t="s">
        <v>600</v>
      </c>
      <c r="G182" s="215"/>
      <c r="H182" s="218">
        <v>17.374</v>
      </c>
      <c r="I182" s="219"/>
      <c r="J182" s="215"/>
      <c r="K182" s="215"/>
      <c r="L182" s="220"/>
      <c r="M182" s="221"/>
      <c r="N182" s="222"/>
      <c r="O182" s="222"/>
      <c r="P182" s="222"/>
      <c r="Q182" s="222"/>
      <c r="R182" s="222"/>
      <c r="S182" s="222"/>
      <c r="T182" s="223"/>
      <c r="AT182" s="224" t="s">
        <v>225</v>
      </c>
      <c r="AU182" s="224" t="s">
        <v>89</v>
      </c>
      <c r="AV182" s="13" t="s">
        <v>89</v>
      </c>
      <c r="AW182" s="13" t="s">
        <v>34</v>
      </c>
      <c r="AX182" s="13" t="s">
        <v>80</v>
      </c>
      <c r="AY182" s="224" t="s">
        <v>144</v>
      </c>
    </row>
    <row r="183" spans="2:51" s="14" customFormat="1" ht="10.2">
      <c r="B183" s="225"/>
      <c r="C183" s="226"/>
      <c r="D183" s="198" t="s">
        <v>225</v>
      </c>
      <c r="E183" s="227" t="s">
        <v>1</v>
      </c>
      <c r="F183" s="228" t="s">
        <v>227</v>
      </c>
      <c r="G183" s="226"/>
      <c r="H183" s="229">
        <v>46.775999999999996</v>
      </c>
      <c r="I183" s="230"/>
      <c r="J183" s="226"/>
      <c r="K183" s="226"/>
      <c r="L183" s="231"/>
      <c r="M183" s="232"/>
      <c r="N183" s="233"/>
      <c r="O183" s="233"/>
      <c r="P183" s="233"/>
      <c r="Q183" s="233"/>
      <c r="R183" s="233"/>
      <c r="S183" s="233"/>
      <c r="T183" s="234"/>
      <c r="AT183" s="235" t="s">
        <v>225</v>
      </c>
      <c r="AU183" s="235" t="s">
        <v>89</v>
      </c>
      <c r="AV183" s="14" t="s">
        <v>143</v>
      </c>
      <c r="AW183" s="14" t="s">
        <v>34</v>
      </c>
      <c r="AX183" s="14" t="s">
        <v>87</v>
      </c>
      <c r="AY183" s="235" t="s">
        <v>144</v>
      </c>
    </row>
    <row r="184" spans="1:65" s="2" customFormat="1" ht="24.15" customHeight="1">
      <c r="A184" s="35"/>
      <c r="B184" s="36"/>
      <c r="C184" s="185" t="s">
        <v>301</v>
      </c>
      <c r="D184" s="185" t="s">
        <v>145</v>
      </c>
      <c r="E184" s="186" t="s">
        <v>488</v>
      </c>
      <c r="F184" s="187" t="s">
        <v>489</v>
      </c>
      <c r="G184" s="188" t="s">
        <v>298</v>
      </c>
      <c r="H184" s="189">
        <v>654.864</v>
      </c>
      <c r="I184" s="190"/>
      <c r="J184" s="191">
        <f>ROUND(I184*H184,2)</f>
        <v>0</v>
      </c>
      <c r="K184" s="187" t="s">
        <v>149</v>
      </c>
      <c r="L184" s="40"/>
      <c r="M184" s="192" t="s">
        <v>1</v>
      </c>
      <c r="N184" s="193" t="s">
        <v>45</v>
      </c>
      <c r="O184" s="72"/>
      <c r="P184" s="194">
        <f>O184*H184</f>
        <v>0</v>
      </c>
      <c r="Q184" s="194">
        <v>0</v>
      </c>
      <c r="R184" s="194">
        <f>Q184*H184</f>
        <v>0</v>
      </c>
      <c r="S184" s="194">
        <v>0</v>
      </c>
      <c r="T184" s="195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6" t="s">
        <v>143</v>
      </c>
      <c r="AT184" s="196" t="s">
        <v>145</v>
      </c>
      <c r="AU184" s="196" t="s">
        <v>89</v>
      </c>
      <c r="AY184" s="18" t="s">
        <v>144</v>
      </c>
      <c r="BE184" s="197">
        <f>IF(N184="základní",J184,0)</f>
        <v>0</v>
      </c>
      <c r="BF184" s="197">
        <f>IF(N184="snížená",J184,0)</f>
        <v>0</v>
      </c>
      <c r="BG184" s="197">
        <f>IF(N184="zákl. přenesená",J184,0)</f>
        <v>0</v>
      </c>
      <c r="BH184" s="197">
        <f>IF(N184="sníž. přenesená",J184,0)</f>
        <v>0</v>
      </c>
      <c r="BI184" s="197">
        <f>IF(N184="nulová",J184,0)</f>
        <v>0</v>
      </c>
      <c r="BJ184" s="18" t="s">
        <v>87</v>
      </c>
      <c r="BK184" s="197">
        <f>ROUND(I184*H184,2)</f>
        <v>0</v>
      </c>
      <c r="BL184" s="18" t="s">
        <v>143</v>
      </c>
      <c r="BM184" s="196" t="s">
        <v>601</v>
      </c>
    </row>
    <row r="185" spans="2:51" s="15" customFormat="1" ht="10.2">
      <c r="B185" s="236"/>
      <c r="C185" s="237"/>
      <c r="D185" s="198" t="s">
        <v>225</v>
      </c>
      <c r="E185" s="238" t="s">
        <v>1</v>
      </c>
      <c r="F185" s="239" t="s">
        <v>602</v>
      </c>
      <c r="G185" s="237"/>
      <c r="H185" s="238" t="s">
        <v>1</v>
      </c>
      <c r="I185" s="240"/>
      <c r="J185" s="237"/>
      <c r="K185" s="237"/>
      <c r="L185" s="241"/>
      <c r="M185" s="242"/>
      <c r="N185" s="243"/>
      <c r="O185" s="243"/>
      <c r="P185" s="243"/>
      <c r="Q185" s="243"/>
      <c r="R185" s="243"/>
      <c r="S185" s="243"/>
      <c r="T185" s="244"/>
      <c r="AT185" s="245" t="s">
        <v>225</v>
      </c>
      <c r="AU185" s="245" t="s">
        <v>89</v>
      </c>
      <c r="AV185" s="15" t="s">
        <v>87</v>
      </c>
      <c r="AW185" s="15" t="s">
        <v>34</v>
      </c>
      <c r="AX185" s="15" t="s">
        <v>80</v>
      </c>
      <c r="AY185" s="245" t="s">
        <v>144</v>
      </c>
    </row>
    <row r="186" spans="2:51" s="13" customFormat="1" ht="10.2">
      <c r="B186" s="214"/>
      <c r="C186" s="215"/>
      <c r="D186" s="198" t="s">
        <v>225</v>
      </c>
      <c r="E186" s="216" t="s">
        <v>1</v>
      </c>
      <c r="F186" s="217" t="s">
        <v>603</v>
      </c>
      <c r="G186" s="215"/>
      <c r="H186" s="218">
        <v>411.628</v>
      </c>
      <c r="I186" s="219"/>
      <c r="J186" s="215"/>
      <c r="K186" s="215"/>
      <c r="L186" s="220"/>
      <c r="M186" s="221"/>
      <c r="N186" s="222"/>
      <c r="O186" s="222"/>
      <c r="P186" s="222"/>
      <c r="Q186" s="222"/>
      <c r="R186" s="222"/>
      <c r="S186" s="222"/>
      <c r="T186" s="223"/>
      <c r="AT186" s="224" t="s">
        <v>225</v>
      </c>
      <c r="AU186" s="224" t="s">
        <v>89</v>
      </c>
      <c r="AV186" s="13" t="s">
        <v>89</v>
      </c>
      <c r="AW186" s="13" t="s">
        <v>34</v>
      </c>
      <c r="AX186" s="13" t="s">
        <v>80</v>
      </c>
      <c r="AY186" s="224" t="s">
        <v>144</v>
      </c>
    </row>
    <row r="187" spans="2:51" s="13" customFormat="1" ht="20.4">
      <c r="B187" s="214"/>
      <c r="C187" s="215"/>
      <c r="D187" s="198" t="s">
        <v>225</v>
      </c>
      <c r="E187" s="216" t="s">
        <v>1</v>
      </c>
      <c r="F187" s="217" t="s">
        <v>604</v>
      </c>
      <c r="G187" s="215"/>
      <c r="H187" s="218">
        <v>243.236</v>
      </c>
      <c r="I187" s="219"/>
      <c r="J187" s="215"/>
      <c r="K187" s="215"/>
      <c r="L187" s="220"/>
      <c r="M187" s="221"/>
      <c r="N187" s="222"/>
      <c r="O187" s="222"/>
      <c r="P187" s="222"/>
      <c r="Q187" s="222"/>
      <c r="R187" s="222"/>
      <c r="S187" s="222"/>
      <c r="T187" s="223"/>
      <c r="AT187" s="224" t="s">
        <v>225</v>
      </c>
      <c r="AU187" s="224" t="s">
        <v>89</v>
      </c>
      <c r="AV187" s="13" t="s">
        <v>89</v>
      </c>
      <c r="AW187" s="13" t="s">
        <v>34</v>
      </c>
      <c r="AX187" s="13" t="s">
        <v>80</v>
      </c>
      <c r="AY187" s="224" t="s">
        <v>144</v>
      </c>
    </row>
    <row r="188" spans="2:51" s="14" customFormat="1" ht="10.2">
      <c r="B188" s="225"/>
      <c r="C188" s="226"/>
      <c r="D188" s="198" t="s">
        <v>225</v>
      </c>
      <c r="E188" s="227" t="s">
        <v>1</v>
      </c>
      <c r="F188" s="228" t="s">
        <v>227</v>
      </c>
      <c r="G188" s="226"/>
      <c r="H188" s="229">
        <v>654.864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AT188" s="235" t="s">
        <v>225</v>
      </c>
      <c r="AU188" s="235" t="s">
        <v>89</v>
      </c>
      <c r="AV188" s="14" t="s">
        <v>143</v>
      </c>
      <c r="AW188" s="14" t="s">
        <v>34</v>
      </c>
      <c r="AX188" s="14" t="s">
        <v>87</v>
      </c>
      <c r="AY188" s="235" t="s">
        <v>144</v>
      </c>
    </row>
    <row r="189" spans="1:65" s="2" customFormat="1" ht="21.75" customHeight="1">
      <c r="A189" s="35"/>
      <c r="B189" s="36"/>
      <c r="C189" s="185" t="s">
        <v>306</v>
      </c>
      <c r="D189" s="185" t="s">
        <v>145</v>
      </c>
      <c r="E189" s="186" t="s">
        <v>494</v>
      </c>
      <c r="F189" s="187" t="s">
        <v>495</v>
      </c>
      <c r="G189" s="188" t="s">
        <v>298</v>
      </c>
      <c r="H189" s="189">
        <v>10.016</v>
      </c>
      <c r="I189" s="190"/>
      <c r="J189" s="191">
        <f>ROUND(I189*H189,2)</f>
        <v>0</v>
      </c>
      <c r="K189" s="187" t="s">
        <v>149</v>
      </c>
      <c r="L189" s="40"/>
      <c r="M189" s="192" t="s">
        <v>1</v>
      </c>
      <c r="N189" s="193" t="s">
        <v>45</v>
      </c>
      <c r="O189" s="72"/>
      <c r="P189" s="194">
        <f>O189*H189</f>
        <v>0</v>
      </c>
      <c r="Q189" s="194">
        <v>0</v>
      </c>
      <c r="R189" s="194">
        <f>Q189*H189</f>
        <v>0</v>
      </c>
      <c r="S189" s="194">
        <v>0</v>
      </c>
      <c r="T189" s="195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6" t="s">
        <v>143</v>
      </c>
      <c r="AT189" s="196" t="s">
        <v>145</v>
      </c>
      <c r="AU189" s="196" t="s">
        <v>89</v>
      </c>
      <c r="AY189" s="18" t="s">
        <v>144</v>
      </c>
      <c r="BE189" s="197">
        <f>IF(N189="základní",J189,0)</f>
        <v>0</v>
      </c>
      <c r="BF189" s="197">
        <f>IF(N189="snížená",J189,0)</f>
        <v>0</v>
      </c>
      <c r="BG189" s="197">
        <f>IF(N189="zákl. přenesená",J189,0)</f>
        <v>0</v>
      </c>
      <c r="BH189" s="197">
        <f>IF(N189="sníž. přenesená",J189,0)</f>
        <v>0</v>
      </c>
      <c r="BI189" s="197">
        <f>IF(N189="nulová",J189,0)</f>
        <v>0</v>
      </c>
      <c r="BJ189" s="18" t="s">
        <v>87</v>
      </c>
      <c r="BK189" s="197">
        <f>ROUND(I189*H189,2)</f>
        <v>0</v>
      </c>
      <c r="BL189" s="18" t="s">
        <v>143</v>
      </c>
      <c r="BM189" s="196" t="s">
        <v>605</v>
      </c>
    </row>
    <row r="190" spans="2:51" s="13" customFormat="1" ht="20.4">
      <c r="B190" s="214"/>
      <c r="C190" s="215"/>
      <c r="D190" s="198" t="s">
        <v>225</v>
      </c>
      <c r="E190" s="216" t="s">
        <v>1</v>
      </c>
      <c r="F190" s="217" t="s">
        <v>606</v>
      </c>
      <c r="G190" s="215"/>
      <c r="H190" s="218">
        <v>10.016</v>
      </c>
      <c r="I190" s="219"/>
      <c r="J190" s="215"/>
      <c r="K190" s="215"/>
      <c r="L190" s="220"/>
      <c r="M190" s="221"/>
      <c r="N190" s="222"/>
      <c r="O190" s="222"/>
      <c r="P190" s="222"/>
      <c r="Q190" s="222"/>
      <c r="R190" s="222"/>
      <c r="S190" s="222"/>
      <c r="T190" s="223"/>
      <c r="AT190" s="224" t="s">
        <v>225</v>
      </c>
      <c r="AU190" s="224" t="s">
        <v>89</v>
      </c>
      <c r="AV190" s="13" t="s">
        <v>89</v>
      </c>
      <c r="AW190" s="13" t="s">
        <v>34</v>
      </c>
      <c r="AX190" s="13" t="s">
        <v>80</v>
      </c>
      <c r="AY190" s="224" t="s">
        <v>144</v>
      </c>
    </row>
    <row r="191" spans="2:51" s="14" customFormat="1" ht="10.2">
      <c r="B191" s="225"/>
      <c r="C191" s="226"/>
      <c r="D191" s="198" t="s">
        <v>225</v>
      </c>
      <c r="E191" s="227" t="s">
        <v>1</v>
      </c>
      <c r="F191" s="228" t="s">
        <v>227</v>
      </c>
      <c r="G191" s="226"/>
      <c r="H191" s="229">
        <v>10.016</v>
      </c>
      <c r="I191" s="230"/>
      <c r="J191" s="226"/>
      <c r="K191" s="226"/>
      <c r="L191" s="231"/>
      <c r="M191" s="232"/>
      <c r="N191" s="233"/>
      <c r="O191" s="233"/>
      <c r="P191" s="233"/>
      <c r="Q191" s="233"/>
      <c r="R191" s="233"/>
      <c r="S191" s="233"/>
      <c r="T191" s="234"/>
      <c r="AT191" s="235" t="s">
        <v>225</v>
      </c>
      <c r="AU191" s="235" t="s">
        <v>89</v>
      </c>
      <c r="AV191" s="14" t="s">
        <v>143</v>
      </c>
      <c r="AW191" s="14" t="s">
        <v>34</v>
      </c>
      <c r="AX191" s="14" t="s">
        <v>87</v>
      </c>
      <c r="AY191" s="235" t="s">
        <v>144</v>
      </c>
    </row>
    <row r="192" spans="1:65" s="2" customFormat="1" ht="24.15" customHeight="1">
      <c r="A192" s="35"/>
      <c r="B192" s="36"/>
      <c r="C192" s="185" t="s">
        <v>312</v>
      </c>
      <c r="D192" s="185" t="s">
        <v>145</v>
      </c>
      <c r="E192" s="186" t="s">
        <v>504</v>
      </c>
      <c r="F192" s="187" t="s">
        <v>505</v>
      </c>
      <c r="G192" s="188" t="s">
        <v>298</v>
      </c>
      <c r="H192" s="189">
        <v>140.224</v>
      </c>
      <c r="I192" s="190"/>
      <c r="J192" s="191">
        <f>ROUND(I192*H192,2)</f>
        <v>0</v>
      </c>
      <c r="K192" s="187" t="s">
        <v>149</v>
      </c>
      <c r="L192" s="40"/>
      <c r="M192" s="192" t="s">
        <v>1</v>
      </c>
      <c r="N192" s="193" t="s">
        <v>45</v>
      </c>
      <c r="O192" s="72"/>
      <c r="P192" s="194">
        <f>O192*H192</f>
        <v>0</v>
      </c>
      <c r="Q192" s="194">
        <v>0</v>
      </c>
      <c r="R192" s="194">
        <f>Q192*H192</f>
        <v>0</v>
      </c>
      <c r="S192" s="194">
        <v>0</v>
      </c>
      <c r="T192" s="195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6" t="s">
        <v>143</v>
      </c>
      <c r="AT192" s="196" t="s">
        <v>145</v>
      </c>
      <c r="AU192" s="196" t="s">
        <v>89</v>
      </c>
      <c r="AY192" s="18" t="s">
        <v>144</v>
      </c>
      <c r="BE192" s="197">
        <f>IF(N192="základní",J192,0)</f>
        <v>0</v>
      </c>
      <c r="BF192" s="197">
        <f>IF(N192="snížená",J192,0)</f>
        <v>0</v>
      </c>
      <c r="BG192" s="197">
        <f>IF(N192="zákl. přenesená",J192,0)</f>
        <v>0</v>
      </c>
      <c r="BH192" s="197">
        <f>IF(N192="sníž. přenesená",J192,0)</f>
        <v>0</v>
      </c>
      <c r="BI192" s="197">
        <f>IF(N192="nulová",J192,0)</f>
        <v>0</v>
      </c>
      <c r="BJ192" s="18" t="s">
        <v>87</v>
      </c>
      <c r="BK192" s="197">
        <f>ROUND(I192*H192,2)</f>
        <v>0</v>
      </c>
      <c r="BL192" s="18" t="s">
        <v>143</v>
      </c>
      <c r="BM192" s="196" t="s">
        <v>607</v>
      </c>
    </row>
    <row r="193" spans="2:51" s="15" customFormat="1" ht="10.2">
      <c r="B193" s="236"/>
      <c r="C193" s="237"/>
      <c r="D193" s="198" t="s">
        <v>225</v>
      </c>
      <c r="E193" s="238" t="s">
        <v>1</v>
      </c>
      <c r="F193" s="239" t="s">
        <v>602</v>
      </c>
      <c r="G193" s="237"/>
      <c r="H193" s="238" t="s">
        <v>1</v>
      </c>
      <c r="I193" s="240"/>
      <c r="J193" s="237"/>
      <c r="K193" s="237"/>
      <c r="L193" s="241"/>
      <c r="M193" s="242"/>
      <c r="N193" s="243"/>
      <c r="O193" s="243"/>
      <c r="P193" s="243"/>
      <c r="Q193" s="243"/>
      <c r="R193" s="243"/>
      <c r="S193" s="243"/>
      <c r="T193" s="244"/>
      <c r="AT193" s="245" t="s">
        <v>225</v>
      </c>
      <c r="AU193" s="245" t="s">
        <v>89</v>
      </c>
      <c r="AV193" s="15" t="s">
        <v>87</v>
      </c>
      <c r="AW193" s="15" t="s">
        <v>34</v>
      </c>
      <c r="AX193" s="15" t="s">
        <v>80</v>
      </c>
      <c r="AY193" s="245" t="s">
        <v>144</v>
      </c>
    </row>
    <row r="194" spans="2:51" s="13" customFormat="1" ht="20.4">
      <c r="B194" s="214"/>
      <c r="C194" s="215"/>
      <c r="D194" s="198" t="s">
        <v>225</v>
      </c>
      <c r="E194" s="216" t="s">
        <v>1</v>
      </c>
      <c r="F194" s="217" t="s">
        <v>608</v>
      </c>
      <c r="G194" s="215"/>
      <c r="H194" s="218">
        <v>140.224</v>
      </c>
      <c r="I194" s="219"/>
      <c r="J194" s="215"/>
      <c r="K194" s="215"/>
      <c r="L194" s="220"/>
      <c r="M194" s="221"/>
      <c r="N194" s="222"/>
      <c r="O194" s="222"/>
      <c r="P194" s="222"/>
      <c r="Q194" s="222"/>
      <c r="R194" s="222"/>
      <c r="S194" s="222"/>
      <c r="T194" s="223"/>
      <c r="AT194" s="224" t="s">
        <v>225</v>
      </c>
      <c r="AU194" s="224" t="s">
        <v>89</v>
      </c>
      <c r="AV194" s="13" t="s">
        <v>89</v>
      </c>
      <c r="AW194" s="13" t="s">
        <v>34</v>
      </c>
      <c r="AX194" s="13" t="s">
        <v>80</v>
      </c>
      <c r="AY194" s="224" t="s">
        <v>144</v>
      </c>
    </row>
    <row r="195" spans="2:51" s="14" customFormat="1" ht="10.2">
      <c r="B195" s="225"/>
      <c r="C195" s="226"/>
      <c r="D195" s="198" t="s">
        <v>225</v>
      </c>
      <c r="E195" s="227" t="s">
        <v>1</v>
      </c>
      <c r="F195" s="228" t="s">
        <v>227</v>
      </c>
      <c r="G195" s="226"/>
      <c r="H195" s="229">
        <v>140.224</v>
      </c>
      <c r="I195" s="230"/>
      <c r="J195" s="226"/>
      <c r="K195" s="226"/>
      <c r="L195" s="231"/>
      <c r="M195" s="232"/>
      <c r="N195" s="233"/>
      <c r="O195" s="233"/>
      <c r="P195" s="233"/>
      <c r="Q195" s="233"/>
      <c r="R195" s="233"/>
      <c r="S195" s="233"/>
      <c r="T195" s="234"/>
      <c r="AT195" s="235" t="s">
        <v>225</v>
      </c>
      <c r="AU195" s="235" t="s">
        <v>89</v>
      </c>
      <c r="AV195" s="14" t="s">
        <v>143</v>
      </c>
      <c r="AW195" s="14" t="s">
        <v>34</v>
      </c>
      <c r="AX195" s="14" t="s">
        <v>87</v>
      </c>
      <c r="AY195" s="235" t="s">
        <v>144</v>
      </c>
    </row>
    <row r="196" spans="1:65" s="2" customFormat="1" ht="44.25" customHeight="1">
      <c r="A196" s="35"/>
      <c r="B196" s="36"/>
      <c r="C196" s="185" t="s">
        <v>318</v>
      </c>
      <c r="D196" s="185" t="s">
        <v>145</v>
      </c>
      <c r="E196" s="186" t="s">
        <v>536</v>
      </c>
      <c r="F196" s="187" t="s">
        <v>537</v>
      </c>
      <c r="G196" s="188" t="s">
        <v>298</v>
      </c>
      <c r="H196" s="189">
        <v>17.374</v>
      </c>
      <c r="I196" s="190"/>
      <c r="J196" s="191">
        <f>ROUND(I196*H196,2)</f>
        <v>0</v>
      </c>
      <c r="K196" s="187" t="s">
        <v>149</v>
      </c>
      <c r="L196" s="40"/>
      <c r="M196" s="192" t="s">
        <v>1</v>
      </c>
      <c r="N196" s="193" t="s">
        <v>45</v>
      </c>
      <c r="O196" s="72"/>
      <c r="P196" s="194">
        <f>O196*H196</f>
        <v>0</v>
      </c>
      <c r="Q196" s="194">
        <v>0</v>
      </c>
      <c r="R196" s="194">
        <f>Q196*H196</f>
        <v>0</v>
      </c>
      <c r="S196" s="194">
        <v>0</v>
      </c>
      <c r="T196" s="195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6" t="s">
        <v>143</v>
      </c>
      <c r="AT196" s="196" t="s">
        <v>145</v>
      </c>
      <c r="AU196" s="196" t="s">
        <v>89</v>
      </c>
      <c r="AY196" s="18" t="s">
        <v>144</v>
      </c>
      <c r="BE196" s="197">
        <f>IF(N196="základní",J196,0)</f>
        <v>0</v>
      </c>
      <c r="BF196" s="197">
        <f>IF(N196="snížená",J196,0)</f>
        <v>0</v>
      </c>
      <c r="BG196" s="197">
        <f>IF(N196="zákl. přenesená",J196,0)</f>
        <v>0</v>
      </c>
      <c r="BH196" s="197">
        <f>IF(N196="sníž. přenesená",J196,0)</f>
        <v>0</v>
      </c>
      <c r="BI196" s="197">
        <f>IF(N196="nulová",J196,0)</f>
        <v>0</v>
      </c>
      <c r="BJ196" s="18" t="s">
        <v>87</v>
      </c>
      <c r="BK196" s="197">
        <f>ROUND(I196*H196,2)</f>
        <v>0</v>
      </c>
      <c r="BL196" s="18" t="s">
        <v>143</v>
      </c>
      <c r="BM196" s="196" t="s">
        <v>609</v>
      </c>
    </row>
    <row r="197" spans="2:51" s="13" customFormat="1" ht="20.4">
      <c r="B197" s="214"/>
      <c r="C197" s="215"/>
      <c r="D197" s="198" t="s">
        <v>225</v>
      </c>
      <c r="E197" s="216" t="s">
        <v>1</v>
      </c>
      <c r="F197" s="217" t="s">
        <v>610</v>
      </c>
      <c r="G197" s="215"/>
      <c r="H197" s="218">
        <v>17.374</v>
      </c>
      <c r="I197" s="219"/>
      <c r="J197" s="215"/>
      <c r="K197" s="215"/>
      <c r="L197" s="220"/>
      <c r="M197" s="221"/>
      <c r="N197" s="222"/>
      <c r="O197" s="222"/>
      <c r="P197" s="222"/>
      <c r="Q197" s="222"/>
      <c r="R197" s="222"/>
      <c r="S197" s="222"/>
      <c r="T197" s="223"/>
      <c r="AT197" s="224" t="s">
        <v>225</v>
      </c>
      <c r="AU197" s="224" t="s">
        <v>89</v>
      </c>
      <c r="AV197" s="13" t="s">
        <v>89</v>
      </c>
      <c r="AW197" s="13" t="s">
        <v>34</v>
      </c>
      <c r="AX197" s="13" t="s">
        <v>80</v>
      </c>
      <c r="AY197" s="224" t="s">
        <v>144</v>
      </c>
    </row>
    <row r="198" spans="2:51" s="14" customFormat="1" ht="10.2">
      <c r="B198" s="225"/>
      <c r="C198" s="226"/>
      <c r="D198" s="198" t="s">
        <v>225</v>
      </c>
      <c r="E198" s="227" t="s">
        <v>1</v>
      </c>
      <c r="F198" s="228" t="s">
        <v>227</v>
      </c>
      <c r="G198" s="226"/>
      <c r="H198" s="229">
        <v>17.374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AT198" s="235" t="s">
        <v>225</v>
      </c>
      <c r="AU198" s="235" t="s">
        <v>89</v>
      </c>
      <c r="AV198" s="14" t="s">
        <v>143</v>
      </c>
      <c r="AW198" s="14" t="s">
        <v>34</v>
      </c>
      <c r="AX198" s="14" t="s">
        <v>87</v>
      </c>
      <c r="AY198" s="235" t="s">
        <v>144</v>
      </c>
    </row>
    <row r="199" spans="1:65" s="2" customFormat="1" ht="44.25" customHeight="1">
      <c r="A199" s="35"/>
      <c r="B199" s="36"/>
      <c r="C199" s="185" t="s">
        <v>7</v>
      </c>
      <c r="D199" s="185" t="s">
        <v>145</v>
      </c>
      <c r="E199" s="186" t="s">
        <v>541</v>
      </c>
      <c r="F199" s="187" t="s">
        <v>542</v>
      </c>
      <c r="G199" s="188" t="s">
        <v>298</v>
      </c>
      <c r="H199" s="189">
        <v>39.418</v>
      </c>
      <c r="I199" s="190"/>
      <c r="J199" s="191">
        <f>ROUND(I199*H199,2)</f>
        <v>0</v>
      </c>
      <c r="K199" s="187" t="s">
        <v>149</v>
      </c>
      <c r="L199" s="40"/>
      <c r="M199" s="192" t="s">
        <v>1</v>
      </c>
      <c r="N199" s="193" t="s">
        <v>45</v>
      </c>
      <c r="O199" s="72"/>
      <c r="P199" s="194">
        <f>O199*H199</f>
        <v>0</v>
      </c>
      <c r="Q199" s="194">
        <v>0</v>
      </c>
      <c r="R199" s="194">
        <f>Q199*H199</f>
        <v>0</v>
      </c>
      <c r="S199" s="194">
        <v>0</v>
      </c>
      <c r="T199" s="195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6" t="s">
        <v>143</v>
      </c>
      <c r="AT199" s="196" t="s">
        <v>145</v>
      </c>
      <c r="AU199" s="196" t="s">
        <v>89</v>
      </c>
      <c r="AY199" s="18" t="s">
        <v>144</v>
      </c>
      <c r="BE199" s="197">
        <f>IF(N199="základní",J199,0)</f>
        <v>0</v>
      </c>
      <c r="BF199" s="197">
        <f>IF(N199="snížená",J199,0)</f>
        <v>0</v>
      </c>
      <c r="BG199" s="197">
        <f>IF(N199="zákl. přenesená",J199,0)</f>
        <v>0</v>
      </c>
      <c r="BH199" s="197">
        <f>IF(N199="sníž. přenesená",J199,0)</f>
        <v>0</v>
      </c>
      <c r="BI199" s="197">
        <f>IF(N199="nulová",J199,0)</f>
        <v>0</v>
      </c>
      <c r="BJ199" s="18" t="s">
        <v>87</v>
      </c>
      <c r="BK199" s="197">
        <f>ROUND(I199*H199,2)</f>
        <v>0</v>
      </c>
      <c r="BL199" s="18" t="s">
        <v>143</v>
      </c>
      <c r="BM199" s="196" t="s">
        <v>611</v>
      </c>
    </row>
    <row r="200" spans="2:51" s="13" customFormat="1" ht="10.2">
      <c r="B200" s="214"/>
      <c r="C200" s="215"/>
      <c r="D200" s="198" t="s">
        <v>225</v>
      </c>
      <c r="E200" s="216" t="s">
        <v>1</v>
      </c>
      <c r="F200" s="217" t="s">
        <v>612</v>
      </c>
      <c r="G200" s="215"/>
      <c r="H200" s="218">
        <v>29.402</v>
      </c>
      <c r="I200" s="219"/>
      <c r="J200" s="215"/>
      <c r="K200" s="215"/>
      <c r="L200" s="220"/>
      <c r="M200" s="221"/>
      <c r="N200" s="222"/>
      <c r="O200" s="222"/>
      <c r="P200" s="222"/>
      <c r="Q200" s="222"/>
      <c r="R200" s="222"/>
      <c r="S200" s="222"/>
      <c r="T200" s="223"/>
      <c r="AT200" s="224" t="s">
        <v>225</v>
      </c>
      <c r="AU200" s="224" t="s">
        <v>89</v>
      </c>
      <c r="AV200" s="13" t="s">
        <v>89</v>
      </c>
      <c r="AW200" s="13" t="s">
        <v>34</v>
      </c>
      <c r="AX200" s="13" t="s">
        <v>80</v>
      </c>
      <c r="AY200" s="224" t="s">
        <v>144</v>
      </c>
    </row>
    <row r="201" spans="2:51" s="13" customFormat="1" ht="20.4">
      <c r="B201" s="214"/>
      <c r="C201" s="215"/>
      <c r="D201" s="198" t="s">
        <v>225</v>
      </c>
      <c r="E201" s="216" t="s">
        <v>1</v>
      </c>
      <c r="F201" s="217" t="s">
        <v>613</v>
      </c>
      <c r="G201" s="215"/>
      <c r="H201" s="218">
        <v>10.016</v>
      </c>
      <c r="I201" s="219"/>
      <c r="J201" s="215"/>
      <c r="K201" s="215"/>
      <c r="L201" s="220"/>
      <c r="M201" s="221"/>
      <c r="N201" s="222"/>
      <c r="O201" s="222"/>
      <c r="P201" s="222"/>
      <c r="Q201" s="222"/>
      <c r="R201" s="222"/>
      <c r="S201" s="222"/>
      <c r="T201" s="223"/>
      <c r="AT201" s="224" t="s">
        <v>225</v>
      </c>
      <c r="AU201" s="224" t="s">
        <v>89</v>
      </c>
      <c r="AV201" s="13" t="s">
        <v>89</v>
      </c>
      <c r="AW201" s="13" t="s">
        <v>34</v>
      </c>
      <c r="AX201" s="13" t="s">
        <v>80</v>
      </c>
      <c r="AY201" s="224" t="s">
        <v>144</v>
      </c>
    </row>
    <row r="202" spans="2:51" s="14" customFormat="1" ht="10.2">
      <c r="B202" s="225"/>
      <c r="C202" s="226"/>
      <c r="D202" s="198" t="s">
        <v>225</v>
      </c>
      <c r="E202" s="227" t="s">
        <v>1</v>
      </c>
      <c r="F202" s="228" t="s">
        <v>227</v>
      </c>
      <c r="G202" s="226"/>
      <c r="H202" s="229">
        <v>39.418</v>
      </c>
      <c r="I202" s="230"/>
      <c r="J202" s="226"/>
      <c r="K202" s="226"/>
      <c r="L202" s="231"/>
      <c r="M202" s="232"/>
      <c r="N202" s="233"/>
      <c r="O202" s="233"/>
      <c r="P202" s="233"/>
      <c r="Q202" s="233"/>
      <c r="R202" s="233"/>
      <c r="S202" s="233"/>
      <c r="T202" s="234"/>
      <c r="AT202" s="235" t="s">
        <v>225</v>
      </c>
      <c r="AU202" s="235" t="s">
        <v>89</v>
      </c>
      <c r="AV202" s="14" t="s">
        <v>143</v>
      </c>
      <c r="AW202" s="14" t="s">
        <v>34</v>
      </c>
      <c r="AX202" s="14" t="s">
        <v>87</v>
      </c>
      <c r="AY202" s="235" t="s">
        <v>144</v>
      </c>
    </row>
    <row r="203" spans="2:63" s="11" customFormat="1" ht="22.8" customHeight="1">
      <c r="B203" s="171"/>
      <c r="C203" s="172"/>
      <c r="D203" s="173" t="s">
        <v>79</v>
      </c>
      <c r="E203" s="212" t="s">
        <v>547</v>
      </c>
      <c r="F203" s="212" t="s">
        <v>548</v>
      </c>
      <c r="G203" s="172"/>
      <c r="H203" s="172"/>
      <c r="I203" s="175"/>
      <c r="J203" s="213">
        <f>BK203</f>
        <v>0</v>
      </c>
      <c r="K203" s="172"/>
      <c r="L203" s="177"/>
      <c r="M203" s="178"/>
      <c r="N203" s="179"/>
      <c r="O203" s="179"/>
      <c r="P203" s="180">
        <f>P204</f>
        <v>0</v>
      </c>
      <c r="Q203" s="179"/>
      <c r="R203" s="180">
        <f>R204</f>
        <v>0</v>
      </c>
      <c r="S203" s="179"/>
      <c r="T203" s="181">
        <f>T204</f>
        <v>0</v>
      </c>
      <c r="AR203" s="182" t="s">
        <v>87</v>
      </c>
      <c r="AT203" s="183" t="s">
        <v>79</v>
      </c>
      <c r="AU203" s="183" t="s">
        <v>87</v>
      </c>
      <c r="AY203" s="182" t="s">
        <v>144</v>
      </c>
      <c r="BK203" s="184">
        <f>BK204</f>
        <v>0</v>
      </c>
    </row>
    <row r="204" spans="1:65" s="2" customFormat="1" ht="33" customHeight="1">
      <c r="A204" s="35"/>
      <c r="B204" s="36"/>
      <c r="C204" s="185" t="s">
        <v>325</v>
      </c>
      <c r="D204" s="185" t="s">
        <v>145</v>
      </c>
      <c r="E204" s="186" t="s">
        <v>614</v>
      </c>
      <c r="F204" s="187" t="s">
        <v>615</v>
      </c>
      <c r="G204" s="188" t="s">
        <v>298</v>
      </c>
      <c r="H204" s="189">
        <v>23.86</v>
      </c>
      <c r="I204" s="190"/>
      <c r="J204" s="191">
        <f>ROUND(I204*H204,2)</f>
        <v>0</v>
      </c>
      <c r="K204" s="187" t="s">
        <v>149</v>
      </c>
      <c r="L204" s="40"/>
      <c r="M204" s="267" t="s">
        <v>1</v>
      </c>
      <c r="N204" s="268" t="s">
        <v>45</v>
      </c>
      <c r="O204" s="205"/>
      <c r="P204" s="269">
        <f>O204*H204</f>
        <v>0</v>
      </c>
      <c r="Q204" s="269">
        <v>0</v>
      </c>
      <c r="R204" s="269">
        <f>Q204*H204</f>
        <v>0</v>
      </c>
      <c r="S204" s="269">
        <v>0</v>
      </c>
      <c r="T204" s="270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6" t="s">
        <v>143</v>
      </c>
      <c r="AT204" s="196" t="s">
        <v>145</v>
      </c>
      <c r="AU204" s="196" t="s">
        <v>89</v>
      </c>
      <c r="AY204" s="18" t="s">
        <v>144</v>
      </c>
      <c r="BE204" s="197">
        <f>IF(N204="základní",J204,0)</f>
        <v>0</v>
      </c>
      <c r="BF204" s="197">
        <f>IF(N204="snížená",J204,0)</f>
        <v>0</v>
      </c>
      <c r="BG204" s="197">
        <f>IF(N204="zákl. přenesená",J204,0)</f>
        <v>0</v>
      </c>
      <c r="BH204" s="197">
        <f>IF(N204="sníž. přenesená",J204,0)</f>
        <v>0</v>
      </c>
      <c r="BI204" s="197">
        <f>IF(N204="nulová",J204,0)</f>
        <v>0</v>
      </c>
      <c r="BJ204" s="18" t="s">
        <v>87</v>
      </c>
      <c r="BK204" s="197">
        <f>ROUND(I204*H204,2)</f>
        <v>0</v>
      </c>
      <c r="BL204" s="18" t="s">
        <v>143</v>
      </c>
      <c r="BM204" s="196" t="s">
        <v>616</v>
      </c>
    </row>
    <row r="205" spans="1:31" s="2" customFormat="1" ht="6.9" customHeight="1">
      <c r="A205" s="35"/>
      <c r="B205" s="55"/>
      <c r="C205" s="56"/>
      <c r="D205" s="56"/>
      <c r="E205" s="56"/>
      <c r="F205" s="56"/>
      <c r="G205" s="56"/>
      <c r="H205" s="56"/>
      <c r="I205" s="56"/>
      <c r="J205" s="56"/>
      <c r="K205" s="56"/>
      <c r="L205" s="40"/>
      <c r="M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</row>
  </sheetData>
  <sheetProtection algorithmName="SHA-512" hashValue="f2CSSBaHYN0XxgdL3zpKGDMr5HXE1O8naP1bSWo1fkBQuWc0+5u8bZPtt79U+RIDNEIxVhCz01cYVJsBpCpRmg==" saltValue="BFWc/PZ8nfFukrShcV4mRP5x4j1gPdyu58P0PCBtr6Ymem97CIh0qXIReYpaNpcimQsd4h7HJaEZV9/gFvftOw==" spinCount="100000" sheet="1" objects="1" scenarios="1" formatColumns="0" formatRows="0" autoFilter="0"/>
  <autoFilter ref="C125:K204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103</v>
      </c>
    </row>
    <row r="3" spans="2:46" s="1" customFormat="1" ht="6.9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" customHeight="1">
      <c r="B4" s="21"/>
      <c r="D4" s="118" t="s">
        <v>116</v>
      </c>
      <c r="L4" s="21"/>
      <c r="M4" s="119" t="s">
        <v>10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16" t="str">
        <f>'Rekapitulace stavby'!K6</f>
        <v>Společný pás pro cyklisty a chodce na ul. Záhumení a chodníky na ul. Krásenská</v>
      </c>
      <c r="F7" s="317"/>
      <c r="G7" s="317"/>
      <c r="H7" s="317"/>
      <c r="L7" s="21"/>
    </row>
    <row r="8" spans="2:12" s="1" customFormat="1" ht="12" customHeight="1">
      <c r="B8" s="21"/>
      <c r="D8" s="120" t="s">
        <v>117</v>
      </c>
      <c r="L8" s="21"/>
    </row>
    <row r="9" spans="1:31" s="2" customFormat="1" ht="16.5" customHeight="1">
      <c r="A9" s="35"/>
      <c r="B9" s="40"/>
      <c r="C9" s="35"/>
      <c r="D9" s="35"/>
      <c r="E9" s="316" t="s">
        <v>118</v>
      </c>
      <c r="F9" s="318"/>
      <c r="G9" s="318"/>
      <c r="H9" s="31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119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19" t="s">
        <v>617</v>
      </c>
      <c r="F11" s="318"/>
      <c r="G11" s="318"/>
      <c r="H11" s="318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.2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25. 1. 2022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26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27</v>
      </c>
      <c r="F17" s="35"/>
      <c r="G17" s="35"/>
      <c r="H17" s="35"/>
      <c r="I17" s="120" t="s">
        <v>28</v>
      </c>
      <c r="J17" s="111" t="s">
        <v>29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30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0" t="str">
        <f>'Rekapitulace stavby'!E14</f>
        <v>Vyplň údaj</v>
      </c>
      <c r="F20" s="321"/>
      <c r="G20" s="321"/>
      <c r="H20" s="321"/>
      <c r="I20" s="120" t="s">
        <v>28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32</v>
      </c>
      <c r="E22" s="35"/>
      <c r="F22" s="35"/>
      <c r="G22" s="35"/>
      <c r="H22" s="35"/>
      <c r="I22" s="120" t="s">
        <v>25</v>
      </c>
      <c r="J22" s="111" t="s">
        <v>33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35</v>
      </c>
      <c r="F23" s="35"/>
      <c r="G23" s="35"/>
      <c r="H23" s="35"/>
      <c r="I23" s="120" t="s">
        <v>28</v>
      </c>
      <c r="J23" s="111" t="s">
        <v>36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37</v>
      </c>
      <c r="E25" s="35"/>
      <c r="F25" s="35"/>
      <c r="G25" s="35"/>
      <c r="H25" s="35"/>
      <c r="I25" s="120" t="s">
        <v>25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28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39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2" t="s">
        <v>1</v>
      </c>
      <c r="F29" s="322"/>
      <c r="G29" s="322"/>
      <c r="H29" s="322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40</v>
      </c>
      <c r="E32" s="35"/>
      <c r="F32" s="35"/>
      <c r="G32" s="35"/>
      <c r="H32" s="35"/>
      <c r="I32" s="35"/>
      <c r="J32" s="127">
        <f>ROUND(J125,2)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35"/>
      <c r="F34" s="128" t="s">
        <v>42</v>
      </c>
      <c r="G34" s="35"/>
      <c r="H34" s="35"/>
      <c r="I34" s="128" t="s">
        <v>41</v>
      </c>
      <c r="J34" s="128" t="s">
        <v>43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0"/>
      <c r="C35" s="35"/>
      <c r="D35" s="129" t="s">
        <v>44</v>
      </c>
      <c r="E35" s="120" t="s">
        <v>45</v>
      </c>
      <c r="F35" s="130">
        <f>ROUND((SUM(BE125:BE199)),2)</f>
        <v>0</v>
      </c>
      <c r="G35" s="35"/>
      <c r="H35" s="35"/>
      <c r="I35" s="131">
        <v>0.21</v>
      </c>
      <c r="J35" s="130">
        <f>ROUND(((SUM(BE125:BE199))*I35),2)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0"/>
      <c r="C36" s="35"/>
      <c r="D36" s="35"/>
      <c r="E36" s="120" t="s">
        <v>46</v>
      </c>
      <c r="F36" s="130">
        <f>ROUND((SUM(BF125:BF199)),2)</f>
        <v>0</v>
      </c>
      <c r="G36" s="35"/>
      <c r="H36" s="35"/>
      <c r="I36" s="131">
        <v>0.15</v>
      </c>
      <c r="J36" s="130">
        <f>ROUND(((SUM(BF125:BF199))*I36),2)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20" t="s">
        <v>47</v>
      </c>
      <c r="F37" s="130">
        <f>ROUND((SUM(BG125:BG199)),2)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0"/>
      <c r="C38" s="35"/>
      <c r="D38" s="35"/>
      <c r="E38" s="120" t="s">
        <v>48</v>
      </c>
      <c r="F38" s="130">
        <f>ROUND((SUM(BH125:BH199)),2)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0"/>
      <c r="C39" s="35"/>
      <c r="D39" s="35"/>
      <c r="E39" s="120" t="s">
        <v>49</v>
      </c>
      <c r="F39" s="130">
        <f>ROUND((SUM(BI125:BI199)),2)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50</v>
      </c>
      <c r="E41" s="134"/>
      <c r="F41" s="134"/>
      <c r="G41" s="135" t="s">
        <v>51</v>
      </c>
      <c r="H41" s="136" t="s">
        <v>52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2"/>
      <c r="D50" s="139" t="s">
        <v>53</v>
      </c>
      <c r="E50" s="140"/>
      <c r="F50" s="140"/>
      <c r="G50" s="139" t="s">
        <v>54</v>
      </c>
      <c r="H50" s="140"/>
      <c r="I50" s="140"/>
      <c r="J50" s="140"/>
      <c r="K50" s="140"/>
      <c r="L50" s="52"/>
    </row>
    <row r="51" spans="2:12" ht="10.2">
      <c r="B51" s="21"/>
      <c r="L51" s="21"/>
    </row>
    <row r="52" spans="2:12" ht="10.2">
      <c r="B52" s="21"/>
      <c r="L52" s="21"/>
    </row>
    <row r="53" spans="2:12" ht="10.2">
      <c r="B53" s="21"/>
      <c r="L53" s="21"/>
    </row>
    <row r="54" spans="2:12" ht="10.2">
      <c r="B54" s="21"/>
      <c r="L54" s="21"/>
    </row>
    <row r="55" spans="2:12" ht="10.2">
      <c r="B55" s="21"/>
      <c r="L55" s="21"/>
    </row>
    <row r="56" spans="2:12" ht="10.2">
      <c r="B56" s="21"/>
      <c r="L56" s="21"/>
    </row>
    <row r="57" spans="2:12" ht="10.2">
      <c r="B57" s="21"/>
      <c r="L57" s="21"/>
    </row>
    <row r="58" spans="2:12" ht="10.2">
      <c r="B58" s="21"/>
      <c r="L58" s="21"/>
    </row>
    <row r="59" spans="2:12" ht="10.2">
      <c r="B59" s="21"/>
      <c r="L59" s="21"/>
    </row>
    <row r="60" spans="2:12" ht="10.2">
      <c r="B60" s="21"/>
      <c r="L60" s="21"/>
    </row>
    <row r="61" spans="1:31" s="2" customFormat="1" ht="13.2">
      <c r="A61" s="35"/>
      <c r="B61" s="40"/>
      <c r="C61" s="35"/>
      <c r="D61" s="141" t="s">
        <v>55</v>
      </c>
      <c r="E61" s="142"/>
      <c r="F61" s="143" t="s">
        <v>56</v>
      </c>
      <c r="G61" s="141" t="s">
        <v>55</v>
      </c>
      <c r="H61" s="142"/>
      <c r="I61" s="142"/>
      <c r="J61" s="144" t="s">
        <v>56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0.2">
      <c r="B62" s="21"/>
      <c r="L62" s="21"/>
    </row>
    <row r="63" spans="2:12" ht="10.2">
      <c r="B63" s="21"/>
      <c r="L63" s="21"/>
    </row>
    <row r="64" spans="2:12" ht="10.2">
      <c r="B64" s="21"/>
      <c r="L64" s="21"/>
    </row>
    <row r="65" spans="1:31" s="2" customFormat="1" ht="13.2">
      <c r="A65" s="35"/>
      <c r="B65" s="40"/>
      <c r="C65" s="35"/>
      <c r="D65" s="139" t="s">
        <v>57</v>
      </c>
      <c r="E65" s="145"/>
      <c r="F65" s="145"/>
      <c r="G65" s="139" t="s">
        <v>58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0.2">
      <c r="B66" s="21"/>
      <c r="L66" s="21"/>
    </row>
    <row r="67" spans="2:12" ht="10.2">
      <c r="B67" s="21"/>
      <c r="L67" s="21"/>
    </row>
    <row r="68" spans="2:12" ht="10.2">
      <c r="B68" s="21"/>
      <c r="L68" s="21"/>
    </row>
    <row r="69" spans="2:12" ht="10.2">
      <c r="B69" s="21"/>
      <c r="L69" s="21"/>
    </row>
    <row r="70" spans="2:12" ht="10.2">
      <c r="B70" s="21"/>
      <c r="L70" s="21"/>
    </row>
    <row r="71" spans="2:12" ht="10.2">
      <c r="B71" s="21"/>
      <c r="L71" s="21"/>
    </row>
    <row r="72" spans="2:12" ht="10.2">
      <c r="B72" s="21"/>
      <c r="L72" s="21"/>
    </row>
    <row r="73" spans="2:12" ht="10.2">
      <c r="B73" s="21"/>
      <c r="L73" s="21"/>
    </row>
    <row r="74" spans="2:12" ht="10.2">
      <c r="B74" s="21"/>
      <c r="L74" s="21"/>
    </row>
    <row r="75" spans="2:12" ht="10.2">
      <c r="B75" s="21"/>
      <c r="L75" s="21"/>
    </row>
    <row r="76" spans="1:31" s="2" customFormat="1" ht="13.2">
      <c r="A76" s="35"/>
      <c r="B76" s="40"/>
      <c r="C76" s="35"/>
      <c r="D76" s="141" t="s">
        <v>55</v>
      </c>
      <c r="E76" s="142"/>
      <c r="F76" s="143" t="s">
        <v>56</v>
      </c>
      <c r="G76" s="141" t="s">
        <v>55</v>
      </c>
      <c r="H76" s="142"/>
      <c r="I76" s="142"/>
      <c r="J76" s="144" t="s">
        <v>56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>
      <c r="A82" s="35"/>
      <c r="B82" s="36"/>
      <c r="C82" s="24" t="s">
        <v>121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23" t="str">
        <f>E7</f>
        <v>Společný pás pro cyklisty a chodce na ul. Záhumení a chodníky na ul. Krásenská</v>
      </c>
      <c r="F85" s="324"/>
      <c r="G85" s="324"/>
      <c r="H85" s="324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117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3" t="s">
        <v>118</v>
      </c>
      <c r="F87" s="325"/>
      <c r="G87" s="325"/>
      <c r="H87" s="325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119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6" t="str">
        <f>E11</f>
        <v>SO 301.a - Úprava uličních vpustí</v>
      </c>
      <c r="F89" s="325"/>
      <c r="G89" s="325"/>
      <c r="H89" s="325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Valašské Meziříčí</v>
      </c>
      <c r="G91" s="37"/>
      <c r="H91" s="37"/>
      <c r="I91" s="30" t="s">
        <v>22</v>
      </c>
      <c r="J91" s="67" t="str">
        <f>IF(J14="","",J14)</f>
        <v>25. 1. 2022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30" t="s">
        <v>24</v>
      </c>
      <c r="D93" s="37"/>
      <c r="E93" s="37"/>
      <c r="F93" s="28" t="str">
        <f>E17</f>
        <v>Město Valašské Meziříčí</v>
      </c>
      <c r="G93" s="37"/>
      <c r="H93" s="37"/>
      <c r="I93" s="30" t="s">
        <v>32</v>
      </c>
      <c r="J93" s="33" t="str">
        <f>E23</f>
        <v>via-pds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30" t="s">
        <v>30</v>
      </c>
      <c r="D94" s="37"/>
      <c r="E94" s="37"/>
      <c r="F94" s="28" t="str">
        <f>IF(E20="","",E20)</f>
        <v>Vyplň údaj</v>
      </c>
      <c r="G94" s="37"/>
      <c r="H94" s="37"/>
      <c r="I94" s="30" t="s">
        <v>37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122</v>
      </c>
      <c r="D96" s="151"/>
      <c r="E96" s="151"/>
      <c r="F96" s="151"/>
      <c r="G96" s="151"/>
      <c r="H96" s="151"/>
      <c r="I96" s="151"/>
      <c r="J96" s="152" t="s">
        <v>123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53" t="s">
        <v>124</v>
      </c>
      <c r="D98" s="37"/>
      <c r="E98" s="37"/>
      <c r="F98" s="37"/>
      <c r="G98" s="37"/>
      <c r="H98" s="37"/>
      <c r="I98" s="37"/>
      <c r="J98" s="85">
        <f>J125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125</v>
      </c>
    </row>
    <row r="99" spans="2:12" s="9" customFormat="1" ht="24.9" customHeight="1">
      <c r="B99" s="154"/>
      <c r="C99" s="155"/>
      <c r="D99" s="156" t="s">
        <v>211</v>
      </c>
      <c r="E99" s="157"/>
      <c r="F99" s="157"/>
      <c r="G99" s="157"/>
      <c r="H99" s="157"/>
      <c r="I99" s="157"/>
      <c r="J99" s="158">
        <f>J126</f>
        <v>0</v>
      </c>
      <c r="K99" s="155"/>
      <c r="L99" s="159"/>
    </row>
    <row r="100" spans="2:12" s="12" customFormat="1" ht="19.95" customHeight="1">
      <c r="B100" s="207"/>
      <c r="C100" s="105"/>
      <c r="D100" s="208" t="s">
        <v>618</v>
      </c>
      <c r="E100" s="209"/>
      <c r="F100" s="209"/>
      <c r="G100" s="209"/>
      <c r="H100" s="209"/>
      <c r="I100" s="209"/>
      <c r="J100" s="210">
        <f>J127</f>
        <v>0</v>
      </c>
      <c r="K100" s="105"/>
      <c r="L100" s="211"/>
    </row>
    <row r="101" spans="2:12" s="12" customFormat="1" ht="19.95" customHeight="1">
      <c r="B101" s="207"/>
      <c r="C101" s="105"/>
      <c r="D101" s="208" t="s">
        <v>215</v>
      </c>
      <c r="E101" s="209"/>
      <c r="F101" s="209"/>
      <c r="G101" s="209"/>
      <c r="H101" s="209"/>
      <c r="I101" s="209"/>
      <c r="J101" s="210">
        <f>J185</f>
        <v>0</v>
      </c>
      <c r="K101" s="105"/>
      <c r="L101" s="211"/>
    </row>
    <row r="102" spans="2:12" s="12" customFormat="1" ht="19.95" customHeight="1">
      <c r="B102" s="207"/>
      <c r="C102" s="105"/>
      <c r="D102" s="208" t="s">
        <v>216</v>
      </c>
      <c r="E102" s="209"/>
      <c r="F102" s="209"/>
      <c r="G102" s="209"/>
      <c r="H102" s="209"/>
      <c r="I102" s="209"/>
      <c r="J102" s="210">
        <f>J187</f>
        <v>0</v>
      </c>
      <c r="K102" s="105"/>
      <c r="L102" s="211"/>
    </row>
    <row r="103" spans="2:12" s="12" customFormat="1" ht="19.95" customHeight="1">
      <c r="B103" s="207"/>
      <c r="C103" s="105"/>
      <c r="D103" s="208" t="s">
        <v>217</v>
      </c>
      <c r="E103" s="209"/>
      <c r="F103" s="209"/>
      <c r="G103" s="209"/>
      <c r="H103" s="209"/>
      <c r="I103" s="209"/>
      <c r="J103" s="210">
        <f>J198</f>
        <v>0</v>
      </c>
      <c r="K103" s="105"/>
      <c r="L103" s="211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" customHeight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" customHeight="1">
      <c r="A109" s="35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" customHeight="1">
      <c r="A110" s="35"/>
      <c r="B110" s="36"/>
      <c r="C110" s="24" t="s">
        <v>128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6.25" customHeight="1">
      <c r="A113" s="35"/>
      <c r="B113" s="36"/>
      <c r="C113" s="37"/>
      <c r="D113" s="37"/>
      <c r="E113" s="323" t="str">
        <f>E7</f>
        <v>Společný pás pro cyklisty a chodce na ul. Záhumení a chodníky na ul. Krásenská</v>
      </c>
      <c r="F113" s="324"/>
      <c r="G113" s="324"/>
      <c r="H113" s="324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2:12" s="1" customFormat="1" ht="12" customHeight="1">
      <c r="B114" s="22"/>
      <c r="C114" s="30" t="s">
        <v>117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5"/>
      <c r="B115" s="36"/>
      <c r="C115" s="37"/>
      <c r="D115" s="37"/>
      <c r="E115" s="323" t="s">
        <v>118</v>
      </c>
      <c r="F115" s="325"/>
      <c r="G115" s="325"/>
      <c r="H115" s="325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119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276" t="str">
        <f>E11</f>
        <v>SO 301.a - Úprava uličních vpustí</v>
      </c>
      <c r="F117" s="325"/>
      <c r="G117" s="325"/>
      <c r="H117" s="325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20</v>
      </c>
      <c r="D119" s="37"/>
      <c r="E119" s="37"/>
      <c r="F119" s="28" t="str">
        <f>F14</f>
        <v>Valašské Meziříčí</v>
      </c>
      <c r="G119" s="37"/>
      <c r="H119" s="37"/>
      <c r="I119" s="30" t="s">
        <v>22</v>
      </c>
      <c r="J119" s="67" t="str">
        <f>IF(J14="","",J14)</f>
        <v>25. 1. 2022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30" t="s">
        <v>24</v>
      </c>
      <c r="D121" s="37"/>
      <c r="E121" s="37"/>
      <c r="F121" s="28" t="str">
        <f>E17</f>
        <v>Město Valašské Meziříčí</v>
      </c>
      <c r="G121" s="37"/>
      <c r="H121" s="37"/>
      <c r="I121" s="30" t="s">
        <v>32</v>
      </c>
      <c r="J121" s="33" t="str">
        <f>E23</f>
        <v>via-pds s.r.o.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30" t="s">
        <v>30</v>
      </c>
      <c r="D122" s="37"/>
      <c r="E122" s="37"/>
      <c r="F122" s="28" t="str">
        <f>IF(E20="","",E20)</f>
        <v>Vyplň údaj</v>
      </c>
      <c r="G122" s="37"/>
      <c r="H122" s="37"/>
      <c r="I122" s="30" t="s">
        <v>37</v>
      </c>
      <c r="J122" s="33" t="str">
        <f>E26</f>
        <v xml:space="preserve"> 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0" customFormat="1" ht="29.25" customHeight="1">
      <c r="A124" s="160"/>
      <c r="B124" s="161"/>
      <c r="C124" s="162" t="s">
        <v>129</v>
      </c>
      <c r="D124" s="163" t="s">
        <v>65</v>
      </c>
      <c r="E124" s="163" t="s">
        <v>61</v>
      </c>
      <c r="F124" s="163" t="s">
        <v>62</v>
      </c>
      <c r="G124" s="163" t="s">
        <v>130</v>
      </c>
      <c r="H124" s="163" t="s">
        <v>131</v>
      </c>
      <c r="I124" s="163" t="s">
        <v>132</v>
      </c>
      <c r="J124" s="163" t="s">
        <v>123</v>
      </c>
      <c r="K124" s="164" t="s">
        <v>133</v>
      </c>
      <c r="L124" s="165"/>
      <c r="M124" s="76" t="s">
        <v>1</v>
      </c>
      <c r="N124" s="77" t="s">
        <v>44</v>
      </c>
      <c r="O124" s="77" t="s">
        <v>134</v>
      </c>
      <c r="P124" s="77" t="s">
        <v>135</v>
      </c>
      <c r="Q124" s="77" t="s">
        <v>136</v>
      </c>
      <c r="R124" s="77" t="s">
        <v>137</v>
      </c>
      <c r="S124" s="77" t="s">
        <v>138</v>
      </c>
      <c r="T124" s="78" t="s">
        <v>139</v>
      </c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</row>
    <row r="125" spans="1:63" s="2" customFormat="1" ht="22.8" customHeight="1">
      <c r="A125" s="35"/>
      <c r="B125" s="36"/>
      <c r="C125" s="83" t="s">
        <v>140</v>
      </c>
      <c r="D125" s="37"/>
      <c r="E125" s="37"/>
      <c r="F125" s="37"/>
      <c r="G125" s="37"/>
      <c r="H125" s="37"/>
      <c r="I125" s="37"/>
      <c r="J125" s="166">
        <f>BK125</f>
        <v>0</v>
      </c>
      <c r="K125" s="37"/>
      <c r="L125" s="40"/>
      <c r="M125" s="79"/>
      <c r="N125" s="167"/>
      <c r="O125" s="80"/>
      <c r="P125" s="168">
        <f>P126</f>
        <v>0</v>
      </c>
      <c r="Q125" s="80"/>
      <c r="R125" s="168">
        <f>R126</f>
        <v>76.52425999999997</v>
      </c>
      <c r="S125" s="80"/>
      <c r="T125" s="169">
        <f>T126</f>
        <v>4.928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79</v>
      </c>
      <c r="AU125" s="18" t="s">
        <v>125</v>
      </c>
      <c r="BK125" s="170">
        <f>BK126</f>
        <v>0</v>
      </c>
    </row>
    <row r="126" spans="2:63" s="11" customFormat="1" ht="25.95" customHeight="1">
      <c r="B126" s="171"/>
      <c r="C126" s="172"/>
      <c r="D126" s="173" t="s">
        <v>79</v>
      </c>
      <c r="E126" s="174" t="s">
        <v>218</v>
      </c>
      <c r="F126" s="174" t="s">
        <v>219</v>
      </c>
      <c r="G126" s="172"/>
      <c r="H126" s="172"/>
      <c r="I126" s="175"/>
      <c r="J126" s="176">
        <f>BK126</f>
        <v>0</v>
      </c>
      <c r="K126" s="172"/>
      <c r="L126" s="177"/>
      <c r="M126" s="178"/>
      <c r="N126" s="179"/>
      <c r="O126" s="179"/>
      <c r="P126" s="180">
        <f>P127+P185+P187+P198</f>
        <v>0</v>
      </c>
      <c r="Q126" s="179"/>
      <c r="R126" s="180">
        <f>R127+R185+R187+R198</f>
        <v>76.52425999999997</v>
      </c>
      <c r="S126" s="179"/>
      <c r="T126" s="181">
        <f>T127+T185+T187+T198</f>
        <v>4.928</v>
      </c>
      <c r="AR126" s="182" t="s">
        <v>87</v>
      </c>
      <c r="AT126" s="183" t="s">
        <v>79</v>
      </c>
      <c r="AU126" s="183" t="s">
        <v>80</v>
      </c>
      <c r="AY126" s="182" t="s">
        <v>144</v>
      </c>
      <c r="BK126" s="184">
        <f>BK127+BK185+BK187+BK198</f>
        <v>0</v>
      </c>
    </row>
    <row r="127" spans="2:63" s="11" customFormat="1" ht="22.8" customHeight="1">
      <c r="B127" s="171"/>
      <c r="C127" s="172"/>
      <c r="D127" s="173" t="s">
        <v>79</v>
      </c>
      <c r="E127" s="212" t="s">
        <v>183</v>
      </c>
      <c r="F127" s="212" t="s">
        <v>619</v>
      </c>
      <c r="G127" s="172"/>
      <c r="H127" s="172"/>
      <c r="I127" s="175"/>
      <c r="J127" s="213">
        <f>BK127</f>
        <v>0</v>
      </c>
      <c r="K127" s="172"/>
      <c r="L127" s="177"/>
      <c r="M127" s="178"/>
      <c r="N127" s="179"/>
      <c r="O127" s="179"/>
      <c r="P127" s="180">
        <f>SUM(P128:P184)</f>
        <v>0</v>
      </c>
      <c r="Q127" s="179"/>
      <c r="R127" s="180">
        <f>SUM(R128:R184)</f>
        <v>76.52425999999997</v>
      </c>
      <c r="S127" s="179"/>
      <c r="T127" s="181">
        <f>SUM(T128:T184)</f>
        <v>4.928</v>
      </c>
      <c r="AR127" s="182" t="s">
        <v>87</v>
      </c>
      <c r="AT127" s="183" t="s">
        <v>79</v>
      </c>
      <c r="AU127" s="183" t="s">
        <v>87</v>
      </c>
      <c r="AY127" s="182" t="s">
        <v>144</v>
      </c>
      <c r="BK127" s="184">
        <f>SUM(BK128:BK184)</f>
        <v>0</v>
      </c>
    </row>
    <row r="128" spans="1:65" s="2" customFormat="1" ht="24.15" customHeight="1">
      <c r="A128" s="35"/>
      <c r="B128" s="36"/>
      <c r="C128" s="185" t="s">
        <v>87</v>
      </c>
      <c r="D128" s="185" t="s">
        <v>145</v>
      </c>
      <c r="E128" s="186" t="s">
        <v>620</v>
      </c>
      <c r="F128" s="187" t="s">
        <v>621</v>
      </c>
      <c r="G128" s="188" t="s">
        <v>258</v>
      </c>
      <c r="H128" s="189">
        <v>29</v>
      </c>
      <c r="I128" s="190"/>
      <c r="J128" s="191">
        <f>ROUND(I128*H128,2)</f>
        <v>0</v>
      </c>
      <c r="K128" s="187" t="s">
        <v>399</v>
      </c>
      <c r="L128" s="40"/>
      <c r="M128" s="192" t="s">
        <v>1</v>
      </c>
      <c r="N128" s="193" t="s">
        <v>45</v>
      </c>
      <c r="O128" s="72"/>
      <c r="P128" s="194">
        <f>O128*H128</f>
        <v>0</v>
      </c>
      <c r="Q128" s="194">
        <v>2.235</v>
      </c>
      <c r="R128" s="194">
        <f>Q128*H128</f>
        <v>64.815</v>
      </c>
      <c r="S128" s="194">
        <v>0</v>
      </c>
      <c r="T128" s="19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6" t="s">
        <v>143</v>
      </c>
      <c r="AT128" s="196" t="s">
        <v>145</v>
      </c>
      <c r="AU128" s="196" t="s">
        <v>89</v>
      </c>
      <c r="AY128" s="18" t="s">
        <v>144</v>
      </c>
      <c r="BE128" s="197">
        <f>IF(N128="základní",J128,0)</f>
        <v>0</v>
      </c>
      <c r="BF128" s="197">
        <f>IF(N128="snížená",J128,0)</f>
        <v>0</v>
      </c>
      <c r="BG128" s="197">
        <f>IF(N128="zákl. přenesená",J128,0)</f>
        <v>0</v>
      </c>
      <c r="BH128" s="197">
        <f>IF(N128="sníž. přenesená",J128,0)</f>
        <v>0</v>
      </c>
      <c r="BI128" s="197">
        <f>IF(N128="nulová",J128,0)</f>
        <v>0</v>
      </c>
      <c r="BJ128" s="18" t="s">
        <v>87</v>
      </c>
      <c r="BK128" s="197">
        <f>ROUND(I128*H128,2)</f>
        <v>0</v>
      </c>
      <c r="BL128" s="18" t="s">
        <v>143</v>
      </c>
      <c r="BM128" s="196" t="s">
        <v>622</v>
      </c>
    </row>
    <row r="129" spans="2:51" s="15" customFormat="1" ht="30.6">
      <c r="B129" s="236"/>
      <c r="C129" s="237"/>
      <c r="D129" s="198" t="s">
        <v>225</v>
      </c>
      <c r="E129" s="238" t="s">
        <v>1</v>
      </c>
      <c r="F129" s="239" t="s">
        <v>623</v>
      </c>
      <c r="G129" s="237"/>
      <c r="H129" s="238" t="s">
        <v>1</v>
      </c>
      <c r="I129" s="240"/>
      <c r="J129" s="237"/>
      <c r="K129" s="237"/>
      <c r="L129" s="241"/>
      <c r="M129" s="242"/>
      <c r="N129" s="243"/>
      <c r="O129" s="243"/>
      <c r="P129" s="243"/>
      <c r="Q129" s="243"/>
      <c r="R129" s="243"/>
      <c r="S129" s="243"/>
      <c r="T129" s="244"/>
      <c r="AT129" s="245" t="s">
        <v>225</v>
      </c>
      <c r="AU129" s="245" t="s">
        <v>89</v>
      </c>
      <c r="AV129" s="15" t="s">
        <v>87</v>
      </c>
      <c r="AW129" s="15" t="s">
        <v>34</v>
      </c>
      <c r="AX129" s="15" t="s">
        <v>80</v>
      </c>
      <c r="AY129" s="245" t="s">
        <v>144</v>
      </c>
    </row>
    <row r="130" spans="2:51" s="13" customFormat="1" ht="10.2">
      <c r="B130" s="214"/>
      <c r="C130" s="215"/>
      <c r="D130" s="198" t="s">
        <v>225</v>
      </c>
      <c r="E130" s="216" t="s">
        <v>1</v>
      </c>
      <c r="F130" s="217" t="s">
        <v>624</v>
      </c>
      <c r="G130" s="215"/>
      <c r="H130" s="218">
        <v>29</v>
      </c>
      <c r="I130" s="219"/>
      <c r="J130" s="215"/>
      <c r="K130" s="215"/>
      <c r="L130" s="220"/>
      <c r="M130" s="221"/>
      <c r="N130" s="222"/>
      <c r="O130" s="222"/>
      <c r="P130" s="222"/>
      <c r="Q130" s="222"/>
      <c r="R130" s="222"/>
      <c r="S130" s="222"/>
      <c r="T130" s="223"/>
      <c r="AT130" s="224" t="s">
        <v>225</v>
      </c>
      <c r="AU130" s="224" t="s">
        <v>89</v>
      </c>
      <c r="AV130" s="13" t="s">
        <v>89</v>
      </c>
      <c r="AW130" s="13" t="s">
        <v>34</v>
      </c>
      <c r="AX130" s="13" t="s">
        <v>80</v>
      </c>
      <c r="AY130" s="224" t="s">
        <v>144</v>
      </c>
    </row>
    <row r="131" spans="2:51" s="14" customFormat="1" ht="10.2">
      <c r="B131" s="225"/>
      <c r="C131" s="226"/>
      <c r="D131" s="198" t="s">
        <v>225</v>
      </c>
      <c r="E131" s="227" t="s">
        <v>1</v>
      </c>
      <c r="F131" s="228" t="s">
        <v>227</v>
      </c>
      <c r="G131" s="226"/>
      <c r="H131" s="229">
        <v>29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AT131" s="235" t="s">
        <v>225</v>
      </c>
      <c r="AU131" s="235" t="s">
        <v>89</v>
      </c>
      <c r="AV131" s="14" t="s">
        <v>143</v>
      </c>
      <c r="AW131" s="14" t="s">
        <v>34</v>
      </c>
      <c r="AX131" s="14" t="s">
        <v>87</v>
      </c>
      <c r="AY131" s="235" t="s">
        <v>144</v>
      </c>
    </row>
    <row r="132" spans="1:65" s="2" customFormat="1" ht="24.15" customHeight="1">
      <c r="A132" s="35"/>
      <c r="B132" s="36"/>
      <c r="C132" s="246" t="s">
        <v>89</v>
      </c>
      <c r="D132" s="246" t="s">
        <v>337</v>
      </c>
      <c r="E132" s="247" t="s">
        <v>625</v>
      </c>
      <c r="F132" s="248" t="s">
        <v>626</v>
      </c>
      <c r="G132" s="249" t="s">
        <v>258</v>
      </c>
      <c r="H132" s="250">
        <v>29</v>
      </c>
      <c r="I132" s="251"/>
      <c r="J132" s="252">
        <f>ROUND(I132*H132,2)</f>
        <v>0</v>
      </c>
      <c r="K132" s="248" t="s">
        <v>149</v>
      </c>
      <c r="L132" s="253"/>
      <c r="M132" s="254" t="s">
        <v>1</v>
      </c>
      <c r="N132" s="255" t="s">
        <v>45</v>
      </c>
      <c r="O132" s="72"/>
      <c r="P132" s="194">
        <f>O132*H132</f>
        <v>0</v>
      </c>
      <c r="Q132" s="194">
        <v>0.00142</v>
      </c>
      <c r="R132" s="194">
        <f>Q132*H132</f>
        <v>0.04118</v>
      </c>
      <c r="S132" s="194">
        <v>0</v>
      </c>
      <c r="T132" s="19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6" t="s">
        <v>183</v>
      </c>
      <c r="AT132" s="196" t="s">
        <v>337</v>
      </c>
      <c r="AU132" s="196" t="s">
        <v>89</v>
      </c>
      <c r="AY132" s="18" t="s">
        <v>144</v>
      </c>
      <c r="BE132" s="197">
        <f>IF(N132="základní",J132,0)</f>
        <v>0</v>
      </c>
      <c r="BF132" s="197">
        <f>IF(N132="snížená",J132,0)</f>
        <v>0</v>
      </c>
      <c r="BG132" s="197">
        <f>IF(N132="zákl. přenesená",J132,0)</f>
        <v>0</v>
      </c>
      <c r="BH132" s="197">
        <f>IF(N132="sníž. přenesená",J132,0)</f>
        <v>0</v>
      </c>
      <c r="BI132" s="197">
        <f>IF(N132="nulová",J132,0)</f>
        <v>0</v>
      </c>
      <c r="BJ132" s="18" t="s">
        <v>87</v>
      </c>
      <c r="BK132" s="197">
        <f>ROUND(I132*H132,2)</f>
        <v>0</v>
      </c>
      <c r="BL132" s="18" t="s">
        <v>143</v>
      </c>
      <c r="BM132" s="196" t="s">
        <v>627</v>
      </c>
    </row>
    <row r="133" spans="2:51" s="13" customFormat="1" ht="10.2">
      <c r="B133" s="214"/>
      <c r="C133" s="215"/>
      <c r="D133" s="198" t="s">
        <v>225</v>
      </c>
      <c r="E133" s="216" t="s">
        <v>1</v>
      </c>
      <c r="F133" s="217" t="s">
        <v>624</v>
      </c>
      <c r="G133" s="215"/>
      <c r="H133" s="218">
        <v>29</v>
      </c>
      <c r="I133" s="219"/>
      <c r="J133" s="215"/>
      <c r="K133" s="215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225</v>
      </c>
      <c r="AU133" s="224" t="s">
        <v>89</v>
      </c>
      <c r="AV133" s="13" t="s">
        <v>89</v>
      </c>
      <c r="AW133" s="13" t="s">
        <v>34</v>
      </c>
      <c r="AX133" s="13" t="s">
        <v>80</v>
      </c>
      <c r="AY133" s="224" t="s">
        <v>144</v>
      </c>
    </row>
    <row r="134" spans="2:51" s="14" customFormat="1" ht="10.2">
      <c r="B134" s="225"/>
      <c r="C134" s="226"/>
      <c r="D134" s="198" t="s">
        <v>225</v>
      </c>
      <c r="E134" s="227" t="s">
        <v>1</v>
      </c>
      <c r="F134" s="228" t="s">
        <v>227</v>
      </c>
      <c r="G134" s="226"/>
      <c r="H134" s="229">
        <v>29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AT134" s="235" t="s">
        <v>225</v>
      </c>
      <c r="AU134" s="235" t="s">
        <v>89</v>
      </c>
      <c r="AV134" s="14" t="s">
        <v>143</v>
      </c>
      <c r="AW134" s="14" t="s">
        <v>34</v>
      </c>
      <c r="AX134" s="14" t="s">
        <v>87</v>
      </c>
      <c r="AY134" s="235" t="s">
        <v>144</v>
      </c>
    </row>
    <row r="135" spans="1:65" s="2" customFormat="1" ht="24.15" customHeight="1">
      <c r="A135" s="35"/>
      <c r="B135" s="36"/>
      <c r="C135" s="185" t="s">
        <v>158</v>
      </c>
      <c r="D135" s="185" t="s">
        <v>145</v>
      </c>
      <c r="E135" s="186" t="s">
        <v>628</v>
      </c>
      <c r="F135" s="187" t="s">
        <v>629</v>
      </c>
      <c r="G135" s="188" t="s">
        <v>272</v>
      </c>
      <c r="H135" s="189">
        <v>2.8</v>
      </c>
      <c r="I135" s="190"/>
      <c r="J135" s="191">
        <f>ROUND(I135*H135,2)</f>
        <v>0</v>
      </c>
      <c r="K135" s="187" t="s">
        <v>149</v>
      </c>
      <c r="L135" s="40"/>
      <c r="M135" s="192" t="s">
        <v>1</v>
      </c>
      <c r="N135" s="193" t="s">
        <v>45</v>
      </c>
      <c r="O135" s="72"/>
      <c r="P135" s="194">
        <f>O135*H135</f>
        <v>0</v>
      </c>
      <c r="Q135" s="194">
        <v>0</v>
      </c>
      <c r="R135" s="194">
        <f>Q135*H135</f>
        <v>0</v>
      </c>
      <c r="S135" s="194">
        <v>1.76</v>
      </c>
      <c r="T135" s="195">
        <f>S135*H135</f>
        <v>4.928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6" t="s">
        <v>143</v>
      </c>
      <c r="AT135" s="196" t="s">
        <v>145</v>
      </c>
      <c r="AU135" s="196" t="s">
        <v>89</v>
      </c>
      <c r="AY135" s="18" t="s">
        <v>144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18" t="s">
        <v>87</v>
      </c>
      <c r="BK135" s="197">
        <f>ROUND(I135*H135,2)</f>
        <v>0</v>
      </c>
      <c r="BL135" s="18" t="s">
        <v>143</v>
      </c>
      <c r="BM135" s="196" t="s">
        <v>630</v>
      </c>
    </row>
    <row r="136" spans="2:51" s="13" customFormat="1" ht="10.2">
      <c r="B136" s="214"/>
      <c r="C136" s="215"/>
      <c r="D136" s="198" t="s">
        <v>225</v>
      </c>
      <c r="E136" s="216" t="s">
        <v>1</v>
      </c>
      <c r="F136" s="217" t="s">
        <v>631</v>
      </c>
      <c r="G136" s="215"/>
      <c r="H136" s="218">
        <v>2.8</v>
      </c>
      <c r="I136" s="219"/>
      <c r="J136" s="215"/>
      <c r="K136" s="215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225</v>
      </c>
      <c r="AU136" s="224" t="s">
        <v>89</v>
      </c>
      <c r="AV136" s="13" t="s">
        <v>89</v>
      </c>
      <c r="AW136" s="13" t="s">
        <v>34</v>
      </c>
      <c r="AX136" s="13" t="s">
        <v>80</v>
      </c>
      <c r="AY136" s="224" t="s">
        <v>144</v>
      </c>
    </row>
    <row r="137" spans="2:51" s="14" customFormat="1" ht="10.2">
      <c r="B137" s="225"/>
      <c r="C137" s="226"/>
      <c r="D137" s="198" t="s">
        <v>225</v>
      </c>
      <c r="E137" s="227" t="s">
        <v>1</v>
      </c>
      <c r="F137" s="228" t="s">
        <v>227</v>
      </c>
      <c r="G137" s="226"/>
      <c r="H137" s="229">
        <v>2.8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AT137" s="235" t="s">
        <v>225</v>
      </c>
      <c r="AU137" s="235" t="s">
        <v>89</v>
      </c>
      <c r="AV137" s="14" t="s">
        <v>143</v>
      </c>
      <c r="AW137" s="14" t="s">
        <v>34</v>
      </c>
      <c r="AX137" s="14" t="s">
        <v>87</v>
      </c>
      <c r="AY137" s="235" t="s">
        <v>144</v>
      </c>
    </row>
    <row r="138" spans="1:65" s="2" customFormat="1" ht="24.15" customHeight="1">
      <c r="A138" s="35"/>
      <c r="B138" s="36"/>
      <c r="C138" s="185" t="s">
        <v>143</v>
      </c>
      <c r="D138" s="185" t="s">
        <v>145</v>
      </c>
      <c r="E138" s="186" t="s">
        <v>632</v>
      </c>
      <c r="F138" s="187" t="s">
        <v>633</v>
      </c>
      <c r="G138" s="188" t="s">
        <v>333</v>
      </c>
      <c r="H138" s="189">
        <v>11</v>
      </c>
      <c r="I138" s="190"/>
      <c r="J138" s="191">
        <f>ROUND(I138*H138,2)</f>
        <v>0</v>
      </c>
      <c r="K138" s="187" t="s">
        <v>399</v>
      </c>
      <c r="L138" s="40"/>
      <c r="M138" s="192" t="s">
        <v>1</v>
      </c>
      <c r="N138" s="193" t="s">
        <v>45</v>
      </c>
      <c r="O138" s="72"/>
      <c r="P138" s="194">
        <f>O138*H138</f>
        <v>0</v>
      </c>
      <c r="Q138" s="194">
        <v>0.14494</v>
      </c>
      <c r="R138" s="194">
        <f>Q138*H138</f>
        <v>1.59434</v>
      </c>
      <c r="S138" s="194">
        <v>0</v>
      </c>
      <c r="T138" s="19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6" t="s">
        <v>143</v>
      </c>
      <c r="AT138" s="196" t="s">
        <v>145</v>
      </c>
      <c r="AU138" s="196" t="s">
        <v>89</v>
      </c>
      <c r="AY138" s="18" t="s">
        <v>144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8" t="s">
        <v>87</v>
      </c>
      <c r="BK138" s="197">
        <f>ROUND(I138*H138,2)</f>
        <v>0</v>
      </c>
      <c r="BL138" s="18" t="s">
        <v>143</v>
      </c>
      <c r="BM138" s="196" t="s">
        <v>634</v>
      </c>
    </row>
    <row r="139" spans="2:51" s="15" customFormat="1" ht="20.4">
      <c r="B139" s="236"/>
      <c r="C139" s="237"/>
      <c r="D139" s="198" t="s">
        <v>225</v>
      </c>
      <c r="E139" s="238" t="s">
        <v>1</v>
      </c>
      <c r="F139" s="239" t="s">
        <v>635</v>
      </c>
      <c r="G139" s="237"/>
      <c r="H139" s="238" t="s">
        <v>1</v>
      </c>
      <c r="I139" s="240"/>
      <c r="J139" s="237"/>
      <c r="K139" s="237"/>
      <c r="L139" s="241"/>
      <c r="M139" s="242"/>
      <c r="N139" s="243"/>
      <c r="O139" s="243"/>
      <c r="P139" s="243"/>
      <c r="Q139" s="243"/>
      <c r="R139" s="243"/>
      <c r="S139" s="243"/>
      <c r="T139" s="244"/>
      <c r="AT139" s="245" t="s">
        <v>225</v>
      </c>
      <c r="AU139" s="245" t="s">
        <v>89</v>
      </c>
      <c r="AV139" s="15" t="s">
        <v>87</v>
      </c>
      <c r="AW139" s="15" t="s">
        <v>34</v>
      </c>
      <c r="AX139" s="15" t="s">
        <v>80</v>
      </c>
      <c r="AY139" s="245" t="s">
        <v>144</v>
      </c>
    </row>
    <row r="140" spans="2:51" s="13" customFormat="1" ht="10.2">
      <c r="B140" s="214"/>
      <c r="C140" s="215"/>
      <c r="D140" s="198" t="s">
        <v>225</v>
      </c>
      <c r="E140" s="216" t="s">
        <v>1</v>
      </c>
      <c r="F140" s="217" t="s">
        <v>636</v>
      </c>
      <c r="G140" s="215"/>
      <c r="H140" s="218">
        <v>10</v>
      </c>
      <c r="I140" s="219"/>
      <c r="J140" s="215"/>
      <c r="K140" s="215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225</v>
      </c>
      <c r="AU140" s="224" t="s">
        <v>89</v>
      </c>
      <c r="AV140" s="13" t="s">
        <v>89</v>
      </c>
      <c r="AW140" s="13" t="s">
        <v>34</v>
      </c>
      <c r="AX140" s="13" t="s">
        <v>80</v>
      </c>
      <c r="AY140" s="224" t="s">
        <v>144</v>
      </c>
    </row>
    <row r="141" spans="2:51" s="13" customFormat="1" ht="10.2">
      <c r="B141" s="214"/>
      <c r="C141" s="215"/>
      <c r="D141" s="198" t="s">
        <v>225</v>
      </c>
      <c r="E141" s="216" t="s">
        <v>1</v>
      </c>
      <c r="F141" s="217" t="s">
        <v>637</v>
      </c>
      <c r="G141" s="215"/>
      <c r="H141" s="218">
        <v>1</v>
      </c>
      <c r="I141" s="219"/>
      <c r="J141" s="215"/>
      <c r="K141" s="215"/>
      <c r="L141" s="220"/>
      <c r="M141" s="221"/>
      <c r="N141" s="222"/>
      <c r="O141" s="222"/>
      <c r="P141" s="222"/>
      <c r="Q141" s="222"/>
      <c r="R141" s="222"/>
      <c r="S141" s="222"/>
      <c r="T141" s="223"/>
      <c r="AT141" s="224" t="s">
        <v>225</v>
      </c>
      <c r="AU141" s="224" t="s">
        <v>89</v>
      </c>
      <c r="AV141" s="13" t="s">
        <v>89</v>
      </c>
      <c r="AW141" s="13" t="s">
        <v>34</v>
      </c>
      <c r="AX141" s="13" t="s">
        <v>80</v>
      </c>
      <c r="AY141" s="224" t="s">
        <v>144</v>
      </c>
    </row>
    <row r="142" spans="2:51" s="14" customFormat="1" ht="10.2">
      <c r="B142" s="225"/>
      <c r="C142" s="226"/>
      <c r="D142" s="198" t="s">
        <v>225</v>
      </c>
      <c r="E142" s="227" t="s">
        <v>1</v>
      </c>
      <c r="F142" s="228" t="s">
        <v>227</v>
      </c>
      <c r="G142" s="226"/>
      <c r="H142" s="229">
        <v>11</v>
      </c>
      <c r="I142" s="230"/>
      <c r="J142" s="226"/>
      <c r="K142" s="226"/>
      <c r="L142" s="231"/>
      <c r="M142" s="232"/>
      <c r="N142" s="233"/>
      <c r="O142" s="233"/>
      <c r="P142" s="233"/>
      <c r="Q142" s="233"/>
      <c r="R142" s="233"/>
      <c r="S142" s="233"/>
      <c r="T142" s="234"/>
      <c r="AT142" s="235" t="s">
        <v>225</v>
      </c>
      <c r="AU142" s="235" t="s">
        <v>89</v>
      </c>
      <c r="AV142" s="14" t="s">
        <v>143</v>
      </c>
      <c r="AW142" s="14" t="s">
        <v>34</v>
      </c>
      <c r="AX142" s="14" t="s">
        <v>87</v>
      </c>
      <c r="AY142" s="235" t="s">
        <v>144</v>
      </c>
    </row>
    <row r="143" spans="1:65" s="2" customFormat="1" ht="24.15" customHeight="1">
      <c r="A143" s="35"/>
      <c r="B143" s="36"/>
      <c r="C143" s="246" t="s">
        <v>168</v>
      </c>
      <c r="D143" s="246" t="s">
        <v>337</v>
      </c>
      <c r="E143" s="247" t="s">
        <v>638</v>
      </c>
      <c r="F143" s="248" t="s">
        <v>639</v>
      </c>
      <c r="G143" s="249" t="s">
        <v>333</v>
      </c>
      <c r="H143" s="250">
        <v>11</v>
      </c>
      <c r="I143" s="251"/>
      <c r="J143" s="252">
        <f>ROUND(I143*H143,2)</f>
        <v>0</v>
      </c>
      <c r="K143" s="248" t="s">
        <v>149</v>
      </c>
      <c r="L143" s="253"/>
      <c r="M143" s="254" t="s">
        <v>1</v>
      </c>
      <c r="N143" s="255" t="s">
        <v>45</v>
      </c>
      <c r="O143" s="72"/>
      <c r="P143" s="194">
        <f>O143*H143</f>
        <v>0</v>
      </c>
      <c r="Q143" s="194">
        <v>0.087</v>
      </c>
      <c r="R143" s="194">
        <f>Q143*H143</f>
        <v>0.957</v>
      </c>
      <c r="S143" s="194">
        <v>0</v>
      </c>
      <c r="T143" s="19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6" t="s">
        <v>183</v>
      </c>
      <c r="AT143" s="196" t="s">
        <v>337</v>
      </c>
      <c r="AU143" s="196" t="s">
        <v>89</v>
      </c>
      <c r="AY143" s="18" t="s">
        <v>144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18" t="s">
        <v>87</v>
      </c>
      <c r="BK143" s="197">
        <f>ROUND(I143*H143,2)</f>
        <v>0</v>
      </c>
      <c r="BL143" s="18" t="s">
        <v>143</v>
      </c>
      <c r="BM143" s="196" t="s">
        <v>640</v>
      </c>
    </row>
    <row r="144" spans="2:51" s="13" customFormat="1" ht="10.2">
      <c r="B144" s="214"/>
      <c r="C144" s="215"/>
      <c r="D144" s="198" t="s">
        <v>225</v>
      </c>
      <c r="E144" s="216" t="s">
        <v>1</v>
      </c>
      <c r="F144" s="217" t="s">
        <v>636</v>
      </c>
      <c r="G144" s="215"/>
      <c r="H144" s="218">
        <v>10</v>
      </c>
      <c r="I144" s="219"/>
      <c r="J144" s="215"/>
      <c r="K144" s="215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225</v>
      </c>
      <c r="AU144" s="224" t="s">
        <v>89</v>
      </c>
      <c r="AV144" s="13" t="s">
        <v>89</v>
      </c>
      <c r="AW144" s="13" t="s">
        <v>34</v>
      </c>
      <c r="AX144" s="13" t="s">
        <v>80</v>
      </c>
      <c r="AY144" s="224" t="s">
        <v>144</v>
      </c>
    </row>
    <row r="145" spans="2:51" s="13" customFormat="1" ht="10.2">
      <c r="B145" s="214"/>
      <c r="C145" s="215"/>
      <c r="D145" s="198" t="s">
        <v>225</v>
      </c>
      <c r="E145" s="216" t="s">
        <v>1</v>
      </c>
      <c r="F145" s="217" t="s">
        <v>637</v>
      </c>
      <c r="G145" s="215"/>
      <c r="H145" s="218">
        <v>1</v>
      </c>
      <c r="I145" s="219"/>
      <c r="J145" s="215"/>
      <c r="K145" s="215"/>
      <c r="L145" s="220"/>
      <c r="M145" s="221"/>
      <c r="N145" s="222"/>
      <c r="O145" s="222"/>
      <c r="P145" s="222"/>
      <c r="Q145" s="222"/>
      <c r="R145" s="222"/>
      <c r="S145" s="222"/>
      <c r="T145" s="223"/>
      <c r="AT145" s="224" t="s">
        <v>225</v>
      </c>
      <c r="AU145" s="224" t="s">
        <v>89</v>
      </c>
      <c r="AV145" s="13" t="s">
        <v>89</v>
      </c>
      <c r="AW145" s="13" t="s">
        <v>34</v>
      </c>
      <c r="AX145" s="13" t="s">
        <v>80</v>
      </c>
      <c r="AY145" s="224" t="s">
        <v>144</v>
      </c>
    </row>
    <row r="146" spans="2:51" s="14" customFormat="1" ht="10.2">
      <c r="B146" s="225"/>
      <c r="C146" s="226"/>
      <c r="D146" s="198" t="s">
        <v>225</v>
      </c>
      <c r="E146" s="227" t="s">
        <v>1</v>
      </c>
      <c r="F146" s="228" t="s">
        <v>227</v>
      </c>
      <c r="G146" s="226"/>
      <c r="H146" s="229">
        <v>11</v>
      </c>
      <c r="I146" s="230"/>
      <c r="J146" s="226"/>
      <c r="K146" s="226"/>
      <c r="L146" s="231"/>
      <c r="M146" s="232"/>
      <c r="N146" s="233"/>
      <c r="O146" s="233"/>
      <c r="P146" s="233"/>
      <c r="Q146" s="233"/>
      <c r="R146" s="233"/>
      <c r="S146" s="233"/>
      <c r="T146" s="234"/>
      <c r="AT146" s="235" t="s">
        <v>225</v>
      </c>
      <c r="AU146" s="235" t="s">
        <v>89</v>
      </c>
      <c r="AV146" s="14" t="s">
        <v>143</v>
      </c>
      <c r="AW146" s="14" t="s">
        <v>34</v>
      </c>
      <c r="AX146" s="14" t="s">
        <v>87</v>
      </c>
      <c r="AY146" s="235" t="s">
        <v>144</v>
      </c>
    </row>
    <row r="147" spans="1:65" s="2" customFormat="1" ht="16.5" customHeight="1">
      <c r="A147" s="35"/>
      <c r="B147" s="36"/>
      <c r="C147" s="246" t="s">
        <v>173</v>
      </c>
      <c r="D147" s="246" t="s">
        <v>337</v>
      </c>
      <c r="E147" s="247" t="s">
        <v>641</v>
      </c>
      <c r="F147" s="248" t="s">
        <v>642</v>
      </c>
      <c r="G147" s="249" t="s">
        <v>333</v>
      </c>
      <c r="H147" s="250">
        <v>11</v>
      </c>
      <c r="I147" s="251"/>
      <c r="J147" s="252">
        <f>ROUND(I147*H147,2)</f>
        <v>0</v>
      </c>
      <c r="K147" s="248" t="s">
        <v>149</v>
      </c>
      <c r="L147" s="253"/>
      <c r="M147" s="254" t="s">
        <v>1</v>
      </c>
      <c r="N147" s="255" t="s">
        <v>45</v>
      </c>
      <c r="O147" s="72"/>
      <c r="P147" s="194">
        <f>O147*H147</f>
        <v>0</v>
      </c>
      <c r="Q147" s="194">
        <v>0.103</v>
      </c>
      <c r="R147" s="194">
        <f>Q147*H147</f>
        <v>1.133</v>
      </c>
      <c r="S147" s="194">
        <v>0</v>
      </c>
      <c r="T147" s="19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6" t="s">
        <v>183</v>
      </c>
      <c r="AT147" s="196" t="s">
        <v>337</v>
      </c>
      <c r="AU147" s="196" t="s">
        <v>89</v>
      </c>
      <c r="AY147" s="18" t="s">
        <v>144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18" t="s">
        <v>87</v>
      </c>
      <c r="BK147" s="197">
        <f>ROUND(I147*H147,2)</f>
        <v>0</v>
      </c>
      <c r="BL147" s="18" t="s">
        <v>143</v>
      </c>
      <c r="BM147" s="196" t="s">
        <v>643</v>
      </c>
    </row>
    <row r="148" spans="2:51" s="13" customFormat="1" ht="10.2">
      <c r="B148" s="214"/>
      <c r="C148" s="215"/>
      <c r="D148" s="198" t="s">
        <v>225</v>
      </c>
      <c r="E148" s="216" t="s">
        <v>1</v>
      </c>
      <c r="F148" s="217" t="s">
        <v>636</v>
      </c>
      <c r="G148" s="215"/>
      <c r="H148" s="218">
        <v>10</v>
      </c>
      <c r="I148" s="219"/>
      <c r="J148" s="215"/>
      <c r="K148" s="215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225</v>
      </c>
      <c r="AU148" s="224" t="s">
        <v>89</v>
      </c>
      <c r="AV148" s="13" t="s">
        <v>89</v>
      </c>
      <c r="AW148" s="13" t="s">
        <v>34</v>
      </c>
      <c r="AX148" s="13" t="s">
        <v>80</v>
      </c>
      <c r="AY148" s="224" t="s">
        <v>144</v>
      </c>
    </row>
    <row r="149" spans="2:51" s="13" customFormat="1" ht="10.2">
      <c r="B149" s="214"/>
      <c r="C149" s="215"/>
      <c r="D149" s="198" t="s">
        <v>225</v>
      </c>
      <c r="E149" s="216" t="s">
        <v>1</v>
      </c>
      <c r="F149" s="217" t="s">
        <v>637</v>
      </c>
      <c r="G149" s="215"/>
      <c r="H149" s="218">
        <v>1</v>
      </c>
      <c r="I149" s="219"/>
      <c r="J149" s="215"/>
      <c r="K149" s="215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225</v>
      </c>
      <c r="AU149" s="224" t="s">
        <v>89</v>
      </c>
      <c r="AV149" s="13" t="s">
        <v>89</v>
      </c>
      <c r="AW149" s="13" t="s">
        <v>34</v>
      </c>
      <c r="AX149" s="13" t="s">
        <v>80</v>
      </c>
      <c r="AY149" s="224" t="s">
        <v>144</v>
      </c>
    </row>
    <row r="150" spans="2:51" s="14" customFormat="1" ht="10.2">
      <c r="B150" s="225"/>
      <c r="C150" s="226"/>
      <c r="D150" s="198" t="s">
        <v>225</v>
      </c>
      <c r="E150" s="227" t="s">
        <v>1</v>
      </c>
      <c r="F150" s="228" t="s">
        <v>227</v>
      </c>
      <c r="G150" s="226"/>
      <c r="H150" s="229">
        <v>11</v>
      </c>
      <c r="I150" s="230"/>
      <c r="J150" s="226"/>
      <c r="K150" s="226"/>
      <c r="L150" s="231"/>
      <c r="M150" s="232"/>
      <c r="N150" s="233"/>
      <c r="O150" s="233"/>
      <c r="P150" s="233"/>
      <c r="Q150" s="233"/>
      <c r="R150" s="233"/>
      <c r="S150" s="233"/>
      <c r="T150" s="234"/>
      <c r="AT150" s="235" t="s">
        <v>225</v>
      </c>
      <c r="AU150" s="235" t="s">
        <v>89</v>
      </c>
      <c r="AV150" s="14" t="s">
        <v>143</v>
      </c>
      <c r="AW150" s="14" t="s">
        <v>34</v>
      </c>
      <c r="AX150" s="14" t="s">
        <v>87</v>
      </c>
      <c r="AY150" s="235" t="s">
        <v>144</v>
      </c>
    </row>
    <row r="151" spans="1:65" s="2" customFormat="1" ht="16.5" customHeight="1">
      <c r="A151" s="35"/>
      <c r="B151" s="36"/>
      <c r="C151" s="246" t="s">
        <v>178</v>
      </c>
      <c r="D151" s="246" t="s">
        <v>337</v>
      </c>
      <c r="E151" s="247" t="s">
        <v>644</v>
      </c>
      <c r="F151" s="248" t="s">
        <v>645</v>
      </c>
      <c r="G151" s="249" t="s">
        <v>333</v>
      </c>
      <c r="H151" s="250">
        <v>11</v>
      </c>
      <c r="I151" s="251"/>
      <c r="J151" s="252">
        <f>ROUND(I151*H151,2)</f>
        <v>0</v>
      </c>
      <c r="K151" s="248" t="s">
        <v>149</v>
      </c>
      <c r="L151" s="253"/>
      <c r="M151" s="254" t="s">
        <v>1</v>
      </c>
      <c r="N151" s="255" t="s">
        <v>45</v>
      </c>
      <c r="O151" s="72"/>
      <c r="P151" s="194">
        <f>O151*H151</f>
        <v>0</v>
      </c>
      <c r="Q151" s="194">
        <v>0.175</v>
      </c>
      <c r="R151" s="194">
        <f>Q151*H151</f>
        <v>1.9249999999999998</v>
      </c>
      <c r="S151" s="194">
        <v>0</v>
      </c>
      <c r="T151" s="19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6" t="s">
        <v>183</v>
      </c>
      <c r="AT151" s="196" t="s">
        <v>337</v>
      </c>
      <c r="AU151" s="196" t="s">
        <v>89</v>
      </c>
      <c r="AY151" s="18" t="s">
        <v>144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18" t="s">
        <v>87</v>
      </c>
      <c r="BK151" s="197">
        <f>ROUND(I151*H151,2)</f>
        <v>0</v>
      </c>
      <c r="BL151" s="18" t="s">
        <v>143</v>
      </c>
      <c r="BM151" s="196" t="s">
        <v>646</v>
      </c>
    </row>
    <row r="152" spans="2:51" s="13" customFormat="1" ht="10.2">
      <c r="B152" s="214"/>
      <c r="C152" s="215"/>
      <c r="D152" s="198" t="s">
        <v>225</v>
      </c>
      <c r="E152" s="216" t="s">
        <v>1</v>
      </c>
      <c r="F152" s="217" t="s">
        <v>636</v>
      </c>
      <c r="G152" s="215"/>
      <c r="H152" s="218">
        <v>10</v>
      </c>
      <c r="I152" s="219"/>
      <c r="J152" s="215"/>
      <c r="K152" s="215"/>
      <c r="L152" s="220"/>
      <c r="M152" s="221"/>
      <c r="N152" s="222"/>
      <c r="O152" s="222"/>
      <c r="P152" s="222"/>
      <c r="Q152" s="222"/>
      <c r="R152" s="222"/>
      <c r="S152" s="222"/>
      <c r="T152" s="223"/>
      <c r="AT152" s="224" t="s">
        <v>225</v>
      </c>
      <c r="AU152" s="224" t="s">
        <v>89</v>
      </c>
      <c r="AV152" s="13" t="s">
        <v>89</v>
      </c>
      <c r="AW152" s="13" t="s">
        <v>34</v>
      </c>
      <c r="AX152" s="13" t="s">
        <v>80</v>
      </c>
      <c r="AY152" s="224" t="s">
        <v>144</v>
      </c>
    </row>
    <row r="153" spans="2:51" s="13" customFormat="1" ht="10.2">
      <c r="B153" s="214"/>
      <c r="C153" s="215"/>
      <c r="D153" s="198" t="s">
        <v>225</v>
      </c>
      <c r="E153" s="216" t="s">
        <v>1</v>
      </c>
      <c r="F153" s="217" t="s">
        <v>637</v>
      </c>
      <c r="G153" s="215"/>
      <c r="H153" s="218">
        <v>1</v>
      </c>
      <c r="I153" s="219"/>
      <c r="J153" s="215"/>
      <c r="K153" s="215"/>
      <c r="L153" s="220"/>
      <c r="M153" s="221"/>
      <c r="N153" s="222"/>
      <c r="O153" s="222"/>
      <c r="P153" s="222"/>
      <c r="Q153" s="222"/>
      <c r="R153" s="222"/>
      <c r="S153" s="222"/>
      <c r="T153" s="223"/>
      <c r="AT153" s="224" t="s">
        <v>225</v>
      </c>
      <c r="AU153" s="224" t="s">
        <v>89</v>
      </c>
      <c r="AV153" s="13" t="s">
        <v>89</v>
      </c>
      <c r="AW153" s="13" t="s">
        <v>34</v>
      </c>
      <c r="AX153" s="13" t="s">
        <v>80</v>
      </c>
      <c r="AY153" s="224" t="s">
        <v>144</v>
      </c>
    </row>
    <row r="154" spans="2:51" s="14" customFormat="1" ht="10.2">
      <c r="B154" s="225"/>
      <c r="C154" s="226"/>
      <c r="D154" s="198" t="s">
        <v>225</v>
      </c>
      <c r="E154" s="227" t="s">
        <v>1</v>
      </c>
      <c r="F154" s="228" t="s">
        <v>227</v>
      </c>
      <c r="G154" s="226"/>
      <c r="H154" s="229">
        <v>11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AT154" s="235" t="s">
        <v>225</v>
      </c>
      <c r="AU154" s="235" t="s">
        <v>89</v>
      </c>
      <c r="AV154" s="14" t="s">
        <v>143</v>
      </c>
      <c r="AW154" s="14" t="s">
        <v>34</v>
      </c>
      <c r="AX154" s="14" t="s">
        <v>87</v>
      </c>
      <c r="AY154" s="235" t="s">
        <v>144</v>
      </c>
    </row>
    <row r="155" spans="1:65" s="2" customFormat="1" ht="24.15" customHeight="1">
      <c r="A155" s="35"/>
      <c r="B155" s="36"/>
      <c r="C155" s="246" t="s">
        <v>183</v>
      </c>
      <c r="D155" s="246" t="s">
        <v>337</v>
      </c>
      <c r="E155" s="247" t="s">
        <v>647</v>
      </c>
      <c r="F155" s="248" t="s">
        <v>648</v>
      </c>
      <c r="G155" s="249" t="s">
        <v>333</v>
      </c>
      <c r="H155" s="250">
        <v>11</v>
      </c>
      <c r="I155" s="251"/>
      <c r="J155" s="252">
        <f>ROUND(I155*H155,2)</f>
        <v>0</v>
      </c>
      <c r="K155" s="248" t="s">
        <v>149</v>
      </c>
      <c r="L155" s="253"/>
      <c r="M155" s="254" t="s">
        <v>1</v>
      </c>
      <c r="N155" s="255" t="s">
        <v>45</v>
      </c>
      <c r="O155" s="72"/>
      <c r="P155" s="194">
        <f>O155*H155</f>
        <v>0</v>
      </c>
      <c r="Q155" s="194">
        <v>0.17</v>
      </c>
      <c r="R155" s="194">
        <f>Q155*H155</f>
        <v>1.87</v>
      </c>
      <c r="S155" s="194">
        <v>0</v>
      </c>
      <c r="T155" s="19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6" t="s">
        <v>183</v>
      </c>
      <c r="AT155" s="196" t="s">
        <v>337</v>
      </c>
      <c r="AU155" s="196" t="s">
        <v>89</v>
      </c>
      <c r="AY155" s="18" t="s">
        <v>144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18" t="s">
        <v>87</v>
      </c>
      <c r="BK155" s="197">
        <f>ROUND(I155*H155,2)</f>
        <v>0</v>
      </c>
      <c r="BL155" s="18" t="s">
        <v>143</v>
      </c>
      <c r="BM155" s="196" t="s">
        <v>649</v>
      </c>
    </row>
    <row r="156" spans="2:51" s="13" customFormat="1" ht="10.2">
      <c r="B156" s="214"/>
      <c r="C156" s="215"/>
      <c r="D156" s="198" t="s">
        <v>225</v>
      </c>
      <c r="E156" s="216" t="s">
        <v>1</v>
      </c>
      <c r="F156" s="217" t="s">
        <v>636</v>
      </c>
      <c r="G156" s="215"/>
      <c r="H156" s="218">
        <v>10</v>
      </c>
      <c r="I156" s="219"/>
      <c r="J156" s="215"/>
      <c r="K156" s="215"/>
      <c r="L156" s="220"/>
      <c r="M156" s="221"/>
      <c r="N156" s="222"/>
      <c r="O156" s="222"/>
      <c r="P156" s="222"/>
      <c r="Q156" s="222"/>
      <c r="R156" s="222"/>
      <c r="S156" s="222"/>
      <c r="T156" s="223"/>
      <c r="AT156" s="224" t="s">
        <v>225</v>
      </c>
      <c r="AU156" s="224" t="s">
        <v>89</v>
      </c>
      <c r="AV156" s="13" t="s">
        <v>89</v>
      </c>
      <c r="AW156" s="13" t="s">
        <v>34</v>
      </c>
      <c r="AX156" s="13" t="s">
        <v>80</v>
      </c>
      <c r="AY156" s="224" t="s">
        <v>144</v>
      </c>
    </row>
    <row r="157" spans="2:51" s="13" customFormat="1" ht="10.2">
      <c r="B157" s="214"/>
      <c r="C157" s="215"/>
      <c r="D157" s="198" t="s">
        <v>225</v>
      </c>
      <c r="E157" s="216" t="s">
        <v>1</v>
      </c>
      <c r="F157" s="217" t="s">
        <v>637</v>
      </c>
      <c r="G157" s="215"/>
      <c r="H157" s="218">
        <v>1</v>
      </c>
      <c r="I157" s="219"/>
      <c r="J157" s="215"/>
      <c r="K157" s="215"/>
      <c r="L157" s="220"/>
      <c r="M157" s="221"/>
      <c r="N157" s="222"/>
      <c r="O157" s="222"/>
      <c r="P157" s="222"/>
      <c r="Q157" s="222"/>
      <c r="R157" s="222"/>
      <c r="S157" s="222"/>
      <c r="T157" s="223"/>
      <c r="AT157" s="224" t="s">
        <v>225</v>
      </c>
      <c r="AU157" s="224" t="s">
        <v>89</v>
      </c>
      <c r="AV157" s="13" t="s">
        <v>89</v>
      </c>
      <c r="AW157" s="13" t="s">
        <v>34</v>
      </c>
      <c r="AX157" s="13" t="s">
        <v>80</v>
      </c>
      <c r="AY157" s="224" t="s">
        <v>144</v>
      </c>
    </row>
    <row r="158" spans="2:51" s="14" customFormat="1" ht="10.2">
      <c r="B158" s="225"/>
      <c r="C158" s="226"/>
      <c r="D158" s="198" t="s">
        <v>225</v>
      </c>
      <c r="E158" s="227" t="s">
        <v>1</v>
      </c>
      <c r="F158" s="228" t="s">
        <v>227</v>
      </c>
      <c r="G158" s="226"/>
      <c r="H158" s="229">
        <v>11</v>
      </c>
      <c r="I158" s="230"/>
      <c r="J158" s="226"/>
      <c r="K158" s="226"/>
      <c r="L158" s="231"/>
      <c r="M158" s="232"/>
      <c r="N158" s="233"/>
      <c r="O158" s="233"/>
      <c r="P158" s="233"/>
      <c r="Q158" s="233"/>
      <c r="R158" s="233"/>
      <c r="S158" s="233"/>
      <c r="T158" s="234"/>
      <c r="AT158" s="235" t="s">
        <v>225</v>
      </c>
      <c r="AU158" s="235" t="s">
        <v>89</v>
      </c>
      <c r="AV158" s="14" t="s">
        <v>143</v>
      </c>
      <c r="AW158" s="14" t="s">
        <v>34</v>
      </c>
      <c r="AX158" s="14" t="s">
        <v>87</v>
      </c>
      <c r="AY158" s="235" t="s">
        <v>144</v>
      </c>
    </row>
    <row r="159" spans="1:65" s="2" customFormat="1" ht="16.5" customHeight="1">
      <c r="A159" s="35"/>
      <c r="B159" s="36"/>
      <c r="C159" s="246" t="s">
        <v>188</v>
      </c>
      <c r="D159" s="246" t="s">
        <v>337</v>
      </c>
      <c r="E159" s="247" t="s">
        <v>650</v>
      </c>
      <c r="F159" s="248" t="s">
        <v>651</v>
      </c>
      <c r="G159" s="249" t="s">
        <v>333</v>
      </c>
      <c r="H159" s="250">
        <v>11</v>
      </c>
      <c r="I159" s="251"/>
      <c r="J159" s="252">
        <f>ROUND(I159*H159,2)</f>
        <v>0</v>
      </c>
      <c r="K159" s="248" t="s">
        <v>149</v>
      </c>
      <c r="L159" s="253"/>
      <c r="M159" s="254" t="s">
        <v>1</v>
      </c>
      <c r="N159" s="255" t="s">
        <v>45</v>
      </c>
      <c r="O159" s="72"/>
      <c r="P159" s="194">
        <f>O159*H159</f>
        <v>0</v>
      </c>
      <c r="Q159" s="194">
        <v>0.06</v>
      </c>
      <c r="R159" s="194">
        <f>Q159*H159</f>
        <v>0.6599999999999999</v>
      </c>
      <c r="S159" s="194">
        <v>0</v>
      </c>
      <c r="T159" s="19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6" t="s">
        <v>183</v>
      </c>
      <c r="AT159" s="196" t="s">
        <v>337</v>
      </c>
      <c r="AU159" s="196" t="s">
        <v>89</v>
      </c>
      <c r="AY159" s="18" t="s">
        <v>144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18" t="s">
        <v>87</v>
      </c>
      <c r="BK159" s="197">
        <f>ROUND(I159*H159,2)</f>
        <v>0</v>
      </c>
      <c r="BL159" s="18" t="s">
        <v>143</v>
      </c>
      <c r="BM159" s="196" t="s">
        <v>652</v>
      </c>
    </row>
    <row r="160" spans="2:51" s="13" customFormat="1" ht="10.2">
      <c r="B160" s="214"/>
      <c r="C160" s="215"/>
      <c r="D160" s="198" t="s">
        <v>225</v>
      </c>
      <c r="E160" s="216" t="s">
        <v>1</v>
      </c>
      <c r="F160" s="217" t="s">
        <v>636</v>
      </c>
      <c r="G160" s="215"/>
      <c r="H160" s="218">
        <v>10</v>
      </c>
      <c r="I160" s="219"/>
      <c r="J160" s="215"/>
      <c r="K160" s="215"/>
      <c r="L160" s="220"/>
      <c r="M160" s="221"/>
      <c r="N160" s="222"/>
      <c r="O160" s="222"/>
      <c r="P160" s="222"/>
      <c r="Q160" s="222"/>
      <c r="R160" s="222"/>
      <c r="S160" s="222"/>
      <c r="T160" s="223"/>
      <c r="AT160" s="224" t="s">
        <v>225</v>
      </c>
      <c r="AU160" s="224" t="s">
        <v>89</v>
      </c>
      <c r="AV160" s="13" t="s">
        <v>89</v>
      </c>
      <c r="AW160" s="13" t="s">
        <v>34</v>
      </c>
      <c r="AX160" s="13" t="s">
        <v>80</v>
      </c>
      <c r="AY160" s="224" t="s">
        <v>144</v>
      </c>
    </row>
    <row r="161" spans="2:51" s="13" customFormat="1" ht="10.2">
      <c r="B161" s="214"/>
      <c r="C161" s="215"/>
      <c r="D161" s="198" t="s">
        <v>225</v>
      </c>
      <c r="E161" s="216" t="s">
        <v>1</v>
      </c>
      <c r="F161" s="217" t="s">
        <v>637</v>
      </c>
      <c r="G161" s="215"/>
      <c r="H161" s="218">
        <v>1</v>
      </c>
      <c r="I161" s="219"/>
      <c r="J161" s="215"/>
      <c r="K161" s="215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225</v>
      </c>
      <c r="AU161" s="224" t="s">
        <v>89</v>
      </c>
      <c r="AV161" s="13" t="s">
        <v>89</v>
      </c>
      <c r="AW161" s="13" t="s">
        <v>34</v>
      </c>
      <c r="AX161" s="13" t="s">
        <v>80</v>
      </c>
      <c r="AY161" s="224" t="s">
        <v>144</v>
      </c>
    </row>
    <row r="162" spans="2:51" s="14" customFormat="1" ht="10.2">
      <c r="B162" s="225"/>
      <c r="C162" s="226"/>
      <c r="D162" s="198" t="s">
        <v>225</v>
      </c>
      <c r="E162" s="227" t="s">
        <v>1</v>
      </c>
      <c r="F162" s="228" t="s">
        <v>227</v>
      </c>
      <c r="G162" s="226"/>
      <c r="H162" s="229">
        <v>11</v>
      </c>
      <c r="I162" s="230"/>
      <c r="J162" s="226"/>
      <c r="K162" s="226"/>
      <c r="L162" s="231"/>
      <c r="M162" s="232"/>
      <c r="N162" s="233"/>
      <c r="O162" s="233"/>
      <c r="P162" s="233"/>
      <c r="Q162" s="233"/>
      <c r="R162" s="233"/>
      <c r="S162" s="233"/>
      <c r="T162" s="234"/>
      <c r="AT162" s="235" t="s">
        <v>225</v>
      </c>
      <c r="AU162" s="235" t="s">
        <v>89</v>
      </c>
      <c r="AV162" s="14" t="s">
        <v>143</v>
      </c>
      <c r="AW162" s="14" t="s">
        <v>34</v>
      </c>
      <c r="AX162" s="14" t="s">
        <v>87</v>
      </c>
      <c r="AY162" s="235" t="s">
        <v>144</v>
      </c>
    </row>
    <row r="163" spans="1:65" s="2" customFormat="1" ht="24.15" customHeight="1">
      <c r="A163" s="35"/>
      <c r="B163" s="36"/>
      <c r="C163" s="246" t="s">
        <v>193</v>
      </c>
      <c r="D163" s="246" t="s">
        <v>337</v>
      </c>
      <c r="E163" s="247" t="s">
        <v>653</v>
      </c>
      <c r="F163" s="248" t="s">
        <v>654</v>
      </c>
      <c r="G163" s="249" t="s">
        <v>333</v>
      </c>
      <c r="H163" s="250">
        <v>11</v>
      </c>
      <c r="I163" s="251"/>
      <c r="J163" s="252">
        <f>ROUND(I163*H163,2)</f>
        <v>0</v>
      </c>
      <c r="K163" s="248" t="s">
        <v>149</v>
      </c>
      <c r="L163" s="253"/>
      <c r="M163" s="254" t="s">
        <v>1</v>
      </c>
      <c r="N163" s="255" t="s">
        <v>45</v>
      </c>
      <c r="O163" s="72"/>
      <c r="P163" s="194">
        <f>O163*H163</f>
        <v>0</v>
      </c>
      <c r="Q163" s="194">
        <v>0.027</v>
      </c>
      <c r="R163" s="194">
        <f>Q163*H163</f>
        <v>0.297</v>
      </c>
      <c r="S163" s="194">
        <v>0</v>
      </c>
      <c r="T163" s="19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6" t="s">
        <v>183</v>
      </c>
      <c r="AT163" s="196" t="s">
        <v>337</v>
      </c>
      <c r="AU163" s="196" t="s">
        <v>89</v>
      </c>
      <c r="AY163" s="18" t="s">
        <v>144</v>
      </c>
      <c r="BE163" s="197">
        <f>IF(N163="základní",J163,0)</f>
        <v>0</v>
      </c>
      <c r="BF163" s="197">
        <f>IF(N163="snížená",J163,0)</f>
        <v>0</v>
      </c>
      <c r="BG163" s="197">
        <f>IF(N163="zákl. přenesená",J163,0)</f>
        <v>0</v>
      </c>
      <c r="BH163" s="197">
        <f>IF(N163="sníž. přenesená",J163,0)</f>
        <v>0</v>
      </c>
      <c r="BI163" s="197">
        <f>IF(N163="nulová",J163,0)</f>
        <v>0</v>
      </c>
      <c r="BJ163" s="18" t="s">
        <v>87</v>
      </c>
      <c r="BK163" s="197">
        <f>ROUND(I163*H163,2)</f>
        <v>0</v>
      </c>
      <c r="BL163" s="18" t="s">
        <v>143</v>
      </c>
      <c r="BM163" s="196" t="s">
        <v>655</v>
      </c>
    </row>
    <row r="164" spans="2:51" s="13" customFormat="1" ht="10.2">
      <c r="B164" s="214"/>
      <c r="C164" s="215"/>
      <c r="D164" s="198" t="s">
        <v>225</v>
      </c>
      <c r="E164" s="216" t="s">
        <v>1</v>
      </c>
      <c r="F164" s="217" t="s">
        <v>636</v>
      </c>
      <c r="G164" s="215"/>
      <c r="H164" s="218">
        <v>10</v>
      </c>
      <c r="I164" s="219"/>
      <c r="J164" s="215"/>
      <c r="K164" s="215"/>
      <c r="L164" s="220"/>
      <c r="M164" s="221"/>
      <c r="N164" s="222"/>
      <c r="O164" s="222"/>
      <c r="P164" s="222"/>
      <c r="Q164" s="222"/>
      <c r="R164" s="222"/>
      <c r="S164" s="222"/>
      <c r="T164" s="223"/>
      <c r="AT164" s="224" t="s">
        <v>225</v>
      </c>
      <c r="AU164" s="224" t="s">
        <v>89</v>
      </c>
      <c r="AV164" s="13" t="s">
        <v>89</v>
      </c>
      <c r="AW164" s="13" t="s">
        <v>34</v>
      </c>
      <c r="AX164" s="13" t="s">
        <v>80</v>
      </c>
      <c r="AY164" s="224" t="s">
        <v>144</v>
      </c>
    </row>
    <row r="165" spans="2:51" s="13" customFormat="1" ht="10.2">
      <c r="B165" s="214"/>
      <c r="C165" s="215"/>
      <c r="D165" s="198" t="s">
        <v>225</v>
      </c>
      <c r="E165" s="216" t="s">
        <v>1</v>
      </c>
      <c r="F165" s="217" t="s">
        <v>637</v>
      </c>
      <c r="G165" s="215"/>
      <c r="H165" s="218">
        <v>1</v>
      </c>
      <c r="I165" s="219"/>
      <c r="J165" s="215"/>
      <c r="K165" s="215"/>
      <c r="L165" s="220"/>
      <c r="M165" s="221"/>
      <c r="N165" s="222"/>
      <c r="O165" s="222"/>
      <c r="P165" s="222"/>
      <c r="Q165" s="222"/>
      <c r="R165" s="222"/>
      <c r="S165" s="222"/>
      <c r="T165" s="223"/>
      <c r="AT165" s="224" t="s">
        <v>225</v>
      </c>
      <c r="AU165" s="224" t="s">
        <v>89</v>
      </c>
      <c r="AV165" s="13" t="s">
        <v>89</v>
      </c>
      <c r="AW165" s="13" t="s">
        <v>34</v>
      </c>
      <c r="AX165" s="13" t="s">
        <v>80</v>
      </c>
      <c r="AY165" s="224" t="s">
        <v>144</v>
      </c>
    </row>
    <row r="166" spans="2:51" s="14" customFormat="1" ht="10.2">
      <c r="B166" s="225"/>
      <c r="C166" s="226"/>
      <c r="D166" s="198" t="s">
        <v>225</v>
      </c>
      <c r="E166" s="227" t="s">
        <v>1</v>
      </c>
      <c r="F166" s="228" t="s">
        <v>227</v>
      </c>
      <c r="G166" s="226"/>
      <c r="H166" s="229">
        <v>11</v>
      </c>
      <c r="I166" s="230"/>
      <c r="J166" s="226"/>
      <c r="K166" s="226"/>
      <c r="L166" s="231"/>
      <c r="M166" s="232"/>
      <c r="N166" s="233"/>
      <c r="O166" s="233"/>
      <c r="P166" s="233"/>
      <c r="Q166" s="233"/>
      <c r="R166" s="233"/>
      <c r="S166" s="233"/>
      <c r="T166" s="234"/>
      <c r="AT166" s="235" t="s">
        <v>225</v>
      </c>
      <c r="AU166" s="235" t="s">
        <v>89</v>
      </c>
      <c r="AV166" s="14" t="s">
        <v>143</v>
      </c>
      <c r="AW166" s="14" t="s">
        <v>34</v>
      </c>
      <c r="AX166" s="14" t="s">
        <v>87</v>
      </c>
      <c r="AY166" s="235" t="s">
        <v>144</v>
      </c>
    </row>
    <row r="167" spans="1:65" s="2" customFormat="1" ht="24.15" customHeight="1">
      <c r="A167" s="35"/>
      <c r="B167" s="36"/>
      <c r="C167" s="185" t="s">
        <v>198</v>
      </c>
      <c r="D167" s="185" t="s">
        <v>145</v>
      </c>
      <c r="E167" s="186" t="s">
        <v>656</v>
      </c>
      <c r="F167" s="187" t="s">
        <v>657</v>
      </c>
      <c r="G167" s="188" t="s">
        <v>333</v>
      </c>
      <c r="H167" s="189">
        <v>11</v>
      </c>
      <c r="I167" s="190"/>
      <c r="J167" s="191">
        <f>ROUND(I167*H167,2)</f>
        <v>0</v>
      </c>
      <c r="K167" s="187" t="s">
        <v>149</v>
      </c>
      <c r="L167" s="40"/>
      <c r="M167" s="192" t="s">
        <v>1</v>
      </c>
      <c r="N167" s="193" t="s">
        <v>45</v>
      </c>
      <c r="O167" s="72"/>
      <c r="P167" s="194">
        <f>O167*H167</f>
        <v>0</v>
      </c>
      <c r="Q167" s="194">
        <v>0.21734</v>
      </c>
      <c r="R167" s="194">
        <f>Q167*H167</f>
        <v>2.39074</v>
      </c>
      <c r="S167" s="194">
        <v>0</v>
      </c>
      <c r="T167" s="19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6" t="s">
        <v>143</v>
      </c>
      <c r="AT167" s="196" t="s">
        <v>145</v>
      </c>
      <c r="AU167" s="196" t="s">
        <v>89</v>
      </c>
      <c r="AY167" s="18" t="s">
        <v>144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18" t="s">
        <v>87</v>
      </c>
      <c r="BK167" s="197">
        <f>ROUND(I167*H167,2)</f>
        <v>0</v>
      </c>
      <c r="BL167" s="18" t="s">
        <v>143</v>
      </c>
      <c r="BM167" s="196" t="s">
        <v>658</v>
      </c>
    </row>
    <row r="168" spans="2:51" s="13" customFormat="1" ht="10.2">
      <c r="B168" s="214"/>
      <c r="C168" s="215"/>
      <c r="D168" s="198" t="s">
        <v>225</v>
      </c>
      <c r="E168" s="216" t="s">
        <v>1</v>
      </c>
      <c r="F168" s="217" t="s">
        <v>636</v>
      </c>
      <c r="G168" s="215"/>
      <c r="H168" s="218">
        <v>10</v>
      </c>
      <c r="I168" s="219"/>
      <c r="J168" s="215"/>
      <c r="K168" s="215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225</v>
      </c>
      <c r="AU168" s="224" t="s">
        <v>89</v>
      </c>
      <c r="AV168" s="13" t="s">
        <v>89</v>
      </c>
      <c r="AW168" s="13" t="s">
        <v>34</v>
      </c>
      <c r="AX168" s="13" t="s">
        <v>80</v>
      </c>
      <c r="AY168" s="224" t="s">
        <v>144</v>
      </c>
    </row>
    <row r="169" spans="2:51" s="13" customFormat="1" ht="10.2">
      <c r="B169" s="214"/>
      <c r="C169" s="215"/>
      <c r="D169" s="198" t="s">
        <v>225</v>
      </c>
      <c r="E169" s="216" t="s">
        <v>1</v>
      </c>
      <c r="F169" s="217" t="s">
        <v>637</v>
      </c>
      <c r="G169" s="215"/>
      <c r="H169" s="218">
        <v>1</v>
      </c>
      <c r="I169" s="219"/>
      <c r="J169" s="215"/>
      <c r="K169" s="215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225</v>
      </c>
      <c r="AU169" s="224" t="s">
        <v>89</v>
      </c>
      <c r="AV169" s="13" t="s">
        <v>89</v>
      </c>
      <c r="AW169" s="13" t="s">
        <v>34</v>
      </c>
      <c r="AX169" s="13" t="s">
        <v>80</v>
      </c>
      <c r="AY169" s="224" t="s">
        <v>144</v>
      </c>
    </row>
    <row r="170" spans="2:51" s="14" customFormat="1" ht="10.2">
      <c r="B170" s="225"/>
      <c r="C170" s="226"/>
      <c r="D170" s="198" t="s">
        <v>225</v>
      </c>
      <c r="E170" s="227" t="s">
        <v>1</v>
      </c>
      <c r="F170" s="228" t="s">
        <v>227</v>
      </c>
      <c r="G170" s="226"/>
      <c r="H170" s="229">
        <v>11</v>
      </c>
      <c r="I170" s="230"/>
      <c r="J170" s="226"/>
      <c r="K170" s="226"/>
      <c r="L170" s="231"/>
      <c r="M170" s="232"/>
      <c r="N170" s="233"/>
      <c r="O170" s="233"/>
      <c r="P170" s="233"/>
      <c r="Q170" s="233"/>
      <c r="R170" s="233"/>
      <c r="S170" s="233"/>
      <c r="T170" s="234"/>
      <c r="AT170" s="235" t="s">
        <v>225</v>
      </c>
      <c r="AU170" s="235" t="s">
        <v>89</v>
      </c>
      <c r="AV170" s="14" t="s">
        <v>143</v>
      </c>
      <c r="AW170" s="14" t="s">
        <v>34</v>
      </c>
      <c r="AX170" s="14" t="s">
        <v>87</v>
      </c>
      <c r="AY170" s="235" t="s">
        <v>144</v>
      </c>
    </row>
    <row r="171" spans="1:65" s="2" customFormat="1" ht="24.15" customHeight="1">
      <c r="A171" s="35"/>
      <c r="B171" s="36"/>
      <c r="C171" s="246" t="s">
        <v>205</v>
      </c>
      <c r="D171" s="246" t="s">
        <v>337</v>
      </c>
      <c r="E171" s="247" t="s">
        <v>659</v>
      </c>
      <c r="F171" s="248" t="s">
        <v>660</v>
      </c>
      <c r="G171" s="249" t="s">
        <v>333</v>
      </c>
      <c r="H171" s="250">
        <v>11</v>
      </c>
      <c r="I171" s="251"/>
      <c r="J171" s="252">
        <f>ROUND(I171*H171,2)</f>
        <v>0</v>
      </c>
      <c r="K171" s="248" t="s">
        <v>149</v>
      </c>
      <c r="L171" s="253"/>
      <c r="M171" s="254" t="s">
        <v>1</v>
      </c>
      <c r="N171" s="255" t="s">
        <v>45</v>
      </c>
      <c r="O171" s="72"/>
      <c r="P171" s="194">
        <f>O171*H171</f>
        <v>0</v>
      </c>
      <c r="Q171" s="194">
        <v>0.004</v>
      </c>
      <c r="R171" s="194">
        <f>Q171*H171</f>
        <v>0.044</v>
      </c>
      <c r="S171" s="194">
        <v>0</v>
      </c>
      <c r="T171" s="19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6" t="s">
        <v>183</v>
      </c>
      <c r="AT171" s="196" t="s">
        <v>337</v>
      </c>
      <c r="AU171" s="196" t="s">
        <v>89</v>
      </c>
      <c r="AY171" s="18" t="s">
        <v>144</v>
      </c>
      <c r="BE171" s="197">
        <f>IF(N171="základní",J171,0)</f>
        <v>0</v>
      </c>
      <c r="BF171" s="197">
        <f>IF(N171="snížená",J171,0)</f>
        <v>0</v>
      </c>
      <c r="BG171" s="197">
        <f>IF(N171="zákl. přenesená",J171,0)</f>
        <v>0</v>
      </c>
      <c r="BH171" s="197">
        <f>IF(N171="sníž. přenesená",J171,0)</f>
        <v>0</v>
      </c>
      <c r="BI171" s="197">
        <f>IF(N171="nulová",J171,0)</f>
        <v>0</v>
      </c>
      <c r="BJ171" s="18" t="s">
        <v>87</v>
      </c>
      <c r="BK171" s="197">
        <f>ROUND(I171*H171,2)</f>
        <v>0</v>
      </c>
      <c r="BL171" s="18" t="s">
        <v>143</v>
      </c>
      <c r="BM171" s="196" t="s">
        <v>661</v>
      </c>
    </row>
    <row r="172" spans="2:51" s="13" customFormat="1" ht="10.2">
      <c r="B172" s="214"/>
      <c r="C172" s="215"/>
      <c r="D172" s="198" t="s">
        <v>225</v>
      </c>
      <c r="E172" s="216" t="s">
        <v>1</v>
      </c>
      <c r="F172" s="217" t="s">
        <v>636</v>
      </c>
      <c r="G172" s="215"/>
      <c r="H172" s="218">
        <v>10</v>
      </c>
      <c r="I172" s="219"/>
      <c r="J172" s="215"/>
      <c r="K172" s="215"/>
      <c r="L172" s="220"/>
      <c r="M172" s="221"/>
      <c r="N172" s="222"/>
      <c r="O172" s="222"/>
      <c r="P172" s="222"/>
      <c r="Q172" s="222"/>
      <c r="R172" s="222"/>
      <c r="S172" s="222"/>
      <c r="T172" s="223"/>
      <c r="AT172" s="224" t="s">
        <v>225</v>
      </c>
      <c r="AU172" s="224" t="s">
        <v>89</v>
      </c>
      <c r="AV172" s="13" t="s">
        <v>89</v>
      </c>
      <c r="AW172" s="13" t="s">
        <v>34</v>
      </c>
      <c r="AX172" s="13" t="s">
        <v>80</v>
      </c>
      <c r="AY172" s="224" t="s">
        <v>144</v>
      </c>
    </row>
    <row r="173" spans="2:51" s="13" customFormat="1" ht="10.2">
      <c r="B173" s="214"/>
      <c r="C173" s="215"/>
      <c r="D173" s="198" t="s">
        <v>225</v>
      </c>
      <c r="E173" s="216" t="s">
        <v>1</v>
      </c>
      <c r="F173" s="217" t="s">
        <v>637</v>
      </c>
      <c r="G173" s="215"/>
      <c r="H173" s="218">
        <v>1</v>
      </c>
      <c r="I173" s="219"/>
      <c r="J173" s="215"/>
      <c r="K173" s="215"/>
      <c r="L173" s="220"/>
      <c r="M173" s="221"/>
      <c r="N173" s="222"/>
      <c r="O173" s="222"/>
      <c r="P173" s="222"/>
      <c r="Q173" s="222"/>
      <c r="R173" s="222"/>
      <c r="S173" s="222"/>
      <c r="T173" s="223"/>
      <c r="AT173" s="224" t="s">
        <v>225</v>
      </c>
      <c r="AU173" s="224" t="s">
        <v>89</v>
      </c>
      <c r="AV173" s="13" t="s">
        <v>89</v>
      </c>
      <c r="AW173" s="13" t="s">
        <v>34</v>
      </c>
      <c r="AX173" s="13" t="s">
        <v>80</v>
      </c>
      <c r="AY173" s="224" t="s">
        <v>144</v>
      </c>
    </row>
    <row r="174" spans="2:51" s="14" customFormat="1" ht="10.2">
      <c r="B174" s="225"/>
      <c r="C174" s="226"/>
      <c r="D174" s="198" t="s">
        <v>225</v>
      </c>
      <c r="E174" s="227" t="s">
        <v>1</v>
      </c>
      <c r="F174" s="228" t="s">
        <v>227</v>
      </c>
      <c r="G174" s="226"/>
      <c r="H174" s="229">
        <v>11</v>
      </c>
      <c r="I174" s="230"/>
      <c r="J174" s="226"/>
      <c r="K174" s="226"/>
      <c r="L174" s="231"/>
      <c r="M174" s="232"/>
      <c r="N174" s="233"/>
      <c r="O174" s="233"/>
      <c r="P174" s="233"/>
      <c r="Q174" s="233"/>
      <c r="R174" s="233"/>
      <c r="S174" s="233"/>
      <c r="T174" s="234"/>
      <c r="AT174" s="235" t="s">
        <v>225</v>
      </c>
      <c r="AU174" s="235" t="s">
        <v>89</v>
      </c>
      <c r="AV174" s="14" t="s">
        <v>143</v>
      </c>
      <c r="AW174" s="14" t="s">
        <v>34</v>
      </c>
      <c r="AX174" s="14" t="s">
        <v>87</v>
      </c>
      <c r="AY174" s="235" t="s">
        <v>144</v>
      </c>
    </row>
    <row r="175" spans="1:65" s="2" customFormat="1" ht="24.15" customHeight="1">
      <c r="A175" s="35"/>
      <c r="B175" s="36"/>
      <c r="C175" s="246" t="s">
        <v>280</v>
      </c>
      <c r="D175" s="246" t="s">
        <v>337</v>
      </c>
      <c r="E175" s="247" t="s">
        <v>662</v>
      </c>
      <c r="F175" s="248" t="s">
        <v>663</v>
      </c>
      <c r="G175" s="249" t="s">
        <v>333</v>
      </c>
      <c r="H175" s="250">
        <v>10</v>
      </c>
      <c r="I175" s="251"/>
      <c r="J175" s="252">
        <f>ROUND(I175*H175,2)</f>
        <v>0</v>
      </c>
      <c r="K175" s="248" t="s">
        <v>399</v>
      </c>
      <c r="L175" s="253"/>
      <c r="M175" s="254" t="s">
        <v>1</v>
      </c>
      <c r="N175" s="255" t="s">
        <v>45</v>
      </c>
      <c r="O175" s="72"/>
      <c r="P175" s="194">
        <f>O175*H175</f>
        <v>0</v>
      </c>
      <c r="Q175" s="194">
        <v>0.064</v>
      </c>
      <c r="R175" s="194">
        <f>Q175*H175</f>
        <v>0.64</v>
      </c>
      <c r="S175" s="194">
        <v>0</v>
      </c>
      <c r="T175" s="19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6" t="s">
        <v>183</v>
      </c>
      <c r="AT175" s="196" t="s">
        <v>337</v>
      </c>
      <c r="AU175" s="196" t="s">
        <v>89</v>
      </c>
      <c r="AY175" s="18" t="s">
        <v>144</v>
      </c>
      <c r="BE175" s="197">
        <f>IF(N175="základní",J175,0)</f>
        <v>0</v>
      </c>
      <c r="BF175" s="197">
        <f>IF(N175="snížená",J175,0)</f>
        <v>0</v>
      </c>
      <c r="BG175" s="197">
        <f>IF(N175="zákl. přenesená",J175,0)</f>
        <v>0</v>
      </c>
      <c r="BH175" s="197">
        <f>IF(N175="sníž. přenesená",J175,0)</f>
        <v>0</v>
      </c>
      <c r="BI175" s="197">
        <f>IF(N175="nulová",J175,0)</f>
        <v>0</v>
      </c>
      <c r="BJ175" s="18" t="s">
        <v>87</v>
      </c>
      <c r="BK175" s="197">
        <f>ROUND(I175*H175,2)</f>
        <v>0</v>
      </c>
      <c r="BL175" s="18" t="s">
        <v>143</v>
      </c>
      <c r="BM175" s="196" t="s">
        <v>664</v>
      </c>
    </row>
    <row r="176" spans="2:51" s="13" customFormat="1" ht="10.2">
      <c r="B176" s="214"/>
      <c r="C176" s="215"/>
      <c r="D176" s="198" t="s">
        <v>225</v>
      </c>
      <c r="E176" s="216" t="s">
        <v>1</v>
      </c>
      <c r="F176" s="217" t="s">
        <v>636</v>
      </c>
      <c r="G176" s="215"/>
      <c r="H176" s="218">
        <v>10</v>
      </c>
      <c r="I176" s="219"/>
      <c r="J176" s="215"/>
      <c r="K176" s="215"/>
      <c r="L176" s="220"/>
      <c r="M176" s="221"/>
      <c r="N176" s="222"/>
      <c r="O176" s="222"/>
      <c r="P176" s="222"/>
      <c r="Q176" s="222"/>
      <c r="R176" s="222"/>
      <c r="S176" s="222"/>
      <c r="T176" s="223"/>
      <c r="AT176" s="224" t="s">
        <v>225</v>
      </c>
      <c r="AU176" s="224" t="s">
        <v>89</v>
      </c>
      <c r="AV176" s="13" t="s">
        <v>89</v>
      </c>
      <c r="AW176" s="13" t="s">
        <v>34</v>
      </c>
      <c r="AX176" s="13" t="s">
        <v>80</v>
      </c>
      <c r="AY176" s="224" t="s">
        <v>144</v>
      </c>
    </row>
    <row r="177" spans="2:51" s="14" customFormat="1" ht="10.2">
      <c r="B177" s="225"/>
      <c r="C177" s="226"/>
      <c r="D177" s="198" t="s">
        <v>225</v>
      </c>
      <c r="E177" s="227" t="s">
        <v>1</v>
      </c>
      <c r="F177" s="228" t="s">
        <v>227</v>
      </c>
      <c r="G177" s="226"/>
      <c r="H177" s="229">
        <v>10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AT177" s="235" t="s">
        <v>225</v>
      </c>
      <c r="AU177" s="235" t="s">
        <v>89</v>
      </c>
      <c r="AV177" s="14" t="s">
        <v>143</v>
      </c>
      <c r="AW177" s="14" t="s">
        <v>34</v>
      </c>
      <c r="AX177" s="14" t="s">
        <v>87</v>
      </c>
      <c r="AY177" s="235" t="s">
        <v>144</v>
      </c>
    </row>
    <row r="178" spans="1:65" s="2" customFormat="1" ht="24.15" customHeight="1">
      <c r="A178" s="35"/>
      <c r="B178" s="36"/>
      <c r="C178" s="246" t="s">
        <v>285</v>
      </c>
      <c r="D178" s="246" t="s">
        <v>337</v>
      </c>
      <c r="E178" s="247" t="s">
        <v>665</v>
      </c>
      <c r="F178" s="248" t="s">
        <v>666</v>
      </c>
      <c r="G178" s="249" t="s">
        <v>333</v>
      </c>
      <c r="H178" s="250">
        <v>1</v>
      </c>
      <c r="I178" s="251"/>
      <c r="J178" s="252">
        <f>ROUND(I178*H178,2)</f>
        <v>0</v>
      </c>
      <c r="K178" s="248" t="s">
        <v>399</v>
      </c>
      <c r="L178" s="253"/>
      <c r="M178" s="254" t="s">
        <v>1</v>
      </c>
      <c r="N178" s="255" t="s">
        <v>45</v>
      </c>
      <c r="O178" s="72"/>
      <c r="P178" s="194">
        <f>O178*H178</f>
        <v>0</v>
      </c>
      <c r="Q178" s="194">
        <v>0.157</v>
      </c>
      <c r="R178" s="194">
        <f>Q178*H178</f>
        <v>0.157</v>
      </c>
      <c r="S178" s="194">
        <v>0</v>
      </c>
      <c r="T178" s="195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6" t="s">
        <v>183</v>
      </c>
      <c r="AT178" s="196" t="s">
        <v>337</v>
      </c>
      <c r="AU178" s="196" t="s">
        <v>89</v>
      </c>
      <c r="AY178" s="18" t="s">
        <v>144</v>
      </c>
      <c r="BE178" s="197">
        <f>IF(N178="základní",J178,0)</f>
        <v>0</v>
      </c>
      <c r="BF178" s="197">
        <f>IF(N178="snížená",J178,0)</f>
        <v>0</v>
      </c>
      <c r="BG178" s="197">
        <f>IF(N178="zákl. přenesená",J178,0)</f>
        <v>0</v>
      </c>
      <c r="BH178" s="197">
        <f>IF(N178="sníž. přenesená",J178,0)</f>
        <v>0</v>
      </c>
      <c r="BI178" s="197">
        <f>IF(N178="nulová",J178,0)</f>
        <v>0</v>
      </c>
      <c r="BJ178" s="18" t="s">
        <v>87</v>
      </c>
      <c r="BK178" s="197">
        <f>ROUND(I178*H178,2)</f>
        <v>0</v>
      </c>
      <c r="BL178" s="18" t="s">
        <v>143</v>
      </c>
      <c r="BM178" s="196" t="s">
        <v>667</v>
      </c>
    </row>
    <row r="179" spans="2:51" s="13" customFormat="1" ht="10.2">
      <c r="B179" s="214"/>
      <c r="C179" s="215"/>
      <c r="D179" s="198" t="s">
        <v>225</v>
      </c>
      <c r="E179" s="216" t="s">
        <v>1</v>
      </c>
      <c r="F179" s="217" t="s">
        <v>637</v>
      </c>
      <c r="G179" s="215"/>
      <c r="H179" s="218">
        <v>1</v>
      </c>
      <c r="I179" s="219"/>
      <c r="J179" s="215"/>
      <c r="K179" s="215"/>
      <c r="L179" s="220"/>
      <c r="M179" s="221"/>
      <c r="N179" s="222"/>
      <c r="O179" s="222"/>
      <c r="P179" s="222"/>
      <c r="Q179" s="222"/>
      <c r="R179" s="222"/>
      <c r="S179" s="222"/>
      <c r="T179" s="223"/>
      <c r="AT179" s="224" t="s">
        <v>225</v>
      </c>
      <c r="AU179" s="224" t="s">
        <v>89</v>
      </c>
      <c r="AV179" s="13" t="s">
        <v>89</v>
      </c>
      <c r="AW179" s="13" t="s">
        <v>34</v>
      </c>
      <c r="AX179" s="13" t="s">
        <v>80</v>
      </c>
      <c r="AY179" s="224" t="s">
        <v>144</v>
      </c>
    </row>
    <row r="180" spans="2:51" s="14" customFormat="1" ht="10.2">
      <c r="B180" s="225"/>
      <c r="C180" s="226"/>
      <c r="D180" s="198" t="s">
        <v>225</v>
      </c>
      <c r="E180" s="227" t="s">
        <v>1</v>
      </c>
      <c r="F180" s="228" t="s">
        <v>227</v>
      </c>
      <c r="G180" s="226"/>
      <c r="H180" s="229">
        <v>1</v>
      </c>
      <c r="I180" s="230"/>
      <c r="J180" s="226"/>
      <c r="K180" s="226"/>
      <c r="L180" s="231"/>
      <c r="M180" s="232"/>
      <c r="N180" s="233"/>
      <c r="O180" s="233"/>
      <c r="P180" s="233"/>
      <c r="Q180" s="233"/>
      <c r="R180" s="233"/>
      <c r="S180" s="233"/>
      <c r="T180" s="234"/>
      <c r="AT180" s="235" t="s">
        <v>225</v>
      </c>
      <c r="AU180" s="235" t="s">
        <v>89</v>
      </c>
      <c r="AV180" s="14" t="s">
        <v>143</v>
      </c>
      <c r="AW180" s="14" t="s">
        <v>34</v>
      </c>
      <c r="AX180" s="14" t="s">
        <v>87</v>
      </c>
      <c r="AY180" s="235" t="s">
        <v>144</v>
      </c>
    </row>
    <row r="181" spans="1:65" s="2" customFormat="1" ht="16.5" customHeight="1">
      <c r="A181" s="35"/>
      <c r="B181" s="36"/>
      <c r="C181" s="185" t="s">
        <v>8</v>
      </c>
      <c r="D181" s="185" t="s">
        <v>145</v>
      </c>
      <c r="E181" s="186" t="s">
        <v>668</v>
      </c>
      <c r="F181" s="187" t="s">
        <v>669</v>
      </c>
      <c r="G181" s="188" t="s">
        <v>333</v>
      </c>
      <c r="H181" s="189">
        <v>11</v>
      </c>
      <c r="I181" s="190"/>
      <c r="J181" s="191">
        <f>ROUND(I181*H181,2)</f>
        <v>0</v>
      </c>
      <c r="K181" s="187" t="s">
        <v>399</v>
      </c>
      <c r="L181" s="40"/>
      <c r="M181" s="192" t="s">
        <v>1</v>
      </c>
      <c r="N181" s="193" t="s">
        <v>45</v>
      </c>
      <c r="O181" s="72"/>
      <c r="P181" s="194">
        <f>O181*H181</f>
        <v>0</v>
      </c>
      <c r="Q181" s="194">
        <v>0</v>
      </c>
      <c r="R181" s="194">
        <f>Q181*H181</f>
        <v>0</v>
      </c>
      <c r="S181" s="194">
        <v>0</v>
      </c>
      <c r="T181" s="195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6" t="s">
        <v>143</v>
      </c>
      <c r="AT181" s="196" t="s">
        <v>145</v>
      </c>
      <c r="AU181" s="196" t="s">
        <v>89</v>
      </c>
      <c r="AY181" s="18" t="s">
        <v>144</v>
      </c>
      <c r="BE181" s="197">
        <f>IF(N181="základní",J181,0)</f>
        <v>0</v>
      </c>
      <c r="BF181" s="197">
        <f>IF(N181="snížená",J181,0)</f>
        <v>0</v>
      </c>
      <c r="BG181" s="197">
        <f>IF(N181="zákl. přenesená",J181,0)</f>
        <v>0</v>
      </c>
      <c r="BH181" s="197">
        <f>IF(N181="sníž. přenesená",J181,0)</f>
        <v>0</v>
      </c>
      <c r="BI181" s="197">
        <f>IF(N181="nulová",J181,0)</f>
        <v>0</v>
      </c>
      <c r="BJ181" s="18" t="s">
        <v>87</v>
      </c>
      <c r="BK181" s="197">
        <f>ROUND(I181*H181,2)</f>
        <v>0</v>
      </c>
      <c r="BL181" s="18" t="s">
        <v>143</v>
      </c>
      <c r="BM181" s="196" t="s">
        <v>670</v>
      </c>
    </row>
    <row r="182" spans="2:51" s="15" customFormat="1" ht="20.4">
      <c r="B182" s="236"/>
      <c r="C182" s="237"/>
      <c r="D182" s="198" t="s">
        <v>225</v>
      </c>
      <c r="E182" s="238" t="s">
        <v>1</v>
      </c>
      <c r="F182" s="239" t="s">
        <v>671</v>
      </c>
      <c r="G182" s="237"/>
      <c r="H182" s="238" t="s">
        <v>1</v>
      </c>
      <c r="I182" s="240"/>
      <c r="J182" s="237"/>
      <c r="K182" s="237"/>
      <c r="L182" s="241"/>
      <c r="M182" s="242"/>
      <c r="N182" s="243"/>
      <c r="O182" s="243"/>
      <c r="P182" s="243"/>
      <c r="Q182" s="243"/>
      <c r="R182" s="243"/>
      <c r="S182" s="243"/>
      <c r="T182" s="244"/>
      <c r="AT182" s="245" t="s">
        <v>225</v>
      </c>
      <c r="AU182" s="245" t="s">
        <v>89</v>
      </c>
      <c r="AV182" s="15" t="s">
        <v>87</v>
      </c>
      <c r="AW182" s="15" t="s">
        <v>34</v>
      </c>
      <c r="AX182" s="15" t="s">
        <v>80</v>
      </c>
      <c r="AY182" s="245" t="s">
        <v>144</v>
      </c>
    </row>
    <row r="183" spans="2:51" s="13" customFormat="1" ht="10.2">
      <c r="B183" s="214"/>
      <c r="C183" s="215"/>
      <c r="D183" s="198" t="s">
        <v>225</v>
      </c>
      <c r="E183" s="216" t="s">
        <v>1</v>
      </c>
      <c r="F183" s="217" t="s">
        <v>672</v>
      </c>
      <c r="G183" s="215"/>
      <c r="H183" s="218">
        <v>11</v>
      </c>
      <c r="I183" s="219"/>
      <c r="J183" s="215"/>
      <c r="K183" s="215"/>
      <c r="L183" s="220"/>
      <c r="M183" s="221"/>
      <c r="N183" s="222"/>
      <c r="O183" s="222"/>
      <c r="P183" s="222"/>
      <c r="Q183" s="222"/>
      <c r="R183" s="222"/>
      <c r="S183" s="222"/>
      <c r="T183" s="223"/>
      <c r="AT183" s="224" t="s">
        <v>225</v>
      </c>
      <c r="AU183" s="224" t="s">
        <v>89</v>
      </c>
      <c r="AV183" s="13" t="s">
        <v>89</v>
      </c>
      <c r="AW183" s="13" t="s">
        <v>34</v>
      </c>
      <c r="AX183" s="13" t="s">
        <v>80</v>
      </c>
      <c r="AY183" s="224" t="s">
        <v>144</v>
      </c>
    </row>
    <row r="184" spans="2:51" s="14" customFormat="1" ht="10.2">
      <c r="B184" s="225"/>
      <c r="C184" s="226"/>
      <c r="D184" s="198" t="s">
        <v>225</v>
      </c>
      <c r="E184" s="227" t="s">
        <v>1</v>
      </c>
      <c r="F184" s="228" t="s">
        <v>227</v>
      </c>
      <c r="G184" s="226"/>
      <c r="H184" s="229">
        <v>11</v>
      </c>
      <c r="I184" s="230"/>
      <c r="J184" s="226"/>
      <c r="K184" s="226"/>
      <c r="L184" s="231"/>
      <c r="M184" s="232"/>
      <c r="N184" s="233"/>
      <c r="O184" s="233"/>
      <c r="P184" s="233"/>
      <c r="Q184" s="233"/>
      <c r="R184" s="233"/>
      <c r="S184" s="233"/>
      <c r="T184" s="234"/>
      <c r="AT184" s="235" t="s">
        <v>225</v>
      </c>
      <c r="AU184" s="235" t="s">
        <v>89</v>
      </c>
      <c r="AV184" s="14" t="s">
        <v>143</v>
      </c>
      <c r="AW184" s="14" t="s">
        <v>34</v>
      </c>
      <c r="AX184" s="14" t="s">
        <v>87</v>
      </c>
      <c r="AY184" s="235" t="s">
        <v>144</v>
      </c>
    </row>
    <row r="185" spans="2:63" s="11" customFormat="1" ht="22.8" customHeight="1">
      <c r="B185" s="171"/>
      <c r="C185" s="172"/>
      <c r="D185" s="173" t="s">
        <v>79</v>
      </c>
      <c r="E185" s="212" t="s">
        <v>188</v>
      </c>
      <c r="F185" s="212" t="s">
        <v>417</v>
      </c>
      <c r="G185" s="172"/>
      <c r="H185" s="172"/>
      <c r="I185" s="175"/>
      <c r="J185" s="213">
        <f>BK185</f>
        <v>0</v>
      </c>
      <c r="K185" s="172"/>
      <c r="L185" s="177"/>
      <c r="M185" s="178"/>
      <c r="N185" s="179"/>
      <c r="O185" s="179"/>
      <c r="P185" s="180">
        <f>P186</f>
        <v>0</v>
      </c>
      <c r="Q185" s="179"/>
      <c r="R185" s="180">
        <f>R186</f>
        <v>0</v>
      </c>
      <c r="S185" s="179"/>
      <c r="T185" s="181">
        <f>T186</f>
        <v>0</v>
      </c>
      <c r="AR185" s="182" t="s">
        <v>87</v>
      </c>
      <c r="AT185" s="183" t="s">
        <v>79</v>
      </c>
      <c r="AU185" s="183" t="s">
        <v>87</v>
      </c>
      <c r="AY185" s="182" t="s">
        <v>144</v>
      </c>
      <c r="BK185" s="184">
        <f>BK186</f>
        <v>0</v>
      </c>
    </row>
    <row r="186" spans="1:65" s="2" customFormat="1" ht="21.75" customHeight="1">
      <c r="A186" s="35"/>
      <c r="B186" s="36"/>
      <c r="C186" s="185" t="s">
        <v>295</v>
      </c>
      <c r="D186" s="185" t="s">
        <v>145</v>
      </c>
      <c r="E186" s="186" t="s">
        <v>673</v>
      </c>
      <c r="F186" s="187" t="s">
        <v>674</v>
      </c>
      <c r="G186" s="188" t="s">
        <v>148</v>
      </c>
      <c r="H186" s="189">
        <v>1</v>
      </c>
      <c r="I186" s="190"/>
      <c r="J186" s="191">
        <f>ROUND(I186*H186,2)</f>
        <v>0</v>
      </c>
      <c r="K186" s="187" t="s">
        <v>399</v>
      </c>
      <c r="L186" s="40"/>
      <c r="M186" s="192" t="s">
        <v>1</v>
      </c>
      <c r="N186" s="193" t="s">
        <v>45</v>
      </c>
      <c r="O186" s="72"/>
      <c r="P186" s="194">
        <f>O186*H186</f>
        <v>0</v>
      </c>
      <c r="Q186" s="194">
        <v>0</v>
      </c>
      <c r="R186" s="194">
        <f>Q186*H186</f>
        <v>0</v>
      </c>
      <c r="S186" s="194">
        <v>0</v>
      </c>
      <c r="T186" s="195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6" t="s">
        <v>143</v>
      </c>
      <c r="AT186" s="196" t="s">
        <v>145</v>
      </c>
      <c r="AU186" s="196" t="s">
        <v>89</v>
      </c>
      <c r="AY186" s="18" t="s">
        <v>144</v>
      </c>
      <c r="BE186" s="197">
        <f>IF(N186="základní",J186,0)</f>
        <v>0</v>
      </c>
      <c r="BF186" s="197">
        <f>IF(N186="snížená",J186,0)</f>
        <v>0</v>
      </c>
      <c r="BG186" s="197">
        <f>IF(N186="zákl. přenesená",J186,0)</f>
        <v>0</v>
      </c>
      <c r="BH186" s="197">
        <f>IF(N186="sníž. přenesená",J186,0)</f>
        <v>0</v>
      </c>
      <c r="BI186" s="197">
        <f>IF(N186="nulová",J186,0)</f>
        <v>0</v>
      </c>
      <c r="BJ186" s="18" t="s">
        <v>87</v>
      </c>
      <c r="BK186" s="197">
        <f>ROUND(I186*H186,2)</f>
        <v>0</v>
      </c>
      <c r="BL186" s="18" t="s">
        <v>143</v>
      </c>
      <c r="BM186" s="196" t="s">
        <v>675</v>
      </c>
    </row>
    <row r="187" spans="2:63" s="11" customFormat="1" ht="22.8" customHeight="1">
      <c r="B187" s="171"/>
      <c r="C187" s="172"/>
      <c r="D187" s="173" t="s">
        <v>79</v>
      </c>
      <c r="E187" s="212" t="s">
        <v>479</v>
      </c>
      <c r="F187" s="212" t="s">
        <v>480</v>
      </c>
      <c r="G187" s="172"/>
      <c r="H187" s="172"/>
      <c r="I187" s="175"/>
      <c r="J187" s="213">
        <f>BK187</f>
        <v>0</v>
      </c>
      <c r="K187" s="172"/>
      <c r="L187" s="177"/>
      <c r="M187" s="178"/>
      <c r="N187" s="179"/>
      <c r="O187" s="179"/>
      <c r="P187" s="180">
        <f>SUM(P188:P197)</f>
        <v>0</v>
      </c>
      <c r="Q187" s="179"/>
      <c r="R187" s="180">
        <f>SUM(R188:R197)</f>
        <v>0</v>
      </c>
      <c r="S187" s="179"/>
      <c r="T187" s="181">
        <f>SUM(T188:T197)</f>
        <v>0</v>
      </c>
      <c r="AR187" s="182" t="s">
        <v>87</v>
      </c>
      <c r="AT187" s="183" t="s">
        <v>79</v>
      </c>
      <c r="AU187" s="183" t="s">
        <v>87</v>
      </c>
      <c r="AY187" s="182" t="s">
        <v>144</v>
      </c>
      <c r="BK187" s="184">
        <f>SUM(BK188:BK197)</f>
        <v>0</v>
      </c>
    </row>
    <row r="188" spans="1:65" s="2" customFormat="1" ht="21.75" customHeight="1">
      <c r="A188" s="35"/>
      <c r="B188" s="36"/>
      <c r="C188" s="185" t="s">
        <v>301</v>
      </c>
      <c r="D188" s="185" t="s">
        <v>145</v>
      </c>
      <c r="E188" s="186" t="s">
        <v>494</v>
      </c>
      <c r="F188" s="187" t="s">
        <v>495</v>
      </c>
      <c r="G188" s="188" t="s">
        <v>298</v>
      </c>
      <c r="H188" s="189">
        <v>2.8</v>
      </c>
      <c r="I188" s="190"/>
      <c r="J188" s="191">
        <f>ROUND(I188*H188,2)</f>
        <v>0</v>
      </c>
      <c r="K188" s="187" t="s">
        <v>149</v>
      </c>
      <c r="L188" s="40"/>
      <c r="M188" s="192" t="s">
        <v>1</v>
      </c>
      <c r="N188" s="193" t="s">
        <v>45</v>
      </c>
      <c r="O188" s="72"/>
      <c r="P188" s="194">
        <f>O188*H188</f>
        <v>0</v>
      </c>
      <c r="Q188" s="194">
        <v>0</v>
      </c>
      <c r="R188" s="194">
        <f>Q188*H188</f>
        <v>0</v>
      </c>
      <c r="S188" s="194">
        <v>0</v>
      </c>
      <c r="T188" s="195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6" t="s">
        <v>143</v>
      </c>
      <c r="AT188" s="196" t="s">
        <v>145</v>
      </c>
      <c r="AU188" s="196" t="s">
        <v>89</v>
      </c>
      <c r="AY188" s="18" t="s">
        <v>144</v>
      </c>
      <c r="BE188" s="197">
        <f>IF(N188="základní",J188,0)</f>
        <v>0</v>
      </c>
      <c r="BF188" s="197">
        <f>IF(N188="snížená",J188,0)</f>
        <v>0</v>
      </c>
      <c r="BG188" s="197">
        <f>IF(N188="zákl. přenesená",J188,0)</f>
        <v>0</v>
      </c>
      <c r="BH188" s="197">
        <f>IF(N188="sníž. přenesená",J188,0)</f>
        <v>0</v>
      </c>
      <c r="BI188" s="197">
        <f>IF(N188="nulová",J188,0)</f>
        <v>0</v>
      </c>
      <c r="BJ188" s="18" t="s">
        <v>87</v>
      </c>
      <c r="BK188" s="197">
        <f>ROUND(I188*H188,2)</f>
        <v>0</v>
      </c>
      <c r="BL188" s="18" t="s">
        <v>143</v>
      </c>
      <c r="BM188" s="196" t="s">
        <v>676</v>
      </c>
    </row>
    <row r="189" spans="2:51" s="13" customFormat="1" ht="10.2">
      <c r="B189" s="214"/>
      <c r="C189" s="215"/>
      <c r="D189" s="198" t="s">
        <v>225</v>
      </c>
      <c r="E189" s="216" t="s">
        <v>1</v>
      </c>
      <c r="F189" s="217" t="s">
        <v>631</v>
      </c>
      <c r="G189" s="215"/>
      <c r="H189" s="218">
        <v>2.8</v>
      </c>
      <c r="I189" s="219"/>
      <c r="J189" s="215"/>
      <c r="K189" s="215"/>
      <c r="L189" s="220"/>
      <c r="M189" s="221"/>
      <c r="N189" s="222"/>
      <c r="O189" s="222"/>
      <c r="P189" s="222"/>
      <c r="Q189" s="222"/>
      <c r="R189" s="222"/>
      <c r="S189" s="222"/>
      <c r="T189" s="223"/>
      <c r="AT189" s="224" t="s">
        <v>225</v>
      </c>
      <c r="AU189" s="224" t="s">
        <v>89</v>
      </c>
      <c r="AV189" s="13" t="s">
        <v>89</v>
      </c>
      <c r="AW189" s="13" t="s">
        <v>34</v>
      </c>
      <c r="AX189" s="13" t="s">
        <v>80</v>
      </c>
      <c r="AY189" s="224" t="s">
        <v>144</v>
      </c>
    </row>
    <row r="190" spans="2:51" s="14" customFormat="1" ht="10.2">
      <c r="B190" s="225"/>
      <c r="C190" s="226"/>
      <c r="D190" s="198" t="s">
        <v>225</v>
      </c>
      <c r="E190" s="227" t="s">
        <v>1</v>
      </c>
      <c r="F190" s="228" t="s">
        <v>227</v>
      </c>
      <c r="G190" s="226"/>
      <c r="H190" s="229">
        <v>2.8</v>
      </c>
      <c r="I190" s="230"/>
      <c r="J190" s="226"/>
      <c r="K190" s="226"/>
      <c r="L190" s="231"/>
      <c r="M190" s="232"/>
      <c r="N190" s="233"/>
      <c r="O190" s="233"/>
      <c r="P190" s="233"/>
      <c r="Q190" s="233"/>
      <c r="R190" s="233"/>
      <c r="S190" s="233"/>
      <c r="T190" s="234"/>
      <c r="AT190" s="235" t="s">
        <v>225</v>
      </c>
      <c r="AU190" s="235" t="s">
        <v>89</v>
      </c>
      <c r="AV190" s="14" t="s">
        <v>143</v>
      </c>
      <c r="AW190" s="14" t="s">
        <v>34</v>
      </c>
      <c r="AX190" s="14" t="s">
        <v>87</v>
      </c>
      <c r="AY190" s="235" t="s">
        <v>144</v>
      </c>
    </row>
    <row r="191" spans="1:65" s="2" customFormat="1" ht="24.15" customHeight="1">
      <c r="A191" s="35"/>
      <c r="B191" s="36"/>
      <c r="C191" s="185" t="s">
        <v>306</v>
      </c>
      <c r="D191" s="185" t="s">
        <v>145</v>
      </c>
      <c r="E191" s="186" t="s">
        <v>504</v>
      </c>
      <c r="F191" s="187" t="s">
        <v>505</v>
      </c>
      <c r="G191" s="188" t="s">
        <v>298</v>
      </c>
      <c r="H191" s="189">
        <v>39.2</v>
      </c>
      <c r="I191" s="190"/>
      <c r="J191" s="191">
        <f>ROUND(I191*H191,2)</f>
        <v>0</v>
      </c>
      <c r="K191" s="187" t="s">
        <v>149</v>
      </c>
      <c r="L191" s="40"/>
      <c r="M191" s="192" t="s">
        <v>1</v>
      </c>
      <c r="N191" s="193" t="s">
        <v>45</v>
      </c>
      <c r="O191" s="72"/>
      <c r="P191" s="194">
        <f>O191*H191</f>
        <v>0</v>
      </c>
      <c r="Q191" s="194">
        <v>0</v>
      </c>
      <c r="R191" s="194">
        <f>Q191*H191</f>
        <v>0</v>
      </c>
      <c r="S191" s="194">
        <v>0</v>
      </c>
      <c r="T191" s="195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6" t="s">
        <v>143</v>
      </c>
      <c r="AT191" s="196" t="s">
        <v>145</v>
      </c>
      <c r="AU191" s="196" t="s">
        <v>89</v>
      </c>
      <c r="AY191" s="18" t="s">
        <v>144</v>
      </c>
      <c r="BE191" s="197">
        <f>IF(N191="základní",J191,0)</f>
        <v>0</v>
      </c>
      <c r="BF191" s="197">
        <f>IF(N191="snížená",J191,0)</f>
        <v>0</v>
      </c>
      <c r="BG191" s="197">
        <f>IF(N191="zákl. přenesená",J191,0)</f>
        <v>0</v>
      </c>
      <c r="BH191" s="197">
        <f>IF(N191="sníž. přenesená",J191,0)</f>
        <v>0</v>
      </c>
      <c r="BI191" s="197">
        <f>IF(N191="nulová",J191,0)</f>
        <v>0</v>
      </c>
      <c r="BJ191" s="18" t="s">
        <v>87</v>
      </c>
      <c r="BK191" s="197">
        <f>ROUND(I191*H191,2)</f>
        <v>0</v>
      </c>
      <c r="BL191" s="18" t="s">
        <v>143</v>
      </c>
      <c r="BM191" s="196" t="s">
        <v>677</v>
      </c>
    </row>
    <row r="192" spans="2:51" s="15" customFormat="1" ht="10.2">
      <c r="B192" s="236"/>
      <c r="C192" s="237"/>
      <c r="D192" s="198" t="s">
        <v>225</v>
      </c>
      <c r="E192" s="238" t="s">
        <v>1</v>
      </c>
      <c r="F192" s="239" t="s">
        <v>289</v>
      </c>
      <c r="G192" s="237"/>
      <c r="H192" s="238" t="s">
        <v>1</v>
      </c>
      <c r="I192" s="240"/>
      <c r="J192" s="237"/>
      <c r="K192" s="237"/>
      <c r="L192" s="241"/>
      <c r="M192" s="242"/>
      <c r="N192" s="243"/>
      <c r="O192" s="243"/>
      <c r="P192" s="243"/>
      <c r="Q192" s="243"/>
      <c r="R192" s="243"/>
      <c r="S192" s="243"/>
      <c r="T192" s="244"/>
      <c r="AT192" s="245" t="s">
        <v>225</v>
      </c>
      <c r="AU192" s="245" t="s">
        <v>89</v>
      </c>
      <c r="AV192" s="15" t="s">
        <v>87</v>
      </c>
      <c r="AW192" s="15" t="s">
        <v>34</v>
      </c>
      <c r="AX192" s="15" t="s">
        <v>80</v>
      </c>
      <c r="AY192" s="245" t="s">
        <v>144</v>
      </c>
    </row>
    <row r="193" spans="2:51" s="13" customFormat="1" ht="10.2">
      <c r="B193" s="214"/>
      <c r="C193" s="215"/>
      <c r="D193" s="198" t="s">
        <v>225</v>
      </c>
      <c r="E193" s="216" t="s">
        <v>1</v>
      </c>
      <c r="F193" s="217" t="s">
        <v>678</v>
      </c>
      <c r="G193" s="215"/>
      <c r="H193" s="218">
        <v>39.2</v>
      </c>
      <c r="I193" s="219"/>
      <c r="J193" s="215"/>
      <c r="K193" s="215"/>
      <c r="L193" s="220"/>
      <c r="M193" s="221"/>
      <c r="N193" s="222"/>
      <c r="O193" s="222"/>
      <c r="P193" s="222"/>
      <c r="Q193" s="222"/>
      <c r="R193" s="222"/>
      <c r="S193" s="222"/>
      <c r="T193" s="223"/>
      <c r="AT193" s="224" t="s">
        <v>225</v>
      </c>
      <c r="AU193" s="224" t="s">
        <v>89</v>
      </c>
      <c r="AV193" s="13" t="s">
        <v>89</v>
      </c>
      <c r="AW193" s="13" t="s">
        <v>34</v>
      </c>
      <c r="AX193" s="13" t="s">
        <v>80</v>
      </c>
      <c r="AY193" s="224" t="s">
        <v>144</v>
      </c>
    </row>
    <row r="194" spans="2:51" s="14" customFormat="1" ht="10.2">
      <c r="B194" s="225"/>
      <c r="C194" s="226"/>
      <c r="D194" s="198" t="s">
        <v>225</v>
      </c>
      <c r="E194" s="227" t="s">
        <v>1</v>
      </c>
      <c r="F194" s="228" t="s">
        <v>227</v>
      </c>
      <c r="G194" s="226"/>
      <c r="H194" s="229">
        <v>39.2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AT194" s="235" t="s">
        <v>225</v>
      </c>
      <c r="AU194" s="235" t="s">
        <v>89</v>
      </c>
      <c r="AV194" s="14" t="s">
        <v>143</v>
      </c>
      <c r="AW194" s="14" t="s">
        <v>34</v>
      </c>
      <c r="AX194" s="14" t="s">
        <v>87</v>
      </c>
      <c r="AY194" s="235" t="s">
        <v>144</v>
      </c>
    </row>
    <row r="195" spans="1:65" s="2" customFormat="1" ht="37.8" customHeight="1">
      <c r="A195" s="35"/>
      <c r="B195" s="36"/>
      <c r="C195" s="185" t="s">
        <v>312</v>
      </c>
      <c r="D195" s="185" t="s">
        <v>145</v>
      </c>
      <c r="E195" s="186" t="s">
        <v>526</v>
      </c>
      <c r="F195" s="187" t="s">
        <v>527</v>
      </c>
      <c r="G195" s="188" t="s">
        <v>298</v>
      </c>
      <c r="H195" s="189">
        <v>2.8</v>
      </c>
      <c r="I195" s="190"/>
      <c r="J195" s="191">
        <f>ROUND(I195*H195,2)</f>
        <v>0</v>
      </c>
      <c r="K195" s="187" t="s">
        <v>149</v>
      </c>
      <c r="L195" s="40"/>
      <c r="M195" s="192" t="s">
        <v>1</v>
      </c>
      <c r="N195" s="193" t="s">
        <v>45</v>
      </c>
      <c r="O195" s="72"/>
      <c r="P195" s="194">
        <f>O195*H195</f>
        <v>0</v>
      </c>
      <c r="Q195" s="194">
        <v>0</v>
      </c>
      <c r="R195" s="194">
        <f>Q195*H195</f>
        <v>0</v>
      </c>
      <c r="S195" s="194">
        <v>0</v>
      </c>
      <c r="T195" s="195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6" t="s">
        <v>143</v>
      </c>
      <c r="AT195" s="196" t="s">
        <v>145</v>
      </c>
      <c r="AU195" s="196" t="s">
        <v>89</v>
      </c>
      <c r="AY195" s="18" t="s">
        <v>144</v>
      </c>
      <c r="BE195" s="197">
        <f>IF(N195="základní",J195,0)</f>
        <v>0</v>
      </c>
      <c r="BF195" s="197">
        <f>IF(N195="snížená",J195,0)</f>
        <v>0</v>
      </c>
      <c r="BG195" s="197">
        <f>IF(N195="zákl. přenesená",J195,0)</f>
        <v>0</v>
      </c>
      <c r="BH195" s="197">
        <f>IF(N195="sníž. přenesená",J195,0)</f>
        <v>0</v>
      </c>
      <c r="BI195" s="197">
        <f>IF(N195="nulová",J195,0)</f>
        <v>0</v>
      </c>
      <c r="BJ195" s="18" t="s">
        <v>87</v>
      </c>
      <c r="BK195" s="197">
        <f>ROUND(I195*H195,2)</f>
        <v>0</v>
      </c>
      <c r="BL195" s="18" t="s">
        <v>143</v>
      </c>
      <c r="BM195" s="196" t="s">
        <v>679</v>
      </c>
    </row>
    <row r="196" spans="2:51" s="13" customFormat="1" ht="10.2">
      <c r="B196" s="214"/>
      <c r="C196" s="215"/>
      <c r="D196" s="198" t="s">
        <v>225</v>
      </c>
      <c r="E196" s="216" t="s">
        <v>1</v>
      </c>
      <c r="F196" s="217" t="s">
        <v>680</v>
      </c>
      <c r="G196" s="215"/>
      <c r="H196" s="218">
        <v>2.8</v>
      </c>
      <c r="I196" s="219"/>
      <c r="J196" s="215"/>
      <c r="K196" s="215"/>
      <c r="L196" s="220"/>
      <c r="M196" s="221"/>
      <c r="N196" s="222"/>
      <c r="O196" s="222"/>
      <c r="P196" s="222"/>
      <c r="Q196" s="222"/>
      <c r="R196" s="222"/>
      <c r="S196" s="222"/>
      <c r="T196" s="223"/>
      <c r="AT196" s="224" t="s">
        <v>225</v>
      </c>
      <c r="AU196" s="224" t="s">
        <v>89</v>
      </c>
      <c r="AV196" s="13" t="s">
        <v>89</v>
      </c>
      <c r="AW196" s="13" t="s">
        <v>34</v>
      </c>
      <c r="AX196" s="13" t="s">
        <v>80</v>
      </c>
      <c r="AY196" s="224" t="s">
        <v>144</v>
      </c>
    </row>
    <row r="197" spans="2:51" s="14" customFormat="1" ht="10.2">
      <c r="B197" s="225"/>
      <c r="C197" s="226"/>
      <c r="D197" s="198" t="s">
        <v>225</v>
      </c>
      <c r="E197" s="227" t="s">
        <v>1</v>
      </c>
      <c r="F197" s="228" t="s">
        <v>227</v>
      </c>
      <c r="G197" s="226"/>
      <c r="H197" s="229">
        <v>2.8</v>
      </c>
      <c r="I197" s="230"/>
      <c r="J197" s="226"/>
      <c r="K197" s="226"/>
      <c r="L197" s="231"/>
      <c r="M197" s="232"/>
      <c r="N197" s="233"/>
      <c r="O197" s="233"/>
      <c r="P197" s="233"/>
      <c r="Q197" s="233"/>
      <c r="R197" s="233"/>
      <c r="S197" s="233"/>
      <c r="T197" s="234"/>
      <c r="AT197" s="235" t="s">
        <v>225</v>
      </c>
      <c r="AU197" s="235" t="s">
        <v>89</v>
      </c>
      <c r="AV197" s="14" t="s">
        <v>143</v>
      </c>
      <c r="AW197" s="14" t="s">
        <v>34</v>
      </c>
      <c r="AX197" s="14" t="s">
        <v>87</v>
      </c>
      <c r="AY197" s="235" t="s">
        <v>144</v>
      </c>
    </row>
    <row r="198" spans="2:63" s="11" customFormat="1" ht="22.8" customHeight="1">
      <c r="B198" s="171"/>
      <c r="C198" s="172"/>
      <c r="D198" s="173" t="s">
        <v>79</v>
      </c>
      <c r="E198" s="212" t="s">
        <v>547</v>
      </c>
      <c r="F198" s="212" t="s">
        <v>548</v>
      </c>
      <c r="G198" s="172"/>
      <c r="H198" s="172"/>
      <c r="I198" s="175"/>
      <c r="J198" s="213">
        <f>BK198</f>
        <v>0</v>
      </c>
      <c r="K198" s="172"/>
      <c r="L198" s="177"/>
      <c r="M198" s="178"/>
      <c r="N198" s="179"/>
      <c r="O198" s="179"/>
      <c r="P198" s="180">
        <f>P199</f>
        <v>0</v>
      </c>
      <c r="Q198" s="179"/>
      <c r="R198" s="180">
        <f>R199</f>
        <v>0</v>
      </c>
      <c r="S198" s="179"/>
      <c r="T198" s="181">
        <f>T199</f>
        <v>0</v>
      </c>
      <c r="AR198" s="182" t="s">
        <v>87</v>
      </c>
      <c r="AT198" s="183" t="s">
        <v>79</v>
      </c>
      <c r="AU198" s="183" t="s">
        <v>87</v>
      </c>
      <c r="AY198" s="182" t="s">
        <v>144</v>
      </c>
      <c r="BK198" s="184">
        <f>BK199</f>
        <v>0</v>
      </c>
    </row>
    <row r="199" spans="1:65" s="2" customFormat="1" ht="24.15" customHeight="1">
      <c r="A199" s="35"/>
      <c r="B199" s="36"/>
      <c r="C199" s="185" t="s">
        <v>318</v>
      </c>
      <c r="D199" s="185" t="s">
        <v>145</v>
      </c>
      <c r="E199" s="186" t="s">
        <v>681</v>
      </c>
      <c r="F199" s="187" t="s">
        <v>682</v>
      </c>
      <c r="G199" s="188" t="s">
        <v>298</v>
      </c>
      <c r="H199" s="189">
        <v>76.524</v>
      </c>
      <c r="I199" s="190"/>
      <c r="J199" s="191">
        <f>ROUND(I199*H199,2)</f>
        <v>0</v>
      </c>
      <c r="K199" s="187" t="s">
        <v>149</v>
      </c>
      <c r="L199" s="40"/>
      <c r="M199" s="267" t="s">
        <v>1</v>
      </c>
      <c r="N199" s="268" t="s">
        <v>45</v>
      </c>
      <c r="O199" s="205"/>
      <c r="P199" s="269">
        <f>O199*H199</f>
        <v>0</v>
      </c>
      <c r="Q199" s="269">
        <v>0</v>
      </c>
      <c r="R199" s="269">
        <f>Q199*H199</f>
        <v>0</v>
      </c>
      <c r="S199" s="269">
        <v>0</v>
      </c>
      <c r="T199" s="270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6" t="s">
        <v>143</v>
      </c>
      <c r="AT199" s="196" t="s">
        <v>145</v>
      </c>
      <c r="AU199" s="196" t="s">
        <v>89</v>
      </c>
      <c r="AY199" s="18" t="s">
        <v>144</v>
      </c>
      <c r="BE199" s="197">
        <f>IF(N199="základní",J199,0)</f>
        <v>0</v>
      </c>
      <c r="BF199" s="197">
        <f>IF(N199="snížená",J199,0)</f>
        <v>0</v>
      </c>
      <c r="BG199" s="197">
        <f>IF(N199="zákl. přenesená",J199,0)</f>
        <v>0</v>
      </c>
      <c r="BH199" s="197">
        <f>IF(N199="sníž. přenesená",J199,0)</f>
        <v>0</v>
      </c>
      <c r="BI199" s="197">
        <f>IF(N199="nulová",J199,0)</f>
        <v>0</v>
      </c>
      <c r="BJ199" s="18" t="s">
        <v>87</v>
      </c>
      <c r="BK199" s="197">
        <f>ROUND(I199*H199,2)</f>
        <v>0</v>
      </c>
      <c r="BL199" s="18" t="s">
        <v>143</v>
      </c>
      <c r="BM199" s="196" t="s">
        <v>683</v>
      </c>
    </row>
    <row r="200" spans="1:31" s="2" customFormat="1" ht="6.9" customHeight="1">
      <c r="A200" s="35"/>
      <c r="B200" s="55"/>
      <c r="C200" s="56"/>
      <c r="D200" s="56"/>
      <c r="E200" s="56"/>
      <c r="F200" s="56"/>
      <c r="G200" s="56"/>
      <c r="H200" s="56"/>
      <c r="I200" s="56"/>
      <c r="J200" s="56"/>
      <c r="K200" s="56"/>
      <c r="L200" s="40"/>
      <c r="M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</row>
  </sheetData>
  <sheetProtection algorithmName="SHA-512" hashValue="YkKQOzhz6Lmb+dTJakbc7x6lHocJSGNjA4Zfv8loSu8aCak+HfCOM4YJ4QdwAoO1iQHKjNxPbUMDMjMe7oh1fA==" saltValue="7PhP1O41q512Dmg9ePdyTIo0inHrPB8o+x3S+IqjpG0EcFNlFDPZqPPr+e/p59lbqDGczt18FFLGEsPWSlyplw==" spinCount="100000" sheet="1" objects="1" scenarios="1" formatColumns="0" formatRows="0" autoFilter="0"/>
  <autoFilter ref="C124:K199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108</v>
      </c>
    </row>
    <row r="3" spans="2:46" s="1" customFormat="1" ht="6.9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" customHeight="1">
      <c r="B4" s="21"/>
      <c r="D4" s="118" t="s">
        <v>116</v>
      </c>
      <c r="L4" s="21"/>
      <c r="M4" s="119" t="s">
        <v>10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16" t="str">
        <f>'Rekapitulace stavby'!K6</f>
        <v>Společný pás pro cyklisty a chodce na ul. Záhumení a chodníky na ul. Krásenská</v>
      </c>
      <c r="F7" s="317"/>
      <c r="G7" s="317"/>
      <c r="H7" s="317"/>
      <c r="L7" s="21"/>
    </row>
    <row r="8" spans="2:12" s="1" customFormat="1" ht="12" customHeight="1">
      <c r="B8" s="21"/>
      <c r="D8" s="120" t="s">
        <v>117</v>
      </c>
      <c r="L8" s="21"/>
    </row>
    <row r="9" spans="1:31" s="2" customFormat="1" ht="16.5" customHeight="1">
      <c r="A9" s="35"/>
      <c r="B9" s="40"/>
      <c r="C9" s="35"/>
      <c r="D9" s="35"/>
      <c r="E9" s="316" t="s">
        <v>684</v>
      </c>
      <c r="F9" s="318"/>
      <c r="G9" s="318"/>
      <c r="H9" s="31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119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19" t="s">
        <v>685</v>
      </c>
      <c r="F11" s="318"/>
      <c r="G11" s="318"/>
      <c r="H11" s="318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.2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25. 1. 2022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26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27</v>
      </c>
      <c r="F17" s="35"/>
      <c r="G17" s="35"/>
      <c r="H17" s="35"/>
      <c r="I17" s="120" t="s">
        <v>28</v>
      </c>
      <c r="J17" s="111" t="s">
        <v>29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30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0" t="str">
        <f>'Rekapitulace stavby'!E14</f>
        <v>Vyplň údaj</v>
      </c>
      <c r="F20" s="321"/>
      <c r="G20" s="321"/>
      <c r="H20" s="321"/>
      <c r="I20" s="120" t="s">
        <v>28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32</v>
      </c>
      <c r="E22" s="35"/>
      <c r="F22" s="35"/>
      <c r="G22" s="35"/>
      <c r="H22" s="35"/>
      <c r="I22" s="120" t="s">
        <v>25</v>
      </c>
      <c r="J22" s="111" t="s">
        <v>33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35</v>
      </c>
      <c r="F23" s="35"/>
      <c r="G23" s="35"/>
      <c r="H23" s="35"/>
      <c r="I23" s="120" t="s">
        <v>28</v>
      </c>
      <c r="J23" s="111" t="s">
        <v>36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37</v>
      </c>
      <c r="E25" s="35"/>
      <c r="F25" s="35"/>
      <c r="G25" s="35"/>
      <c r="H25" s="35"/>
      <c r="I25" s="120" t="s">
        <v>25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28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39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2" t="s">
        <v>1</v>
      </c>
      <c r="F29" s="322"/>
      <c r="G29" s="322"/>
      <c r="H29" s="322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40</v>
      </c>
      <c r="E32" s="35"/>
      <c r="F32" s="35"/>
      <c r="G32" s="35"/>
      <c r="H32" s="35"/>
      <c r="I32" s="35"/>
      <c r="J32" s="127">
        <f>ROUND(J121,2)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35"/>
      <c r="F34" s="128" t="s">
        <v>42</v>
      </c>
      <c r="G34" s="35"/>
      <c r="H34" s="35"/>
      <c r="I34" s="128" t="s">
        <v>41</v>
      </c>
      <c r="J34" s="128" t="s">
        <v>43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0"/>
      <c r="C35" s="35"/>
      <c r="D35" s="129" t="s">
        <v>44</v>
      </c>
      <c r="E35" s="120" t="s">
        <v>45</v>
      </c>
      <c r="F35" s="130">
        <f>ROUND((SUM(BE121:BE127)),2)</f>
        <v>0</v>
      </c>
      <c r="G35" s="35"/>
      <c r="H35" s="35"/>
      <c r="I35" s="131">
        <v>0.21</v>
      </c>
      <c r="J35" s="130">
        <f>ROUND(((SUM(BE121:BE127))*I35),2)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0"/>
      <c r="C36" s="35"/>
      <c r="D36" s="35"/>
      <c r="E36" s="120" t="s">
        <v>46</v>
      </c>
      <c r="F36" s="130">
        <f>ROUND((SUM(BF121:BF127)),2)</f>
        <v>0</v>
      </c>
      <c r="G36" s="35"/>
      <c r="H36" s="35"/>
      <c r="I36" s="131">
        <v>0.15</v>
      </c>
      <c r="J36" s="130">
        <f>ROUND(((SUM(BF121:BF127))*I36),2)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20" t="s">
        <v>47</v>
      </c>
      <c r="F37" s="130">
        <f>ROUND((SUM(BG121:BG127)),2)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0"/>
      <c r="C38" s="35"/>
      <c r="D38" s="35"/>
      <c r="E38" s="120" t="s">
        <v>48</v>
      </c>
      <c r="F38" s="130">
        <f>ROUND((SUM(BH121:BH127)),2)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0"/>
      <c r="C39" s="35"/>
      <c r="D39" s="35"/>
      <c r="E39" s="120" t="s">
        <v>49</v>
      </c>
      <c r="F39" s="130">
        <f>ROUND((SUM(BI121:BI127)),2)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50</v>
      </c>
      <c r="E41" s="134"/>
      <c r="F41" s="134"/>
      <c r="G41" s="135" t="s">
        <v>51</v>
      </c>
      <c r="H41" s="136" t="s">
        <v>52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2"/>
      <c r="D50" s="139" t="s">
        <v>53</v>
      </c>
      <c r="E50" s="140"/>
      <c r="F50" s="140"/>
      <c r="G50" s="139" t="s">
        <v>54</v>
      </c>
      <c r="H50" s="140"/>
      <c r="I50" s="140"/>
      <c r="J50" s="140"/>
      <c r="K50" s="140"/>
      <c r="L50" s="52"/>
    </row>
    <row r="51" spans="2:12" ht="10.2">
      <c r="B51" s="21"/>
      <c r="L51" s="21"/>
    </row>
    <row r="52" spans="2:12" ht="10.2">
      <c r="B52" s="21"/>
      <c r="L52" s="21"/>
    </row>
    <row r="53" spans="2:12" ht="10.2">
      <c r="B53" s="21"/>
      <c r="L53" s="21"/>
    </row>
    <row r="54" spans="2:12" ht="10.2">
      <c r="B54" s="21"/>
      <c r="L54" s="21"/>
    </row>
    <row r="55" spans="2:12" ht="10.2">
      <c r="B55" s="21"/>
      <c r="L55" s="21"/>
    </row>
    <row r="56" spans="2:12" ht="10.2">
      <c r="B56" s="21"/>
      <c r="L56" s="21"/>
    </row>
    <row r="57" spans="2:12" ht="10.2">
      <c r="B57" s="21"/>
      <c r="L57" s="21"/>
    </row>
    <row r="58" spans="2:12" ht="10.2">
      <c r="B58" s="21"/>
      <c r="L58" s="21"/>
    </row>
    <row r="59" spans="2:12" ht="10.2">
      <c r="B59" s="21"/>
      <c r="L59" s="21"/>
    </row>
    <row r="60" spans="2:12" ht="10.2">
      <c r="B60" s="21"/>
      <c r="L60" s="21"/>
    </row>
    <row r="61" spans="1:31" s="2" customFormat="1" ht="13.2">
      <c r="A61" s="35"/>
      <c r="B61" s="40"/>
      <c r="C61" s="35"/>
      <c r="D61" s="141" t="s">
        <v>55</v>
      </c>
      <c r="E61" s="142"/>
      <c r="F61" s="143" t="s">
        <v>56</v>
      </c>
      <c r="G61" s="141" t="s">
        <v>55</v>
      </c>
      <c r="H61" s="142"/>
      <c r="I61" s="142"/>
      <c r="J61" s="144" t="s">
        <v>56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0.2">
      <c r="B62" s="21"/>
      <c r="L62" s="21"/>
    </row>
    <row r="63" spans="2:12" ht="10.2">
      <c r="B63" s="21"/>
      <c r="L63" s="21"/>
    </row>
    <row r="64" spans="2:12" ht="10.2">
      <c r="B64" s="21"/>
      <c r="L64" s="21"/>
    </row>
    <row r="65" spans="1:31" s="2" customFormat="1" ht="13.2">
      <c r="A65" s="35"/>
      <c r="B65" s="40"/>
      <c r="C65" s="35"/>
      <c r="D65" s="139" t="s">
        <v>57</v>
      </c>
      <c r="E65" s="145"/>
      <c r="F65" s="145"/>
      <c r="G65" s="139" t="s">
        <v>58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0.2">
      <c r="B66" s="21"/>
      <c r="L66" s="21"/>
    </row>
    <row r="67" spans="2:12" ht="10.2">
      <c r="B67" s="21"/>
      <c r="L67" s="21"/>
    </row>
    <row r="68" spans="2:12" ht="10.2">
      <c r="B68" s="21"/>
      <c r="L68" s="21"/>
    </row>
    <row r="69" spans="2:12" ht="10.2">
      <c r="B69" s="21"/>
      <c r="L69" s="21"/>
    </row>
    <row r="70" spans="2:12" ht="10.2">
      <c r="B70" s="21"/>
      <c r="L70" s="21"/>
    </row>
    <row r="71" spans="2:12" ht="10.2">
      <c r="B71" s="21"/>
      <c r="L71" s="21"/>
    </row>
    <row r="72" spans="2:12" ht="10.2">
      <c r="B72" s="21"/>
      <c r="L72" s="21"/>
    </row>
    <row r="73" spans="2:12" ht="10.2">
      <c r="B73" s="21"/>
      <c r="L73" s="21"/>
    </row>
    <row r="74" spans="2:12" ht="10.2">
      <c r="B74" s="21"/>
      <c r="L74" s="21"/>
    </row>
    <row r="75" spans="2:12" ht="10.2">
      <c r="B75" s="21"/>
      <c r="L75" s="21"/>
    </row>
    <row r="76" spans="1:31" s="2" customFormat="1" ht="13.2">
      <c r="A76" s="35"/>
      <c r="B76" s="40"/>
      <c r="C76" s="35"/>
      <c r="D76" s="141" t="s">
        <v>55</v>
      </c>
      <c r="E76" s="142"/>
      <c r="F76" s="143" t="s">
        <v>56</v>
      </c>
      <c r="G76" s="141" t="s">
        <v>55</v>
      </c>
      <c r="H76" s="142"/>
      <c r="I76" s="142"/>
      <c r="J76" s="144" t="s">
        <v>56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>
      <c r="A82" s="35"/>
      <c r="B82" s="36"/>
      <c r="C82" s="24" t="s">
        <v>121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23" t="str">
        <f>E7</f>
        <v>Společný pás pro cyklisty a chodce na ul. Záhumení a chodníky na ul. Krásenská</v>
      </c>
      <c r="F85" s="324"/>
      <c r="G85" s="324"/>
      <c r="H85" s="324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117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3" t="s">
        <v>684</v>
      </c>
      <c r="F87" s="325"/>
      <c r="G87" s="325"/>
      <c r="H87" s="325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119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6" t="str">
        <f>E11</f>
        <v>OVN 2 - Ostatní vedlejší náklady</v>
      </c>
      <c r="F89" s="325"/>
      <c r="G89" s="325"/>
      <c r="H89" s="325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Valašské Meziříčí</v>
      </c>
      <c r="G91" s="37"/>
      <c r="H91" s="37"/>
      <c r="I91" s="30" t="s">
        <v>22</v>
      </c>
      <c r="J91" s="67" t="str">
        <f>IF(J14="","",J14)</f>
        <v>25. 1. 2022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30" t="s">
        <v>24</v>
      </c>
      <c r="D93" s="37"/>
      <c r="E93" s="37"/>
      <c r="F93" s="28" t="str">
        <f>E17</f>
        <v>Město Valašské Meziříčí</v>
      </c>
      <c r="G93" s="37"/>
      <c r="H93" s="37"/>
      <c r="I93" s="30" t="s">
        <v>32</v>
      </c>
      <c r="J93" s="33" t="str">
        <f>E23</f>
        <v>via-pds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30" t="s">
        <v>30</v>
      </c>
      <c r="D94" s="37"/>
      <c r="E94" s="37"/>
      <c r="F94" s="28" t="str">
        <f>IF(E20="","",E20)</f>
        <v>Vyplň údaj</v>
      </c>
      <c r="G94" s="37"/>
      <c r="H94" s="37"/>
      <c r="I94" s="30" t="s">
        <v>37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122</v>
      </c>
      <c r="D96" s="151"/>
      <c r="E96" s="151"/>
      <c r="F96" s="151"/>
      <c r="G96" s="151"/>
      <c r="H96" s="151"/>
      <c r="I96" s="151"/>
      <c r="J96" s="152" t="s">
        <v>123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53" t="s">
        <v>124</v>
      </c>
      <c r="D98" s="37"/>
      <c r="E98" s="37"/>
      <c r="F98" s="37"/>
      <c r="G98" s="37"/>
      <c r="H98" s="37"/>
      <c r="I98" s="37"/>
      <c r="J98" s="85">
        <f>J121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125</v>
      </c>
    </row>
    <row r="99" spans="2:12" s="9" customFormat="1" ht="24.9" customHeight="1">
      <c r="B99" s="154"/>
      <c r="C99" s="155"/>
      <c r="D99" s="156" t="s">
        <v>126</v>
      </c>
      <c r="E99" s="157"/>
      <c r="F99" s="157"/>
      <c r="G99" s="157"/>
      <c r="H99" s="157"/>
      <c r="I99" s="157"/>
      <c r="J99" s="158">
        <f>J122</f>
        <v>0</v>
      </c>
      <c r="K99" s="155"/>
      <c r="L99" s="159"/>
    </row>
    <row r="100" spans="1:31" s="2" customFormat="1" ht="21.75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" customHeight="1">
      <c r="A101" s="35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" customHeight="1">
      <c r="A105" s="35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" customHeight="1">
      <c r="A106" s="35"/>
      <c r="B106" s="36"/>
      <c r="C106" s="24" t="s">
        <v>128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16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6.25" customHeight="1">
      <c r="A109" s="35"/>
      <c r="B109" s="36"/>
      <c r="C109" s="37"/>
      <c r="D109" s="37"/>
      <c r="E109" s="323" t="str">
        <f>E7</f>
        <v>Společný pás pro cyklisty a chodce na ul. Záhumení a chodníky na ul. Krásenská</v>
      </c>
      <c r="F109" s="324"/>
      <c r="G109" s="324"/>
      <c r="H109" s="324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2:12" s="1" customFormat="1" ht="12" customHeight="1">
      <c r="B110" s="22"/>
      <c r="C110" s="30" t="s">
        <v>117</v>
      </c>
      <c r="D110" s="23"/>
      <c r="E110" s="23"/>
      <c r="F110" s="23"/>
      <c r="G110" s="23"/>
      <c r="H110" s="23"/>
      <c r="I110" s="23"/>
      <c r="J110" s="23"/>
      <c r="K110" s="23"/>
      <c r="L110" s="21"/>
    </row>
    <row r="111" spans="1:31" s="2" customFormat="1" ht="16.5" customHeight="1">
      <c r="A111" s="35"/>
      <c r="B111" s="36"/>
      <c r="C111" s="37"/>
      <c r="D111" s="37"/>
      <c r="E111" s="323" t="s">
        <v>684</v>
      </c>
      <c r="F111" s="325"/>
      <c r="G111" s="325"/>
      <c r="H111" s="325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119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276" t="str">
        <f>E11</f>
        <v>OVN 2 - Ostatní vedlejší náklady</v>
      </c>
      <c r="F113" s="325"/>
      <c r="G113" s="325"/>
      <c r="H113" s="325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20</v>
      </c>
      <c r="D115" s="37"/>
      <c r="E115" s="37"/>
      <c r="F115" s="28" t="str">
        <f>F14</f>
        <v>Valašské Meziříčí</v>
      </c>
      <c r="G115" s="37"/>
      <c r="H115" s="37"/>
      <c r="I115" s="30" t="s">
        <v>22</v>
      </c>
      <c r="J115" s="67" t="str">
        <f>IF(J14="","",J14)</f>
        <v>25. 1. 2022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30" t="s">
        <v>24</v>
      </c>
      <c r="D117" s="37"/>
      <c r="E117" s="37"/>
      <c r="F117" s="28" t="str">
        <f>E17</f>
        <v>Město Valašské Meziříčí</v>
      </c>
      <c r="G117" s="37"/>
      <c r="H117" s="37"/>
      <c r="I117" s="30" t="s">
        <v>32</v>
      </c>
      <c r="J117" s="33" t="str">
        <f>E23</f>
        <v>via-pds s.r.o.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30" t="s">
        <v>30</v>
      </c>
      <c r="D118" s="37"/>
      <c r="E118" s="37"/>
      <c r="F118" s="28" t="str">
        <f>IF(E20="","",E20)</f>
        <v>Vyplň údaj</v>
      </c>
      <c r="G118" s="37"/>
      <c r="H118" s="37"/>
      <c r="I118" s="30" t="s">
        <v>37</v>
      </c>
      <c r="J118" s="33" t="str">
        <f>E26</f>
        <v xml:space="preserve"> 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0" customFormat="1" ht="29.25" customHeight="1">
      <c r="A120" s="160"/>
      <c r="B120" s="161"/>
      <c r="C120" s="162" t="s">
        <v>129</v>
      </c>
      <c r="D120" s="163" t="s">
        <v>65</v>
      </c>
      <c r="E120" s="163" t="s">
        <v>61</v>
      </c>
      <c r="F120" s="163" t="s">
        <v>62</v>
      </c>
      <c r="G120" s="163" t="s">
        <v>130</v>
      </c>
      <c r="H120" s="163" t="s">
        <v>131</v>
      </c>
      <c r="I120" s="163" t="s">
        <v>132</v>
      </c>
      <c r="J120" s="163" t="s">
        <v>123</v>
      </c>
      <c r="K120" s="164" t="s">
        <v>133</v>
      </c>
      <c r="L120" s="165"/>
      <c r="M120" s="76" t="s">
        <v>1</v>
      </c>
      <c r="N120" s="77" t="s">
        <v>44</v>
      </c>
      <c r="O120" s="77" t="s">
        <v>134</v>
      </c>
      <c r="P120" s="77" t="s">
        <v>135</v>
      </c>
      <c r="Q120" s="77" t="s">
        <v>136</v>
      </c>
      <c r="R120" s="77" t="s">
        <v>137</v>
      </c>
      <c r="S120" s="77" t="s">
        <v>138</v>
      </c>
      <c r="T120" s="78" t="s">
        <v>139</v>
      </c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</row>
    <row r="121" spans="1:63" s="2" customFormat="1" ht="22.8" customHeight="1">
      <c r="A121" s="35"/>
      <c r="B121" s="36"/>
      <c r="C121" s="83" t="s">
        <v>140</v>
      </c>
      <c r="D121" s="37"/>
      <c r="E121" s="37"/>
      <c r="F121" s="37"/>
      <c r="G121" s="37"/>
      <c r="H121" s="37"/>
      <c r="I121" s="37"/>
      <c r="J121" s="166">
        <f>BK121</f>
        <v>0</v>
      </c>
      <c r="K121" s="37"/>
      <c r="L121" s="40"/>
      <c r="M121" s="79"/>
      <c r="N121" s="167"/>
      <c r="O121" s="80"/>
      <c r="P121" s="168">
        <f>P122</f>
        <v>0</v>
      </c>
      <c r="Q121" s="80"/>
      <c r="R121" s="168">
        <f>R122</f>
        <v>0</v>
      </c>
      <c r="S121" s="80"/>
      <c r="T121" s="169">
        <f>T122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79</v>
      </c>
      <c r="AU121" s="18" t="s">
        <v>125</v>
      </c>
      <c r="BK121" s="170">
        <f>BK122</f>
        <v>0</v>
      </c>
    </row>
    <row r="122" spans="2:63" s="11" customFormat="1" ht="25.95" customHeight="1">
      <c r="B122" s="171"/>
      <c r="C122" s="172"/>
      <c r="D122" s="173" t="s">
        <v>79</v>
      </c>
      <c r="E122" s="174" t="s">
        <v>141</v>
      </c>
      <c r="F122" s="174" t="s">
        <v>142</v>
      </c>
      <c r="G122" s="172"/>
      <c r="H122" s="172"/>
      <c r="I122" s="175"/>
      <c r="J122" s="176">
        <f>BK122</f>
        <v>0</v>
      </c>
      <c r="K122" s="172"/>
      <c r="L122" s="177"/>
      <c r="M122" s="178"/>
      <c r="N122" s="179"/>
      <c r="O122" s="179"/>
      <c r="P122" s="180">
        <f>SUM(P123:P127)</f>
        <v>0</v>
      </c>
      <c r="Q122" s="179"/>
      <c r="R122" s="180">
        <f>SUM(R123:R127)</f>
        <v>0</v>
      </c>
      <c r="S122" s="179"/>
      <c r="T122" s="181">
        <f>SUM(T123:T127)</f>
        <v>0</v>
      </c>
      <c r="AR122" s="182" t="s">
        <v>143</v>
      </c>
      <c r="AT122" s="183" t="s">
        <v>79</v>
      </c>
      <c r="AU122" s="183" t="s">
        <v>80</v>
      </c>
      <c r="AY122" s="182" t="s">
        <v>144</v>
      </c>
      <c r="BK122" s="184">
        <f>SUM(BK123:BK127)</f>
        <v>0</v>
      </c>
    </row>
    <row r="123" spans="1:65" s="2" customFormat="1" ht="16.5" customHeight="1">
      <c r="A123" s="35"/>
      <c r="B123" s="36"/>
      <c r="C123" s="185" t="s">
        <v>89</v>
      </c>
      <c r="D123" s="185" t="s">
        <v>145</v>
      </c>
      <c r="E123" s="186" t="s">
        <v>686</v>
      </c>
      <c r="F123" s="187" t="s">
        <v>687</v>
      </c>
      <c r="G123" s="188" t="s">
        <v>148</v>
      </c>
      <c r="H123" s="189">
        <v>1</v>
      </c>
      <c r="I123" s="190"/>
      <c r="J123" s="191">
        <f>ROUND(I123*H123,2)</f>
        <v>0</v>
      </c>
      <c r="K123" s="187" t="s">
        <v>149</v>
      </c>
      <c r="L123" s="40"/>
      <c r="M123" s="192" t="s">
        <v>1</v>
      </c>
      <c r="N123" s="193" t="s">
        <v>45</v>
      </c>
      <c r="O123" s="72"/>
      <c r="P123" s="194">
        <f>O123*H123</f>
        <v>0</v>
      </c>
      <c r="Q123" s="194">
        <v>0</v>
      </c>
      <c r="R123" s="194">
        <f>Q123*H123</f>
        <v>0</v>
      </c>
      <c r="S123" s="194">
        <v>0</v>
      </c>
      <c r="T123" s="195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6" t="s">
        <v>150</v>
      </c>
      <c r="AT123" s="196" t="s">
        <v>145</v>
      </c>
      <c r="AU123" s="196" t="s">
        <v>87</v>
      </c>
      <c r="AY123" s="18" t="s">
        <v>144</v>
      </c>
      <c r="BE123" s="197">
        <f>IF(N123="základní",J123,0)</f>
        <v>0</v>
      </c>
      <c r="BF123" s="197">
        <f>IF(N123="snížená",J123,0)</f>
        <v>0</v>
      </c>
      <c r="BG123" s="197">
        <f>IF(N123="zákl. přenesená",J123,0)</f>
        <v>0</v>
      </c>
      <c r="BH123" s="197">
        <f>IF(N123="sníž. přenesená",J123,0)</f>
        <v>0</v>
      </c>
      <c r="BI123" s="197">
        <f>IF(N123="nulová",J123,0)</f>
        <v>0</v>
      </c>
      <c r="BJ123" s="18" t="s">
        <v>87</v>
      </c>
      <c r="BK123" s="197">
        <f>ROUND(I123*H123,2)</f>
        <v>0</v>
      </c>
      <c r="BL123" s="18" t="s">
        <v>150</v>
      </c>
      <c r="BM123" s="196" t="s">
        <v>688</v>
      </c>
    </row>
    <row r="124" spans="1:47" s="2" customFormat="1" ht="19.2">
      <c r="A124" s="35"/>
      <c r="B124" s="36"/>
      <c r="C124" s="37"/>
      <c r="D124" s="198" t="s">
        <v>152</v>
      </c>
      <c r="E124" s="37"/>
      <c r="F124" s="199" t="s">
        <v>689</v>
      </c>
      <c r="G124" s="37"/>
      <c r="H124" s="37"/>
      <c r="I124" s="200"/>
      <c r="J124" s="37"/>
      <c r="K124" s="37"/>
      <c r="L124" s="40"/>
      <c r="M124" s="201"/>
      <c r="N124" s="202"/>
      <c r="O124" s="72"/>
      <c r="P124" s="72"/>
      <c r="Q124" s="72"/>
      <c r="R124" s="72"/>
      <c r="S124" s="72"/>
      <c r="T124" s="73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152</v>
      </c>
      <c r="AU124" s="18" t="s">
        <v>87</v>
      </c>
    </row>
    <row r="125" spans="1:65" s="2" customFormat="1" ht="16.5" customHeight="1">
      <c r="A125" s="35"/>
      <c r="B125" s="36"/>
      <c r="C125" s="185" t="s">
        <v>183</v>
      </c>
      <c r="D125" s="185" t="s">
        <v>145</v>
      </c>
      <c r="E125" s="186" t="s">
        <v>179</v>
      </c>
      <c r="F125" s="187" t="s">
        <v>180</v>
      </c>
      <c r="G125" s="188" t="s">
        <v>148</v>
      </c>
      <c r="H125" s="189">
        <v>1</v>
      </c>
      <c r="I125" s="190"/>
      <c r="J125" s="191">
        <f>ROUND(I125*H125,2)</f>
        <v>0</v>
      </c>
      <c r="K125" s="187" t="s">
        <v>149</v>
      </c>
      <c r="L125" s="40"/>
      <c r="M125" s="192" t="s">
        <v>1</v>
      </c>
      <c r="N125" s="193" t="s">
        <v>45</v>
      </c>
      <c r="O125" s="72"/>
      <c r="P125" s="194">
        <f>O125*H125</f>
        <v>0</v>
      </c>
      <c r="Q125" s="194">
        <v>0</v>
      </c>
      <c r="R125" s="194">
        <f>Q125*H125</f>
        <v>0</v>
      </c>
      <c r="S125" s="194">
        <v>0</v>
      </c>
      <c r="T125" s="195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6" t="s">
        <v>150</v>
      </c>
      <c r="AT125" s="196" t="s">
        <v>145</v>
      </c>
      <c r="AU125" s="196" t="s">
        <v>87</v>
      </c>
      <c r="AY125" s="18" t="s">
        <v>144</v>
      </c>
      <c r="BE125" s="197">
        <f>IF(N125="základní",J125,0)</f>
        <v>0</v>
      </c>
      <c r="BF125" s="197">
        <f>IF(N125="snížená",J125,0)</f>
        <v>0</v>
      </c>
      <c r="BG125" s="197">
        <f>IF(N125="zákl. přenesená",J125,0)</f>
        <v>0</v>
      </c>
      <c r="BH125" s="197">
        <f>IF(N125="sníž. přenesená",J125,0)</f>
        <v>0</v>
      </c>
      <c r="BI125" s="197">
        <f>IF(N125="nulová",J125,0)</f>
        <v>0</v>
      </c>
      <c r="BJ125" s="18" t="s">
        <v>87</v>
      </c>
      <c r="BK125" s="197">
        <f>ROUND(I125*H125,2)</f>
        <v>0</v>
      </c>
      <c r="BL125" s="18" t="s">
        <v>150</v>
      </c>
      <c r="BM125" s="196" t="s">
        <v>181</v>
      </c>
    </row>
    <row r="126" spans="1:47" s="2" customFormat="1" ht="19.2">
      <c r="A126" s="35"/>
      <c r="B126" s="36"/>
      <c r="C126" s="37"/>
      <c r="D126" s="198" t="s">
        <v>152</v>
      </c>
      <c r="E126" s="37"/>
      <c r="F126" s="199" t="s">
        <v>690</v>
      </c>
      <c r="G126" s="37"/>
      <c r="H126" s="37"/>
      <c r="I126" s="200"/>
      <c r="J126" s="37"/>
      <c r="K126" s="37"/>
      <c r="L126" s="40"/>
      <c r="M126" s="201"/>
      <c r="N126" s="202"/>
      <c r="O126" s="72"/>
      <c r="P126" s="72"/>
      <c r="Q126" s="72"/>
      <c r="R126" s="72"/>
      <c r="S126" s="72"/>
      <c r="T126" s="73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152</v>
      </c>
      <c r="AU126" s="18" t="s">
        <v>87</v>
      </c>
    </row>
    <row r="127" spans="1:65" s="2" customFormat="1" ht="16.5" customHeight="1">
      <c r="A127" s="35"/>
      <c r="B127" s="36"/>
      <c r="C127" s="185" t="s">
        <v>198</v>
      </c>
      <c r="D127" s="185" t="s">
        <v>145</v>
      </c>
      <c r="E127" s="186" t="s">
        <v>691</v>
      </c>
      <c r="F127" s="187" t="s">
        <v>692</v>
      </c>
      <c r="G127" s="188" t="s">
        <v>148</v>
      </c>
      <c r="H127" s="189">
        <v>1</v>
      </c>
      <c r="I127" s="190"/>
      <c r="J127" s="191">
        <f>ROUND(I127*H127,2)</f>
        <v>0</v>
      </c>
      <c r="K127" s="187" t="s">
        <v>149</v>
      </c>
      <c r="L127" s="40"/>
      <c r="M127" s="267" t="s">
        <v>1</v>
      </c>
      <c r="N127" s="268" t="s">
        <v>45</v>
      </c>
      <c r="O127" s="205"/>
      <c r="P127" s="269">
        <f>O127*H127</f>
        <v>0</v>
      </c>
      <c r="Q127" s="269">
        <v>0</v>
      </c>
      <c r="R127" s="269">
        <f>Q127*H127</f>
        <v>0</v>
      </c>
      <c r="S127" s="269">
        <v>0</v>
      </c>
      <c r="T127" s="270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6" t="s">
        <v>150</v>
      </c>
      <c r="AT127" s="196" t="s">
        <v>145</v>
      </c>
      <c r="AU127" s="196" t="s">
        <v>87</v>
      </c>
      <c r="AY127" s="18" t="s">
        <v>144</v>
      </c>
      <c r="BE127" s="197">
        <f>IF(N127="základní",J127,0)</f>
        <v>0</v>
      </c>
      <c r="BF127" s="197">
        <f>IF(N127="snížená",J127,0)</f>
        <v>0</v>
      </c>
      <c r="BG127" s="197">
        <f>IF(N127="zákl. přenesená",J127,0)</f>
        <v>0</v>
      </c>
      <c r="BH127" s="197">
        <f>IF(N127="sníž. přenesená",J127,0)</f>
        <v>0</v>
      </c>
      <c r="BI127" s="197">
        <f>IF(N127="nulová",J127,0)</f>
        <v>0</v>
      </c>
      <c r="BJ127" s="18" t="s">
        <v>87</v>
      </c>
      <c r="BK127" s="197">
        <f>ROUND(I127*H127,2)</f>
        <v>0</v>
      </c>
      <c r="BL127" s="18" t="s">
        <v>150</v>
      </c>
      <c r="BM127" s="196" t="s">
        <v>693</v>
      </c>
    </row>
    <row r="128" spans="1:31" s="2" customFormat="1" ht="6.9" customHeight="1">
      <c r="A128" s="35"/>
      <c r="B128" s="55"/>
      <c r="C128" s="56"/>
      <c r="D128" s="56"/>
      <c r="E128" s="56"/>
      <c r="F128" s="56"/>
      <c r="G128" s="56"/>
      <c r="H128" s="56"/>
      <c r="I128" s="56"/>
      <c r="J128" s="56"/>
      <c r="K128" s="56"/>
      <c r="L128" s="40"/>
      <c r="M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</sheetData>
  <sheetProtection algorithmName="SHA-512" hashValue="5mwps51950ZT07pzAM96F4AyBuxWu31ujFIzLV2tOk91j1QtjoxF6oCh3c9kf7vfAx++3c2uTxlFmdcWzc+Z3Q==" saltValue="7EgbeXOVpb4OOSZLrR3mEeOPE4BOibp3/1sWyyBjnH5YrrTB9+xg3hjSiXdJajRmWdkpDLkPelwPkqcqljHnzg==" spinCount="100000" sheet="1" objects="1" scenarios="1" formatColumns="0" formatRows="0" autoFilter="0"/>
  <autoFilter ref="C120:K127"/>
  <mergeCells count="12">
    <mergeCell ref="E113:H113"/>
    <mergeCell ref="L2:V2"/>
    <mergeCell ref="E85:H85"/>
    <mergeCell ref="E87:H87"/>
    <mergeCell ref="E89:H89"/>
    <mergeCell ref="E109:H109"/>
    <mergeCell ref="E111:H11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111</v>
      </c>
    </row>
    <row r="3" spans="2:46" s="1" customFormat="1" ht="6.9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" customHeight="1">
      <c r="B4" s="21"/>
      <c r="D4" s="118" t="s">
        <v>116</v>
      </c>
      <c r="L4" s="21"/>
      <c r="M4" s="119" t="s">
        <v>10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16" t="str">
        <f>'Rekapitulace stavby'!K6</f>
        <v>Společný pás pro cyklisty a chodce na ul. Záhumení a chodníky na ul. Krásenská</v>
      </c>
      <c r="F7" s="317"/>
      <c r="G7" s="317"/>
      <c r="H7" s="317"/>
      <c r="L7" s="21"/>
    </row>
    <row r="8" spans="2:12" s="1" customFormat="1" ht="12" customHeight="1">
      <c r="B8" s="21"/>
      <c r="D8" s="120" t="s">
        <v>117</v>
      </c>
      <c r="L8" s="21"/>
    </row>
    <row r="9" spans="1:31" s="2" customFormat="1" ht="16.5" customHeight="1">
      <c r="A9" s="35"/>
      <c r="B9" s="40"/>
      <c r="C9" s="35"/>
      <c r="D9" s="35"/>
      <c r="E9" s="316" t="s">
        <v>684</v>
      </c>
      <c r="F9" s="318"/>
      <c r="G9" s="318"/>
      <c r="H9" s="31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119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19" t="s">
        <v>694</v>
      </c>
      <c r="F11" s="318"/>
      <c r="G11" s="318"/>
      <c r="H11" s="318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.2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25. 1. 2022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26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27</v>
      </c>
      <c r="F17" s="35"/>
      <c r="G17" s="35"/>
      <c r="H17" s="35"/>
      <c r="I17" s="120" t="s">
        <v>28</v>
      </c>
      <c r="J17" s="111" t="s">
        <v>29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30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0" t="str">
        <f>'Rekapitulace stavby'!E14</f>
        <v>Vyplň údaj</v>
      </c>
      <c r="F20" s="321"/>
      <c r="G20" s="321"/>
      <c r="H20" s="321"/>
      <c r="I20" s="120" t="s">
        <v>28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32</v>
      </c>
      <c r="E22" s="35"/>
      <c r="F22" s="35"/>
      <c r="G22" s="35"/>
      <c r="H22" s="35"/>
      <c r="I22" s="120" t="s">
        <v>25</v>
      </c>
      <c r="J22" s="111" t="s">
        <v>33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35</v>
      </c>
      <c r="F23" s="35"/>
      <c r="G23" s="35"/>
      <c r="H23" s="35"/>
      <c r="I23" s="120" t="s">
        <v>28</v>
      </c>
      <c r="J23" s="111" t="s">
        <v>36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37</v>
      </c>
      <c r="E25" s="35"/>
      <c r="F25" s="35"/>
      <c r="G25" s="35"/>
      <c r="H25" s="35"/>
      <c r="I25" s="120" t="s">
        <v>25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28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39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2" t="s">
        <v>1</v>
      </c>
      <c r="F29" s="322"/>
      <c r="G29" s="322"/>
      <c r="H29" s="322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40</v>
      </c>
      <c r="E32" s="35"/>
      <c r="F32" s="35"/>
      <c r="G32" s="35"/>
      <c r="H32" s="35"/>
      <c r="I32" s="35"/>
      <c r="J32" s="127">
        <f>ROUND(J126,2)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35"/>
      <c r="F34" s="128" t="s">
        <v>42</v>
      </c>
      <c r="G34" s="35"/>
      <c r="H34" s="35"/>
      <c r="I34" s="128" t="s">
        <v>41</v>
      </c>
      <c r="J34" s="128" t="s">
        <v>43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0"/>
      <c r="C35" s="35"/>
      <c r="D35" s="129" t="s">
        <v>44</v>
      </c>
      <c r="E35" s="120" t="s">
        <v>45</v>
      </c>
      <c r="F35" s="130">
        <f>ROUND((SUM(BE126:BE327)),2)</f>
        <v>0</v>
      </c>
      <c r="G35" s="35"/>
      <c r="H35" s="35"/>
      <c r="I35" s="131">
        <v>0.21</v>
      </c>
      <c r="J35" s="130">
        <f>ROUND(((SUM(BE126:BE327))*I35),2)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0"/>
      <c r="C36" s="35"/>
      <c r="D36" s="35"/>
      <c r="E36" s="120" t="s">
        <v>46</v>
      </c>
      <c r="F36" s="130">
        <f>ROUND((SUM(BF126:BF327)),2)</f>
        <v>0</v>
      </c>
      <c r="G36" s="35"/>
      <c r="H36" s="35"/>
      <c r="I36" s="131">
        <v>0.15</v>
      </c>
      <c r="J36" s="130">
        <f>ROUND(((SUM(BF126:BF327))*I36),2)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20" t="s">
        <v>47</v>
      </c>
      <c r="F37" s="130">
        <f>ROUND((SUM(BG126:BG327)),2)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0"/>
      <c r="C38" s="35"/>
      <c r="D38" s="35"/>
      <c r="E38" s="120" t="s">
        <v>48</v>
      </c>
      <c r="F38" s="130">
        <f>ROUND((SUM(BH126:BH327)),2)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0"/>
      <c r="C39" s="35"/>
      <c r="D39" s="35"/>
      <c r="E39" s="120" t="s">
        <v>49</v>
      </c>
      <c r="F39" s="130">
        <f>ROUND((SUM(BI126:BI327)),2)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50</v>
      </c>
      <c r="E41" s="134"/>
      <c r="F41" s="134"/>
      <c r="G41" s="135" t="s">
        <v>51</v>
      </c>
      <c r="H41" s="136" t="s">
        <v>52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2"/>
      <c r="D50" s="139" t="s">
        <v>53</v>
      </c>
      <c r="E50" s="140"/>
      <c r="F50" s="140"/>
      <c r="G50" s="139" t="s">
        <v>54</v>
      </c>
      <c r="H50" s="140"/>
      <c r="I50" s="140"/>
      <c r="J50" s="140"/>
      <c r="K50" s="140"/>
      <c r="L50" s="52"/>
    </row>
    <row r="51" spans="2:12" ht="10.2">
      <c r="B51" s="21"/>
      <c r="L51" s="21"/>
    </row>
    <row r="52" spans="2:12" ht="10.2">
      <c r="B52" s="21"/>
      <c r="L52" s="21"/>
    </row>
    <row r="53" spans="2:12" ht="10.2">
      <c r="B53" s="21"/>
      <c r="L53" s="21"/>
    </row>
    <row r="54" spans="2:12" ht="10.2">
      <c r="B54" s="21"/>
      <c r="L54" s="21"/>
    </row>
    <row r="55" spans="2:12" ht="10.2">
      <c r="B55" s="21"/>
      <c r="L55" s="21"/>
    </row>
    <row r="56" spans="2:12" ht="10.2">
      <c r="B56" s="21"/>
      <c r="L56" s="21"/>
    </row>
    <row r="57" spans="2:12" ht="10.2">
      <c r="B57" s="21"/>
      <c r="L57" s="21"/>
    </row>
    <row r="58" spans="2:12" ht="10.2">
      <c r="B58" s="21"/>
      <c r="L58" s="21"/>
    </row>
    <row r="59" spans="2:12" ht="10.2">
      <c r="B59" s="21"/>
      <c r="L59" s="21"/>
    </row>
    <row r="60" spans="2:12" ht="10.2">
      <c r="B60" s="21"/>
      <c r="L60" s="21"/>
    </row>
    <row r="61" spans="1:31" s="2" customFormat="1" ht="13.2">
      <c r="A61" s="35"/>
      <c r="B61" s="40"/>
      <c r="C61" s="35"/>
      <c r="D61" s="141" t="s">
        <v>55</v>
      </c>
      <c r="E61" s="142"/>
      <c r="F61" s="143" t="s">
        <v>56</v>
      </c>
      <c r="G61" s="141" t="s">
        <v>55</v>
      </c>
      <c r="H61" s="142"/>
      <c r="I61" s="142"/>
      <c r="J61" s="144" t="s">
        <v>56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0.2">
      <c r="B62" s="21"/>
      <c r="L62" s="21"/>
    </row>
    <row r="63" spans="2:12" ht="10.2">
      <c r="B63" s="21"/>
      <c r="L63" s="21"/>
    </row>
    <row r="64" spans="2:12" ht="10.2">
      <c r="B64" s="21"/>
      <c r="L64" s="21"/>
    </row>
    <row r="65" spans="1:31" s="2" customFormat="1" ht="13.2">
      <c r="A65" s="35"/>
      <c r="B65" s="40"/>
      <c r="C65" s="35"/>
      <c r="D65" s="139" t="s">
        <v>57</v>
      </c>
      <c r="E65" s="145"/>
      <c r="F65" s="145"/>
      <c r="G65" s="139" t="s">
        <v>58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0.2">
      <c r="B66" s="21"/>
      <c r="L66" s="21"/>
    </row>
    <row r="67" spans="2:12" ht="10.2">
      <c r="B67" s="21"/>
      <c r="L67" s="21"/>
    </row>
    <row r="68" spans="2:12" ht="10.2">
      <c r="B68" s="21"/>
      <c r="L68" s="21"/>
    </row>
    <row r="69" spans="2:12" ht="10.2">
      <c r="B69" s="21"/>
      <c r="L69" s="21"/>
    </row>
    <row r="70" spans="2:12" ht="10.2">
      <c r="B70" s="21"/>
      <c r="L70" s="21"/>
    </row>
    <row r="71" spans="2:12" ht="10.2">
      <c r="B71" s="21"/>
      <c r="L71" s="21"/>
    </row>
    <row r="72" spans="2:12" ht="10.2">
      <c r="B72" s="21"/>
      <c r="L72" s="21"/>
    </row>
    <row r="73" spans="2:12" ht="10.2">
      <c r="B73" s="21"/>
      <c r="L73" s="21"/>
    </row>
    <row r="74" spans="2:12" ht="10.2">
      <c r="B74" s="21"/>
      <c r="L74" s="21"/>
    </row>
    <row r="75" spans="2:12" ht="10.2">
      <c r="B75" s="21"/>
      <c r="L75" s="21"/>
    </row>
    <row r="76" spans="1:31" s="2" customFormat="1" ht="13.2">
      <c r="A76" s="35"/>
      <c r="B76" s="40"/>
      <c r="C76" s="35"/>
      <c r="D76" s="141" t="s">
        <v>55</v>
      </c>
      <c r="E76" s="142"/>
      <c r="F76" s="143" t="s">
        <v>56</v>
      </c>
      <c r="G76" s="141" t="s">
        <v>55</v>
      </c>
      <c r="H76" s="142"/>
      <c r="I76" s="142"/>
      <c r="J76" s="144" t="s">
        <v>56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>
      <c r="A82" s="35"/>
      <c r="B82" s="36"/>
      <c r="C82" s="24" t="s">
        <v>121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23" t="str">
        <f>E7</f>
        <v>Společný pás pro cyklisty a chodce na ul. Záhumení a chodníky na ul. Krásenská</v>
      </c>
      <c r="F85" s="324"/>
      <c r="G85" s="324"/>
      <c r="H85" s="324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117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3" t="s">
        <v>684</v>
      </c>
      <c r="F87" s="325"/>
      <c r="G87" s="325"/>
      <c r="H87" s="325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119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6" t="str">
        <f>E11</f>
        <v>SO 101.b - Chodníky</v>
      </c>
      <c r="F89" s="325"/>
      <c r="G89" s="325"/>
      <c r="H89" s="325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Valašské Meziříčí</v>
      </c>
      <c r="G91" s="37"/>
      <c r="H91" s="37"/>
      <c r="I91" s="30" t="s">
        <v>22</v>
      </c>
      <c r="J91" s="67" t="str">
        <f>IF(J14="","",J14)</f>
        <v>25. 1. 2022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30" t="s">
        <v>24</v>
      </c>
      <c r="D93" s="37"/>
      <c r="E93" s="37"/>
      <c r="F93" s="28" t="str">
        <f>E17</f>
        <v>Město Valašské Meziříčí</v>
      </c>
      <c r="G93" s="37"/>
      <c r="H93" s="37"/>
      <c r="I93" s="30" t="s">
        <v>32</v>
      </c>
      <c r="J93" s="33" t="str">
        <f>E23</f>
        <v>via-pds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30" t="s">
        <v>30</v>
      </c>
      <c r="D94" s="37"/>
      <c r="E94" s="37"/>
      <c r="F94" s="28" t="str">
        <f>IF(E20="","",E20)</f>
        <v>Vyplň údaj</v>
      </c>
      <c r="G94" s="37"/>
      <c r="H94" s="37"/>
      <c r="I94" s="30" t="s">
        <v>37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122</v>
      </c>
      <c r="D96" s="151"/>
      <c r="E96" s="151"/>
      <c r="F96" s="151"/>
      <c r="G96" s="151"/>
      <c r="H96" s="151"/>
      <c r="I96" s="151"/>
      <c r="J96" s="152" t="s">
        <v>123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53" t="s">
        <v>124</v>
      </c>
      <c r="D98" s="37"/>
      <c r="E98" s="37"/>
      <c r="F98" s="37"/>
      <c r="G98" s="37"/>
      <c r="H98" s="37"/>
      <c r="I98" s="37"/>
      <c r="J98" s="85">
        <f>J126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125</v>
      </c>
    </row>
    <row r="99" spans="2:12" s="9" customFormat="1" ht="24.9" customHeight="1">
      <c r="B99" s="154"/>
      <c r="C99" s="155"/>
      <c r="D99" s="156" t="s">
        <v>211</v>
      </c>
      <c r="E99" s="157"/>
      <c r="F99" s="157"/>
      <c r="G99" s="157"/>
      <c r="H99" s="157"/>
      <c r="I99" s="157"/>
      <c r="J99" s="158">
        <f>J127</f>
        <v>0</v>
      </c>
      <c r="K99" s="155"/>
      <c r="L99" s="159"/>
    </row>
    <row r="100" spans="2:12" s="12" customFormat="1" ht="19.95" customHeight="1">
      <c r="B100" s="207"/>
      <c r="C100" s="105"/>
      <c r="D100" s="208" t="s">
        <v>212</v>
      </c>
      <c r="E100" s="209"/>
      <c r="F100" s="209"/>
      <c r="G100" s="209"/>
      <c r="H100" s="209"/>
      <c r="I100" s="209"/>
      <c r="J100" s="210">
        <f>J128</f>
        <v>0</v>
      </c>
      <c r="K100" s="105"/>
      <c r="L100" s="211"/>
    </row>
    <row r="101" spans="2:12" s="12" customFormat="1" ht="19.95" customHeight="1">
      <c r="B101" s="207"/>
      <c r="C101" s="105"/>
      <c r="D101" s="208" t="s">
        <v>214</v>
      </c>
      <c r="E101" s="209"/>
      <c r="F101" s="209"/>
      <c r="G101" s="209"/>
      <c r="H101" s="209"/>
      <c r="I101" s="209"/>
      <c r="J101" s="210">
        <f>J200</f>
        <v>0</v>
      </c>
      <c r="K101" s="105"/>
      <c r="L101" s="211"/>
    </row>
    <row r="102" spans="2:12" s="12" customFormat="1" ht="19.95" customHeight="1">
      <c r="B102" s="207"/>
      <c r="C102" s="105"/>
      <c r="D102" s="208" t="s">
        <v>215</v>
      </c>
      <c r="E102" s="209"/>
      <c r="F102" s="209"/>
      <c r="G102" s="209"/>
      <c r="H102" s="209"/>
      <c r="I102" s="209"/>
      <c r="J102" s="210">
        <f>J253</f>
        <v>0</v>
      </c>
      <c r="K102" s="105"/>
      <c r="L102" s="211"/>
    </row>
    <row r="103" spans="2:12" s="12" customFormat="1" ht="19.95" customHeight="1">
      <c r="B103" s="207"/>
      <c r="C103" s="105"/>
      <c r="D103" s="208" t="s">
        <v>216</v>
      </c>
      <c r="E103" s="209"/>
      <c r="F103" s="209"/>
      <c r="G103" s="209"/>
      <c r="H103" s="209"/>
      <c r="I103" s="209"/>
      <c r="J103" s="210">
        <f>J277</f>
        <v>0</v>
      </c>
      <c r="K103" s="105"/>
      <c r="L103" s="211"/>
    </row>
    <row r="104" spans="2:12" s="12" customFormat="1" ht="19.95" customHeight="1">
      <c r="B104" s="207"/>
      <c r="C104" s="105"/>
      <c r="D104" s="208" t="s">
        <v>217</v>
      </c>
      <c r="E104" s="209"/>
      <c r="F104" s="209"/>
      <c r="G104" s="209"/>
      <c r="H104" s="209"/>
      <c r="I104" s="209"/>
      <c r="J104" s="210">
        <f>J326</f>
        <v>0</v>
      </c>
      <c r="K104" s="105"/>
      <c r="L104" s="211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" customHeight="1">
      <c r="A111" s="35"/>
      <c r="B111" s="36"/>
      <c r="C111" s="24" t="s">
        <v>128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6.25" customHeight="1">
      <c r="A114" s="35"/>
      <c r="B114" s="36"/>
      <c r="C114" s="37"/>
      <c r="D114" s="37"/>
      <c r="E114" s="323" t="str">
        <f>E7</f>
        <v>Společný pás pro cyklisty a chodce na ul. Záhumení a chodníky na ul. Krásenská</v>
      </c>
      <c r="F114" s="324"/>
      <c r="G114" s="324"/>
      <c r="H114" s="324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2:12" s="1" customFormat="1" ht="12" customHeight="1">
      <c r="B115" s="22"/>
      <c r="C115" s="30" t="s">
        <v>117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31" s="2" customFormat="1" ht="16.5" customHeight="1">
      <c r="A116" s="35"/>
      <c r="B116" s="36"/>
      <c r="C116" s="37"/>
      <c r="D116" s="37"/>
      <c r="E116" s="323" t="s">
        <v>684</v>
      </c>
      <c r="F116" s="325"/>
      <c r="G116" s="325"/>
      <c r="H116" s="325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119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276" t="str">
        <f>E11</f>
        <v>SO 101.b - Chodníky</v>
      </c>
      <c r="F118" s="325"/>
      <c r="G118" s="325"/>
      <c r="H118" s="325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20</v>
      </c>
      <c r="D120" s="37"/>
      <c r="E120" s="37"/>
      <c r="F120" s="28" t="str">
        <f>F14</f>
        <v>Valašské Meziříčí</v>
      </c>
      <c r="G120" s="37"/>
      <c r="H120" s="37"/>
      <c r="I120" s="30" t="s">
        <v>22</v>
      </c>
      <c r="J120" s="67" t="str">
        <f>IF(J14="","",J14)</f>
        <v>25. 1. 2022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30" t="s">
        <v>24</v>
      </c>
      <c r="D122" s="37"/>
      <c r="E122" s="37"/>
      <c r="F122" s="28" t="str">
        <f>E17</f>
        <v>Město Valašské Meziříčí</v>
      </c>
      <c r="G122" s="37"/>
      <c r="H122" s="37"/>
      <c r="I122" s="30" t="s">
        <v>32</v>
      </c>
      <c r="J122" s="33" t="str">
        <f>E23</f>
        <v>via-pds s.r.o.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15" customHeight="1">
      <c r="A123" s="35"/>
      <c r="B123" s="36"/>
      <c r="C123" s="30" t="s">
        <v>30</v>
      </c>
      <c r="D123" s="37"/>
      <c r="E123" s="37"/>
      <c r="F123" s="28" t="str">
        <f>IF(E20="","",E20)</f>
        <v>Vyplň údaj</v>
      </c>
      <c r="G123" s="37"/>
      <c r="H123" s="37"/>
      <c r="I123" s="30" t="s">
        <v>37</v>
      </c>
      <c r="J123" s="33" t="str">
        <f>E26</f>
        <v xml:space="preserve"> 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0" customFormat="1" ht="29.25" customHeight="1">
      <c r="A125" s="160"/>
      <c r="B125" s="161"/>
      <c r="C125" s="162" t="s">
        <v>129</v>
      </c>
      <c r="D125" s="163" t="s">
        <v>65</v>
      </c>
      <c r="E125" s="163" t="s">
        <v>61</v>
      </c>
      <c r="F125" s="163" t="s">
        <v>62</v>
      </c>
      <c r="G125" s="163" t="s">
        <v>130</v>
      </c>
      <c r="H125" s="163" t="s">
        <v>131</v>
      </c>
      <c r="I125" s="163" t="s">
        <v>132</v>
      </c>
      <c r="J125" s="163" t="s">
        <v>123</v>
      </c>
      <c r="K125" s="164" t="s">
        <v>133</v>
      </c>
      <c r="L125" s="165"/>
      <c r="M125" s="76" t="s">
        <v>1</v>
      </c>
      <c r="N125" s="77" t="s">
        <v>44</v>
      </c>
      <c r="O125" s="77" t="s">
        <v>134</v>
      </c>
      <c r="P125" s="77" t="s">
        <v>135</v>
      </c>
      <c r="Q125" s="77" t="s">
        <v>136</v>
      </c>
      <c r="R125" s="77" t="s">
        <v>137</v>
      </c>
      <c r="S125" s="77" t="s">
        <v>138</v>
      </c>
      <c r="T125" s="78" t="s">
        <v>139</v>
      </c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</row>
    <row r="126" spans="1:63" s="2" customFormat="1" ht="22.8" customHeight="1">
      <c r="A126" s="35"/>
      <c r="B126" s="36"/>
      <c r="C126" s="83" t="s">
        <v>140</v>
      </c>
      <c r="D126" s="37"/>
      <c r="E126" s="37"/>
      <c r="F126" s="37"/>
      <c r="G126" s="37"/>
      <c r="H126" s="37"/>
      <c r="I126" s="37"/>
      <c r="J126" s="166">
        <f>BK126</f>
        <v>0</v>
      </c>
      <c r="K126" s="37"/>
      <c r="L126" s="40"/>
      <c r="M126" s="79"/>
      <c r="N126" s="167"/>
      <c r="O126" s="80"/>
      <c r="P126" s="168">
        <f>P127</f>
        <v>0</v>
      </c>
      <c r="Q126" s="80"/>
      <c r="R126" s="168">
        <f>R127</f>
        <v>195.629494</v>
      </c>
      <c r="S126" s="80"/>
      <c r="T126" s="169">
        <f>T127</f>
        <v>157.0055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79</v>
      </c>
      <c r="AU126" s="18" t="s">
        <v>125</v>
      </c>
      <c r="BK126" s="170">
        <f>BK127</f>
        <v>0</v>
      </c>
    </row>
    <row r="127" spans="2:63" s="11" customFormat="1" ht="25.95" customHeight="1">
      <c r="B127" s="171"/>
      <c r="C127" s="172"/>
      <c r="D127" s="173" t="s">
        <v>79</v>
      </c>
      <c r="E127" s="174" t="s">
        <v>218</v>
      </c>
      <c r="F127" s="174" t="s">
        <v>219</v>
      </c>
      <c r="G127" s="172"/>
      <c r="H127" s="172"/>
      <c r="I127" s="175"/>
      <c r="J127" s="176">
        <f>BK127</f>
        <v>0</v>
      </c>
      <c r="K127" s="172"/>
      <c r="L127" s="177"/>
      <c r="M127" s="178"/>
      <c r="N127" s="179"/>
      <c r="O127" s="179"/>
      <c r="P127" s="180">
        <f>P128+P200+P253+P277+P326</f>
        <v>0</v>
      </c>
      <c r="Q127" s="179"/>
      <c r="R127" s="180">
        <f>R128+R200+R253+R277+R326</f>
        <v>195.629494</v>
      </c>
      <c r="S127" s="179"/>
      <c r="T127" s="181">
        <f>T128+T200+T253+T277+T326</f>
        <v>157.0055</v>
      </c>
      <c r="AR127" s="182" t="s">
        <v>87</v>
      </c>
      <c r="AT127" s="183" t="s">
        <v>79</v>
      </c>
      <c r="AU127" s="183" t="s">
        <v>80</v>
      </c>
      <c r="AY127" s="182" t="s">
        <v>144</v>
      </c>
      <c r="BK127" s="184">
        <f>BK128+BK200+BK253+BK277+BK326</f>
        <v>0</v>
      </c>
    </row>
    <row r="128" spans="2:63" s="11" customFormat="1" ht="22.8" customHeight="1">
      <c r="B128" s="171"/>
      <c r="C128" s="172"/>
      <c r="D128" s="173" t="s">
        <v>79</v>
      </c>
      <c r="E128" s="212" t="s">
        <v>87</v>
      </c>
      <c r="F128" s="212" t="s">
        <v>220</v>
      </c>
      <c r="G128" s="172"/>
      <c r="H128" s="172"/>
      <c r="I128" s="175"/>
      <c r="J128" s="213">
        <f>BK128</f>
        <v>0</v>
      </c>
      <c r="K128" s="172"/>
      <c r="L128" s="177"/>
      <c r="M128" s="178"/>
      <c r="N128" s="179"/>
      <c r="O128" s="179"/>
      <c r="P128" s="180">
        <f>SUM(P129:P199)</f>
        <v>0</v>
      </c>
      <c r="Q128" s="179"/>
      <c r="R128" s="180">
        <f>SUM(R129:R199)</f>
        <v>0</v>
      </c>
      <c r="S128" s="179"/>
      <c r="T128" s="181">
        <f>SUM(T129:T199)</f>
        <v>157.0055</v>
      </c>
      <c r="AR128" s="182" t="s">
        <v>87</v>
      </c>
      <c r="AT128" s="183" t="s">
        <v>79</v>
      </c>
      <c r="AU128" s="183" t="s">
        <v>87</v>
      </c>
      <c r="AY128" s="182" t="s">
        <v>144</v>
      </c>
      <c r="BK128" s="184">
        <f>SUM(BK129:BK199)</f>
        <v>0</v>
      </c>
    </row>
    <row r="129" spans="1:65" s="2" customFormat="1" ht="33" customHeight="1">
      <c r="A129" s="35"/>
      <c r="B129" s="36"/>
      <c r="C129" s="185" t="s">
        <v>87</v>
      </c>
      <c r="D129" s="185" t="s">
        <v>145</v>
      </c>
      <c r="E129" s="186" t="s">
        <v>221</v>
      </c>
      <c r="F129" s="187" t="s">
        <v>222</v>
      </c>
      <c r="G129" s="188" t="s">
        <v>223</v>
      </c>
      <c r="H129" s="189">
        <v>19.5</v>
      </c>
      <c r="I129" s="190"/>
      <c r="J129" s="191">
        <f>ROUND(I129*H129,2)</f>
        <v>0</v>
      </c>
      <c r="K129" s="187" t="s">
        <v>149</v>
      </c>
      <c r="L129" s="40"/>
      <c r="M129" s="192" t="s">
        <v>1</v>
      </c>
      <c r="N129" s="193" t="s">
        <v>45</v>
      </c>
      <c r="O129" s="72"/>
      <c r="P129" s="194">
        <f>O129*H129</f>
        <v>0</v>
      </c>
      <c r="Q129" s="194">
        <v>0</v>
      </c>
      <c r="R129" s="194">
        <f>Q129*H129</f>
        <v>0</v>
      </c>
      <c r="S129" s="194">
        <v>0.255</v>
      </c>
      <c r="T129" s="195">
        <f>S129*H129</f>
        <v>4.9725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6" t="s">
        <v>143</v>
      </c>
      <c r="AT129" s="196" t="s">
        <v>145</v>
      </c>
      <c r="AU129" s="196" t="s">
        <v>89</v>
      </c>
      <c r="AY129" s="18" t="s">
        <v>144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18" t="s">
        <v>87</v>
      </c>
      <c r="BK129" s="197">
        <f>ROUND(I129*H129,2)</f>
        <v>0</v>
      </c>
      <c r="BL129" s="18" t="s">
        <v>143</v>
      </c>
      <c r="BM129" s="196" t="s">
        <v>224</v>
      </c>
    </row>
    <row r="130" spans="2:51" s="13" customFormat="1" ht="20.4">
      <c r="B130" s="214"/>
      <c r="C130" s="215"/>
      <c r="D130" s="198" t="s">
        <v>225</v>
      </c>
      <c r="E130" s="216" t="s">
        <v>1</v>
      </c>
      <c r="F130" s="217" t="s">
        <v>695</v>
      </c>
      <c r="G130" s="215"/>
      <c r="H130" s="218">
        <v>6.5</v>
      </c>
      <c r="I130" s="219"/>
      <c r="J130" s="215"/>
      <c r="K130" s="215"/>
      <c r="L130" s="220"/>
      <c r="M130" s="221"/>
      <c r="N130" s="222"/>
      <c r="O130" s="222"/>
      <c r="P130" s="222"/>
      <c r="Q130" s="222"/>
      <c r="R130" s="222"/>
      <c r="S130" s="222"/>
      <c r="T130" s="223"/>
      <c r="AT130" s="224" t="s">
        <v>225</v>
      </c>
      <c r="AU130" s="224" t="s">
        <v>89</v>
      </c>
      <c r="AV130" s="13" t="s">
        <v>89</v>
      </c>
      <c r="AW130" s="13" t="s">
        <v>34</v>
      </c>
      <c r="AX130" s="13" t="s">
        <v>80</v>
      </c>
      <c r="AY130" s="224" t="s">
        <v>144</v>
      </c>
    </row>
    <row r="131" spans="2:51" s="13" customFormat="1" ht="20.4">
      <c r="B131" s="214"/>
      <c r="C131" s="215"/>
      <c r="D131" s="198" t="s">
        <v>225</v>
      </c>
      <c r="E131" s="216" t="s">
        <v>1</v>
      </c>
      <c r="F131" s="217" t="s">
        <v>696</v>
      </c>
      <c r="G131" s="215"/>
      <c r="H131" s="218">
        <v>13</v>
      </c>
      <c r="I131" s="219"/>
      <c r="J131" s="215"/>
      <c r="K131" s="215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225</v>
      </c>
      <c r="AU131" s="224" t="s">
        <v>89</v>
      </c>
      <c r="AV131" s="13" t="s">
        <v>89</v>
      </c>
      <c r="AW131" s="13" t="s">
        <v>34</v>
      </c>
      <c r="AX131" s="13" t="s">
        <v>80</v>
      </c>
      <c r="AY131" s="224" t="s">
        <v>144</v>
      </c>
    </row>
    <row r="132" spans="2:51" s="14" customFormat="1" ht="10.2">
      <c r="B132" s="225"/>
      <c r="C132" s="226"/>
      <c r="D132" s="198" t="s">
        <v>225</v>
      </c>
      <c r="E132" s="227" t="s">
        <v>1</v>
      </c>
      <c r="F132" s="228" t="s">
        <v>227</v>
      </c>
      <c r="G132" s="226"/>
      <c r="H132" s="229">
        <v>19.5</v>
      </c>
      <c r="I132" s="230"/>
      <c r="J132" s="226"/>
      <c r="K132" s="226"/>
      <c r="L132" s="231"/>
      <c r="M132" s="232"/>
      <c r="N132" s="233"/>
      <c r="O132" s="233"/>
      <c r="P132" s="233"/>
      <c r="Q132" s="233"/>
      <c r="R132" s="233"/>
      <c r="S132" s="233"/>
      <c r="T132" s="234"/>
      <c r="AT132" s="235" t="s">
        <v>225</v>
      </c>
      <c r="AU132" s="235" t="s">
        <v>89</v>
      </c>
      <c r="AV132" s="14" t="s">
        <v>143</v>
      </c>
      <c r="AW132" s="14" t="s">
        <v>34</v>
      </c>
      <c r="AX132" s="14" t="s">
        <v>87</v>
      </c>
      <c r="AY132" s="235" t="s">
        <v>144</v>
      </c>
    </row>
    <row r="133" spans="1:65" s="2" customFormat="1" ht="24.15" customHeight="1">
      <c r="A133" s="35"/>
      <c r="B133" s="36"/>
      <c r="C133" s="185" t="s">
        <v>89</v>
      </c>
      <c r="D133" s="185" t="s">
        <v>145</v>
      </c>
      <c r="E133" s="186" t="s">
        <v>228</v>
      </c>
      <c r="F133" s="187" t="s">
        <v>229</v>
      </c>
      <c r="G133" s="188" t="s">
        <v>223</v>
      </c>
      <c r="H133" s="189">
        <v>112</v>
      </c>
      <c r="I133" s="190"/>
      <c r="J133" s="191">
        <f>ROUND(I133*H133,2)</f>
        <v>0</v>
      </c>
      <c r="K133" s="187" t="s">
        <v>149</v>
      </c>
      <c r="L133" s="40"/>
      <c r="M133" s="192" t="s">
        <v>1</v>
      </c>
      <c r="N133" s="193" t="s">
        <v>45</v>
      </c>
      <c r="O133" s="72"/>
      <c r="P133" s="194">
        <f>O133*H133</f>
        <v>0</v>
      </c>
      <c r="Q133" s="194">
        <v>0</v>
      </c>
      <c r="R133" s="194">
        <f>Q133*H133</f>
        <v>0</v>
      </c>
      <c r="S133" s="194">
        <v>0.625</v>
      </c>
      <c r="T133" s="195">
        <f>S133*H133</f>
        <v>70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6" t="s">
        <v>143</v>
      </c>
      <c r="AT133" s="196" t="s">
        <v>145</v>
      </c>
      <c r="AU133" s="196" t="s">
        <v>89</v>
      </c>
      <c r="AY133" s="18" t="s">
        <v>144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18" t="s">
        <v>87</v>
      </c>
      <c r="BK133" s="197">
        <f>ROUND(I133*H133,2)</f>
        <v>0</v>
      </c>
      <c r="BL133" s="18" t="s">
        <v>143</v>
      </c>
      <c r="BM133" s="196" t="s">
        <v>230</v>
      </c>
    </row>
    <row r="134" spans="2:51" s="15" customFormat="1" ht="10.2">
      <c r="B134" s="236"/>
      <c r="C134" s="237"/>
      <c r="D134" s="198" t="s">
        <v>225</v>
      </c>
      <c r="E134" s="238" t="s">
        <v>1</v>
      </c>
      <c r="F134" s="239" t="s">
        <v>231</v>
      </c>
      <c r="G134" s="237"/>
      <c r="H134" s="238" t="s">
        <v>1</v>
      </c>
      <c r="I134" s="240"/>
      <c r="J134" s="237"/>
      <c r="K134" s="237"/>
      <c r="L134" s="241"/>
      <c r="M134" s="242"/>
      <c r="N134" s="243"/>
      <c r="O134" s="243"/>
      <c r="P134" s="243"/>
      <c r="Q134" s="243"/>
      <c r="R134" s="243"/>
      <c r="S134" s="243"/>
      <c r="T134" s="244"/>
      <c r="AT134" s="245" t="s">
        <v>225</v>
      </c>
      <c r="AU134" s="245" t="s">
        <v>89</v>
      </c>
      <c r="AV134" s="15" t="s">
        <v>87</v>
      </c>
      <c r="AW134" s="15" t="s">
        <v>34</v>
      </c>
      <c r="AX134" s="15" t="s">
        <v>80</v>
      </c>
      <c r="AY134" s="245" t="s">
        <v>144</v>
      </c>
    </row>
    <row r="135" spans="2:51" s="13" customFormat="1" ht="20.4">
      <c r="B135" s="214"/>
      <c r="C135" s="215"/>
      <c r="D135" s="198" t="s">
        <v>225</v>
      </c>
      <c r="E135" s="216" t="s">
        <v>1</v>
      </c>
      <c r="F135" s="217" t="s">
        <v>697</v>
      </c>
      <c r="G135" s="215"/>
      <c r="H135" s="218">
        <v>112</v>
      </c>
      <c r="I135" s="219"/>
      <c r="J135" s="215"/>
      <c r="K135" s="215"/>
      <c r="L135" s="220"/>
      <c r="M135" s="221"/>
      <c r="N135" s="222"/>
      <c r="O135" s="222"/>
      <c r="P135" s="222"/>
      <c r="Q135" s="222"/>
      <c r="R135" s="222"/>
      <c r="S135" s="222"/>
      <c r="T135" s="223"/>
      <c r="AT135" s="224" t="s">
        <v>225</v>
      </c>
      <c r="AU135" s="224" t="s">
        <v>89</v>
      </c>
      <c r="AV135" s="13" t="s">
        <v>89</v>
      </c>
      <c r="AW135" s="13" t="s">
        <v>34</v>
      </c>
      <c r="AX135" s="13" t="s">
        <v>80</v>
      </c>
      <c r="AY135" s="224" t="s">
        <v>144</v>
      </c>
    </row>
    <row r="136" spans="2:51" s="14" customFormat="1" ht="10.2">
      <c r="B136" s="225"/>
      <c r="C136" s="226"/>
      <c r="D136" s="198" t="s">
        <v>225</v>
      </c>
      <c r="E136" s="227" t="s">
        <v>1</v>
      </c>
      <c r="F136" s="228" t="s">
        <v>227</v>
      </c>
      <c r="G136" s="226"/>
      <c r="H136" s="229">
        <v>112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AT136" s="235" t="s">
        <v>225</v>
      </c>
      <c r="AU136" s="235" t="s">
        <v>89</v>
      </c>
      <c r="AV136" s="14" t="s">
        <v>143</v>
      </c>
      <c r="AW136" s="14" t="s">
        <v>34</v>
      </c>
      <c r="AX136" s="14" t="s">
        <v>87</v>
      </c>
      <c r="AY136" s="235" t="s">
        <v>144</v>
      </c>
    </row>
    <row r="137" spans="1:65" s="2" customFormat="1" ht="24.15" customHeight="1">
      <c r="A137" s="35"/>
      <c r="B137" s="36"/>
      <c r="C137" s="185" t="s">
        <v>158</v>
      </c>
      <c r="D137" s="185" t="s">
        <v>145</v>
      </c>
      <c r="E137" s="186" t="s">
        <v>233</v>
      </c>
      <c r="F137" s="187" t="s">
        <v>234</v>
      </c>
      <c r="G137" s="188" t="s">
        <v>223</v>
      </c>
      <c r="H137" s="189">
        <v>112</v>
      </c>
      <c r="I137" s="190"/>
      <c r="J137" s="191">
        <f>ROUND(I137*H137,2)</f>
        <v>0</v>
      </c>
      <c r="K137" s="187" t="s">
        <v>149</v>
      </c>
      <c r="L137" s="40"/>
      <c r="M137" s="192" t="s">
        <v>1</v>
      </c>
      <c r="N137" s="193" t="s">
        <v>45</v>
      </c>
      <c r="O137" s="72"/>
      <c r="P137" s="194">
        <f>O137*H137</f>
        <v>0</v>
      </c>
      <c r="Q137" s="194">
        <v>0</v>
      </c>
      <c r="R137" s="194">
        <f>Q137*H137</f>
        <v>0</v>
      </c>
      <c r="S137" s="194">
        <v>0.098</v>
      </c>
      <c r="T137" s="195">
        <f>S137*H137</f>
        <v>10.976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6" t="s">
        <v>143</v>
      </c>
      <c r="AT137" s="196" t="s">
        <v>145</v>
      </c>
      <c r="AU137" s="196" t="s">
        <v>89</v>
      </c>
      <c r="AY137" s="18" t="s">
        <v>144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18" t="s">
        <v>87</v>
      </c>
      <c r="BK137" s="197">
        <f>ROUND(I137*H137,2)</f>
        <v>0</v>
      </c>
      <c r="BL137" s="18" t="s">
        <v>143</v>
      </c>
      <c r="BM137" s="196" t="s">
        <v>235</v>
      </c>
    </row>
    <row r="138" spans="2:51" s="13" customFormat="1" ht="20.4">
      <c r="B138" s="214"/>
      <c r="C138" s="215"/>
      <c r="D138" s="198" t="s">
        <v>225</v>
      </c>
      <c r="E138" s="216" t="s">
        <v>1</v>
      </c>
      <c r="F138" s="217" t="s">
        <v>698</v>
      </c>
      <c r="G138" s="215"/>
      <c r="H138" s="218">
        <v>112</v>
      </c>
      <c r="I138" s="219"/>
      <c r="J138" s="215"/>
      <c r="K138" s="215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225</v>
      </c>
      <c r="AU138" s="224" t="s">
        <v>89</v>
      </c>
      <c r="AV138" s="13" t="s">
        <v>89</v>
      </c>
      <c r="AW138" s="13" t="s">
        <v>34</v>
      </c>
      <c r="AX138" s="13" t="s">
        <v>80</v>
      </c>
      <c r="AY138" s="224" t="s">
        <v>144</v>
      </c>
    </row>
    <row r="139" spans="2:51" s="14" customFormat="1" ht="10.2">
      <c r="B139" s="225"/>
      <c r="C139" s="226"/>
      <c r="D139" s="198" t="s">
        <v>225</v>
      </c>
      <c r="E139" s="227" t="s">
        <v>1</v>
      </c>
      <c r="F139" s="228" t="s">
        <v>227</v>
      </c>
      <c r="G139" s="226"/>
      <c r="H139" s="229">
        <v>112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AT139" s="235" t="s">
        <v>225</v>
      </c>
      <c r="AU139" s="235" t="s">
        <v>89</v>
      </c>
      <c r="AV139" s="14" t="s">
        <v>143</v>
      </c>
      <c r="AW139" s="14" t="s">
        <v>34</v>
      </c>
      <c r="AX139" s="14" t="s">
        <v>87</v>
      </c>
      <c r="AY139" s="235" t="s">
        <v>144</v>
      </c>
    </row>
    <row r="140" spans="1:65" s="2" customFormat="1" ht="24.15" customHeight="1">
      <c r="A140" s="35"/>
      <c r="B140" s="36"/>
      <c r="C140" s="185" t="s">
        <v>143</v>
      </c>
      <c r="D140" s="185" t="s">
        <v>145</v>
      </c>
      <c r="E140" s="186" t="s">
        <v>237</v>
      </c>
      <c r="F140" s="187" t="s">
        <v>238</v>
      </c>
      <c r="G140" s="188" t="s">
        <v>223</v>
      </c>
      <c r="H140" s="189">
        <v>172</v>
      </c>
      <c r="I140" s="190"/>
      <c r="J140" s="191">
        <f>ROUND(I140*H140,2)</f>
        <v>0</v>
      </c>
      <c r="K140" s="187" t="s">
        <v>149</v>
      </c>
      <c r="L140" s="40"/>
      <c r="M140" s="192" t="s">
        <v>1</v>
      </c>
      <c r="N140" s="193" t="s">
        <v>45</v>
      </c>
      <c r="O140" s="72"/>
      <c r="P140" s="194">
        <f>O140*H140</f>
        <v>0</v>
      </c>
      <c r="Q140" s="194">
        <v>0</v>
      </c>
      <c r="R140" s="194">
        <f>Q140*H140</f>
        <v>0</v>
      </c>
      <c r="S140" s="194">
        <v>0.316</v>
      </c>
      <c r="T140" s="195">
        <f>S140*H140</f>
        <v>54.352000000000004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6" t="s">
        <v>143</v>
      </c>
      <c r="AT140" s="196" t="s">
        <v>145</v>
      </c>
      <c r="AU140" s="196" t="s">
        <v>89</v>
      </c>
      <c r="AY140" s="18" t="s">
        <v>144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18" t="s">
        <v>87</v>
      </c>
      <c r="BK140" s="197">
        <f>ROUND(I140*H140,2)</f>
        <v>0</v>
      </c>
      <c r="BL140" s="18" t="s">
        <v>143</v>
      </c>
      <c r="BM140" s="196" t="s">
        <v>239</v>
      </c>
    </row>
    <row r="141" spans="2:51" s="13" customFormat="1" ht="20.4">
      <c r="B141" s="214"/>
      <c r="C141" s="215"/>
      <c r="D141" s="198" t="s">
        <v>225</v>
      </c>
      <c r="E141" s="216" t="s">
        <v>1</v>
      </c>
      <c r="F141" s="217" t="s">
        <v>699</v>
      </c>
      <c r="G141" s="215"/>
      <c r="H141" s="218">
        <v>172</v>
      </c>
      <c r="I141" s="219"/>
      <c r="J141" s="215"/>
      <c r="K141" s="215"/>
      <c r="L141" s="220"/>
      <c r="M141" s="221"/>
      <c r="N141" s="222"/>
      <c r="O141" s="222"/>
      <c r="P141" s="222"/>
      <c r="Q141" s="222"/>
      <c r="R141" s="222"/>
      <c r="S141" s="222"/>
      <c r="T141" s="223"/>
      <c r="AT141" s="224" t="s">
        <v>225</v>
      </c>
      <c r="AU141" s="224" t="s">
        <v>89</v>
      </c>
      <c r="AV141" s="13" t="s">
        <v>89</v>
      </c>
      <c r="AW141" s="13" t="s">
        <v>34</v>
      </c>
      <c r="AX141" s="13" t="s">
        <v>80</v>
      </c>
      <c r="AY141" s="224" t="s">
        <v>144</v>
      </c>
    </row>
    <row r="142" spans="2:51" s="14" customFormat="1" ht="10.2">
      <c r="B142" s="225"/>
      <c r="C142" s="226"/>
      <c r="D142" s="198" t="s">
        <v>225</v>
      </c>
      <c r="E142" s="227" t="s">
        <v>1</v>
      </c>
      <c r="F142" s="228" t="s">
        <v>227</v>
      </c>
      <c r="G142" s="226"/>
      <c r="H142" s="229">
        <v>172</v>
      </c>
      <c r="I142" s="230"/>
      <c r="J142" s="226"/>
      <c r="K142" s="226"/>
      <c r="L142" s="231"/>
      <c r="M142" s="232"/>
      <c r="N142" s="233"/>
      <c r="O142" s="233"/>
      <c r="P142" s="233"/>
      <c r="Q142" s="233"/>
      <c r="R142" s="233"/>
      <c r="S142" s="233"/>
      <c r="T142" s="234"/>
      <c r="AT142" s="235" t="s">
        <v>225</v>
      </c>
      <c r="AU142" s="235" t="s">
        <v>89</v>
      </c>
      <c r="AV142" s="14" t="s">
        <v>143</v>
      </c>
      <c r="AW142" s="14" t="s">
        <v>34</v>
      </c>
      <c r="AX142" s="14" t="s">
        <v>87</v>
      </c>
      <c r="AY142" s="235" t="s">
        <v>144</v>
      </c>
    </row>
    <row r="143" spans="1:65" s="2" customFormat="1" ht="24.15" customHeight="1">
      <c r="A143" s="35"/>
      <c r="B143" s="36"/>
      <c r="C143" s="185" t="s">
        <v>168</v>
      </c>
      <c r="D143" s="185" t="s">
        <v>145</v>
      </c>
      <c r="E143" s="186" t="s">
        <v>241</v>
      </c>
      <c r="F143" s="187" t="s">
        <v>242</v>
      </c>
      <c r="G143" s="188" t="s">
        <v>223</v>
      </c>
      <c r="H143" s="189">
        <v>13</v>
      </c>
      <c r="I143" s="190"/>
      <c r="J143" s="191">
        <f>ROUND(I143*H143,2)</f>
        <v>0</v>
      </c>
      <c r="K143" s="187" t="s">
        <v>149</v>
      </c>
      <c r="L143" s="40"/>
      <c r="M143" s="192" t="s">
        <v>1</v>
      </c>
      <c r="N143" s="193" t="s">
        <v>45</v>
      </c>
      <c r="O143" s="72"/>
      <c r="P143" s="194">
        <f>O143*H143</f>
        <v>0</v>
      </c>
      <c r="Q143" s="194">
        <v>0</v>
      </c>
      <c r="R143" s="194">
        <f>Q143*H143</f>
        <v>0</v>
      </c>
      <c r="S143" s="194">
        <v>0.29</v>
      </c>
      <c r="T143" s="195">
        <f>S143*H143</f>
        <v>3.7699999999999996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6" t="s">
        <v>143</v>
      </c>
      <c r="AT143" s="196" t="s">
        <v>145</v>
      </c>
      <c r="AU143" s="196" t="s">
        <v>89</v>
      </c>
      <c r="AY143" s="18" t="s">
        <v>144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18" t="s">
        <v>87</v>
      </c>
      <c r="BK143" s="197">
        <f>ROUND(I143*H143,2)</f>
        <v>0</v>
      </c>
      <c r="BL143" s="18" t="s">
        <v>143</v>
      </c>
      <c r="BM143" s="196" t="s">
        <v>243</v>
      </c>
    </row>
    <row r="144" spans="2:51" s="13" customFormat="1" ht="20.4">
      <c r="B144" s="214"/>
      <c r="C144" s="215"/>
      <c r="D144" s="198" t="s">
        <v>225</v>
      </c>
      <c r="E144" s="216" t="s">
        <v>1</v>
      </c>
      <c r="F144" s="217" t="s">
        <v>700</v>
      </c>
      <c r="G144" s="215"/>
      <c r="H144" s="218">
        <v>13</v>
      </c>
      <c r="I144" s="219"/>
      <c r="J144" s="215"/>
      <c r="K144" s="215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225</v>
      </c>
      <c r="AU144" s="224" t="s">
        <v>89</v>
      </c>
      <c r="AV144" s="13" t="s">
        <v>89</v>
      </c>
      <c r="AW144" s="13" t="s">
        <v>34</v>
      </c>
      <c r="AX144" s="13" t="s">
        <v>80</v>
      </c>
      <c r="AY144" s="224" t="s">
        <v>144</v>
      </c>
    </row>
    <row r="145" spans="2:51" s="14" customFormat="1" ht="10.2">
      <c r="B145" s="225"/>
      <c r="C145" s="226"/>
      <c r="D145" s="198" t="s">
        <v>225</v>
      </c>
      <c r="E145" s="227" t="s">
        <v>1</v>
      </c>
      <c r="F145" s="228" t="s">
        <v>227</v>
      </c>
      <c r="G145" s="226"/>
      <c r="H145" s="229">
        <v>13</v>
      </c>
      <c r="I145" s="230"/>
      <c r="J145" s="226"/>
      <c r="K145" s="226"/>
      <c r="L145" s="231"/>
      <c r="M145" s="232"/>
      <c r="N145" s="233"/>
      <c r="O145" s="233"/>
      <c r="P145" s="233"/>
      <c r="Q145" s="233"/>
      <c r="R145" s="233"/>
      <c r="S145" s="233"/>
      <c r="T145" s="234"/>
      <c r="AT145" s="235" t="s">
        <v>225</v>
      </c>
      <c r="AU145" s="235" t="s">
        <v>89</v>
      </c>
      <c r="AV145" s="14" t="s">
        <v>143</v>
      </c>
      <c r="AW145" s="14" t="s">
        <v>34</v>
      </c>
      <c r="AX145" s="14" t="s">
        <v>87</v>
      </c>
      <c r="AY145" s="235" t="s">
        <v>144</v>
      </c>
    </row>
    <row r="146" spans="1:65" s="2" customFormat="1" ht="16.5" customHeight="1">
      <c r="A146" s="35"/>
      <c r="B146" s="36"/>
      <c r="C146" s="185" t="s">
        <v>173</v>
      </c>
      <c r="D146" s="185" t="s">
        <v>145</v>
      </c>
      <c r="E146" s="186" t="s">
        <v>256</v>
      </c>
      <c r="F146" s="187" t="s">
        <v>257</v>
      </c>
      <c r="G146" s="188" t="s">
        <v>258</v>
      </c>
      <c r="H146" s="189">
        <v>59</v>
      </c>
      <c r="I146" s="190"/>
      <c r="J146" s="191">
        <f>ROUND(I146*H146,2)</f>
        <v>0</v>
      </c>
      <c r="K146" s="187" t="s">
        <v>149</v>
      </c>
      <c r="L146" s="40"/>
      <c r="M146" s="192" t="s">
        <v>1</v>
      </c>
      <c r="N146" s="193" t="s">
        <v>45</v>
      </c>
      <c r="O146" s="72"/>
      <c r="P146" s="194">
        <f>O146*H146</f>
        <v>0</v>
      </c>
      <c r="Q146" s="194">
        <v>0</v>
      </c>
      <c r="R146" s="194">
        <f>Q146*H146</f>
        <v>0</v>
      </c>
      <c r="S146" s="194">
        <v>0.205</v>
      </c>
      <c r="T146" s="195">
        <f>S146*H146</f>
        <v>12.094999999999999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6" t="s">
        <v>143</v>
      </c>
      <c r="AT146" s="196" t="s">
        <v>145</v>
      </c>
      <c r="AU146" s="196" t="s">
        <v>89</v>
      </c>
      <c r="AY146" s="18" t="s">
        <v>144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18" t="s">
        <v>87</v>
      </c>
      <c r="BK146" s="197">
        <f>ROUND(I146*H146,2)</f>
        <v>0</v>
      </c>
      <c r="BL146" s="18" t="s">
        <v>143</v>
      </c>
      <c r="BM146" s="196" t="s">
        <v>259</v>
      </c>
    </row>
    <row r="147" spans="2:51" s="13" customFormat="1" ht="10.2">
      <c r="B147" s="214"/>
      <c r="C147" s="215"/>
      <c r="D147" s="198" t="s">
        <v>225</v>
      </c>
      <c r="E147" s="216" t="s">
        <v>1</v>
      </c>
      <c r="F147" s="217" t="s">
        <v>701</v>
      </c>
      <c r="G147" s="215"/>
      <c r="H147" s="218">
        <v>54</v>
      </c>
      <c r="I147" s="219"/>
      <c r="J147" s="215"/>
      <c r="K147" s="215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225</v>
      </c>
      <c r="AU147" s="224" t="s">
        <v>89</v>
      </c>
      <c r="AV147" s="13" t="s">
        <v>89</v>
      </c>
      <c r="AW147" s="13" t="s">
        <v>34</v>
      </c>
      <c r="AX147" s="13" t="s">
        <v>80</v>
      </c>
      <c r="AY147" s="224" t="s">
        <v>144</v>
      </c>
    </row>
    <row r="148" spans="2:51" s="13" customFormat="1" ht="20.4">
      <c r="B148" s="214"/>
      <c r="C148" s="215"/>
      <c r="D148" s="198" t="s">
        <v>225</v>
      </c>
      <c r="E148" s="216" t="s">
        <v>1</v>
      </c>
      <c r="F148" s="217" t="s">
        <v>702</v>
      </c>
      <c r="G148" s="215"/>
      <c r="H148" s="218">
        <v>5</v>
      </c>
      <c r="I148" s="219"/>
      <c r="J148" s="215"/>
      <c r="K148" s="215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225</v>
      </c>
      <c r="AU148" s="224" t="s">
        <v>89</v>
      </c>
      <c r="AV148" s="13" t="s">
        <v>89</v>
      </c>
      <c r="AW148" s="13" t="s">
        <v>34</v>
      </c>
      <c r="AX148" s="13" t="s">
        <v>80</v>
      </c>
      <c r="AY148" s="224" t="s">
        <v>144</v>
      </c>
    </row>
    <row r="149" spans="2:51" s="14" customFormat="1" ht="10.2">
      <c r="B149" s="225"/>
      <c r="C149" s="226"/>
      <c r="D149" s="198" t="s">
        <v>225</v>
      </c>
      <c r="E149" s="227" t="s">
        <v>1</v>
      </c>
      <c r="F149" s="228" t="s">
        <v>227</v>
      </c>
      <c r="G149" s="226"/>
      <c r="H149" s="229">
        <v>59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AT149" s="235" t="s">
        <v>225</v>
      </c>
      <c r="AU149" s="235" t="s">
        <v>89</v>
      </c>
      <c r="AV149" s="14" t="s">
        <v>143</v>
      </c>
      <c r="AW149" s="14" t="s">
        <v>34</v>
      </c>
      <c r="AX149" s="14" t="s">
        <v>87</v>
      </c>
      <c r="AY149" s="235" t="s">
        <v>144</v>
      </c>
    </row>
    <row r="150" spans="1:65" s="2" customFormat="1" ht="16.5" customHeight="1">
      <c r="A150" s="35"/>
      <c r="B150" s="36"/>
      <c r="C150" s="185" t="s">
        <v>178</v>
      </c>
      <c r="D150" s="185" t="s">
        <v>145</v>
      </c>
      <c r="E150" s="186" t="s">
        <v>262</v>
      </c>
      <c r="F150" s="187" t="s">
        <v>263</v>
      </c>
      <c r="G150" s="188" t="s">
        <v>258</v>
      </c>
      <c r="H150" s="189">
        <v>21</v>
      </c>
      <c r="I150" s="190"/>
      <c r="J150" s="191">
        <f>ROUND(I150*H150,2)</f>
        <v>0</v>
      </c>
      <c r="K150" s="187" t="s">
        <v>149</v>
      </c>
      <c r="L150" s="40"/>
      <c r="M150" s="192" t="s">
        <v>1</v>
      </c>
      <c r="N150" s="193" t="s">
        <v>45</v>
      </c>
      <c r="O150" s="72"/>
      <c r="P150" s="194">
        <f>O150*H150</f>
        <v>0</v>
      </c>
      <c r="Q150" s="194">
        <v>0</v>
      </c>
      <c r="R150" s="194">
        <f>Q150*H150</f>
        <v>0</v>
      </c>
      <c r="S150" s="194">
        <v>0.04</v>
      </c>
      <c r="T150" s="195">
        <f>S150*H150</f>
        <v>0.84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6" t="s">
        <v>143</v>
      </c>
      <c r="AT150" s="196" t="s">
        <v>145</v>
      </c>
      <c r="AU150" s="196" t="s">
        <v>89</v>
      </c>
      <c r="AY150" s="18" t="s">
        <v>144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18" t="s">
        <v>87</v>
      </c>
      <c r="BK150" s="197">
        <f>ROUND(I150*H150,2)</f>
        <v>0</v>
      </c>
      <c r="BL150" s="18" t="s">
        <v>143</v>
      </c>
      <c r="BM150" s="196" t="s">
        <v>264</v>
      </c>
    </row>
    <row r="151" spans="2:51" s="13" customFormat="1" ht="10.2">
      <c r="B151" s="214"/>
      <c r="C151" s="215"/>
      <c r="D151" s="198" t="s">
        <v>225</v>
      </c>
      <c r="E151" s="216" t="s">
        <v>1</v>
      </c>
      <c r="F151" s="217" t="s">
        <v>703</v>
      </c>
      <c r="G151" s="215"/>
      <c r="H151" s="218">
        <v>21</v>
      </c>
      <c r="I151" s="219"/>
      <c r="J151" s="215"/>
      <c r="K151" s="215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225</v>
      </c>
      <c r="AU151" s="224" t="s">
        <v>89</v>
      </c>
      <c r="AV151" s="13" t="s">
        <v>89</v>
      </c>
      <c r="AW151" s="13" t="s">
        <v>34</v>
      </c>
      <c r="AX151" s="13" t="s">
        <v>80</v>
      </c>
      <c r="AY151" s="224" t="s">
        <v>144</v>
      </c>
    </row>
    <row r="152" spans="2:51" s="14" customFormat="1" ht="10.2">
      <c r="B152" s="225"/>
      <c r="C152" s="226"/>
      <c r="D152" s="198" t="s">
        <v>225</v>
      </c>
      <c r="E152" s="227" t="s">
        <v>1</v>
      </c>
      <c r="F152" s="228" t="s">
        <v>227</v>
      </c>
      <c r="G152" s="226"/>
      <c r="H152" s="229">
        <v>21</v>
      </c>
      <c r="I152" s="230"/>
      <c r="J152" s="226"/>
      <c r="K152" s="226"/>
      <c r="L152" s="231"/>
      <c r="M152" s="232"/>
      <c r="N152" s="233"/>
      <c r="O152" s="233"/>
      <c r="P152" s="233"/>
      <c r="Q152" s="233"/>
      <c r="R152" s="233"/>
      <c r="S152" s="233"/>
      <c r="T152" s="234"/>
      <c r="AT152" s="235" t="s">
        <v>225</v>
      </c>
      <c r="AU152" s="235" t="s">
        <v>89</v>
      </c>
      <c r="AV152" s="14" t="s">
        <v>143</v>
      </c>
      <c r="AW152" s="14" t="s">
        <v>34</v>
      </c>
      <c r="AX152" s="14" t="s">
        <v>87</v>
      </c>
      <c r="AY152" s="235" t="s">
        <v>144</v>
      </c>
    </row>
    <row r="153" spans="1:65" s="2" customFormat="1" ht="24.15" customHeight="1">
      <c r="A153" s="35"/>
      <c r="B153" s="36"/>
      <c r="C153" s="185" t="s">
        <v>183</v>
      </c>
      <c r="D153" s="185" t="s">
        <v>145</v>
      </c>
      <c r="E153" s="186" t="s">
        <v>266</v>
      </c>
      <c r="F153" s="187" t="s">
        <v>267</v>
      </c>
      <c r="G153" s="188" t="s">
        <v>223</v>
      </c>
      <c r="H153" s="189">
        <v>82</v>
      </c>
      <c r="I153" s="190"/>
      <c r="J153" s="191">
        <f>ROUND(I153*H153,2)</f>
        <v>0</v>
      </c>
      <c r="K153" s="187" t="s">
        <v>149</v>
      </c>
      <c r="L153" s="40"/>
      <c r="M153" s="192" t="s">
        <v>1</v>
      </c>
      <c r="N153" s="193" t="s">
        <v>45</v>
      </c>
      <c r="O153" s="72"/>
      <c r="P153" s="194">
        <f>O153*H153</f>
        <v>0</v>
      </c>
      <c r="Q153" s="194">
        <v>0</v>
      </c>
      <c r="R153" s="194">
        <f>Q153*H153</f>
        <v>0</v>
      </c>
      <c r="S153" s="194">
        <v>0</v>
      </c>
      <c r="T153" s="19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6" t="s">
        <v>143</v>
      </c>
      <c r="AT153" s="196" t="s">
        <v>145</v>
      </c>
      <c r="AU153" s="196" t="s">
        <v>89</v>
      </c>
      <c r="AY153" s="18" t="s">
        <v>144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18" t="s">
        <v>87</v>
      </c>
      <c r="BK153" s="197">
        <f>ROUND(I153*H153,2)</f>
        <v>0</v>
      </c>
      <c r="BL153" s="18" t="s">
        <v>143</v>
      </c>
      <c r="BM153" s="196" t="s">
        <v>268</v>
      </c>
    </row>
    <row r="154" spans="2:51" s="13" customFormat="1" ht="10.2">
      <c r="B154" s="214"/>
      <c r="C154" s="215"/>
      <c r="D154" s="198" t="s">
        <v>225</v>
      </c>
      <c r="E154" s="216" t="s">
        <v>1</v>
      </c>
      <c r="F154" s="217" t="s">
        <v>704</v>
      </c>
      <c r="G154" s="215"/>
      <c r="H154" s="218">
        <v>82</v>
      </c>
      <c r="I154" s="219"/>
      <c r="J154" s="215"/>
      <c r="K154" s="215"/>
      <c r="L154" s="220"/>
      <c r="M154" s="221"/>
      <c r="N154" s="222"/>
      <c r="O154" s="222"/>
      <c r="P154" s="222"/>
      <c r="Q154" s="222"/>
      <c r="R154" s="222"/>
      <c r="S154" s="222"/>
      <c r="T154" s="223"/>
      <c r="AT154" s="224" t="s">
        <v>225</v>
      </c>
      <c r="AU154" s="224" t="s">
        <v>89</v>
      </c>
      <c r="AV154" s="13" t="s">
        <v>89</v>
      </c>
      <c r="AW154" s="13" t="s">
        <v>34</v>
      </c>
      <c r="AX154" s="13" t="s">
        <v>80</v>
      </c>
      <c r="AY154" s="224" t="s">
        <v>144</v>
      </c>
    </row>
    <row r="155" spans="2:51" s="14" customFormat="1" ht="10.2">
      <c r="B155" s="225"/>
      <c r="C155" s="226"/>
      <c r="D155" s="198" t="s">
        <v>225</v>
      </c>
      <c r="E155" s="227" t="s">
        <v>1</v>
      </c>
      <c r="F155" s="228" t="s">
        <v>227</v>
      </c>
      <c r="G155" s="226"/>
      <c r="H155" s="229">
        <v>82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AT155" s="235" t="s">
        <v>225</v>
      </c>
      <c r="AU155" s="235" t="s">
        <v>89</v>
      </c>
      <c r="AV155" s="14" t="s">
        <v>143</v>
      </c>
      <c r="AW155" s="14" t="s">
        <v>34</v>
      </c>
      <c r="AX155" s="14" t="s">
        <v>87</v>
      </c>
      <c r="AY155" s="235" t="s">
        <v>144</v>
      </c>
    </row>
    <row r="156" spans="1:65" s="2" customFormat="1" ht="37.8" customHeight="1">
      <c r="A156" s="35"/>
      <c r="B156" s="36"/>
      <c r="C156" s="185" t="s">
        <v>188</v>
      </c>
      <c r="D156" s="185" t="s">
        <v>145</v>
      </c>
      <c r="E156" s="186" t="s">
        <v>705</v>
      </c>
      <c r="F156" s="187" t="s">
        <v>706</v>
      </c>
      <c r="G156" s="188" t="s">
        <v>272</v>
      </c>
      <c r="H156" s="189">
        <v>12.75</v>
      </c>
      <c r="I156" s="190"/>
      <c r="J156" s="191">
        <f>ROUND(I156*H156,2)</f>
        <v>0</v>
      </c>
      <c r="K156" s="187" t="s">
        <v>149</v>
      </c>
      <c r="L156" s="40"/>
      <c r="M156" s="192" t="s">
        <v>1</v>
      </c>
      <c r="N156" s="193" t="s">
        <v>45</v>
      </c>
      <c r="O156" s="72"/>
      <c r="P156" s="194">
        <f>O156*H156</f>
        <v>0</v>
      </c>
      <c r="Q156" s="194">
        <v>0</v>
      </c>
      <c r="R156" s="194">
        <f>Q156*H156</f>
        <v>0</v>
      </c>
      <c r="S156" s="194">
        <v>0</v>
      </c>
      <c r="T156" s="19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6" t="s">
        <v>143</v>
      </c>
      <c r="AT156" s="196" t="s">
        <v>145</v>
      </c>
      <c r="AU156" s="196" t="s">
        <v>89</v>
      </c>
      <c r="AY156" s="18" t="s">
        <v>144</v>
      </c>
      <c r="BE156" s="197">
        <f>IF(N156="základní",J156,0)</f>
        <v>0</v>
      </c>
      <c r="BF156" s="197">
        <f>IF(N156="snížená",J156,0)</f>
        <v>0</v>
      </c>
      <c r="BG156" s="197">
        <f>IF(N156="zákl. přenesená",J156,0)</f>
        <v>0</v>
      </c>
      <c r="BH156" s="197">
        <f>IF(N156="sníž. přenesená",J156,0)</f>
        <v>0</v>
      </c>
      <c r="BI156" s="197">
        <f>IF(N156="nulová",J156,0)</f>
        <v>0</v>
      </c>
      <c r="BJ156" s="18" t="s">
        <v>87</v>
      </c>
      <c r="BK156" s="197">
        <f>ROUND(I156*H156,2)</f>
        <v>0</v>
      </c>
      <c r="BL156" s="18" t="s">
        <v>143</v>
      </c>
      <c r="BM156" s="196" t="s">
        <v>707</v>
      </c>
    </row>
    <row r="157" spans="2:51" s="13" customFormat="1" ht="10.2">
      <c r="B157" s="214"/>
      <c r="C157" s="215"/>
      <c r="D157" s="198" t="s">
        <v>225</v>
      </c>
      <c r="E157" s="216" t="s">
        <v>1</v>
      </c>
      <c r="F157" s="217" t="s">
        <v>708</v>
      </c>
      <c r="G157" s="215"/>
      <c r="H157" s="218">
        <v>12.75</v>
      </c>
      <c r="I157" s="219"/>
      <c r="J157" s="215"/>
      <c r="K157" s="215"/>
      <c r="L157" s="220"/>
      <c r="M157" s="221"/>
      <c r="N157" s="222"/>
      <c r="O157" s="222"/>
      <c r="P157" s="222"/>
      <c r="Q157" s="222"/>
      <c r="R157" s="222"/>
      <c r="S157" s="222"/>
      <c r="T157" s="223"/>
      <c r="AT157" s="224" t="s">
        <v>225</v>
      </c>
      <c r="AU157" s="224" t="s">
        <v>89</v>
      </c>
      <c r="AV157" s="13" t="s">
        <v>89</v>
      </c>
      <c r="AW157" s="13" t="s">
        <v>34</v>
      </c>
      <c r="AX157" s="13" t="s">
        <v>80</v>
      </c>
      <c r="AY157" s="224" t="s">
        <v>144</v>
      </c>
    </row>
    <row r="158" spans="2:51" s="14" customFormat="1" ht="10.2">
      <c r="B158" s="225"/>
      <c r="C158" s="226"/>
      <c r="D158" s="198" t="s">
        <v>225</v>
      </c>
      <c r="E158" s="227" t="s">
        <v>1</v>
      </c>
      <c r="F158" s="228" t="s">
        <v>227</v>
      </c>
      <c r="G158" s="226"/>
      <c r="H158" s="229">
        <v>12.75</v>
      </c>
      <c r="I158" s="230"/>
      <c r="J158" s="226"/>
      <c r="K158" s="226"/>
      <c r="L158" s="231"/>
      <c r="M158" s="232"/>
      <c r="N158" s="233"/>
      <c r="O158" s="233"/>
      <c r="P158" s="233"/>
      <c r="Q158" s="233"/>
      <c r="R158" s="233"/>
      <c r="S158" s="233"/>
      <c r="T158" s="234"/>
      <c r="AT158" s="235" t="s">
        <v>225</v>
      </c>
      <c r="AU158" s="235" t="s">
        <v>89</v>
      </c>
      <c r="AV158" s="14" t="s">
        <v>143</v>
      </c>
      <c r="AW158" s="14" t="s">
        <v>34</v>
      </c>
      <c r="AX158" s="14" t="s">
        <v>87</v>
      </c>
      <c r="AY158" s="235" t="s">
        <v>144</v>
      </c>
    </row>
    <row r="159" spans="1:65" s="2" customFormat="1" ht="33" customHeight="1">
      <c r="A159" s="35"/>
      <c r="B159" s="36"/>
      <c r="C159" s="185" t="s">
        <v>193</v>
      </c>
      <c r="D159" s="185" t="s">
        <v>145</v>
      </c>
      <c r="E159" s="186" t="s">
        <v>275</v>
      </c>
      <c r="F159" s="187" t="s">
        <v>276</v>
      </c>
      <c r="G159" s="188" t="s">
        <v>272</v>
      </c>
      <c r="H159" s="189">
        <v>13.2</v>
      </c>
      <c r="I159" s="190"/>
      <c r="J159" s="191">
        <f>ROUND(I159*H159,2)</f>
        <v>0</v>
      </c>
      <c r="K159" s="187" t="s">
        <v>149</v>
      </c>
      <c r="L159" s="40"/>
      <c r="M159" s="192" t="s">
        <v>1</v>
      </c>
      <c r="N159" s="193" t="s">
        <v>45</v>
      </c>
      <c r="O159" s="72"/>
      <c r="P159" s="194">
        <f>O159*H159</f>
        <v>0</v>
      </c>
      <c r="Q159" s="194">
        <v>0</v>
      </c>
      <c r="R159" s="194">
        <f>Q159*H159</f>
        <v>0</v>
      </c>
      <c r="S159" s="194">
        <v>0</v>
      </c>
      <c r="T159" s="19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6" t="s">
        <v>143</v>
      </c>
      <c r="AT159" s="196" t="s">
        <v>145</v>
      </c>
      <c r="AU159" s="196" t="s">
        <v>89</v>
      </c>
      <c r="AY159" s="18" t="s">
        <v>144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18" t="s">
        <v>87</v>
      </c>
      <c r="BK159" s="197">
        <f>ROUND(I159*H159,2)</f>
        <v>0</v>
      </c>
      <c r="BL159" s="18" t="s">
        <v>143</v>
      </c>
      <c r="BM159" s="196" t="s">
        <v>277</v>
      </c>
    </row>
    <row r="160" spans="2:51" s="13" customFormat="1" ht="10.2">
      <c r="B160" s="214"/>
      <c r="C160" s="215"/>
      <c r="D160" s="198" t="s">
        <v>225</v>
      </c>
      <c r="E160" s="216" t="s">
        <v>1</v>
      </c>
      <c r="F160" s="217" t="s">
        <v>709</v>
      </c>
      <c r="G160" s="215"/>
      <c r="H160" s="218">
        <v>8.2</v>
      </c>
      <c r="I160" s="219"/>
      <c r="J160" s="215"/>
      <c r="K160" s="215"/>
      <c r="L160" s="220"/>
      <c r="M160" s="221"/>
      <c r="N160" s="222"/>
      <c r="O160" s="222"/>
      <c r="P160" s="222"/>
      <c r="Q160" s="222"/>
      <c r="R160" s="222"/>
      <c r="S160" s="222"/>
      <c r="T160" s="223"/>
      <c r="AT160" s="224" t="s">
        <v>225</v>
      </c>
      <c r="AU160" s="224" t="s">
        <v>89</v>
      </c>
      <c r="AV160" s="13" t="s">
        <v>89</v>
      </c>
      <c r="AW160" s="13" t="s">
        <v>34</v>
      </c>
      <c r="AX160" s="13" t="s">
        <v>80</v>
      </c>
      <c r="AY160" s="224" t="s">
        <v>144</v>
      </c>
    </row>
    <row r="161" spans="2:51" s="13" customFormat="1" ht="10.2">
      <c r="B161" s="214"/>
      <c r="C161" s="215"/>
      <c r="D161" s="198" t="s">
        <v>225</v>
      </c>
      <c r="E161" s="216" t="s">
        <v>1</v>
      </c>
      <c r="F161" s="217" t="s">
        <v>710</v>
      </c>
      <c r="G161" s="215"/>
      <c r="H161" s="218">
        <v>5</v>
      </c>
      <c r="I161" s="219"/>
      <c r="J161" s="215"/>
      <c r="K161" s="215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225</v>
      </c>
      <c r="AU161" s="224" t="s">
        <v>89</v>
      </c>
      <c r="AV161" s="13" t="s">
        <v>89</v>
      </c>
      <c r="AW161" s="13" t="s">
        <v>34</v>
      </c>
      <c r="AX161" s="13" t="s">
        <v>80</v>
      </c>
      <c r="AY161" s="224" t="s">
        <v>144</v>
      </c>
    </row>
    <row r="162" spans="2:51" s="14" customFormat="1" ht="10.2">
      <c r="B162" s="225"/>
      <c r="C162" s="226"/>
      <c r="D162" s="198" t="s">
        <v>225</v>
      </c>
      <c r="E162" s="227" t="s">
        <v>1</v>
      </c>
      <c r="F162" s="228" t="s">
        <v>227</v>
      </c>
      <c r="G162" s="226"/>
      <c r="H162" s="229">
        <v>13.2</v>
      </c>
      <c r="I162" s="230"/>
      <c r="J162" s="226"/>
      <c r="K162" s="226"/>
      <c r="L162" s="231"/>
      <c r="M162" s="232"/>
      <c r="N162" s="233"/>
      <c r="O162" s="233"/>
      <c r="P162" s="233"/>
      <c r="Q162" s="233"/>
      <c r="R162" s="233"/>
      <c r="S162" s="233"/>
      <c r="T162" s="234"/>
      <c r="AT162" s="235" t="s">
        <v>225</v>
      </c>
      <c r="AU162" s="235" t="s">
        <v>89</v>
      </c>
      <c r="AV162" s="14" t="s">
        <v>143</v>
      </c>
      <c r="AW162" s="14" t="s">
        <v>34</v>
      </c>
      <c r="AX162" s="14" t="s">
        <v>87</v>
      </c>
      <c r="AY162" s="235" t="s">
        <v>144</v>
      </c>
    </row>
    <row r="163" spans="1:65" s="2" customFormat="1" ht="33" customHeight="1">
      <c r="A163" s="35"/>
      <c r="B163" s="36"/>
      <c r="C163" s="185" t="s">
        <v>198</v>
      </c>
      <c r="D163" s="185" t="s">
        <v>145</v>
      </c>
      <c r="E163" s="186" t="s">
        <v>281</v>
      </c>
      <c r="F163" s="187" t="s">
        <v>282</v>
      </c>
      <c r="G163" s="188" t="s">
        <v>272</v>
      </c>
      <c r="H163" s="189">
        <v>12.75</v>
      </c>
      <c r="I163" s="190"/>
      <c r="J163" s="191">
        <f>ROUND(I163*H163,2)</f>
        <v>0</v>
      </c>
      <c r="K163" s="187" t="s">
        <v>149</v>
      </c>
      <c r="L163" s="40"/>
      <c r="M163" s="192" t="s">
        <v>1</v>
      </c>
      <c r="N163" s="193" t="s">
        <v>45</v>
      </c>
      <c r="O163" s="72"/>
      <c r="P163" s="194">
        <f>O163*H163</f>
        <v>0</v>
      </c>
      <c r="Q163" s="194">
        <v>0</v>
      </c>
      <c r="R163" s="194">
        <f>Q163*H163</f>
        <v>0</v>
      </c>
      <c r="S163" s="194">
        <v>0</v>
      </c>
      <c r="T163" s="19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6" t="s">
        <v>143</v>
      </c>
      <c r="AT163" s="196" t="s">
        <v>145</v>
      </c>
      <c r="AU163" s="196" t="s">
        <v>89</v>
      </c>
      <c r="AY163" s="18" t="s">
        <v>144</v>
      </c>
      <c r="BE163" s="197">
        <f>IF(N163="základní",J163,0)</f>
        <v>0</v>
      </c>
      <c r="BF163" s="197">
        <f>IF(N163="snížená",J163,0)</f>
        <v>0</v>
      </c>
      <c r="BG163" s="197">
        <f>IF(N163="zákl. přenesená",J163,0)</f>
        <v>0</v>
      </c>
      <c r="BH163" s="197">
        <f>IF(N163="sníž. přenesená",J163,0)</f>
        <v>0</v>
      </c>
      <c r="BI163" s="197">
        <f>IF(N163="nulová",J163,0)</f>
        <v>0</v>
      </c>
      <c r="BJ163" s="18" t="s">
        <v>87</v>
      </c>
      <c r="BK163" s="197">
        <f>ROUND(I163*H163,2)</f>
        <v>0</v>
      </c>
      <c r="BL163" s="18" t="s">
        <v>143</v>
      </c>
      <c r="BM163" s="196" t="s">
        <v>283</v>
      </c>
    </row>
    <row r="164" spans="2:51" s="13" customFormat="1" ht="10.2">
      <c r="B164" s="214"/>
      <c r="C164" s="215"/>
      <c r="D164" s="198" t="s">
        <v>225</v>
      </c>
      <c r="E164" s="216" t="s">
        <v>1</v>
      </c>
      <c r="F164" s="217" t="s">
        <v>708</v>
      </c>
      <c r="G164" s="215"/>
      <c r="H164" s="218">
        <v>12.75</v>
      </c>
      <c r="I164" s="219"/>
      <c r="J164" s="215"/>
      <c r="K164" s="215"/>
      <c r="L164" s="220"/>
      <c r="M164" s="221"/>
      <c r="N164" s="222"/>
      <c r="O164" s="222"/>
      <c r="P164" s="222"/>
      <c r="Q164" s="222"/>
      <c r="R164" s="222"/>
      <c r="S164" s="222"/>
      <c r="T164" s="223"/>
      <c r="AT164" s="224" t="s">
        <v>225</v>
      </c>
      <c r="AU164" s="224" t="s">
        <v>89</v>
      </c>
      <c r="AV164" s="13" t="s">
        <v>89</v>
      </c>
      <c r="AW164" s="13" t="s">
        <v>34</v>
      </c>
      <c r="AX164" s="13" t="s">
        <v>80</v>
      </c>
      <c r="AY164" s="224" t="s">
        <v>144</v>
      </c>
    </row>
    <row r="165" spans="2:51" s="14" customFormat="1" ht="10.2">
      <c r="B165" s="225"/>
      <c r="C165" s="226"/>
      <c r="D165" s="198" t="s">
        <v>225</v>
      </c>
      <c r="E165" s="227" t="s">
        <v>1</v>
      </c>
      <c r="F165" s="228" t="s">
        <v>227</v>
      </c>
      <c r="G165" s="226"/>
      <c r="H165" s="229">
        <v>12.75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AT165" s="235" t="s">
        <v>225</v>
      </c>
      <c r="AU165" s="235" t="s">
        <v>89</v>
      </c>
      <c r="AV165" s="14" t="s">
        <v>143</v>
      </c>
      <c r="AW165" s="14" t="s">
        <v>34</v>
      </c>
      <c r="AX165" s="14" t="s">
        <v>87</v>
      </c>
      <c r="AY165" s="235" t="s">
        <v>144</v>
      </c>
    </row>
    <row r="166" spans="1:65" s="2" customFormat="1" ht="37.8" customHeight="1">
      <c r="A166" s="35"/>
      <c r="B166" s="36"/>
      <c r="C166" s="185" t="s">
        <v>205</v>
      </c>
      <c r="D166" s="185" t="s">
        <v>145</v>
      </c>
      <c r="E166" s="186" t="s">
        <v>286</v>
      </c>
      <c r="F166" s="187" t="s">
        <v>287</v>
      </c>
      <c r="G166" s="188" t="s">
        <v>272</v>
      </c>
      <c r="H166" s="189">
        <v>63.75</v>
      </c>
      <c r="I166" s="190"/>
      <c r="J166" s="191">
        <f>ROUND(I166*H166,2)</f>
        <v>0</v>
      </c>
      <c r="K166" s="187" t="s">
        <v>149</v>
      </c>
      <c r="L166" s="40"/>
      <c r="M166" s="192" t="s">
        <v>1</v>
      </c>
      <c r="N166" s="193" t="s">
        <v>45</v>
      </c>
      <c r="O166" s="72"/>
      <c r="P166" s="194">
        <f>O166*H166</f>
        <v>0</v>
      </c>
      <c r="Q166" s="194">
        <v>0</v>
      </c>
      <c r="R166" s="194">
        <f>Q166*H166</f>
        <v>0</v>
      </c>
      <c r="S166" s="194">
        <v>0</v>
      </c>
      <c r="T166" s="19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6" t="s">
        <v>143</v>
      </c>
      <c r="AT166" s="196" t="s">
        <v>145</v>
      </c>
      <c r="AU166" s="196" t="s">
        <v>89</v>
      </c>
      <c r="AY166" s="18" t="s">
        <v>144</v>
      </c>
      <c r="BE166" s="197">
        <f>IF(N166="základní",J166,0)</f>
        <v>0</v>
      </c>
      <c r="BF166" s="197">
        <f>IF(N166="snížená",J166,0)</f>
        <v>0</v>
      </c>
      <c r="BG166" s="197">
        <f>IF(N166="zákl. přenesená",J166,0)</f>
        <v>0</v>
      </c>
      <c r="BH166" s="197">
        <f>IF(N166="sníž. přenesená",J166,0)</f>
        <v>0</v>
      </c>
      <c r="BI166" s="197">
        <f>IF(N166="nulová",J166,0)</f>
        <v>0</v>
      </c>
      <c r="BJ166" s="18" t="s">
        <v>87</v>
      </c>
      <c r="BK166" s="197">
        <f>ROUND(I166*H166,2)</f>
        <v>0</v>
      </c>
      <c r="BL166" s="18" t="s">
        <v>143</v>
      </c>
      <c r="BM166" s="196" t="s">
        <v>288</v>
      </c>
    </row>
    <row r="167" spans="2:51" s="15" customFormat="1" ht="10.2">
      <c r="B167" s="236"/>
      <c r="C167" s="237"/>
      <c r="D167" s="198" t="s">
        <v>225</v>
      </c>
      <c r="E167" s="238" t="s">
        <v>1</v>
      </c>
      <c r="F167" s="239" t="s">
        <v>289</v>
      </c>
      <c r="G167" s="237"/>
      <c r="H167" s="238" t="s">
        <v>1</v>
      </c>
      <c r="I167" s="240"/>
      <c r="J167" s="237"/>
      <c r="K167" s="237"/>
      <c r="L167" s="241"/>
      <c r="M167" s="242"/>
      <c r="N167" s="243"/>
      <c r="O167" s="243"/>
      <c r="P167" s="243"/>
      <c r="Q167" s="243"/>
      <c r="R167" s="243"/>
      <c r="S167" s="243"/>
      <c r="T167" s="244"/>
      <c r="AT167" s="245" t="s">
        <v>225</v>
      </c>
      <c r="AU167" s="245" t="s">
        <v>89</v>
      </c>
      <c r="AV167" s="15" t="s">
        <v>87</v>
      </c>
      <c r="AW167" s="15" t="s">
        <v>34</v>
      </c>
      <c r="AX167" s="15" t="s">
        <v>80</v>
      </c>
      <c r="AY167" s="245" t="s">
        <v>144</v>
      </c>
    </row>
    <row r="168" spans="2:51" s="13" customFormat="1" ht="10.2">
      <c r="B168" s="214"/>
      <c r="C168" s="215"/>
      <c r="D168" s="198" t="s">
        <v>225</v>
      </c>
      <c r="E168" s="216" t="s">
        <v>1</v>
      </c>
      <c r="F168" s="217" t="s">
        <v>711</v>
      </c>
      <c r="G168" s="215"/>
      <c r="H168" s="218">
        <v>63.75</v>
      </c>
      <c r="I168" s="219"/>
      <c r="J168" s="215"/>
      <c r="K168" s="215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225</v>
      </c>
      <c r="AU168" s="224" t="s">
        <v>89</v>
      </c>
      <c r="AV168" s="13" t="s">
        <v>89</v>
      </c>
      <c r="AW168" s="13" t="s">
        <v>34</v>
      </c>
      <c r="AX168" s="13" t="s">
        <v>80</v>
      </c>
      <c r="AY168" s="224" t="s">
        <v>144</v>
      </c>
    </row>
    <row r="169" spans="2:51" s="14" customFormat="1" ht="10.2">
      <c r="B169" s="225"/>
      <c r="C169" s="226"/>
      <c r="D169" s="198" t="s">
        <v>225</v>
      </c>
      <c r="E169" s="227" t="s">
        <v>1</v>
      </c>
      <c r="F169" s="228" t="s">
        <v>227</v>
      </c>
      <c r="G169" s="226"/>
      <c r="H169" s="229">
        <v>63.75</v>
      </c>
      <c r="I169" s="230"/>
      <c r="J169" s="226"/>
      <c r="K169" s="226"/>
      <c r="L169" s="231"/>
      <c r="M169" s="232"/>
      <c r="N169" s="233"/>
      <c r="O169" s="233"/>
      <c r="P169" s="233"/>
      <c r="Q169" s="233"/>
      <c r="R169" s="233"/>
      <c r="S169" s="233"/>
      <c r="T169" s="234"/>
      <c r="AT169" s="235" t="s">
        <v>225</v>
      </c>
      <c r="AU169" s="235" t="s">
        <v>89</v>
      </c>
      <c r="AV169" s="14" t="s">
        <v>143</v>
      </c>
      <c r="AW169" s="14" t="s">
        <v>34</v>
      </c>
      <c r="AX169" s="14" t="s">
        <v>87</v>
      </c>
      <c r="AY169" s="235" t="s">
        <v>144</v>
      </c>
    </row>
    <row r="170" spans="1:65" s="2" customFormat="1" ht="24.15" customHeight="1">
      <c r="A170" s="35"/>
      <c r="B170" s="36"/>
      <c r="C170" s="185" t="s">
        <v>280</v>
      </c>
      <c r="D170" s="185" t="s">
        <v>145</v>
      </c>
      <c r="E170" s="186" t="s">
        <v>291</v>
      </c>
      <c r="F170" s="187" t="s">
        <v>292</v>
      </c>
      <c r="G170" s="188" t="s">
        <v>272</v>
      </c>
      <c r="H170" s="189">
        <v>5</v>
      </c>
      <c r="I170" s="190"/>
      <c r="J170" s="191">
        <f>ROUND(I170*H170,2)</f>
        <v>0</v>
      </c>
      <c r="K170" s="187" t="s">
        <v>149</v>
      </c>
      <c r="L170" s="40"/>
      <c r="M170" s="192" t="s">
        <v>1</v>
      </c>
      <c r="N170" s="193" t="s">
        <v>45</v>
      </c>
      <c r="O170" s="72"/>
      <c r="P170" s="194">
        <f>O170*H170</f>
        <v>0</v>
      </c>
      <c r="Q170" s="194">
        <v>0</v>
      </c>
      <c r="R170" s="194">
        <f>Q170*H170</f>
        <v>0</v>
      </c>
      <c r="S170" s="194">
        <v>0</v>
      </c>
      <c r="T170" s="19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6" t="s">
        <v>143</v>
      </c>
      <c r="AT170" s="196" t="s">
        <v>145</v>
      </c>
      <c r="AU170" s="196" t="s">
        <v>89</v>
      </c>
      <c r="AY170" s="18" t="s">
        <v>144</v>
      </c>
      <c r="BE170" s="197">
        <f>IF(N170="základní",J170,0)</f>
        <v>0</v>
      </c>
      <c r="BF170" s="197">
        <f>IF(N170="snížená",J170,0)</f>
        <v>0</v>
      </c>
      <c r="BG170" s="197">
        <f>IF(N170="zákl. přenesená",J170,0)</f>
        <v>0</v>
      </c>
      <c r="BH170" s="197">
        <f>IF(N170="sníž. přenesená",J170,0)</f>
        <v>0</v>
      </c>
      <c r="BI170" s="197">
        <f>IF(N170="nulová",J170,0)</f>
        <v>0</v>
      </c>
      <c r="BJ170" s="18" t="s">
        <v>87</v>
      </c>
      <c r="BK170" s="197">
        <f>ROUND(I170*H170,2)</f>
        <v>0</v>
      </c>
      <c r="BL170" s="18" t="s">
        <v>143</v>
      </c>
      <c r="BM170" s="196" t="s">
        <v>293</v>
      </c>
    </row>
    <row r="171" spans="2:51" s="13" customFormat="1" ht="20.4">
      <c r="B171" s="214"/>
      <c r="C171" s="215"/>
      <c r="D171" s="198" t="s">
        <v>225</v>
      </c>
      <c r="E171" s="216" t="s">
        <v>1</v>
      </c>
      <c r="F171" s="217" t="s">
        <v>712</v>
      </c>
      <c r="G171" s="215"/>
      <c r="H171" s="218">
        <v>5</v>
      </c>
      <c r="I171" s="219"/>
      <c r="J171" s="215"/>
      <c r="K171" s="215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225</v>
      </c>
      <c r="AU171" s="224" t="s">
        <v>89</v>
      </c>
      <c r="AV171" s="13" t="s">
        <v>89</v>
      </c>
      <c r="AW171" s="13" t="s">
        <v>34</v>
      </c>
      <c r="AX171" s="13" t="s">
        <v>80</v>
      </c>
      <c r="AY171" s="224" t="s">
        <v>144</v>
      </c>
    </row>
    <row r="172" spans="2:51" s="14" customFormat="1" ht="10.2">
      <c r="B172" s="225"/>
      <c r="C172" s="226"/>
      <c r="D172" s="198" t="s">
        <v>225</v>
      </c>
      <c r="E172" s="227" t="s">
        <v>1</v>
      </c>
      <c r="F172" s="228" t="s">
        <v>227</v>
      </c>
      <c r="G172" s="226"/>
      <c r="H172" s="229">
        <v>5</v>
      </c>
      <c r="I172" s="230"/>
      <c r="J172" s="226"/>
      <c r="K172" s="226"/>
      <c r="L172" s="231"/>
      <c r="M172" s="232"/>
      <c r="N172" s="233"/>
      <c r="O172" s="233"/>
      <c r="P172" s="233"/>
      <c r="Q172" s="233"/>
      <c r="R172" s="233"/>
      <c r="S172" s="233"/>
      <c r="T172" s="234"/>
      <c r="AT172" s="235" t="s">
        <v>225</v>
      </c>
      <c r="AU172" s="235" t="s">
        <v>89</v>
      </c>
      <c r="AV172" s="14" t="s">
        <v>143</v>
      </c>
      <c r="AW172" s="14" t="s">
        <v>34</v>
      </c>
      <c r="AX172" s="14" t="s">
        <v>87</v>
      </c>
      <c r="AY172" s="235" t="s">
        <v>144</v>
      </c>
    </row>
    <row r="173" spans="1:65" s="2" customFormat="1" ht="24.15" customHeight="1">
      <c r="A173" s="35"/>
      <c r="B173" s="36"/>
      <c r="C173" s="185" t="s">
        <v>285</v>
      </c>
      <c r="D173" s="185" t="s">
        <v>145</v>
      </c>
      <c r="E173" s="186" t="s">
        <v>713</v>
      </c>
      <c r="F173" s="187" t="s">
        <v>714</v>
      </c>
      <c r="G173" s="188" t="s">
        <v>272</v>
      </c>
      <c r="H173" s="189">
        <v>13.5</v>
      </c>
      <c r="I173" s="190"/>
      <c r="J173" s="191">
        <f>ROUND(I173*H173,2)</f>
        <v>0</v>
      </c>
      <c r="K173" s="187" t="s">
        <v>399</v>
      </c>
      <c r="L173" s="40"/>
      <c r="M173" s="192" t="s">
        <v>1</v>
      </c>
      <c r="N173" s="193" t="s">
        <v>45</v>
      </c>
      <c r="O173" s="72"/>
      <c r="P173" s="194">
        <f>O173*H173</f>
        <v>0</v>
      </c>
      <c r="Q173" s="194">
        <v>0</v>
      </c>
      <c r="R173" s="194">
        <f>Q173*H173</f>
        <v>0</v>
      </c>
      <c r="S173" s="194">
        <v>0</v>
      </c>
      <c r="T173" s="195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6" t="s">
        <v>143</v>
      </c>
      <c r="AT173" s="196" t="s">
        <v>145</v>
      </c>
      <c r="AU173" s="196" t="s">
        <v>89</v>
      </c>
      <c r="AY173" s="18" t="s">
        <v>144</v>
      </c>
      <c r="BE173" s="197">
        <f>IF(N173="základní",J173,0)</f>
        <v>0</v>
      </c>
      <c r="BF173" s="197">
        <f>IF(N173="snížená",J173,0)</f>
        <v>0</v>
      </c>
      <c r="BG173" s="197">
        <f>IF(N173="zákl. přenesená",J173,0)</f>
        <v>0</v>
      </c>
      <c r="BH173" s="197">
        <f>IF(N173="sníž. přenesená",J173,0)</f>
        <v>0</v>
      </c>
      <c r="BI173" s="197">
        <f>IF(N173="nulová",J173,0)</f>
        <v>0</v>
      </c>
      <c r="BJ173" s="18" t="s">
        <v>87</v>
      </c>
      <c r="BK173" s="197">
        <f>ROUND(I173*H173,2)</f>
        <v>0</v>
      </c>
      <c r="BL173" s="18" t="s">
        <v>143</v>
      </c>
      <c r="BM173" s="196" t="s">
        <v>715</v>
      </c>
    </row>
    <row r="174" spans="2:51" s="15" customFormat="1" ht="20.4">
      <c r="B174" s="236"/>
      <c r="C174" s="237"/>
      <c r="D174" s="198" t="s">
        <v>225</v>
      </c>
      <c r="E174" s="238" t="s">
        <v>1</v>
      </c>
      <c r="F174" s="239" t="s">
        <v>716</v>
      </c>
      <c r="G174" s="237"/>
      <c r="H174" s="238" t="s">
        <v>1</v>
      </c>
      <c r="I174" s="240"/>
      <c r="J174" s="237"/>
      <c r="K174" s="237"/>
      <c r="L174" s="241"/>
      <c r="M174" s="242"/>
      <c r="N174" s="243"/>
      <c r="O174" s="243"/>
      <c r="P174" s="243"/>
      <c r="Q174" s="243"/>
      <c r="R174" s="243"/>
      <c r="S174" s="243"/>
      <c r="T174" s="244"/>
      <c r="AT174" s="245" t="s">
        <v>225</v>
      </c>
      <c r="AU174" s="245" t="s">
        <v>89</v>
      </c>
      <c r="AV174" s="15" t="s">
        <v>87</v>
      </c>
      <c r="AW174" s="15" t="s">
        <v>34</v>
      </c>
      <c r="AX174" s="15" t="s">
        <v>80</v>
      </c>
      <c r="AY174" s="245" t="s">
        <v>144</v>
      </c>
    </row>
    <row r="175" spans="2:51" s="13" customFormat="1" ht="10.2">
      <c r="B175" s="214"/>
      <c r="C175" s="215"/>
      <c r="D175" s="198" t="s">
        <v>225</v>
      </c>
      <c r="E175" s="216" t="s">
        <v>1</v>
      </c>
      <c r="F175" s="217" t="s">
        <v>717</v>
      </c>
      <c r="G175" s="215"/>
      <c r="H175" s="218">
        <v>13.5</v>
      </c>
      <c r="I175" s="219"/>
      <c r="J175" s="215"/>
      <c r="K175" s="215"/>
      <c r="L175" s="220"/>
      <c r="M175" s="221"/>
      <c r="N175" s="222"/>
      <c r="O175" s="222"/>
      <c r="P175" s="222"/>
      <c r="Q175" s="222"/>
      <c r="R175" s="222"/>
      <c r="S175" s="222"/>
      <c r="T175" s="223"/>
      <c r="AT175" s="224" t="s">
        <v>225</v>
      </c>
      <c r="AU175" s="224" t="s">
        <v>89</v>
      </c>
      <c r="AV175" s="13" t="s">
        <v>89</v>
      </c>
      <c r="AW175" s="13" t="s">
        <v>34</v>
      </c>
      <c r="AX175" s="13" t="s">
        <v>80</v>
      </c>
      <c r="AY175" s="224" t="s">
        <v>144</v>
      </c>
    </row>
    <row r="176" spans="2:51" s="14" customFormat="1" ht="10.2">
      <c r="B176" s="225"/>
      <c r="C176" s="226"/>
      <c r="D176" s="198" t="s">
        <v>225</v>
      </c>
      <c r="E176" s="227" t="s">
        <v>1</v>
      </c>
      <c r="F176" s="228" t="s">
        <v>227</v>
      </c>
      <c r="G176" s="226"/>
      <c r="H176" s="229">
        <v>13.5</v>
      </c>
      <c r="I176" s="230"/>
      <c r="J176" s="226"/>
      <c r="K176" s="226"/>
      <c r="L176" s="231"/>
      <c r="M176" s="232"/>
      <c r="N176" s="233"/>
      <c r="O176" s="233"/>
      <c r="P176" s="233"/>
      <c r="Q176" s="233"/>
      <c r="R176" s="233"/>
      <c r="S176" s="233"/>
      <c r="T176" s="234"/>
      <c r="AT176" s="235" t="s">
        <v>225</v>
      </c>
      <c r="AU176" s="235" t="s">
        <v>89</v>
      </c>
      <c r="AV176" s="14" t="s">
        <v>143</v>
      </c>
      <c r="AW176" s="14" t="s">
        <v>34</v>
      </c>
      <c r="AX176" s="14" t="s">
        <v>87</v>
      </c>
      <c r="AY176" s="235" t="s">
        <v>144</v>
      </c>
    </row>
    <row r="177" spans="1:65" s="2" customFormat="1" ht="33" customHeight="1">
      <c r="A177" s="35"/>
      <c r="B177" s="36"/>
      <c r="C177" s="185" t="s">
        <v>8</v>
      </c>
      <c r="D177" s="185" t="s">
        <v>145</v>
      </c>
      <c r="E177" s="186" t="s">
        <v>296</v>
      </c>
      <c r="F177" s="187" t="s">
        <v>297</v>
      </c>
      <c r="G177" s="188" t="s">
        <v>298</v>
      </c>
      <c r="H177" s="189">
        <v>21.038</v>
      </c>
      <c r="I177" s="190"/>
      <c r="J177" s="191">
        <f>ROUND(I177*H177,2)</f>
        <v>0</v>
      </c>
      <c r="K177" s="187" t="s">
        <v>149</v>
      </c>
      <c r="L177" s="40"/>
      <c r="M177" s="192" t="s">
        <v>1</v>
      </c>
      <c r="N177" s="193" t="s">
        <v>45</v>
      </c>
      <c r="O177" s="72"/>
      <c r="P177" s="194">
        <f>O177*H177</f>
        <v>0</v>
      </c>
      <c r="Q177" s="194">
        <v>0</v>
      </c>
      <c r="R177" s="194">
        <f>Q177*H177</f>
        <v>0</v>
      </c>
      <c r="S177" s="194">
        <v>0</v>
      </c>
      <c r="T177" s="19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6" t="s">
        <v>143</v>
      </c>
      <c r="AT177" s="196" t="s">
        <v>145</v>
      </c>
      <c r="AU177" s="196" t="s">
        <v>89</v>
      </c>
      <c r="AY177" s="18" t="s">
        <v>144</v>
      </c>
      <c r="BE177" s="197">
        <f>IF(N177="základní",J177,0)</f>
        <v>0</v>
      </c>
      <c r="BF177" s="197">
        <f>IF(N177="snížená",J177,0)</f>
        <v>0</v>
      </c>
      <c r="BG177" s="197">
        <f>IF(N177="zákl. přenesená",J177,0)</f>
        <v>0</v>
      </c>
      <c r="BH177" s="197">
        <f>IF(N177="sníž. přenesená",J177,0)</f>
        <v>0</v>
      </c>
      <c r="BI177" s="197">
        <f>IF(N177="nulová",J177,0)</f>
        <v>0</v>
      </c>
      <c r="BJ177" s="18" t="s">
        <v>87</v>
      </c>
      <c r="BK177" s="197">
        <f>ROUND(I177*H177,2)</f>
        <v>0</v>
      </c>
      <c r="BL177" s="18" t="s">
        <v>143</v>
      </c>
      <c r="BM177" s="196" t="s">
        <v>299</v>
      </c>
    </row>
    <row r="178" spans="2:51" s="13" customFormat="1" ht="10.2">
      <c r="B178" s="214"/>
      <c r="C178" s="215"/>
      <c r="D178" s="198" t="s">
        <v>225</v>
      </c>
      <c r="E178" s="216" t="s">
        <v>1</v>
      </c>
      <c r="F178" s="217" t="s">
        <v>718</v>
      </c>
      <c r="G178" s="215"/>
      <c r="H178" s="218">
        <v>21.038</v>
      </c>
      <c r="I178" s="219"/>
      <c r="J178" s="215"/>
      <c r="K178" s="215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225</v>
      </c>
      <c r="AU178" s="224" t="s">
        <v>89</v>
      </c>
      <c r="AV178" s="13" t="s">
        <v>89</v>
      </c>
      <c r="AW178" s="13" t="s">
        <v>34</v>
      </c>
      <c r="AX178" s="13" t="s">
        <v>80</v>
      </c>
      <c r="AY178" s="224" t="s">
        <v>144</v>
      </c>
    </row>
    <row r="179" spans="2:51" s="14" customFormat="1" ht="10.2">
      <c r="B179" s="225"/>
      <c r="C179" s="226"/>
      <c r="D179" s="198" t="s">
        <v>225</v>
      </c>
      <c r="E179" s="227" t="s">
        <v>1</v>
      </c>
      <c r="F179" s="228" t="s">
        <v>227</v>
      </c>
      <c r="G179" s="226"/>
      <c r="H179" s="229">
        <v>21.038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AT179" s="235" t="s">
        <v>225</v>
      </c>
      <c r="AU179" s="235" t="s">
        <v>89</v>
      </c>
      <c r="AV179" s="14" t="s">
        <v>143</v>
      </c>
      <c r="AW179" s="14" t="s">
        <v>34</v>
      </c>
      <c r="AX179" s="14" t="s">
        <v>87</v>
      </c>
      <c r="AY179" s="235" t="s">
        <v>144</v>
      </c>
    </row>
    <row r="180" spans="1:65" s="2" customFormat="1" ht="16.5" customHeight="1">
      <c r="A180" s="35"/>
      <c r="B180" s="36"/>
      <c r="C180" s="185" t="s">
        <v>295</v>
      </c>
      <c r="D180" s="185" t="s">
        <v>145</v>
      </c>
      <c r="E180" s="186" t="s">
        <v>302</v>
      </c>
      <c r="F180" s="187" t="s">
        <v>303</v>
      </c>
      <c r="G180" s="188" t="s">
        <v>272</v>
      </c>
      <c r="H180" s="189">
        <v>12.75</v>
      </c>
      <c r="I180" s="190"/>
      <c r="J180" s="191">
        <f>ROUND(I180*H180,2)</f>
        <v>0</v>
      </c>
      <c r="K180" s="187" t="s">
        <v>149</v>
      </c>
      <c r="L180" s="40"/>
      <c r="M180" s="192" t="s">
        <v>1</v>
      </c>
      <c r="N180" s="193" t="s">
        <v>45</v>
      </c>
      <c r="O180" s="72"/>
      <c r="P180" s="194">
        <f>O180*H180</f>
        <v>0</v>
      </c>
      <c r="Q180" s="194">
        <v>0</v>
      </c>
      <c r="R180" s="194">
        <f>Q180*H180</f>
        <v>0</v>
      </c>
      <c r="S180" s="194">
        <v>0</v>
      </c>
      <c r="T180" s="195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6" t="s">
        <v>143</v>
      </c>
      <c r="AT180" s="196" t="s">
        <v>145</v>
      </c>
      <c r="AU180" s="196" t="s">
        <v>89</v>
      </c>
      <c r="AY180" s="18" t="s">
        <v>144</v>
      </c>
      <c r="BE180" s="197">
        <f>IF(N180="základní",J180,0)</f>
        <v>0</v>
      </c>
      <c r="BF180" s="197">
        <f>IF(N180="snížená",J180,0)</f>
        <v>0</v>
      </c>
      <c r="BG180" s="197">
        <f>IF(N180="zákl. přenesená",J180,0)</f>
        <v>0</v>
      </c>
      <c r="BH180" s="197">
        <f>IF(N180="sníž. přenesená",J180,0)</f>
        <v>0</v>
      </c>
      <c r="BI180" s="197">
        <f>IF(N180="nulová",J180,0)</f>
        <v>0</v>
      </c>
      <c r="BJ180" s="18" t="s">
        <v>87</v>
      </c>
      <c r="BK180" s="197">
        <f>ROUND(I180*H180,2)</f>
        <v>0</v>
      </c>
      <c r="BL180" s="18" t="s">
        <v>143</v>
      </c>
      <c r="BM180" s="196" t="s">
        <v>304</v>
      </c>
    </row>
    <row r="181" spans="2:51" s="13" customFormat="1" ht="10.2">
      <c r="B181" s="214"/>
      <c r="C181" s="215"/>
      <c r="D181" s="198" t="s">
        <v>225</v>
      </c>
      <c r="E181" s="216" t="s">
        <v>1</v>
      </c>
      <c r="F181" s="217" t="s">
        <v>719</v>
      </c>
      <c r="G181" s="215"/>
      <c r="H181" s="218">
        <v>12.75</v>
      </c>
      <c r="I181" s="219"/>
      <c r="J181" s="215"/>
      <c r="K181" s="215"/>
      <c r="L181" s="220"/>
      <c r="M181" s="221"/>
      <c r="N181" s="222"/>
      <c r="O181" s="222"/>
      <c r="P181" s="222"/>
      <c r="Q181" s="222"/>
      <c r="R181" s="222"/>
      <c r="S181" s="222"/>
      <c r="T181" s="223"/>
      <c r="AT181" s="224" t="s">
        <v>225</v>
      </c>
      <c r="AU181" s="224" t="s">
        <v>89</v>
      </c>
      <c r="AV181" s="13" t="s">
        <v>89</v>
      </c>
      <c r="AW181" s="13" t="s">
        <v>34</v>
      </c>
      <c r="AX181" s="13" t="s">
        <v>80</v>
      </c>
      <c r="AY181" s="224" t="s">
        <v>144</v>
      </c>
    </row>
    <row r="182" spans="2:51" s="14" customFormat="1" ht="10.2">
      <c r="B182" s="225"/>
      <c r="C182" s="226"/>
      <c r="D182" s="198" t="s">
        <v>225</v>
      </c>
      <c r="E182" s="227" t="s">
        <v>1</v>
      </c>
      <c r="F182" s="228" t="s">
        <v>227</v>
      </c>
      <c r="G182" s="226"/>
      <c r="H182" s="229">
        <v>12.75</v>
      </c>
      <c r="I182" s="230"/>
      <c r="J182" s="226"/>
      <c r="K182" s="226"/>
      <c r="L182" s="231"/>
      <c r="M182" s="232"/>
      <c r="N182" s="233"/>
      <c r="O182" s="233"/>
      <c r="P182" s="233"/>
      <c r="Q182" s="233"/>
      <c r="R182" s="233"/>
      <c r="S182" s="233"/>
      <c r="T182" s="234"/>
      <c r="AT182" s="235" t="s">
        <v>225</v>
      </c>
      <c r="AU182" s="235" t="s">
        <v>89</v>
      </c>
      <c r="AV182" s="14" t="s">
        <v>143</v>
      </c>
      <c r="AW182" s="14" t="s">
        <v>34</v>
      </c>
      <c r="AX182" s="14" t="s">
        <v>87</v>
      </c>
      <c r="AY182" s="235" t="s">
        <v>144</v>
      </c>
    </row>
    <row r="183" spans="1:65" s="2" customFormat="1" ht="24.15" customHeight="1">
      <c r="A183" s="35"/>
      <c r="B183" s="36"/>
      <c r="C183" s="185" t="s">
        <v>301</v>
      </c>
      <c r="D183" s="185" t="s">
        <v>145</v>
      </c>
      <c r="E183" s="186" t="s">
        <v>307</v>
      </c>
      <c r="F183" s="187" t="s">
        <v>308</v>
      </c>
      <c r="G183" s="188" t="s">
        <v>223</v>
      </c>
      <c r="H183" s="189">
        <v>249.5</v>
      </c>
      <c r="I183" s="190"/>
      <c r="J183" s="191">
        <f>ROUND(I183*H183,2)</f>
        <v>0</v>
      </c>
      <c r="K183" s="187" t="s">
        <v>149</v>
      </c>
      <c r="L183" s="40"/>
      <c r="M183" s="192" t="s">
        <v>1</v>
      </c>
      <c r="N183" s="193" t="s">
        <v>45</v>
      </c>
      <c r="O183" s="72"/>
      <c r="P183" s="194">
        <f>O183*H183</f>
        <v>0</v>
      </c>
      <c r="Q183" s="194">
        <v>0</v>
      </c>
      <c r="R183" s="194">
        <f>Q183*H183</f>
        <v>0</v>
      </c>
      <c r="S183" s="194">
        <v>0</v>
      </c>
      <c r="T183" s="195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6" t="s">
        <v>143</v>
      </c>
      <c r="AT183" s="196" t="s">
        <v>145</v>
      </c>
      <c r="AU183" s="196" t="s">
        <v>89</v>
      </c>
      <c r="AY183" s="18" t="s">
        <v>144</v>
      </c>
      <c r="BE183" s="197">
        <f>IF(N183="základní",J183,0)</f>
        <v>0</v>
      </c>
      <c r="BF183" s="197">
        <f>IF(N183="snížená",J183,0)</f>
        <v>0</v>
      </c>
      <c r="BG183" s="197">
        <f>IF(N183="zákl. přenesená",J183,0)</f>
        <v>0</v>
      </c>
      <c r="BH183" s="197">
        <f>IF(N183="sníž. přenesená",J183,0)</f>
        <v>0</v>
      </c>
      <c r="BI183" s="197">
        <f>IF(N183="nulová",J183,0)</f>
        <v>0</v>
      </c>
      <c r="BJ183" s="18" t="s">
        <v>87</v>
      </c>
      <c r="BK183" s="197">
        <f>ROUND(I183*H183,2)</f>
        <v>0</v>
      </c>
      <c r="BL183" s="18" t="s">
        <v>143</v>
      </c>
      <c r="BM183" s="196" t="s">
        <v>309</v>
      </c>
    </row>
    <row r="184" spans="2:51" s="13" customFormat="1" ht="10.2">
      <c r="B184" s="214"/>
      <c r="C184" s="215"/>
      <c r="D184" s="198" t="s">
        <v>225</v>
      </c>
      <c r="E184" s="216" t="s">
        <v>1</v>
      </c>
      <c r="F184" s="217" t="s">
        <v>720</v>
      </c>
      <c r="G184" s="215"/>
      <c r="H184" s="218">
        <v>243</v>
      </c>
      <c r="I184" s="219"/>
      <c r="J184" s="215"/>
      <c r="K184" s="215"/>
      <c r="L184" s="220"/>
      <c r="M184" s="221"/>
      <c r="N184" s="222"/>
      <c r="O184" s="222"/>
      <c r="P184" s="222"/>
      <c r="Q184" s="222"/>
      <c r="R184" s="222"/>
      <c r="S184" s="222"/>
      <c r="T184" s="223"/>
      <c r="AT184" s="224" t="s">
        <v>225</v>
      </c>
      <c r="AU184" s="224" t="s">
        <v>89</v>
      </c>
      <c r="AV184" s="13" t="s">
        <v>89</v>
      </c>
      <c r="AW184" s="13" t="s">
        <v>34</v>
      </c>
      <c r="AX184" s="13" t="s">
        <v>80</v>
      </c>
      <c r="AY184" s="224" t="s">
        <v>144</v>
      </c>
    </row>
    <row r="185" spans="2:51" s="13" customFormat="1" ht="10.2">
      <c r="B185" s="214"/>
      <c r="C185" s="215"/>
      <c r="D185" s="198" t="s">
        <v>225</v>
      </c>
      <c r="E185" s="216" t="s">
        <v>1</v>
      </c>
      <c r="F185" s="217" t="s">
        <v>721</v>
      </c>
      <c r="G185" s="215"/>
      <c r="H185" s="218">
        <v>6.5</v>
      </c>
      <c r="I185" s="219"/>
      <c r="J185" s="215"/>
      <c r="K185" s="215"/>
      <c r="L185" s="220"/>
      <c r="M185" s="221"/>
      <c r="N185" s="222"/>
      <c r="O185" s="222"/>
      <c r="P185" s="222"/>
      <c r="Q185" s="222"/>
      <c r="R185" s="222"/>
      <c r="S185" s="222"/>
      <c r="T185" s="223"/>
      <c r="AT185" s="224" t="s">
        <v>225</v>
      </c>
      <c r="AU185" s="224" t="s">
        <v>89</v>
      </c>
      <c r="AV185" s="13" t="s">
        <v>89</v>
      </c>
      <c r="AW185" s="13" t="s">
        <v>34</v>
      </c>
      <c r="AX185" s="13" t="s">
        <v>80</v>
      </c>
      <c r="AY185" s="224" t="s">
        <v>144</v>
      </c>
    </row>
    <row r="186" spans="2:51" s="14" customFormat="1" ht="10.2">
      <c r="B186" s="225"/>
      <c r="C186" s="226"/>
      <c r="D186" s="198" t="s">
        <v>225</v>
      </c>
      <c r="E186" s="227" t="s">
        <v>1</v>
      </c>
      <c r="F186" s="228" t="s">
        <v>227</v>
      </c>
      <c r="G186" s="226"/>
      <c r="H186" s="229">
        <v>249.5</v>
      </c>
      <c r="I186" s="230"/>
      <c r="J186" s="226"/>
      <c r="K186" s="226"/>
      <c r="L186" s="231"/>
      <c r="M186" s="232"/>
      <c r="N186" s="233"/>
      <c r="O186" s="233"/>
      <c r="P186" s="233"/>
      <c r="Q186" s="233"/>
      <c r="R186" s="233"/>
      <c r="S186" s="233"/>
      <c r="T186" s="234"/>
      <c r="AT186" s="235" t="s">
        <v>225</v>
      </c>
      <c r="AU186" s="235" t="s">
        <v>89</v>
      </c>
      <c r="AV186" s="14" t="s">
        <v>143</v>
      </c>
      <c r="AW186" s="14" t="s">
        <v>34</v>
      </c>
      <c r="AX186" s="14" t="s">
        <v>87</v>
      </c>
      <c r="AY186" s="235" t="s">
        <v>144</v>
      </c>
    </row>
    <row r="187" spans="1:65" s="2" customFormat="1" ht="24.15" customHeight="1">
      <c r="A187" s="35"/>
      <c r="B187" s="36"/>
      <c r="C187" s="185" t="s">
        <v>306</v>
      </c>
      <c r="D187" s="185" t="s">
        <v>145</v>
      </c>
      <c r="E187" s="186" t="s">
        <v>313</v>
      </c>
      <c r="F187" s="187" t="s">
        <v>314</v>
      </c>
      <c r="G187" s="188" t="s">
        <v>223</v>
      </c>
      <c r="H187" s="189">
        <v>50</v>
      </c>
      <c r="I187" s="190"/>
      <c r="J187" s="191">
        <f>ROUND(I187*H187,2)</f>
        <v>0</v>
      </c>
      <c r="K187" s="187" t="s">
        <v>149</v>
      </c>
      <c r="L187" s="40"/>
      <c r="M187" s="192" t="s">
        <v>1</v>
      </c>
      <c r="N187" s="193" t="s">
        <v>45</v>
      </c>
      <c r="O187" s="72"/>
      <c r="P187" s="194">
        <f>O187*H187</f>
        <v>0</v>
      </c>
      <c r="Q187" s="194">
        <v>0</v>
      </c>
      <c r="R187" s="194">
        <f>Q187*H187</f>
        <v>0</v>
      </c>
      <c r="S187" s="194">
        <v>0</v>
      </c>
      <c r="T187" s="195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6" t="s">
        <v>143</v>
      </c>
      <c r="AT187" s="196" t="s">
        <v>145</v>
      </c>
      <c r="AU187" s="196" t="s">
        <v>89</v>
      </c>
      <c r="AY187" s="18" t="s">
        <v>144</v>
      </c>
      <c r="BE187" s="197">
        <f>IF(N187="základní",J187,0)</f>
        <v>0</v>
      </c>
      <c r="BF187" s="197">
        <f>IF(N187="snížená",J187,0)</f>
        <v>0</v>
      </c>
      <c r="BG187" s="197">
        <f>IF(N187="zákl. přenesená",J187,0)</f>
        <v>0</v>
      </c>
      <c r="BH187" s="197">
        <f>IF(N187="sníž. přenesená",J187,0)</f>
        <v>0</v>
      </c>
      <c r="BI187" s="197">
        <f>IF(N187="nulová",J187,0)</f>
        <v>0</v>
      </c>
      <c r="BJ187" s="18" t="s">
        <v>87</v>
      </c>
      <c r="BK187" s="197">
        <f>ROUND(I187*H187,2)</f>
        <v>0</v>
      </c>
      <c r="BL187" s="18" t="s">
        <v>143</v>
      </c>
      <c r="BM187" s="196" t="s">
        <v>315</v>
      </c>
    </row>
    <row r="188" spans="2:51" s="15" customFormat="1" ht="10.2">
      <c r="B188" s="236"/>
      <c r="C188" s="237"/>
      <c r="D188" s="198" t="s">
        <v>225</v>
      </c>
      <c r="E188" s="238" t="s">
        <v>1</v>
      </c>
      <c r="F188" s="239" t="s">
        <v>316</v>
      </c>
      <c r="G188" s="237"/>
      <c r="H188" s="238" t="s">
        <v>1</v>
      </c>
      <c r="I188" s="240"/>
      <c r="J188" s="237"/>
      <c r="K188" s="237"/>
      <c r="L188" s="241"/>
      <c r="M188" s="242"/>
      <c r="N188" s="243"/>
      <c r="O188" s="243"/>
      <c r="P188" s="243"/>
      <c r="Q188" s="243"/>
      <c r="R188" s="243"/>
      <c r="S188" s="243"/>
      <c r="T188" s="244"/>
      <c r="AT188" s="245" t="s">
        <v>225</v>
      </c>
      <c r="AU188" s="245" t="s">
        <v>89</v>
      </c>
      <c r="AV188" s="15" t="s">
        <v>87</v>
      </c>
      <c r="AW188" s="15" t="s">
        <v>34</v>
      </c>
      <c r="AX188" s="15" t="s">
        <v>80</v>
      </c>
      <c r="AY188" s="245" t="s">
        <v>144</v>
      </c>
    </row>
    <row r="189" spans="2:51" s="13" customFormat="1" ht="10.2">
      <c r="B189" s="214"/>
      <c r="C189" s="215"/>
      <c r="D189" s="198" t="s">
        <v>225</v>
      </c>
      <c r="E189" s="216" t="s">
        <v>1</v>
      </c>
      <c r="F189" s="217" t="s">
        <v>722</v>
      </c>
      <c r="G189" s="215"/>
      <c r="H189" s="218">
        <v>50</v>
      </c>
      <c r="I189" s="219"/>
      <c r="J189" s="215"/>
      <c r="K189" s="215"/>
      <c r="L189" s="220"/>
      <c r="M189" s="221"/>
      <c r="N189" s="222"/>
      <c r="O189" s="222"/>
      <c r="P189" s="222"/>
      <c r="Q189" s="222"/>
      <c r="R189" s="222"/>
      <c r="S189" s="222"/>
      <c r="T189" s="223"/>
      <c r="AT189" s="224" t="s">
        <v>225</v>
      </c>
      <c r="AU189" s="224" t="s">
        <v>89</v>
      </c>
      <c r="AV189" s="13" t="s">
        <v>89</v>
      </c>
      <c r="AW189" s="13" t="s">
        <v>34</v>
      </c>
      <c r="AX189" s="13" t="s">
        <v>80</v>
      </c>
      <c r="AY189" s="224" t="s">
        <v>144</v>
      </c>
    </row>
    <row r="190" spans="2:51" s="14" customFormat="1" ht="10.2">
      <c r="B190" s="225"/>
      <c r="C190" s="226"/>
      <c r="D190" s="198" t="s">
        <v>225</v>
      </c>
      <c r="E190" s="227" t="s">
        <v>1</v>
      </c>
      <c r="F190" s="228" t="s">
        <v>227</v>
      </c>
      <c r="G190" s="226"/>
      <c r="H190" s="229">
        <v>50</v>
      </c>
      <c r="I190" s="230"/>
      <c r="J190" s="226"/>
      <c r="K190" s="226"/>
      <c r="L190" s="231"/>
      <c r="M190" s="232"/>
      <c r="N190" s="233"/>
      <c r="O190" s="233"/>
      <c r="P190" s="233"/>
      <c r="Q190" s="233"/>
      <c r="R190" s="233"/>
      <c r="S190" s="233"/>
      <c r="T190" s="234"/>
      <c r="AT190" s="235" t="s">
        <v>225</v>
      </c>
      <c r="AU190" s="235" t="s">
        <v>89</v>
      </c>
      <c r="AV190" s="14" t="s">
        <v>143</v>
      </c>
      <c r="AW190" s="14" t="s">
        <v>34</v>
      </c>
      <c r="AX190" s="14" t="s">
        <v>87</v>
      </c>
      <c r="AY190" s="235" t="s">
        <v>144</v>
      </c>
    </row>
    <row r="191" spans="1:65" s="2" customFormat="1" ht="21.75" customHeight="1">
      <c r="A191" s="35"/>
      <c r="B191" s="36"/>
      <c r="C191" s="185" t="s">
        <v>312</v>
      </c>
      <c r="D191" s="185" t="s">
        <v>145</v>
      </c>
      <c r="E191" s="186" t="s">
        <v>319</v>
      </c>
      <c r="F191" s="187" t="s">
        <v>320</v>
      </c>
      <c r="G191" s="188" t="s">
        <v>223</v>
      </c>
      <c r="H191" s="189">
        <v>50</v>
      </c>
      <c r="I191" s="190"/>
      <c r="J191" s="191">
        <f>ROUND(I191*H191,2)</f>
        <v>0</v>
      </c>
      <c r="K191" s="187" t="s">
        <v>149</v>
      </c>
      <c r="L191" s="40"/>
      <c r="M191" s="192" t="s">
        <v>1</v>
      </c>
      <c r="N191" s="193" t="s">
        <v>45</v>
      </c>
      <c r="O191" s="72"/>
      <c r="P191" s="194">
        <f>O191*H191</f>
        <v>0</v>
      </c>
      <c r="Q191" s="194">
        <v>0</v>
      </c>
      <c r="R191" s="194">
        <f>Q191*H191</f>
        <v>0</v>
      </c>
      <c r="S191" s="194">
        <v>0</v>
      </c>
      <c r="T191" s="195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6" t="s">
        <v>143</v>
      </c>
      <c r="AT191" s="196" t="s">
        <v>145</v>
      </c>
      <c r="AU191" s="196" t="s">
        <v>89</v>
      </c>
      <c r="AY191" s="18" t="s">
        <v>144</v>
      </c>
      <c r="BE191" s="197">
        <f>IF(N191="základní",J191,0)</f>
        <v>0</v>
      </c>
      <c r="BF191" s="197">
        <f>IF(N191="snížená",J191,0)</f>
        <v>0</v>
      </c>
      <c r="BG191" s="197">
        <f>IF(N191="zákl. přenesená",J191,0)</f>
        <v>0</v>
      </c>
      <c r="BH191" s="197">
        <f>IF(N191="sníž. přenesená",J191,0)</f>
        <v>0</v>
      </c>
      <c r="BI191" s="197">
        <f>IF(N191="nulová",J191,0)</f>
        <v>0</v>
      </c>
      <c r="BJ191" s="18" t="s">
        <v>87</v>
      </c>
      <c r="BK191" s="197">
        <f>ROUND(I191*H191,2)</f>
        <v>0</v>
      </c>
      <c r="BL191" s="18" t="s">
        <v>143</v>
      </c>
      <c r="BM191" s="196" t="s">
        <v>321</v>
      </c>
    </row>
    <row r="192" spans="2:51" s="13" customFormat="1" ht="10.2">
      <c r="B192" s="214"/>
      <c r="C192" s="215"/>
      <c r="D192" s="198" t="s">
        <v>225</v>
      </c>
      <c r="E192" s="216" t="s">
        <v>1</v>
      </c>
      <c r="F192" s="217" t="s">
        <v>722</v>
      </c>
      <c r="G192" s="215"/>
      <c r="H192" s="218">
        <v>50</v>
      </c>
      <c r="I192" s="219"/>
      <c r="J192" s="215"/>
      <c r="K192" s="215"/>
      <c r="L192" s="220"/>
      <c r="M192" s="221"/>
      <c r="N192" s="222"/>
      <c r="O192" s="222"/>
      <c r="P192" s="222"/>
      <c r="Q192" s="222"/>
      <c r="R192" s="222"/>
      <c r="S192" s="222"/>
      <c r="T192" s="223"/>
      <c r="AT192" s="224" t="s">
        <v>225</v>
      </c>
      <c r="AU192" s="224" t="s">
        <v>89</v>
      </c>
      <c r="AV192" s="13" t="s">
        <v>89</v>
      </c>
      <c r="AW192" s="13" t="s">
        <v>34</v>
      </c>
      <c r="AX192" s="13" t="s">
        <v>80</v>
      </c>
      <c r="AY192" s="224" t="s">
        <v>144</v>
      </c>
    </row>
    <row r="193" spans="2:51" s="14" customFormat="1" ht="10.2">
      <c r="B193" s="225"/>
      <c r="C193" s="226"/>
      <c r="D193" s="198" t="s">
        <v>225</v>
      </c>
      <c r="E193" s="227" t="s">
        <v>1</v>
      </c>
      <c r="F193" s="228" t="s">
        <v>227</v>
      </c>
      <c r="G193" s="226"/>
      <c r="H193" s="229">
        <v>50</v>
      </c>
      <c r="I193" s="230"/>
      <c r="J193" s="226"/>
      <c r="K193" s="226"/>
      <c r="L193" s="231"/>
      <c r="M193" s="232"/>
      <c r="N193" s="233"/>
      <c r="O193" s="233"/>
      <c r="P193" s="233"/>
      <c r="Q193" s="233"/>
      <c r="R193" s="233"/>
      <c r="S193" s="233"/>
      <c r="T193" s="234"/>
      <c r="AT193" s="235" t="s">
        <v>225</v>
      </c>
      <c r="AU193" s="235" t="s">
        <v>89</v>
      </c>
      <c r="AV193" s="14" t="s">
        <v>143</v>
      </c>
      <c r="AW193" s="14" t="s">
        <v>34</v>
      </c>
      <c r="AX193" s="14" t="s">
        <v>87</v>
      </c>
      <c r="AY193" s="235" t="s">
        <v>144</v>
      </c>
    </row>
    <row r="194" spans="1:65" s="2" customFormat="1" ht="21.75" customHeight="1">
      <c r="A194" s="35"/>
      <c r="B194" s="36"/>
      <c r="C194" s="185" t="s">
        <v>318</v>
      </c>
      <c r="D194" s="185" t="s">
        <v>145</v>
      </c>
      <c r="E194" s="186" t="s">
        <v>322</v>
      </c>
      <c r="F194" s="187" t="s">
        <v>323</v>
      </c>
      <c r="G194" s="188" t="s">
        <v>223</v>
      </c>
      <c r="H194" s="189">
        <v>50</v>
      </c>
      <c r="I194" s="190"/>
      <c r="J194" s="191">
        <f>ROUND(I194*H194,2)</f>
        <v>0</v>
      </c>
      <c r="K194" s="187" t="s">
        <v>149</v>
      </c>
      <c r="L194" s="40"/>
      <c r="M194" s="192" t="s">
        <v>1</v>
      </c>
      <c r="N194" s="193" t="s">
        <v>45</v>
      </c>
      <c r="O194" s="72"/>
      <c r="P194" s="194">
        <f>O194*H194</f>
        <v>0</v>
      </c>
      <c r="Q194" s="194">
        <v>0</v>
      </c>
      <c r="R194" s="194">
        <f>Q194*H194</f>
        <v>0</v>
      </c>
      <c r="S194" s="194">
        <v>0</v>
      </c>
      <c r="T194" s="195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6" t="s">
        <v>143</v>
      </c>
      <c r="AT194" s="196" t="s">
        <v>145</v>
      </c>
      <c r="AU194" s="196" t="s">
        <v>89</v>
      </c>
      <c r="AY194" s="18" t="s">
        <v>144</v>
      </c>
      <c r="BE194" s="197">
        <f>IF(N194="základní",J194,0)</f>
        <v>0</v>
      </c>
      <c r="BF194" s="197">
        <f>IF(N194="snížená",J194,0)</f>
        <v>0</v>
      </c>
      <c r="BG194" s="197">
        <f>IF(N194="zákl. přenesená",J194,0)</f>
        <v>0</v>
      </c>
      <c r="BH194" s="197">
        <f>IF(N194="sníž. přenesená",J194,0)</f>
        <v>0</v>
      </c>
      <c r="BI194" s="197">
        <f>IF(N194="nulová",J194,0)</f>
        <v>0</v>
      </c>
      <c r="BJ194" s="18" t="s">
        <v>87</v>
      </c>
      <c r="BK194" s="197">
        <f>ROUND(I194*H194,2)</f>
        <v>0</v>
      </c>
      <c r="BL194" s="18" t="s">
        <v>143</v>
      </c>
      <c r="BM194" s="196" t="s">
        <v>324</v>
      </c>
    </row>
    <row r="195" spans="2:51" s="13" customFormat="1" ht="10.2">
      <c r="B195" s="214"/>
      <c r="C195" s="215"/>
      <c r="D195" s="198" t="s">
        <v>225</v>
      </c>
      <c r="E195" s="216" t="s">
        <v>1</v>
      </c>
      <c r="F195" s="217" t="s">
        <v>722</v>
      </c>
      <c r="G195" s="215"/>
      <c r="H195" s="218">
        <v>50</v>
      </c>
      <c r="I195" s="219"/>
      <c r="J195" s="215"/>
      <c r="K195" s="215"/>
      <c r="L195" s="220"/>
      <c r="M195" s="221"/>
      <c r="N195" s="222"/>
      <c r="O195" s="222"/>
      <c r="P195" s="222"/>
      <c r="Q195" s="222"/>
      <c r="R195" s="222"/>
      <c r="S195" s="222"/>
      <c r="T195" s="223"/>
      <c r="AT195" s="224" t="s">
        <v>225</v>
      </c>
      <c r="AU195" s="224" t="s">
        <v>89</v>
      </c>
      <c r="AV195" s="13" t="s">
        <v>89</v>
      </c>
      <c r="AW195" s="13" t="s">
        <v>34</v>
      </c>
      <c r="AX195" s="13" t="s">
        <v>80</v>
      </c>
      <c r="AY195" s="224" t="s">
        <v>144</v>
      </c>
    </row>
    <row r="196" spans="2:51" s="14" customFormat="1" ht="10.2">
      <c r="B196" s="225"/>
      <c r="C196" s="226"/>
      <c r="D196" s="198" t="s">
        <v>225</v>
      </c>
      <c r="E196" s="227" t="s">
        <v>1</v>
      </c>
      <c r="F196" s="228" t="s">
        <v>227</v>
      </c>
      <c r="G196" s="226"/>
      <c r="H196" s="229">
        <v>50</v>
      </c>
      <c r="I196" s="230"/>
      <c r="J196" s="226"/>
      <c r="K196" s="226"/>
      <c r="L196" s="231"/>
      <c r="M196" s="232"/>
      <c r="N196" s="233"/>
      <c r="O196" s="233"/>
      <c r="P196" s="233"/>
      <c r="Q196" s="233"/>
      <c r="R196" s="233"/>
      <c r="S196" s="233"/>
      <c r="T196" s="234"/>
      <c r="AT196" s="235" t="s">
        <v>225</v>
      </c>
      <c r="AU196" s="235" t="s">
        <v>89</v>
      </c>
      <c r="AV196" s="14" t="s">
        <v>143</v>
      </c>
      <c r="AW196" s="14" t="s">
        <v>34</v>
      </c>
      <c r="AX196" s="14" t="s">
        <v>87</v>
      </c>
      <c r="AY196" s="235" t="s">
        <v>144</v>
      </c>
    </row>
    <row r="197" spans="1:65" s="2" customFormat="1" ht="16.5" customHeight="1">
      <c r="A197" s="35"/>
      <c r="B197" s="36"/>
      <c r="C197" s="185" t="s">
        <v>7</v>
      </c>
      <c r="D197" s="185" t="s">
        <v>145</v>
      </c>
      <c r="E197" s="186" t="s">
        <v>326</v>
      </c>
      <c r="F197" s="187" t="s">
        <v>327</v>
      </c>
      <c r="G197" s="188" t="s">
        <v>223</v>
      </c>
      <c r="H197" s="189">
        <v>50</v>
      </c>
      <c r="I197" s="190"/>
      <c r="J197" s="191">
        <f>ROUND(I197*H197,2)</f>
        <v>0</v>
      </c>
      <c r="K197" s="187" t="s">
        <v>149</v>
      </c>
      <c r="L197" s="40"/>
      <c r="M197" s="192" t="s">
        <v>1</v>
      </c>
      <c r="N197" s="193" t="s">
        <v>45</v>
      </c>
      <c r="O197" s="72"/>
      <c r="P197" s="194">
        <f>O197*H197</f>
        <v>0</v>
      </c>
      <c r="Q197" s="194">
        <v>0</v>
      </c>
      <c r="R197" s="194">
        <f>Q197*H197</f>
        <v>0</v>
      </c>
      <c r="S197" s="194">
        <v>0</v>
      </c>
      <c r="T197" s="195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6" t="s">
        <v>143</v>
      </c>
      <c r="AT197" s="196" t="s">
        <v>145</v>
      </c>
      <c r="AU197" s="196" t="s">
        <v>89</v>
      </c>
      <c r="AY197" s="18" t="s">
        <v>144</v>
      </c>
      <c r="BE197" s="197">
        <f>IF(N197="základní",J197,0)</f>
        <v>0</v>
      </c>
      <c r="BF197" s="197">
        <f>IF(N197="snížená",J197,0)</f>
        <v>0</v>
      </c>
      <c r="BG197" s="197">
        <f>IF(N197="zákl. přenesená",J197,0)</f>
        <v>0</v>
      </c>
      <c r="BH197" s="197">
        <f>IF(N197="sníž. přenesená",J197,0)</f>
        <v>0</v>
      </c>
      <c r="BI197" s="197">
        <f>IF(N197="nulová",J197,0)</f>
        <v>0</v>
      </c>
      <c r="BJ197" s="18" t="s">
        <v>87</v>
      </c>
      <c r="BK197" s="197">
        <f>ROUND(I197*H197,2)</f>
        <v>0</v>
      </c>
      <c r="BL197" s="18" t="s">
        <v>143</v>
      </c>
      <c r="BM197" s="196" t="s">
        <v>328</v>
      </c>
    </row>
    <row r="198" spans="2:51" s="13" customFormat="1" ht="10.2">
      <c r="B198" s="214"/>
      <c r="C198" s="215"/>
      <c r="D198" s="198" t="s">
        <v>225</v>
      </c>
      <c r="E198" s="216" t="s">
        <v>1</v>
      </c>
      <c r="F198" s="217" t="s">
        <v>722</v>
      </c>
      <c r="G198" s="215"/>
      <c r="H198" s="218">
        <v>50</v>
      </c>
      <c r="I198" s="219"/>
      <c r="J198" s="215"/>
      <c r="K198" s="215"/>
      <c r="L198" s="220"/>
      <c r="M198" s="221"/>
      <c r="N198" s="222"/>
      <c r="O198" s="222"/>
      <c r="P198" s="222"/>
      <c r="Q198" s="222"/>
      <c r="R198" s="222"/>
      <c r="S198" s="222"/>
      <c r="T198" s="223"/>
      <c r="AT198" s="224" t="s">
        <v>225</v>
      </c>
      <c r="AU198" s="224" t="s">
        <v>89</v>
      </c>
      <c r="AV198" s="13" t="s">
        <v>89</v>
      </c>
      <c r="AW198" s="13" t="s">
        <v>34</v>
      </c>
      <c r="AX198" s="13" t="s">
        <v>80</v>
      </c>
      <c r="AY198" s="224" t="s">
        <v>144</v>
      </c>
    </row>
    <row r="199" spans="2:51" s="14" customFormat="1" ht="10.2">
      <c r="B199" s="225"/>
      <c r="C199" s="226"/>
      <c r="D199" s="198" t="s">
        <v>225</v>
      </c>
      <c r="E199" s="227" t="s">
        <v>1</v>
      </c>
      <c r="F199" s="228" t="s">
        <v>227</v>
      </c>
      <c r="G199" s="226"/>
      <c r="H199" s="229">
        <v>50</v>
      </c>
      <c r="I199" s="230"/>
      <c r="J199" s="226"/>
      <c r="K199" s="226"/>
      <c r="L199" s="231"/>
      <c r="M199" s="232"/>
      <c r="N199" s="233"/>
      <c r="O199" s="233"/>
      <c r="P199" s="233"/>
      <c r="Q199" s="233"/>
      <c r="R199" s="233"/>
      <c r="S199" s="233"/>
      <c r="T199" s="234"/>
      <c r="AT199" s="235" t="s">
        <v>225</v>
      </c>
      <c r="AU199" s="235" t="s">
        <v>89</v>
      </c>
      <c r="AV199" s="14" t="s">
        <v>143</v>
      </c>
      <c r="AW199" s="14" t="s">
        <v>34</v>
      </c>
      <c r="AX199" s="14" t="s">
        <v>87</v>
      </c>
      <c r="AY199" s="235" t="s">
        <v>144</v>
      </c>
    </row>
    <row r="200" spans="2:63" s="11" customFormat="1" ht="22.8" customHeight="1">
      <c r="B200" s="171"/>
      <c r="C200" s="172"/>
      <c r="D200" s="173" t="s">
        <v>79</v>
      </c>
      <c r="E200" s="212" t="s">
        <v>168</v>
      </c>
      <c r="F200" s="212" t="s">
        <v>342</v>
      </c>
      <c r="G200" s="172"/>
      <c r="H200" s="172"/>
      <c r="I200" s="175"/>
      <c r="J200" s="213">
        <f>BK200</f>
        <v>0</v>
      </c>
      <c r="K200" s="172"/>
      <c r="L200" s="177"/>
      <c r="M200" s="178"/>
      <c r="N200" s="179"/>
      <c r="O200" s="179"/>
      <c r="P200" s="180">
        <f>SUM(P201:P252)</f>
        <v>0</v>
      </c>
      <c r="Q200" s="179"/>
      <c r="R200" s="180">
        <f>SUM(R201:R252)</f>
        <v>173.338573</v>
      </c>
      <c r="S200" s="179"/>
      <c r="T200" s="181">
        <f>SUM(T201:T252)</f>
        <v>0</v>
      </c>
      <c r="AR200" s="182" t="s">
        <v>87</v>
      </c>
      <c r="AT200" s="183" t="s">
        <v>79</v>
      </c>
      <c r="AU200" s="183" t="s">
        <v>87</v>
      </c>
      <c r="AY200" s="182" t="s">
        <v>144</v>
      </c>
      <c r="BK200" s="184">
        <f>SUM(BK201:BK252)</f>
        <v>0</v>
      </c>
    </row>
    <row r="201" spans="1:65" s="2" customFormat="1" ht="16.5" customHeight="1">
      <c r="A201" s="35"/>
      <c r="B201" s="36"/>
      <c r="C201" s="185" t="s">
        <v>325</v>
      </c>
      <c r="D201" s="185" t="s">
        <v>145</v>
      </c>
      <c r="E201" s="186" t="s">
        <v>344</v>
      </c>
      <c r="F201" s="187" t="s">
        <v>345</v>
      </c>
      <c r="G201" s="188" t="s">
        <v>223</v>
      </c>
      <c r="H201" s="189">
        <v>301.6</v>
      </c>
      <c r="I201" s="190"/>
      <c r="J201" s="191">
        <f>ROUND(I201*H201,2)</f>
        <v>0</v>
      </c>
      <c r="K201" s="187" t="s">
        <v>149</v>
      </c>
      <c r="L201" s="40"/>
      <c r="M201" s="192" t="s">
        <v>1</v>
      </c>
      <c r="N201" s="193" t="s">
        <v>45</v>
      </c>
      <c r="O201" s="72"/>
      <c r="P201" s="194">
        <f>O201*H201</f>
        <v>0</v>
      </c>
      <c r="Q201" s="194">
        <v>0.345</v>
      </c>
      <c r="R201" s="194">
        <f>Q201*H201</f>
        <v>104.052</v>
      </c>
      <c r="S201" s="194">
        <v>0</v>
      </c>
      <c r="T201" s="195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6" t="s">
        <v>143</v>
      </c>
      <c r="AT201" s="196" t="s">
        <v>145</v>
      </c>
      <c r="AU201" s="196" t="s">
        <v>89</v>
      </c>
      <c r="AY201" s="18" t="s">
        <v>144</v>
      </c>
      <c r="BE201" s="197">
        <f>IF(N201="základní",J201,0)</f>
        <v>0</v>
      </c>
      <c r="BF201" s="197">
        <f>IF(N201="snížená",J201,0)</f>
        <v>0</v>
      </c>
      <c r="BG201" s="197">
        <f>IF(N201="zákl. přenesená",J201,0)</f>
        <v>0</v>
      </c>
      <c r="BH201" s="197">
        <f>IF(N201="sníž. přenesená",J201,0)</f>
        <v>0</v>
      </c>
      <c r="BI201" s="197">
        <f>IF(N201="nulová",J201,0)</f>
        <v>0</v>
      </c>
      <c r="BJ201" s="18" t="s">
        <v>87</v>
      </c>
      <c r="BK201" s="197">
        <f>ROUND(I201*H201,2)</f>
        <v>0</v>
      </c>
      <c r="BL201" s="18" t="s">
        <v>143</v>
      </c>
      <c r="BM201" s="196" t="s">
        <v>346</v>
      </c>
    </row>
    <row r="202" spans="2:51" s="15" customFormat="1" ht="10.2">
      <c r="B202" s="236"/>
      <c r="C202" s="237"/>
      <c r="D202" s="198" t="s">
        <v>225</v>
      </c>
      <c r="E202" s="238" t="s">
        <v>1</v>
      </c>
      <c r="F202" s="239" t="s">
        <v>347</v>
      </c>
      <c r="G202" s="237"/>
      <c r="H202" s="238" t="s">
        <v>1</v>
      </c>
      <c r="I202" s="240"/>
      <c r="J202" s="237"/>
      <c r="K202" s="237"/>
      <c r="L202" s="241"/>
      <c r="M202" s="242"/>
      <c r="N202" s="243"/>
      <c r="O202" s="243"/>
      <c r="P202" s="243"/>
      <c r="Q202" s="243"/>
      <c r="R202" s="243"/>
      <c r="S202" s="243"/>
      <c r="T202" s="244"/>
      <c r="AT202" s="245" t="s">
        <v>225</v>
      </c>
      <c r="AU202" s="245" t="s">
        <v>89</v>
      </c>
      <c r="AV202" s="15" t="s">
        <v>87</v>
      </c>
      <c r="AW202" s="15" t="s">
        <v>34</v>
      </c>
      <c r="AX202" s="15" t="s">
        <v>80</v>
      </c>
      <c r="AY202" s="245" t="s">
        <v>144</v>
      </c>
    </row>
    <row r="203" spans="2:51" s="13" customFormat="1" ht="10.2">
      <c r="B203" s="214"/>
      <c r="C203" s="215"/>
      <c r="D203" s="198" t="s">
        <v>225</v>
      </c>
      <c r="E203" s="216" t="s">
        <v>1</v>
      </c>
      <c r="F203" s="217" t="s">
        <v>723</v>
      </c>
      <c r="G203" s="215"/>
      <c r="H203" s="218">
        <v>245</v>
      </c>
      <c r="I203" s="219"/>
      <c r="J203" s="215"/>
      <c r="K203" s="215"/>
      <c r="L203" s="220"/>
      <c r="M203" s="221"/>
      <c r="N203" s="222"/>
      <c r="O203" s="222"/>
      <c r="P203" s="222"/>
      <c r="Q203" s="222"/>
      <c r="R203" s="222"/>
      <c r="S203" s="222"/>
      <c r="T203" s="223"/>
      <c r="AT203" s="224" t="s">
        <v>225</v>
      </c>
      <c r="AU203" s="224" t="s">
        <v>89</v>
      </c>
      <c r="AV203" s="13" t="s">
        <v>89</v>
      </c>
      <c r="AW203" s="13" t="s">
        <v>34</v>
      </c>
      <c r="AX203" s="13" t="s">
        <v>80</v>
      </c>
      <c r="AY203" s="224" t="s">
        <v>144</v>
      </c>
    </row>
    <row r="204" spans="2:51" s="16" customFormat="1" ht="10.2">
      <c r="B204" s="256"/>
      <c r="C204" s="257"/>
      <c r="D204" s="198" t="s">
        <v>225</v>
      </c>
      <c r="E204" s="258" t="s">
        <v>1</v>
      </c>
      <c r="F204" s="259" t="s">
        <v>349</v>
      </c>
      <c r="G204" s="257"/>
      <c r="H204" s="260">
        <v>245</v>
      </c>
      <c r="I204" s="261"/>
      <c r="J204" s="257"/>
      <c r="K204" s="257"/>
      <c r="L204" s="262"/>
      <c r="M204" s="263"/>
      <c r="N204" s="264"/>
      <c r="O204" s="264"/>
      <c r="P204" s="264"/>
      <c r="Q204" s="264"/>
      <c r="R204" s="264"/>
      <c r="S204" s="264"/>
      <c r="T204" s="265"/>
      <c r="AT204" s="266" t="s">
        <v>225</v>
      </c>
      <c r="AU204" s="266" t="s">
        <v>89</v>
      </c>
      <c r="AV204" s="16" t="s">
        <v>158</v>
      </c>
      <c r="AW204" s="16" t="s">
        <v>34</v>
      </c>
      <c r="AX204" s="16" t="s">
        <v>80</v>
      </c>
      <c r="AY204" s="266" t="s">
        <v>144</v>
      </c>
    </row>
    <row r="205" spans="2:51" s="15" customFormat="1" ht="10.2">
      <c r="B205" s="236"/>
      <c r="C205" s="237"/>
      <c r="D205" s="198" t="s">
        <v>225</v>
      </c>
      <c r="E205" s="238" t="s">
        <v>1</v>
      </c>
      <c r="F205" s="239" t="s">
        <v>350</v>
      </c>
      <c r="G205" s="237"/>
      <c r="H205" s="238" t="s">
        <v>1</v>
      </c>
      <c r="I205" s="240"/>
      <c r="J205" s="237"/>
      <c r="K205" s="237"/>
      <c r="L205" s="241"/>
      <c r="M205" s="242"/>
      <c r="N205" s="243"/>
      <c r="O205" s="243"/>
      <c r="P205" s="243"/>
      <c r="Q205" s="243"/>
      <c r="R205" s="243"/>
      <c r="S205" s="243"/>
      <c r="T205" s="244"/>
      <c r="AT205" s="245" t="s">
        <v>225</v>
      </c>
      <c r="AU205" s="245" t="s">
        <v>89</v>
      </c>
      <c r="AV205" s="15" t="s">
        <v>87</v>
      </c>
      <c r="AW205" s="15" t="s">
        <v>34</v>
      </c>
      <c r="AX205" s="15" t="s">
        <v>80</v>
      </c>
      <c r="AY205" s="245" t="s">
        <v>144</v>
      </c>
    </row>
    <row r="206" spans="2:51" s="13" customFormat="1" ht="10.2">
      <c r="B206" s="214"/>
      <c r="C206" s="215"/>
      <c r="D206" s="198" t="s">
        <v>225</v>
      </c>
      <c r="E206" s="216" t="s">
        <v>1</v>
      </c>
      <c r="F206" s="217" t="s">
        <v>724</v>
      </c>
      <c r="G206" s="215"/>
      <c r="H206" s="218">
        <v>34</v>
      </c>
      <c r="I206" s="219"/>
      <c r="J206" s="215"/>
      <c r="K206" s="215"/>
      <c r="L206" s="220"/>
      <c r="M206" s="221"/>
      <c r="N206" s="222"/>
      <c r="O206" s="222"/>
      <c r="P206" s="222"/>
      <c r="Q206" s="222"/>
      <c r="R206" s="222"/>
      <c r="S206" s="222"/>
      <c r="T206" s="223"/>
      <c r="AT206" s="224" t="s">
        <v>225</v>
      </c>
      <c r="AU206" s="224" t="s">
        <v>89</v>
      </c>
      <c r="AV206" s="13" t="s">
        <v>89</v>
      </c>
      <c r="AW206" s="13" t="s">
        <v>34</v>
      </c>
      <c r="AX206" s="13" t="s">
        <v>80</v>
      </c>
      <c r="AY206" s="224" t="s">
        <v>144</v>
      </c>
    </row>
    <row r="207" spans="2:51" s="13" customFormat="1" ht="10.2">
      <c r="B207" s="214"/>
      <c r="C207" s="215"/>
      <c r="D207" s="198" t="s">
        <v>225</v>
      </c>
      <c r="E207" s="216" t="s">
        <v>1</v>
      </c>
      <c r="F207" s="217" t="s">
        <v>725</v>
      </c>
      <c r="G207" s="215"/>
      <c r="H207" s="218">
        <v>7.9</v>
      </c>
      <c r="I207" s="219"/>
      <c r="J207" s="215"/>
      <c r="K207" s="215"/>
      <c r="L207" s="220"/>
      <c r="M207" s="221"/>
      <c r="N207" s="222"/>
      <c r="O207" s="222"/>
      <c r="P207" s="222"/>
      <c r="Q207" s="222"/>
      <c r="R207" s="222"/>
      <c r="S207" s="222"/>
      <c r="T207" s="223"/>
      <c r="AT207" s="224" t="s">
        <v>225</v>
      </c>
      <c r="AU207" s="224" t="s">
        <v>89</v>
      </c>
      <c r="AV207" s="13" t="s">
        <v>89</v>
      </c>
      <c r="AW207" s="13" t="s">
        <v>34</v>
      </c>
      <c r="AX207" s="13" t="s">
        <v>80</v>
      </c>
      <c r="AY207" s="224" t="s">
        <v>144</v>
      </c>
    </row>
    <row r="208" spans="2:51" s="13" customFormat="1" ht="10.2">
      <c r="B208" s="214"/>
      <c r="C208" s="215"/>
      <c r="D208" s="198" t="s">
        <v>225</v>
      </c>
      <c r="E208" s="216" t="s">
        <v>1</v>
      </c>
      <c r="F208" s="217" t="s">
        <v>726</v>
      </c>
      <c r="G208" s="215"/>
      <c r="H208" s="218">
        <v>11.1</v>
      </c>
      <c r="I208" s="219"/>
      <c r="J208" s="215"/>
      <c r="K208" s="215"/>
      <c r="L208" s="220"/>
      <c r="M208" s="221"/>
      <c r="N208" s="222"/>
      <c r="O208" s="222"/>
      <c r="P208" s="222"/>
      <c r="Q208" s="222"/>
      <c r="R208" s="222"/>
      <c r="S208" s="222"/>
      <c r="T208" s="223"/>
      <c r="AT208" s="224" t="s">
        <v>225</v>
      </c>
      <c r="AU208" s="224" t="s">
        <v>89</v>
      </c>
      <c r="AV208" s="13" t="s">
        <v>89</v>
      </c>
      <c r="AW208" s="13" t="s">
        <v>34</v>
      </c>
      <c r="AX208" s="13" t="s">
        <v>80</v>
      </c>
      <c r="AY208" s="224" t="s">
        <v>144</v>
      </c>
    </row>
    <row r="209" spans="2:51" s="13" customFormat="1" ht="10.2">
      <c r="B209" s="214"/>
      <c r="C209" s="215"/>
      <c r="D209" s="198" t="s">
        <v>225</v>
      </c>
      <c r="E209" s="216" t="s">
        <v>1</v>
      </c>
      <c r="F209" s="217" t="s">
        <v>727</v>
      </c>
      <c r="G209" s="215"/>
      <c r="H209" s="218">
        <v>3.6</v>
      </c>
      <c r="I209" s="219"/>
      <c r="J209" s="215"/>
      <c r="K209" s="215"/>
      <c r="L209" s="220"/>
      <c r="M209" s="221"/>
      <c r="N209" s="222"/>
      <c r="O209" s="222"/>
      <c r="P209" s="222"/>
      <c r="Q209" s="222"/>
      <c r="R209" s="222"/>
      <c r="S209" s="222"/>
      <c r="T209" s="223"/>
      <c r="AT209" s="224" t="s">
        <v>225</v>
      </c>
      <c r="AU209" s="224" t="s">
        <v>89</v>
      </c>
      <c r="AV209" s="13" t="s">
        <v>89</v>
      </c>
      <c r="AW209" s="13" t="s">
        <v>34</v>
      </c>
      <c r="AX209" s="13" t="s">
        <v>80</v>
      </c>
      <c r="AY209" s="224" t="s">
        <v>144</v>
      </c>
    </row>
    <row r="210" spans="2:51" s="16" customFormat="1" ht="10.2">
      <c r="B210" s="256"/>
      <c r="C210" s="257"/>
      <c r="D210" s="198" t="s">
        <v>225</v>
      </c>
      <c r="E210" s="258" t="s">
        <v>1</v>
      </c>
      <c r="F210" s="259" t="s">
        <v>349</v>
      </c>
      <c r="G210" s="257"/>
      <c r="H210" s="260">
        <v>56.6</v>
      </c>
      <c r="I210" s="261"/>
      <c r="J210" s="257"/>
      <c r="K210" s="257"/>
      <c r="L210" s="262"/>
      <c r="M210" s="263"/>
      <c r="N210" s="264"/>
      <c r="O210" s="264"/>
      <c r="P210" s="264"/>
      <c r="Q210" s="264"/>
      <c r="R210" s="264"/>
      <c r="S210" s="264"/>
      <c r="T210" s="265"/>
      <c r="AT210" s="266" t="s">
        <v>225</v>
      </c>
      <c r="AU210" s="266" t="s">
        <v>89</v>
      </c>
      <c r="AV210" s="16" t="s">
        <v>158</v>
      </c>
      <c r="AW210" s="16" t="s">
        <v>34</v>
      </c>
      <c r="AX210" s="16" t="s">
        <v>80</v>
      </c>
      <c r="AY210" s="266" t="s">
        <v>144</v>
      </c>
    </row>
    <row r="211" spans="2:51" s="14" customFormat="1" ht="10.2">
      <c r="B211" s="225"/>
      <c r="C211" s="226"/>
      <c r="D211" s="198" t="s">
        <v>225</v>
      </c>
      <c r="E211" s="227" t="s">
        <v>1</v>
      </c>
      <c r="F211" s="228" t="s">
        <v>227</v>
      </c>
      <c r="G211" s="226"/>
      <c r="H211" s="229">
        <v>301.6</v>
      </c>
      <c r="I211" s="230"/>
      <c r="J211" s="226"/>
      <c r="K211" s="226"/>
      <c r="L211" s="231"/>
      <c r="M211" s="232"/>
      <c r="N211" s="233"/>
      <c r="O211" s="233"/>
      <c r="P211" s="233"/>
      <c r="Q211" s="233"/>
      <c r="R211" s="233"/>
      <c r="S211" s="233"/>
      <c r="T211" s="234"/>
      <c r="AT211" s="235" t="s">
        <v>225</v>
      </c>
      <c r="AU211" s="235" t="s">
        <v>89</v>
      </c>
      <c r="AV211" s="14" t="s">
        <v>143</v>
      </c>
      <c r="AW211" s="14" t="s">
        <v>34</v>
      </c>
      <c r="AX211" s="14" t="s">
        <v>87</v>
      </c>
      <c r="AY211" s="235" t="s">
        <v>144</v>
      </c>
    </row>
    <row r="212" spans="1:65" s="2" customFormat="1" ht="24.15" customHeight="1">
      <c r="A212" s="35"/>
      <c r="B212" s="36"/>
      <c r="C212" s="185" t="s">
        <v>330</v>
      </c>
      <c r="D212" s="185" t="s">
        <v>145</v>
      </c>
      <c r="E212" s="186" t="s">
        <v>377</v>
      </c>
      <c r="F212" s="187" t="s">
        <v>378</v>
      </c>
      <c r="G212" s="188" t="s">
        <v>223</v>
      </c>
      <c r="H212" s="189">
        <v>251.5</v>
      </c>
      <c r="I212" s="190"/>
      <c r="J212" s="191">
        <f>ROUND(I212*H212,2)</f>
        <v>0</v>
      </c>
      <c r="K212" s="187" t="s">
        <v>149</v>
      </c>
      <c r="L212" s="40"/>
      <c r="M212" s="192" t="s">
        <v>1</v>
      </c>
      <c r="N212" s="193" t="s">
        <v>45</v>
      </c>
      <c r="O212" s="72"/>
      <c r="P212" s="194">
        <f>O212*H212</f>
        <v>0</v>
      </c>
      <c r="Q212" s="194">
        <v>0.08425</v>
      </c>
      <c r="R212" s="194">
        <f>Q212*H212</f>
        <v>21.188875000000003</v>
      </c>
      <c r="S212" s="194">
        <v>0</v>
      </c>
      <c r="T212" s="195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6" t="s">
        <v>143</v>
      </c>
      <c r="AT212" s="196" t="s">
        <v>145</v>
      </c>
      <c r="AU212" s="196" t="s">
        <v>89</v>
      </c>
      <c r="AY212" s="18" t="s">
        <v>144</v>
      </c>
      <c r="BE212" s="197">
        <f>IF(N212="základní",J212,0)</f>
        <v>0</v>
      </c>
      <c r="BF212" s="197">
        <f>IF(N212="snížená",J212,0)</f>
        <v>0</v>
      </c>
      <c r="BG212" s="197">
        <f>IF(N212="zákl. přenesená",J212,0)</f>
        <v>0</v>
      </c>
      <c r="BH212" s="197">
        <f>IF(N212="sníž. přenesená",J212,0)</f>
        <v>0</v>
      </c>
      <c r="BI212" s="197">
        <f>IF(N212="nulová",J212,0)</f>
        <v>0</v>
      </c>
      <c r="BJ212" s="18" t="s">
        <v>87</v>
      </c>
      <c r="BK212" s="197">
        <f>ROUND(I212*H212,2)</f>
        <v>0</v>
      </c>
      <c r="BL212" s="18" t="s">
        <v>143</v>
      </c>
      <c r="BM212" s="196" t="s">
        <v>379</v>
      </c>
    </row>
    <row r="213" spans="2:51" s="15" customFormat="1" ht="10.2">
      <c r="B213" s="236"/>
      <c r="C213" s="237"/>
      <c r="D213" s="198" t="s">
        <v>225</v>
      </c>
      <c r="E213" s="238" t="s">
        <v>1</v>
      </c>
      <c r="F213" s="239" t="s">
        <v>347</v>
      </c>
      <c r="G213" s="237"/>
      <c r="H213" s="238" t="s">
        <v>1</v>
      </c>
      <c r="I213" s="240"/>
      <c r="J213" s="237"/>
      <c r="K213" s="237"/>
      <c r="L213" s="241"/>
      <c r="M213" s="242"/>
      <c r="N213" s="243"/>
      <c r="O213" s="243"/>
      <c r="P213" s="243"/>
      <c r="Q213" s="243"/>
      <c r="R213" s="243"/>
      <c r="S213" s="243"/>
      <c r="T213" s="244"/>
      <c r="AT213" s="245" t="s">
        <v>225</v>
      </c>
      <c r="AU213" s="245" t="s">
        <v>89</v>
      </c>
      <c r="AV213" s="15" t="s">
        <v>87</v>
      </c>
      <c r="AW213" s="15" t="s">
        <v>34</v>
      </c>
      <c r="AX213" s="15" t="s">
        <v>80</v>
      </c>
      <c r="AY213" s="245" t="s">
        <v>144</v>
      </c>
    </row>
    <row r="214" spans="2:51" s="13" customFormat="1" ht="10.2">
      <c r="B214" s="214"/>
      <c r="C214" s="215"/>
      <c r="D214" s="198" t="s">
        <v>225</v>
      </c>
      <c r="E214" s="216" t="s">
        <v>1</v>
      </c>
      <c r="F214" s="217" t="s">
        <v>723</v>
      </c>
      <c r="G214" s="215"/>
      <c r="H214" s="218">
        <v>245</v>
      </c>
      <c r="I214" s="219"/>
      <c r="J214" s="215"/>
      <c r="K214" s="215"/>
      <c r="L214" s="220"/>
      <c r="M214" s="221"/>
      <c r="N214" s="222"/>
      <c r="O214" s="222"/>
      <c r="P214" s="222"/>
      <c r="Q214" s="222"/>
      <c r="R214" s="222"/>
      <c r="S214" s="222"/>
      <c r="T214" s="223"/>
      <c r="AT214" s="224" t="s">
        <v>225</v>
      </c>
      <c r="AU214" s="224" t="s">
        <v>89</v>
      </c>
      <c r="AV214" s="13" t="s">
        <v>89</v>
      </c>
      <c r="AW214" s="13" t="s">
        <v>34</v>
      </c>
      <c r="AX214" s="13" t="s">
        <v>80</v>
      </c>
      <c r="AY214" s="224" t="s">
        <v>144</v>
      </c>
    </row>
    <row r="215" spans="2:51" s="15" customFormat="1" ht="20.4">
      <c r="B215" s="236"/>
      <c r="C215" s="237"/>
      <c r="D215" s="198" t="s">
        <v>225</v>
      </c>
      <c r="E215" s="238" t="s">
        <v>1</v>
      </c>
      <c r="F215" s="239" t="s">
        <v>728</v>
      </c>
      <c r="G215" s="237"/>
      <c r="H215" s="238" t="s">
        <v>1</v>
      </c>
      <c r="I215" s="240"/>
      <c r="J215" s="237"/>
      <c r="K215" s="237"/>
      <c r="L215" s="241"/>
      <c r="M215" s="242"/>
      <c r="N215" s="243"/>
      <c r="O215" s="243"/>
      <c r="P215" s="243"/>
      <c r="Q215" s="243"/>
      <c r="R215" s="243"/>
      <c r="S215" s="243"/>
      <c r="T215" s="244"/>
      <c r="AT215" s="245" t="s">
        <v>225</v>
      </c>
      <c r="AU215" s="245" t="s">
        <v>89</v>
      </c>
      <c r="AV215" s="15" t="s">
        <v>87</v>
      </c>
      <c r="AW215" s="15" t="s">
        <v>34</v>
      </c>
      <c r="AX215" s="15" t="s">
        <v>80</v>
      </c>
      <c r="AY215" s="245" t="s">
        <v>144</v>
      </c>
    </row>
    <row r="216" spans="2:51" s="13" customFormat="1" ht="10.2">
      <c r="B216" s="214"/>
      <c r="C216" s="215"/>
      <c r="D216" s="198" t="s">
        <v>225</v>
      </c>
      <c r="E216" s="216" t="s">
        <v>1</v>
      </c>
      <c r="F216" s="217" t="s">
        <v>729</v>
      </c>
      <c r="G216" s="215"/>
      <c r="H216" s="218">
        <v>4.5</v>
      </c>
      <c r="I216" s="219"/>
      <c r="J216" s="215"/>
      <c r="K216" s="215"/>
      <c r="L216" s="220"/>
      <c r="M216" s="221"/>
      <c r="N216" s="222"/>
      <c r="O216" s="222"/>
      <c r="P216" s="222"/>
      <c r="Q216" s="222"/>
      <c r="R216" s="222"/>
      <c r="S216" s="222"/>
      <c r="T216" s="223"/>
      <c r="AT216" s="224" t="s">
        <v>225</v>
      </c>
      <c r="AU216" s="224" t="s">
        <v>89</v>
      </c>
      <c r="AV216" s="13" t="s">
        <v>89</v>
      </c>
      <c r="AW216" s="13" t="s">
        <v>34</v>
      </c>
      <c r="AX216" s="13" t="s">
        <v>80</v>
      </c>
      <c r="AY216" s="224" t="s">
        <v>144</v>
      </c>
    </row>
    <row r="217" spans="2:51" s="13" customFormat="1" ht="10.2">
      <c r="B217" s="214"/>
      <c r="C217" s="215"/>
      <c r="D217" s="198" t="s">
        <v>225</v>
      </c>
      <c r="E217" s="216" t="s">
        <v>1</v>
      </c>
      <c r="F217" s="217" t="s">
        <v>730</v>
      </c>
      <c r="G217" s="215"/>
      <c r="H217" s="218">
        <v>2</v>
      </c>
      <c r="I217" s="219"/>
      <c r="J217" s="215"/>
      <c r="K217" s="215"/>
      <c r="L217" s="220"/>
      <c r="M217" s="221"/>
      <c r="N217" s="222"/>
      <c r="O217" s="222"/>
      <c r="P217" s="222"/>
      <c r="Q217" s="222"/>
      <c r="R217" s="222"/>
      <c r="S217" s="222"/>
      <c r="T217" s="223"/>
      <c r="AT217" s="224" t="s">
        <v>225</v>
      </c>
      <c r="AU217" s="224" t="s">
        <v>89</v>
      </c>
      <c r="AV217" s="13" t="s">
        <v>89</v>
      </c>
      <c r="AW217" s="13" t="s">
        <v>34</v>
      </c>
      <c r="AX217" s="13" t="s">
        <v>80</v>
      </c>
      <c r="AY217" s="224" t="s">
        <v>144</v>
      </c>
    </row>
    <row r="218" spans="2:51" s="14" customFormat="1" ht="10.2">
      <c r="B218" s="225"/>
      <c r="C218" s="226"/>
      <c r="D218" s="198" t="s">
        <v>225</v>
      </c>
      <c r="E218" s="227" t="s">
        <v>1</v>
      </c>
      <c r="F218" s="228" t="s">
        <v>227</v>
      </c>
      <c r="G218" s="226"/>
      <c r="H218" s="229">
        <v>251.5</v>
      </c>
      <c r="I218" s="230"/>
      <c r="J218" s="226"/>
      <c r="K218" s="226"/>
      <c r="L218" s="231"/>
      <c r="M218" s="232"/>
      <c r="N218" s="233"/>
      <c r="O218" s="233"/>
      <c r="P218" s="233"/>
      <c r="Q218" s="233"/>
      <c r="R218" s="233"/>
      <c r="S218" s="233"/>
      <c r="T218" s="234"/>
      <c r="AT218" s="235" t="s">
        <v>225</v>
      </c>
      <c r="AU218" s="235" t="s">
        <v>89</v>
      </c>
      <c r="AV218" s="14" t="s">
        <v>143</v>
      </c>
      <c r="AW218" s="14" t="s">
        <v>34</v>
      </c>
      <c r="AX218" s="14" t="s">
        <v>87</v>
      </c>
      <c r="AY218" s="235" t="s">
        <v>144</v>
      </c>
    </row>
    <row r="219" spans="1:65" s="2" customFormat="1" ht="21.75" customHeight="1">
      <c r="A219" s="35"/>
      <c r="B219" s="36"/>
      <c r="C219" s="246" t="s">
        <v>336</v>
      </c>
      <c r="D219" s="246" t="s">
        <v>337</v>
      </c>
      <c r="E219" s="247" t="s">
        <v>381</v>
      </c>
      <c r="F219" s="248" t="s">
        <v>382</v>
      </c>
      <c r="G219" s="249" t="s">
        <v>223</v>
      </c>
      <c r="H219" s="250">
        <v>247.45</v>
      </c>
      <c r="I219" s="251"/>
      <c r="J219" s="252">
        <f>ROUND(I219*H219,2)</f>
        <v>0</v>
      </c>
      <c r="K219" s="248" t="s">
        <v>149</v>
      </c>
      <c r="L219" s="253"/>
      <c r="M219" s="254" t="s">
        <v>1</v>
      </c>
      <c r="N219" s="255" t="s">
        <v>45</v>
      </c>
      <c r="O219" s="72"/>
      <c r="P219" s="194">
        <f>O219*H219</f>
        <v>0</v>
      </c>
      <c r="Q219" s="194">
        <v>0.131</v>
      </c>
      <c r="R219" s="194">
        <f>Q219*H219</f>
        <v>32.41595</v>
      </c>
      <c r="S219" s="194">
        <v>0</v>
      </c>
      <c r="T219" s="195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6" t="s">
        <v>183</v>
      </c>
      <c r="AT219" s="196" t="s">
        <v>337</v>
      </c>
      <c r="AU219" s="196" t="s">
        <v>89</v>
      </c>
      <c r="AY219" s="18" t="s">
        <v>144</v>
      </c>
      <c r="BE219" s="197">
        <f>IF(N219="základní",J219,0)</f>
        <v>0</v>
      </c>
      <c r="BF219" s="197">
        <f>IF(N219="snížená",J219,0)</f>
        <v>0</v>
      </c>
      <c r="BG219" s="197">
        <f>IF(N219="zákl. přenesená",J219,0)</f>
        <v>0</v>
      </c>
      <c r="BH219" s="197">
        <f>IF(N219="sníž. přenesená",J219,0)</f>
        <v>0</v>
      </c>
      <c r="BI219" s="197">
        <f>IF(N219="nulová",J219,0)</f>
        <v>0</v>
      </c>
      <c r="BJ219" s="18" t="s">
        <v>87</v>
      </c>
      <c r="BK219" s="197">
        <f>ROUND(I219*H219,2)</f>
        <v>0</v>
      </c>
      <c r="BL219" s="18" t="s">
        <v>143</v>
      </c>
      <c r="BM219" s="196" t="s">
        <v>383</v>
      </c>
    </row>
    <row r="220" spans="2:51" s="13" customFormat="1" ht="10.2">
      <c r="B220" s="214"/>
      <c r="C220" s="215"/>
      <c r="D220" s="198" t="s">
        <v>225</v>
      </c>
      <c r="E220" s="216" t="s">
        <v>1</v>
      </c>
      <c r="F220" s="217" t="s">
        <v>731</v>
      </c>
      <c r="G220" s="215"/>
      <c r="H220" s="218">
        <v>247.45</v>
      </c>
      <c r="I220" s="219"/>
      <c r="J220" s="215"/>
      <c r="K220" s="215"/>
      <c r="L220" s="220"/>
      <c r="M220" s="221"/>
      <c r="N220" s="222"/>
      <c r="O220" s="222"/>
      <c r="P220" s="222"/>
      <c r="Q220" s="222"/>
      <c r="R220" s="222"/>
      <c r="S220" s="222"/>
      <c r="T220" s="223"/>
      <c r="AT220" s="224" t="s">
        <v>225</v>
      </c>
      <c r="AU220" s="224" t="s">
        <v>89</v>
      </c>
      <c r="AV220" s="13" t="s">
        <v>89</v>
      </c>
      <c r="AW220" s="13" t="s">
        <v>34</v>
      </c>
      <c r="AX220" s="13" t="s">
        <v>80</v>
      </c>
      <c r="AY220" s="224" t="s">
        <v>144</v>
      </c>
    </row>
    <row r="221" spans="2:51" s="14" customFormat="1" ht="10.2">
      <c r="B221" s="225"/>
      <c r="C221" s="226"/>
      <c r="D221" s="198" t="s">
        <v>225</v>
      </c>
      <c r="E221" s="227" t="s">
        <v>1</v>
      </c>
      <c r="F221" s="228" t="s">
        <v>227</v>
      </c>
      <c r="G221" s="226"/>
      <c r="H221" s="229">
        <v>247.45</v>
      </c>
      <c r="I221" s="230"/>
      <c r="J221" s="226"/>
      <c r="K221" s="226"/>
      <c r="L221" s="231"/>
      <c r="M221" s="232"/>
      <c r="N221" s="233"/>
      <c r="O221" s="233"/>
      <c r="P221" s="233"/>
      <c r="Q221" s="233"/>
      <c r="R221" s="233"/>
      <c r="S221" s="233"/>
      <c r="T221" s="234"/>
      <c r="AT221" s="235" t="s">
        <v>225</v>
      </c>
      <c r="AU221" s="235" t="s">
        <v>89</v>
      </c>
      <c r="AV221" s="14" t="s">
        <v>143</v>
      </c>
      <c r="AW221" s="14" t="s">
        <v>34</v>
      </c>
      <c r="AX221" s="14" t="s">
        <v>87</v>
      </c>
      <c r="AY221" s="235" t="s">
        <v>144</v>
      </c>
    </row>
    <row r="222" spans="1:65" s="2" customFormat="1" ht="24.15" customHeight="1">
      <c r="A222" s="35"/>
      <c r="B222" s="36"/>
      <c r="C222" s="246" t="s">
        <v>343</v>
      </c>
      <c r="D222" s="246" t="s">
        <v>337</v>
      </c>
      <c r="E222" s="247" t="s">
        <v>732</v>
      </c>
      <c r="F222" s="248" t="s">
        <v>733</v>
      </c>
      <c r="G222" s="249" t="s">
        <v>223</v>
      </c>
      <c r="H222" s="250">
        <v>4.635</v>
      </c>
      <c r="I222" s="251"/>
      <c r="J222" s="252">
        <f>ROUND(I222*H222,2)</f>
        <v>0</v>
      </c>
      <c r="K222" s="248" t="s">
        <v>149</v>
      </c>
      <c r="L222" s="253"/>
      <c r="M222" s="254" t="s">
        <v>1</v>
      </c>
      <c r="N222" s="255" t="s">
        <v>45</v>
      </c>
      <c r="O222" s="72"/>
      <c r="P222" s="194">
        <f>O222*H222</f>
        <v>0</v>
      </c>
      <c r="Q222" s="194">
        <v>0.131</v>
      </c>
      <c r="R222" s="194">
        <f>Q222*H222</f>
        <v>0.607185</v>
      </c>
      <c r="S222" s="194">
        <v>0</v>
      </c>
      <c r="T222" s="195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6" t="s">
        <v>183</v>
      </c>
      <c r="AT222" s="196" t="s">
        <v>337</v>
      </c>
      <c r="AU222" s="196" t="s">
        <v>89</v>
      </c>
      <c r="AY222" s="18" t="s">
        <v>144</v>
      </c>
      <c r="BE222" s="197">
        <f>IF(N222="základní",J222,0)</f>
        <v>0</v>
      </c>
      <c r="BF222" s="197">
        <f>IF(N222="snížená",J222,0)</f>
        <v>0</v>
      </c>
      <c r="BG222" s="197">
        <f>IF(N222="zákl. přenesená",J222,0)</f>
        <v>0</v>
      </c>
      <c r="BH222" s="197">
        <f>IF(N222="sníž. přenesená",J222,0)</f>
        <v>0</v>
      </c>
      <c r="BI222" s="197">
        <f>IF(N222="nulová",J222,0)</f>
        <v>0</v>
      </c>
      <c r="BJ222" s="18" t="s">
        <v>87</v>
      </c>
      <c r="BK222" s="197">
        <f>ROUND(I222*H222,2)</f>
        <v>0</v>
      </c>
      <c r="BL222" s="18" t="s">
        <v>143</v>
      </c>
      <c r="BM222" s="196" t="s">
        <v>734</v>
      </c>
    </row>
    <row r="223" spans="2:51" s="13" customFormat="1" ht="10.2">
      <c r="B223" s="214"/>
      <c r="C223" s="215"/>
      <c r="D223" s="198" t="s">
        <v>225</v>
      </c>
      <c r="E223" s="216" t="s">
        <v>1</v>
      </c>
      <c r="F223" s="217" t="s">
        <v>735</v>
      </c>
      <c r="G223" s="215"/>
      <c r="H223" s="218">
        <v>4.635</v>
      </c>
      <c r="I223" s="219"/>
      <c r="J223" s="215"/>
      <c r="K223" s="215"/>
      <c r="L223" s="220"/>
      <c r="M223" s="221"/>
      <c r="N223" s="222"/>
      <c r="O223" s="222"/>
      <c r="P223" s="222"/>
      <c r="Q223" s="222"/>
      <c r="R223" s="222"/>
      <c r="S223" s="222"/>
      <c r="T223" s="223"/>
      <c r="AT223" s="224" t="s">
        <v>225</v>
      </c>
      <c r="AU223" s="224" t="s">
        <v>89</v>
      </c>
      <c r="AV223" s="13" t="s">
        <v>89</v>
      </c>
      <c r="AW223" s="13" t="s">
        <v>34</v>
      </c>
      <c r="AX223" s="13" t="s">
        <v>80</v>
      </c>
      <c r="AY223" s="224" t="s">
        <v>144</v>
      </c>
    </row>
    <row r="224" spans="2:51" s="14" customFormat="1" ht="10.2">
      <c r="B224" s="225"/>
      <c r="C224" s="226"/>
      <c r="D224" s="198" t="s">
        <v>225</v>
      </c>
      <c r="E224" s="227" t="s">
        <v>1</v>
      </c>
      <c r="F224" s="228" t="s">
        <v>227</v>
      </c>
      <c r="G224" s="226"/>
      <c r="H224" s="229">
        <v>4.635</v>
      </c>
      <c r="I224" s="230"/>
      <c r="J224" s="226"/>
      <c r="K224" s="226"/>
      <c r="L224" s="231"/>
      <c r="M224" s="232"/>
      <c r="N224" s="233"/>
      <c r="O224" s="233"/>
      <c r="P224" s="233"/>
      <c r="Q224" s="233"/>
      <c r="R224" s="233"/>
      <c r="S224" s="233"/>
      <c r="T224" s="234"/>
      <c r="AT224" s="235" t="s">
        <v>225</v>
      </c>
      <c r="AU224" s="235" t="s">
        <v>89</v>
      </c>
      <c r="AV224" s="14" t="s">
        <v>143</v>
      </c>
      <c r="AW224" s="14" t="s">
        <v>34</v>
      </c>
      <c r="AX224" s="14" t="s">
        <v>87</v>
      </c>
      <c r="AY224" s="235" t="s">
        <v>144</v>
      </c>
    </row>
    <row r="225" spans="1:65" s="2" customFormat="1" ht="16.5" customHeight="1">
      <c r="A225" s="35"/>
      <c r="B225" s="36"/>
      <c r="C225" s="246" t="s">
        <v>355</v>
      </c>
      <c r="D225" s="246" t="s">
        <v>337</v>
      </c>
      <c r="E225" s="247" t="s">
        <v>736</v>
      </c>
      <c r="F225" s="248" t="s">
        <v>737</v>
      </c>
      <c r="G225" s="249" t="s">
        <v>223</v>
      </c>
      <c r="H225" s="250">
        <v>2.06</v>
      </c>
      <c r="I225" s="251"/>
      <c r="J225" s="252">
        <f>ROUND(I225*H225,2)</f>
        <v>0</v>
      </c>
      <c r="K225" s="248" t="s">
        <v>399</v>
      </c>
      <c r="L225" s="253"/>
      <c r="M225" s="254" t="s">
        <v>1</v>
      </c>
      <c r="N225" s="255" t="s">
        <v>45</v>
      </c>
      <c r="O225" s="72"/>
      <c r="P225" s="194">
        <f>O225*H225</f>
        <v>0</v>
      </c>
      <c r="Q225" s="194">
        <v>0.15</v>
      </c>
      <c r="R225" s="194">
        <f>Q225*H225</f>
        <v>0.309</v>
      </c>
      <c r="S225" s="194">
        <v>0</v>
      </c>
      <c r="T225" s="195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6" t="s">
        <v>183</v>
      </c>
      <c r="AT225" s="196" t="s">
        <v>337</v>
      </c>
      <c r="AU225" s="196" t="s">
        <v>89</v>
      </c>
      <c r="AY225" s="18" t="s">
        <v>144</v>
      </c>
      <c r="BE225" s="197">
        <f>IF(N225="základní",J225,0)</f>
        <v>0</v>
      </c>
      <c r="BF225" s="197">
        <f>IF(N225="snížená",J225,0)</f>
        <v>0</v>
      </c>
      <c r="BG225" s="197">
        <f>IF(N225="zákl. přenesená",J225,0)</f>
        <v>0</v>
      </c>
      <c r="BH225" s="197">
        <f>IF(N225="sníž. přenesená",J225,0)</f>
        <v>0</v>
      </c>
      <c r="BI225" s="197">
        <f>IF(N225="nulová",J225,0)</f>
        <v>0</v>
      </c>
      <c r="BJ225" s="18" t="s">
        <v>87</v>
      </c>
      <c r="BK225" s="197">
        <f>ROUND(I225*H225,2)</f>
        <v>0</v>
      </c>
      <c r="BL225" s="18" t="s">
        <v>143</v>
      </c>
      <c r="BM225" s="196" t="s">
        <v>738</v>
      </c>
    </row>
    <row r="226" spans="2:51" s="13" customFormat="1" ht="10.2">
      <c r="B226" s="214"/>
      <c r="C226" s="215"/>
      <c r="D226" s="198" t="s">
        <v>225</v>
      </c>
      <c r="E226" s="216" t="s">
        <v>1</v>
      </c>
      <c r="F226" s="217" t="s">
        <v>739</v>
      </c>
      <c r="G226" s="215"/>
      <c r="H226" s="218">
        <v>2.06</v>
      </c>
      <c r="I226" s="219"/>
      <c r="J226" s="215"/>
      <c r="K226" s="215"/>
      <c r="L226" s="220"/>
      <c r="M226" s="221"/>
      <c r="N226" s="222"/>
      <c r="O226" s="222"/>
      <c r="P226" s="222"/>
      <c r="Q226" s="222"/>
      <c r="R226" s="222"/>
      <c r="S226" s="222"/>
      <c r="T226" s="223"/>
      <c r="AT226" s="224" t="s">
        <v>225</v>
      </c>
      <c r="AU226" s="224" t="s">
        <v>89</v>
      </c>
      <c r="AV226" s="13" t="s">
        <v>89</v>
      </c>
      <c r="AW226" s="13" t="s">
        <v>34</v>
      </c>
      <c r="AX226" s="13" t="s">
        <v>80</v>
      </c>
      <c r="AY226" s="224" t="s">
        <v>144</v>
      </c>
    </row>
    <row r="227" spans="2:51" s="14" customFormat="1" ht="10.2">
      <c r="B227" s="225"/>
      <c r="C227" s="226"/>
      <c r="D227" s="198" t="s">
        <v>225</v>
      </c>
      <c r="E227" s="227" t="s">
        <v>1</v>
      </c>
      <c r="F227" s="228" t="s">
        <v>227</v>
      </c>
      <c r="G227" s="226"/>
      <c r="H227" s="229">
        <v>2.06</v>
      </c>
      <c r="I227" s="230"/>
      <c r="J227" s="226"/>
      <c r="K227" s="226"/>
      <c r="L227" s="231"/>
      <c r="M227" s="232"/>
      <c r="N227" s="233"/>
      <c r="O227" s="233"/>
      <c r="P227" s="233"/>
      <c r="Q227" s="233"/>
      <c r="R227" s="233"/>
      <c r="S227" s="233"/>
      <c r="T227" s="234"/>
      <c r="AT227" s="235" t="s">
        <v>225</v>
      </c>
      <c r="AU227" s="235" t="s">
        <v>89</v>
      </c>
      <c r="AV227" s="14" t="s">
        <v>143</v>
      </c>
      <c r="AW227" s="14" t="s">
        <v>34</v>
      </c>
      <c r="AX227" s="14" t="s">
        <v>87</v>
      </c>
      <c r="AY227" s="235" t="s">
        <v>144</v>
      </c>
    </row>
    <row r="228" spans="1:65" s="2" customFormat="1" ht="37.8" customHeight="1">
      <c r="A228" s="35"/>
      <c r="B228" s="36"/>
      <c r="C228" s="185" t="s">
        <v>361</v>
      </c>
      <c r="D228" s="185" t="s">
        <v>145</v>
      </c>
      <c r="E228" s="186" t="s">
        <v>740</v>
      </c>
      <c r="F228" s="187" t="s">
        <v>741</v>
      </c>
      <c r="G228" s="188" t="s">
        <v>223</v>
      </c>
      <c r="H228" s="189">
        <v>6.5</v>
      </c>
      <c r="I228" s="190"/>
      <c r="J228" s="191">
        <f>ROUND(I228*H228,2)</f>
        <v>0</v>
      </c>
      <c r="K228" s="187" t="s">
        <v>149</v>
      </c>
      <c r="L228" s="40"/>
      <c r="M228" s="192" t="s">
        <v>1</v>
      </c>
      <c r="N228" s="193" t="s">
        <v>45</v>
      </c>
      <c r="O228" s="72"/>
      <c r="P228" s="194">
        <f>O228*H228</f>
        <v>0</v>
      </c>
      <c r="Q228" s="194">
        <v>0</v>
      </c>
      <c r="R228" s="194">
        <f>Q228*H228</f>
        <v>0</v>
      </c>
      <c r="S228" s="194">
        <v>0</v>
      </c>
      <c r="T228" s="195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6" t="s">
        <v>143</v>
      </c>
      <c r="AT228" s="196" t="s">
        <v>145</v>
      </c>
      <c r="AU228" s="196" t="s">
        <v>89</v>
      </c>
      <c r="AY228" s="18" t="s">
        <v>144</v>
      </c>
      <c r="BE228" s="197">
        <f>IF(N228="základní",J228,0)</f>
        <v>0</v>
      </c>
      <c r="BF228" s="197">
        <f>IF(N228="snížená",J228,0)</f>
        <v>0</v>
      </c>
      <c r="BG228" s="197">
        <f>IF(N228="zákl. přenesená",J228,0)</f>
        <v>0</v>
      </c>
      <c r="BH228" s="197">
        <f>IF(N228="sníž. přenesená",J228,0)</f>
        <v>0</v>
      </c>
      <c r="BI228" s="197">
        <f>IF(N228="nulová",J228,0)</f>
        <v>0</v>
      </c>
      <c r="BJ228" s="18" t="s">
        <v>87</v>
      </c>
      <c r="BK228" s="197">
        <f>ROUND(I228*H228,2)</f>
        <v>0</v>
      </c>
      <c r="BL228" s="18" t="s">
        <v>143</v>
      </c>
      <c r="BM228" s="196" t="s">
        <v>742</v>
      </c>
    </row>
    <row r="229" spans="2:51" s="13" customFormat="1" ht="10.2">
      <c r="B229" s="214"/>
      <c r="C229" s="215"/>
      <c r="D229" s="198" t="s">
        <v>225</v>
      </c>
      <c r="E229" s="216" t="s">
        <v>1</v>
      </c>
      <c r="F229" s="217" t="s">
        <v>743</v>
      </c>
      <c r="G229" s="215"/>
      <c r="H229" s="218">
        <v>6.5</v>
      </c>
      <c r="I229" s="219"/>
      <c r="J229" s="215"/>
      <c r="K229" s="215"/>
      <c r="L229" s="220"/>
      <c r="M229" s="221"/>
      <c r="N229" s="222"/>
      <c r="O229" s="222"/>
      <c r="P229" s="222"/>
      <c r="Q229" s="222"/>
      <c r="R229" s="222"/>
      <c r="S229" s="222"/>
      <c r="T229" s="223"/>
      <c r="AT229" s="224" t="s">
        <v>225</v>
      </c>
      <c r="AU229" s="224" t="s">
        <v>89</v>
      </c>
      <c r="AV229" s="13" t="s">
        <v>89</v>
      </c>
      <c r="AW229" s="13" t="s">
        <v>34</v>
      </c>
      <c r="AX229" s="13" t="s">
        <v>80</v>
      </c>
      <c r="AY229" s="224" t="s">
        <v>144</v>
      </c>
    </row>
    <row r="230" spans="2:51" s="14" customFormat="1" ht="10.2">
      <c r="B230" s="225"/>
      <c r="C230" s="226"/>
      <c r="D230" s="198" t="s">
        <v>225</v>
      </c>
      <c r="E230" s="227" t="s">
        <v>1</v>
      </c>
      <c r="F230" s="228" t="s">
        <v>227</v>
      </c>
      <c r="G230" s="226"/>
      <c r="H230" s="229">
        <v>6.5</v>
      </c>
      <c r="I230" s="230"/>
      <c r="J230" s="226"/>
      <c r="K230" s="226"/>
      <c r="L230" s="231"/>
      <c r="M230" s="232"/>
      <c r="N230" s="233"/>
      <c r="O230" s="233"/>
      <c r="P230" s="233"/>
      <c r="Q230" s="233"/>
      <c r="R230" s="233"/>
      <c r="S230" s="233"/>
      <c r="T230" s="234"/>
      <c r="AT230" s="235" t="s">
        <v>225</v>
      </c>
      <c r="AU230" s="235" t="s">
        <v>89</v>
      </c>
      <c r="AV230" s="14" t="s">
        <v>143</v>
      </c>
      <c r="AW230" s="14" t="s">
        <v>34</v>
      </c>
      <c r="AX230" s="14" t="s">
        <v>87</v>
      </c>
      <c r="AY230" s="235" t="s">
        <v>144</v>
      </c>
    </row>
    <row r="231" spans="1:65" s="2" customFormat="1" ht="24.15" customHeight="1">
      <c r="A231" s="35"/>
      <c r="B231" s="36"/>
      <c r="C231" s="185" t="s">
        <v>366</v>
      </c>
      <c r="D231" s="185" t="s">
        <v>145</v>
      </c>
      <c r="E231" s="186" t="s">
        <v>386</v>
      </c>
      <c r="F231" s="187" t="s">
        <v>387</v>
      </c>
      <c r="G231" s="188" t="s">
        <v>223</v>
      </c>
      <c r="H231" s="189">
        <v>56.6</v>
      </c>
      <c r="I231" s="190"/>
      <c r="J231" s="191">
        <f>ROUND(I231*H231,2)</f>
        <v>0</v>
      </c>
      <c r="K231" s="187" t="s">
        <v>149</v>
      </c>
      <c r="L231" s="40"/>
      <c r="M231" s="192" t="s">
        <v>1</v>
      </c>
      <c r="N231" s="193" t="s">
        <v>45</v>
      </c>
      <c r="O231" s="72"/>
      <c r="P231" s="194">
        <f>O231*H231</f>
        <v>0</v>
      </c>
      <c r="Q231" s="194">
        <v>0.08565</v>
      </c>
      <c r="R231" s="194">
        <f>Q231*H231</f>
        <v>4.847790000000001</v>
      </c>
      <c r="S231" s="194">
        <v>0</v>
      </c>
      <c r="T231" s="195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6" t="s">
        <v>143</v>
      </c>
      <c r="AT231" s="196" t="s">
        <v>145</v>
      </c>
      <c r="AU231" s="196" t="s">
        <v>89</v>
      </c>
      <c r="AY231" s="18" t="s">
        <v>144</v>
      </c>
      <c r="BE231" s="197">
        <f>IF(N231="základní",J231,0)</f>
        <v>0</v>
      </c>
      <c r="BF231" s="197">
        <f>IF(N231="snížená",J231,0)</f>
        <v>0</v>
      </c>
      <c r="BG231" s="197">
        <f>IF(N231="zákl. přenesená",J231,0)</f>
        <v>0</v>
      </c>
      <c r="BH231" s="197">
        <f>IF(N231="sníž. přenesená",J231,0)</f>
        <v>0</v>
      </c>
      <c r="BI231" s="197">
        <f>IF(N231="nulová",J231,0)</f>
        <v>0</v>
      </c>
      <c r="BJ231" s="18" t="s">
        <v>87</v>
      </c>
      <c r="BK231" s="197">
        <f>ROUND(I231*H231,2)</f>
        <v>0</v>
      </c>
      <c r="BL231" s="18" t="s">
        <v>143</v>
      </c>
      <c r="BM231" s="196" t="s">
        <v>388</v>
      </c>
    </row>
    <row r="232" spans="2:51" s="15" customFormat="1" ht="20.4">
      <c r="B232" s="236"/>
      <c r="C232" s="237"/>
      <c r="D232" s="198" t="s">
        <v>225</v>
      </c>
      <c r="E232" s="238" t="s">
        <v>1</v>
      </c>
      <c r="F232" s="239" t="s">
        <v>389</v>
      </c>
      <c r="G232" s="237"/>
      <c r="H232" s="238" t="s">
        <v>1</v>
      </c>
      <c r="I232" s="240"/>
      <c r="J232" s="237"/>
      <c r="K232" s="237"/>
      <c r="L232" s="241"/>
      <c r="M232" s="242"/>
      <c r="N232" s="243"/>
      <c r="O232" s="243"/>
      <c r="P232" s="243"/>
      <c r="Q232" s="243"/>
      <c r="R232" s="243"/>
      <c r="S232" s="243"/>
      <c r="T232" s="244"/>
      <c r="AT232" s="245" t="s">
        <v>225</v>
      </c>
      <c r="AU232" s="245" t="s">
        <v>89</v>
      </c>
      <c r="AV232" s="15" t="s">
        <v>87</v>
      </c>
      <c r="AW232" s="15" t="s">
        <v>34</v>
      </c>
      <c r="AX232" s="15" t="s">
        <v>80</v>
      </c>
      <c r="AY232" s="245" t="s">
        <v>144</v>
      </c>
    </row>
    <row r="233" spans="2:51" s="13" customFormat="1" ht="10.2">
      <c r="B233" s="214"/>
      <c r="C233" s="215"/>
      <c r="D233" s="198" t="s">
        <v>225</v>
      </c>
      <c r="E233" s="216" t="s">
        <v>1</v>
      </c>
      <c r="F233" s="217" t="s">
        <v>724</v>
      </c>
      <c r="G233" s="215"/>
      <c r="H233" s="218">
        <v>34</v>
      </c>
      <c r="I233" s="219"/>
      <c r="J233" s="215"/>
      <c r="K233" s="215"/>
      <c r="L233" s="220"/>
      <c r="M233" s="221"/>
      <c r="N233" s="222"/>
      <c r="O233" s="222"/>
      <c r="P233" s="222"/>
      <c r="Q233" s="222"/>
      <c r="R233" s="222"/>
      <c r="S233" s="222"/>
      <c r="T233" s="223"/>
      <c r="AT233" s="224" t="s">
        <v>225</v>
      </c>
      <c r="AU233" s="224" t="s">
        <v>89</v>
      </c>
      <c r="AV233" s="13" t="s">
        <v>89</v>
      </c>
      <c r="AW233" s="13" t="s">
        <v>34</v>
      </c>
      <c r="AX233" s="13" t="s">
        <v>80</v>
      </c>
      <c r="AY233" s="224" t="s">
        <v>144</v>
      </c>
    </row>
    <row r="234" spans="2:51" s="13" customFormat="1" ht="10.2">
      <c r="B234" s="214"/>
      <c r="C234" s="215"/>
      <c r="D234" s="198" t="s">
        <v>225</v>
      </c>
      <c r="E234" s="216" t="s">
        <v>1</v>
      </c>
      <c r="F234" s="217" t="s">
        <v>744</v>
      </c>
      <c r="G234" s="215"/>
      <c r="H234" s="218">
        <v>7.9</v>
      </c>
      <c r="I234" s="219"/>
      <c r="J234" s="215"/>
      <c r="K234" s="215"/>
      <c r="L234" s="220"/>
      <c r="M234" s="221"/>
      <c r="N234" s="222"/>
      <c r="O234" s="222"/>
      <c r="P234" s="222"/>
      <c r="Q234" s="222"/>
      <c r="R234" s="222"/>
      <c r="S234" s="222"/>
      <c r="T234" s="223"/>
      <c r="AT234" s="224" t="s">
        <v>225</v>
      </c>
      <c r="AU234" s="224" t="s">
        <v>89</v>
      </c>
      <c r="AV234" s="13" t="s">
        <v>89</v>
      </c>
      <c r="AW234" s="13" t="s">
        <v>34</v>
      </c>
      <c r="AX234" s="13" t="s">
        <v>80</v>
      </c>
      <c r="AY234" s="224" t="s">
        <v>144</v>
      </c>
    </row>
    <row r="235" spans="2:51" s="13" customFormat="1" ht="10.2">
      <c r="B235" s="214"/>
      <c r="C235" s="215"/>
      <c r="D235" s="198" t="s">
        <v>225</v>
      </c>
      <c r="E235" s="216" t="s">
        <v>1</v>
      </c>
      <c r="F235" s="217" t="s">
        <v>726</v>
      </c>
      <c r="G235" s="215"/>
      <c r="H235" s="218">
        <v>11.1</v>
      </c>
      <c r="I235" s="219"/>
      <c r="J235" s="215"/>
      <c r="K235" s="215"/>
      <c r="L235" s="220"/>
      <c r="M235" s="221"/>
      <c r="N235" s="222"/>
      <c r="O235" s="222"/>
      <c r="P235" s="222"/>
      <c r="Q235" s="222"/>
      <c r="R235" s="222"/>
      <c r="S235" s="222"/>
      <c r="T235" s="223"/>
      <c r="AT235" s="224" t="s">
        <v>225</v>
      </c>
      <c r="AU235" s="224" t="s">
        <v>89</v>
      </c>
      <c r="AV235" s="13" t="s">
        <v>89</v>
      </c>
      <c r="AW235" s="13" t="s">
        <v>34</v>
      </c>
      <c r="AX235" s="13" t="s">
        <v>80</v>
      </c>
      <c r="AY235" s="224" t="s">
        <v>144</v>
      </c>
    </row>
    <row r="236" spans="2:51" s="13" customFormat="1" ht="10.2">
      <c r="B236" s="214"/>
      <c r="C236" s="215"/>
      <c r="D236" s="198" t="s">
        <v>225</v>
      </c>
      <c r="E236" s="216" t="s">
        <v>1</v>
      </c>
      <c r="F236" s="217" t="s">
        <v>727</v>
      </c>
      <c r="G236" s="215"/>
      <c r="H236" s="218">
        <v>3.6</v>
      </c>
      <c r="I236" s="219"/>
      <c r="J236" s="215"/>
      <c r="K236" s="215"/>
      <c r="L236" s="220"/>
      <c r="M236" s="221"/>
      <c r="N236" s="222"/>
      <c r="O236" s="222"/>
      <c r="P236" s="222"/>
      <c r="Q236" s="222"/>
      <c r="R236" s="222"/>
      <c r="S236" s="222"/>
      <c r="T236" s="223"/>
      <c r="AT236" s="224" t="s">
        <v>225</v>
      </c>
      <c r="AU236" s="224" t="s">
        <v>89</v>
      </c>
      <c r="AV236" s="13" t="s">
        <v>89</v>
      </c>
      <c r="AW236" s="13" t="s">
        <v>34</v>
      </c>
      <c r="AX236" s="13" t="s">
        <v>80</v>
      </c>
      <c r="AY236" s="224" t="s">
        <v>144</v>
      </c>
    </row>
    <row r="237" spans="2:51" s="14" customFormat="1" ht="10.2">
      <c r="B237" s="225"/>
      <c r="C237" s="226"/>
      <c r="D237" s="198" t="s">
        <v>225</v>
      </c>
      <c r="E237" s="227" t="s">
        <v>1</v>
      </c>
      <c r="F237" s="228" t="s">
        <v>227</v>
      </c>
      <c r="G237" s="226"/>
      <c r="H237" s="229">
        <v>56.6</v>
      </c>
      <c r="I237" s="230"/>
      <c r="J237" s="226"/>
      <c r="K237" s="226"/>
      <c r="L237" s="231"/>
      <c r="M237" s="232"/>
      <c r="N237" s="233"/>
      <c r="O237" s="233"/>
      <c r="P237" s="233"/>
      <c r="Q237" s="233"/>
      <c r="R237" s="233"/>
      <c r="S237" s="233"/>
      <c r="T237" s="234"/>
      <c r="AT237" s="235" t="s">
        <v>225</v>
      </c>
      <c r="AU237" s="235" t="s">
        <v>89</v>
      </c>
      <c r="AV237" s="14" t="s">
        <v>143</v>
      </c>
      <c r="AW237" s="14" t="s">
        <v>34</v>
      </c>
      <c r="AX237" s="14" t="s">
        <v>87</v>
      </c>
      <c r="AY237" s="235" t="s">
        <v>144</v>
      </c>
    </row>
    <row r="238" spans="1:65" s="2" customFormat="1" ht="21.75" customHeight="1">
      <c r="A238" s="35"/>
      <c r="B238" s="36"/>
      <c r="C238" s="246" t="s">
        <v>371</v>
      </c>
      <c r="D238" s="246" t="s">
        <v>337</v>
      </c>
      <c r="E238" s="247" t="s">
        <v>391</v>
      </c>
      <c r="F238" s="248" t="s">
        <v>392</v>
      </c>
      <c r="G238" s="249" t="s">
        <v>223</v>
      </c>
      <c r="H238" s="250">
        <v>34.34</v>
      </c>
      <c r="I238" s="251"/>
      <c r="J238" s="252">
        <f>ROUND(I238*H238,2)</f>
        <v>0</v>
      </c>
      <c r="K238" s="248" t="s">
        <v>149</v>
      </c>
      <c r="L238" s="253"/>
      <c r="M238" s="254" t="s">
        <v>1</v>
      </c>
      <c r="N238" s="255" t="s">
        <v>45</v>
      </c>
      <c r="O238" s="72"/>
      <c r="P238" s="194">
        <f>O238*H238</f>
        <v>0</v>
      </c>
      <c r="Q238" s="194">
        <v>0.176</v>
      </c>
      <c r="R238" s="194">
        <f>Q238*H238</f>
        <v>6.04384</v>
      </c>
      <c r="S238" s="194">
        <v>0</v>
      </c>
      <c r="T238" s="195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96" t="s">
        <v>183</v>
      </c>
      <c r="AT238" s="196" t="s">
        <v>337</v>
      </c>
      <c r="AU238" s="196" t="s">
        <v>89</v>
      </c>
      <c r="AY238" s="18" t="s">
        <v>144</v>
      </c>
      <c r="BE238" s="197">
        <f>IF(N238="základní",J238,0)</f>
        <v>0</v>
      </c>
      <c r="BF238" s="197">
        <f>IF(N238="snížená",J238,0)</f>
        <v>0</v>
      </c>
      <c r="BG238" s="197">
        <f>IF(N238="zákl. přenesená",J238,0)</f>
        <v>0</v>
      </c>
      <c r="BH238" s="197">
        <f>IF(N238="sníž. přenesená",J238,0)</f>
        <v>0</v>
      </c>
      <c r="BI238" s="197">
        <f>IF(N238="nulová",J238,0)</f>
        <v>0</v>
      </c>
      <c r="BJ238" s="18" t="s">
        <v>87</v>
      </c>
      <c r="BK238" s="197">
        <f>ROUND(I238*H238,2)</f>
        <v>0</v>
      </c>
      <c r="BL238" s="18" t="s">
        <v>143</v>
      </c>
      <c r="BM238" s="196" t="s">
        <v>393</v>
      </c>
    </row>
    <row r="239" spans="2:51" s="13" customFormat="1" ht="10.2">
      <c r="B239" s="214"/>
      <c r="C239" s="215"/>
      <c r="D239" s="198" t="s">
        <v>225</v>
      </c>
      <c r="E239" s="216" t="s">
        <v>1</v>
      </c>
      <c r="F239" s="217" t="s">
        <v>745</v>
      </c>
      <c r="G239" s="215"/>
      <c r="H239" s="218">
        <v>34.34</v>
      </c>
      <c r="I239" s="219"/>
      <c r="J239" s="215"/>
      <c r="K239" s="215"/>
      <c r="L239" s="220"/>
      <c r="M239" s="221"/>
      <c r="N239" s="222"/>
      <c r="O239" s="222"/>
      <c r="P239" s="222"/>
      <c r="Q239" s="222"/>
      <c r="R239" s="222"/>
      <c r="S239" s="222"/>
      <c r="T239" s="223"/>
      <c r="AT239" s="224" t="s">
        <v>225</v>
      </c>
      <c r="AU239" s="224" t="s">
        <v>89</v>
      </c>
      <c r="AV239" s="13" t="s">
        <v>89</v>
      </c>
      <c r="AW239" s="13" t="s">
        <v>34</v>
      </c>
      <c r="AX239" s="13" t="s">
        <v>80</v>
      </c>
      <c r="AY239" s="224" t="s">
        <v>144</v>
      </c>
    </row>
    <row r="240" spans="2:51" s="14" customFormat="1" ht="10.2">
      <c r="B240" s="225"/>
      <c r="C240" s="226"/>
      <c r="D240" s="198" t="s">
        <v>225</v>
      </c>
      <c r="E240" s="227" t="s">
        <v>1</v>
      </c>
      <c r="F240" s="228" t="s">
        <v>227</v>
      </c>
      <c r="G240" s="226"/>
      <c r="H240" s="229">
        <v>34.34</v>
      </c>
      <c r="I240" s="230"/>
      <c r="J240" s="226"/>
      <c r="K240" s="226"/>
      <c r="L240" s="231"/>
      <c r="M240" s="232"/>
      <c r="N240" s="233"/>
      <c r="O240" s="233"/>
      <c r="P240" s="233"/>
      <c r="Q240" s="233"/>
      <c r="R240" s="233"/>
      <c r="S240" s="233"/>
      <c r="T240" s="234"/>
      <c r="AT240" s="235" t="s">
        <v>225</v>
      </c>
      <c r="AU240" s="235" t="s">
        <v>89</v>
      </c>
      <c r="AV240" s="14" t="s">
        <v>143</v>
      </c>
      <c r="AW240" s="14" t="s">
        <v>34</v>
      </c>
      <c r="AX240" s="14" t="s">
        <v>87</v>
      </c>
      <c r="AY240" s="235" t="s">
        <v>144</v>
      </c>
    </row>
    <row r="241" spans="1:65" s="2" customFormat="1" ht="16.5" customHeight="1">
      <c r="A241" s="35"/>
      <c r="B241" s="36"/>
      <c r="C241" s="246" t="s">
        <v>376</v>
      </c>
      <c r="D241" s="246" t="s">
        <v>337</v>
      </c>
      <c r="E241" s="247" t="s">
        <v>397</v>
      </c>
      <c r="F241" s="248" t="s">
        <v>398</v>
      </c>
      <c r="G241" s="249" t="s">
        <v>223</v>
      </c>
      <c r="H241" s="250">
        <v>8.137</v>
      </c>
      <c r="I241" s="251"/>
      <c r="J241" s="252">
        <f>ROUND(I241*H241,2)</f>
        <v>0</v>
      </c>
      <c r="K241" s="248" t="s">
        <v>399</v>
      </c>
      <c r="L241" s="253"/>
      <c r="M241" s="254" t="s">
        <v>1</v>
      </c>
      <c r="N241" s="255" t="s">
        <v>45</v>
      </c>
      <c r="O241" s="72"/>
      <c r="P241" s="194">
        <f>O241*H241</f>
        <v>0</v>
      </c>
      <c r="Q241" s="194">
        <v>0.15</v>
      </c>
      <c r="R241" s="194">
        <f>Q241*H241</f>
        <v>1.22055</v>
      </c>
      <c r="S241" s="194">
        <v>0</v>
      </c>
      <c r="T241" s="195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6" t="s">
        <v>183</v>
      </c>
      <c r="AT241" s="196" t="s">
        <v>337</v>
      </c>
      <c r="AU241" s="196" t="s">
        <v>89</v>
      </c>
      <c r="AY241" s="18" t="s">
        <v>144</v>
      </c>
      <c r="BE241" s="197">
        <f>IF(N241="základní",J241,0)</f>
        <v>0</v>
      </c>
      <c r="BF241" s="197">
        <f>IF(N241="snížená",J241,0)</f>
        <v>0</v>
      </c>
      <c r="BG241" s="197">
        <f>IF(N241="zákl. přenesená",J241,0)</f>
        <v>0</v>
      </c>
      <c r="BH241" s="197">
        <f>IF(N241="sníž. přenesená",J241,0)</f>
        <v>0</v>
      </c>
      <c r="BI241" s="197">
        <f>IF(N241="nulová",J241,0)</f>
        <v>0</v>
      </c>
      <c r="BJ241" s="18" t="s">
        <v>87</v>
      </c>
      <c r="BK241" s="197">
        <f>ROUND(I241*H241,2)</f>
        <v>0</v>
      </c>
      <c r="BL241" s="18" t="s">
        <v>143</v>
      </c>
      <c r="BM241" s="196" t="s">
        <v>400</v>
      </c>
    </row>
    <row r="242" spans="2:51" s="13" customFormat="1" ht="10.2">
      <c r="B242" s="214"/>
      <c r="C242" s="215"/>
      <c r="D242" s="198" t="s">
        <v>225</v>
      </c>
      <c r="E242" s="216" t="s">
        <v>1</v>
      </c>
      <c r="F242" s="217" t="s">
        <v>746</v>
      </c>
      <c r="G242" s="215"/>
      <c r="H242" s="218">
        <v>8.137</v>
      </c>
      <c r="I242" s="219"/>
      <c r="J242" s="215"/>
      <c r="K242" s="215"/>
      <c r="L242" s="220"/>
      <c r="M242" s="221"/>
      <c r="N242" s="222"/>
      <c r="O242" s="222"/>
      <c r="P242" s="222"/>
      <c r="Q242" s="222"/>
      <c r="R242" s="222"/>
      <c r="S242" s="222"/>
      <c r="T242" s="223"/>
      <c r="AT242" s="224" t="s">
        <v>225</v>
      </c>
      <c r="AU242" s="224" t="s">
        <v>89</v>
      </c>
      <c r="AV242" s="13" t="s">
        <v>89</v>
      </c>
      <c r="AW242" s="13" t="s">
        <v>34</v>
      </c>
      <c r="AX242" s="13" t="s">
        <v>80</v>
      </c>
      <c r="AY242" s="224" t="s">
        <v>144</v>
      </c>
    </row>
    <row r="243" spans="2:51" s="14" customFormat="1" ht="10.2">
      <c r="B243" s="225"/>
      <c r="C243" s="226"/>
      <c r="D243" s="198" t="s">
        <v>225</v>
      </c>
      <c r="E243" s="227" t="s">
        <v>1</v>
      </c>
      <c r="F243" s="228" t="s">
        <v>227</v>
      </c>
      <c r="G243" s="226"/>
      <c r="H243" s="229">
        <v>8.137</v>
      </c>
      <c r="I243" s="230"/>
      <c r="J243" s="226"/>
      <c r="K243" s="226"/>
      <c r="L243" s="231"/>
      <c r="M243" s="232"/>
      <c r="N243" s="233"/>
      <c r="O243" s="233"/>
      <c r="P243" s="233"/>
      <c r="Q243" s="233"/>
      <c r="R243" s="233"/>
      <c r="S243" s="233"/>
      <c r="T243" s="234"/>
      <c r="AT243" s="235" t="s">
        <v>225</v>
      </c>
      <c r="AU243" s="235" t="s">
        <v>89</v>
      </c>
      <c r="AV243" s="14" t="s">
        <v>143</v>
      </c>
      <c r="AW243" s="14" t="s">
        <v>34</v>
      </c>
      <c r="AX243" s="14" t="s">
        <v>87</v>
      </c>
      <c r="AY243" s="235" t="s">
        <v>144</v>
      </c>
    </row>
    <row r="244" spans="1:65" s="2" customFormat="1" ht="24.15" customHeight="1">
      <c r="A244" s="35"/>
      <c r="B244" s="36"/>
      <c r="C244" s="246" t="s">
        <v>380</v>
      </c>
      <c r="D244" s="246" t="s">
        <v>337</v>
      </c>
      <c r="E244" s="247" t="s">
        <v>403</v>
      </c>
      <c r="F244" s="248" t="s">
        <v>404</v>
      </c>
      <c r="G244" s="249" t="s">
        <v>223</v>
      </c>
      <c r="H244" s="250">
        <v>11.433</v>
      </c>
      <c r="I244" s="251"/>
      <c r="J244" s="252">
        <f>ROUND(I244*H244,2)</f>
        <v>0</v>
      </c>
      <c r="K244" s="248" t="s">
        <v>149</v>
      </c>
      <c r="L244" s="253"/>
      <c r="M244" s="254" t="s">
        <v>1</v>
      </c>
      <c r="N244" s="255" t="s">
        <v>45</v>
      </c>
      <c r="O244" s="72"/>
      <c r="P244" s="194">
        <f>O244*H244</f>
        <v>0</v>
      </c>
      <c r="Q244" s="194">
        <v>0.175</v>
      </c>
      <c r="R244" s="194">
        <f>Q244*H244</f>
        <v>2.000775</v>
      </c>
      <c r="S244" s="194">
        <v>0</v>
      </c>
      <c r="T244" s="195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6" t="s">
        <v>183</v>
      </c>
      <c r="AT244" s="196" t="s">
        <v>337</v>
      </c>
      <c r="AU244" s="196" t="s">
        <v>89</v>
      </c>
      <c r="AY244" s="18" t="s">
        <v>144</v>
      </c>
      <c r="BE244" s="197">
        <f>IF(N244="základní",J244,0)</f>
        <v>0</v>
      </c>
      <c r="BF244" s="197">
        <f>IF(N244="snížená",J244,0)</f>
        <v>0</v>
      </c>
      <c r="BG244" s="197">
        <f>IF(N244="zákl. přenesená",J244,0)</f>
        <v>0</v>
      </c>
      <c r="BH244" s="197">
        <f>IF(N244="sníž. přenesená",J244,0)</f>
        <v>0</v>
      </c>
      <c r="BI244" s="197">
        <f>IF(N244="nulová",J244,0)</f>
        <v>0</v>
      </c>
      <c r="BJ244" s="18" t="s">
        <v>87</v>
      </c>
      <c r="BK244" s="197">
        <f>ROUND(I244*H244,2)</f>
        <v>0</v>
      </c>
      <c r="BL244" s="18" t="s">
        <v>143</v>
      </c>
      <c r="BM244" s="196" t="s">
        <v>405</v>
      </c>
    </row>
    <row r="245" spans="2:51" s="13" customFormat="1" ht="10.2">
      <c r="B245" s="214"/>
      <c r="C245" s="215"/>
      <c r="D245" s="198" t="s">
        <v>225</v>
      </c>
      <c r="E245" s="216" t="s">
        <v>1</v>
      </c>
      <c r="F245" s="217" t="s">
        <v>747</v>
      </c>
      <c r="G245" s="215"/>
      <c r="H245" s="218">
        <v>11.433</v>
      </c>
      <c r="I245" s="219"/>
      <c r="J245" s="215"/>
      <c r="K245" s="215"/>
      <c r="L245" s="220"/>
      <c r="M245" s="221"/>
      <c r="N245" s="222"/>
      <c r="O245" s="222"/>
      <c r="P245" s="222"/>
      <c r="Q245" s="222"/>
      <c r="R245" s="222"/>
      <c r="S245" s="222"/>
      <c r="T245" s="223"/>
      <c r="AT245" s="224" t="s">
        <v>225</v>
      </c>
      <c r="AU245" s="224" t="s">
        <v>89</v>
      </c>
      <c r="AV245" s="13" t="s">
        <v>89</v>
      </c>
      <c r="AW245" s="13" t="s">
        <v>34</v>
      </c>
      <c r="AX245" s="13" t="s">
        <v>80</v>
      </c>
      <c r="AY245" s="224" t="s">
        <v>144</v>
      </c>
    </row>
    <row r="246" spans="2:51" s="14" customFormat="1" ht="10.2">
      <c r="B246" s="225"/>
      <c r="C246" s="226"/>
      <c r="D246" s="198" t="s">
        <v>225</v>
      </c>
      <c r="E246" s="227" t="s">
        <v>1</v>
      </c>
      <c r="F246" s="228" t="s">
        <v>227</v>
      </c>
      <c r="G246" s="226"/>
      <c r="H246" s="229">
        <v>11.433</v>
      </c>
      <c r="I246" s="230"/>
      <c r="J246" s="226"/>
      <c r="K246" s="226"/>
      <c r="L246" s="231"/>
      <c r="M246" s="232"/>
      <c r="N246" s="233"/>
      <c r="O246" s="233"/>
      <c r="P246" s="233"/>
      <c r="Q246" s="233"/>
      <c r="R246" s="233"/>
      <c r="S246" s="233"/>
      <c r="T246" s="234"/>
      <c r="AT246" s="235" t="s">
        <v>225</v>
      </c>
      <c r="AU246" s="235" t="s">
        <v>89</v>
      </c>
      <c r="AV246" s="14" t="s">
        <v>143</v>
      </c>
      <c r="AW246" s="14" t="s">
        <v>34</v>
      </c>
      <c r="AX246" s="14" t="s">
        <v>87</v>
      </c>
      <c r="AY246" s="235" t="s">
        <v>144</v>
      </c>
    </row>
    <row r="247" spans="1:65" s="2" customFormat="1" ht="16.5" customHeight="1">
      <c r="A247" s="35"/>
      <c r="B247" s="36"/>
      <c r="C247" s="246" t="s">
        <v>385</v>
      </c>
      <c r="D247" s="246" t="s">
        <v>337</v>
      </c>
      <c r="E247" s="247" t="s">
        <v>408</v>
      </c>
      <c r="F247" s="248" t="s">
        <v>409</v>
      </c>
      <c r="G247" s="249" t="s">
        <v>223</v>
      </c>
      <c r="H247" s="250">
        <v>3.708</v>
      </c>
      <c r="I247" s="251"/>
      <c r="J247" s="252">
        <f>ROUND(I247*H247,2)</f>
        <v>0</v>
      </c>
      <c r="K247" s="248" t="s">
        <v>149</v>
      </c>
      <c r="L247" s="253"/>
      <c r="M247" s="254" t="s">
        <v>1</v>
      </c>
      <c r="N247" s="255" t="s">
        <v>45</v>
      </c>
      <c r="O247" s="72"/>
      <c r="P247" s="194">
        <f>O247*H247</f>
        <v>0</v>
      </c>
      <c r="Q247" s="194">
        <v>0.176</v>
      </c>
      <c r="R247" s="194">
        <f>Q247*H247</f>
        <v>0.652608</v>
      </c>
      <c r="S247" s="194">
        <v>0</v>
      </c>
      <c r="T247" s="195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96" t="s">
        <v>183</v>
      </c>
      <c r="AT247" s="196" t="s">
        <v>337</v>
      </c>
      <c r="AU247" s="196" t="s">
        <v>89</v>
      </c>
      <c r="AY247" s="18" t="s">
        <v>144</v>
      </c>
      <c r="BE247" s="197">
        <f>IF(N247="základní",J247,0)</f>
        <v>0</v>
      </c>
      <c r="BF247" s="197">
        <f>IF(N247="snížená",J247,0)</f>
        <v>0</v>
      </c>
      <c r="BG247" s="197">
        <f>IF(N247="zákl. přenesená",J247,0)</f>
        <v>0</v>
      </c>
      <c r="BH247" s="197">
        <f>IF(N247="sníž. přenesená",J247,0)</f>
        <v>0</v>
      </c>
      <c r="BI247" s="197">
        <f>IF(N247="nulová",J247,0)</f>
        <v>0</v>
      </c>
      <c r="BJ247" s="18" t="s">
        <v>87</v>
      </c>
      <c r="BK247" s="197">
        <f>ROUND(I247*H247,2)</f>
        <v>0</v>
      </c>
      <c r="BL247" s="18" t="s">
        <v>143</v>
      </c>
      <c r="BM247" s="196" t="s">
        <v>410</v>
      </c>
    </row>
    <row r="248" spans="2:51" s="13" customFormat="1" ht="10.2">
      <c r="B248" s="214"/>
      <c r="C248" s="215"/>
      <c r="D248" s="198" t="s">
        <v>225</v>
      </c>
      <c r="E248" s="216" t="s">
        <v>1</v>
      </c>
      <c r="F248" s="217" t="s">
        <v>748</v>
      </c>
      <c r="G248" s="215"/>
      <c r="H248" s="218">
        <v>3.708</v>
      </c>
      <c r="I248" s="219"/>
      <c r="J248" s="215"/>
      <c r="K248" s="215"/>
      <c r="L248" s="220"/>
      <c r="M248" s="221"/>
      <c r="N248" s="222"/>
      <c r="O248" s="222"/>
      <c r="P248" s="222"/>
      <c r="Q248" s="222"/>
      <c r="R248" s="222"/>
      <c r="S248" s="222"/>
      <c r="T248" s="223"/>
      <c r="AT248" s="224" t="s">
        <v>225</v>
      </c>
      <c r="AU248" s="224" t="s">
        <v>89</v>
      </c>
      <c r="AV248" s="13" t="s">
        <v>89</v>
      </c>
      <c r="AW248" s="13" t="s">
        <v>34</v>
      </c>
      <c r="AX248" s="13" t="s">
        <v>80</v>
      </c>
      <c r="AY248" s="224" t="s">
        <v>144</v>
      </c>
    </row>
    <row r="249" spans="2:51" s="14" customFormat="1" ht="10.2">
      <c r="B249" s="225"/>
      <c r="C249" s="226"/>
      <c r="D249" s="198" t="s">
        <v>225</v>
      </c>
      <c r="E249" s="227" t="s">
        <v>1</v>
      </c>
      <c r="F249" s="228" t="s">
        <v>227</v>
      </c>
      <c r="G249" s="226"/>
      <c r="H249" s="229">
        <v>3.708</v>
      </c>
      <c r="I249" s="230"/>
      <c r="J249" s="226"/>
      <c r="K249" s="226"/>
      <c r="L249" s="231"/>
      <c r="M249" s="232"/>
      <c r="N249" s="233"/>
      <c r="O249" s="233"/>
      <c r="P249" s="233"/>
      <c r="Q249" s="233"/>
      <c r="R249" s="233"/>
      <c r="S249" s="233"/>
      <c r="T249" s="234"/>
      <c r="AT249" s="235" t="s">
        <v>225</v>
      </c>
      <c r="AU249" s="235" t="s">
        <v>89</v>
      </c>
      <c r="AV249" s="14" t="s">
        <v>143</v>
      </c>
      <c r="AW249" s="14" t="s">
        <v>34</v>
      </c>
      <c r="AX249" s="14" t="s">
        <v>87</v>
      </c>
      <c r="AY249" s="235" t="s">
        <v>144</v>
      </c>
    </row>
    <row r="250" spans="1:65" s="2" customFormat="1" ht="37.8" customHeight="1">
      <c r="A250" s="35"/>
      <c r="B250" s="36"/>
      <c r="C250" s="185" t="s">
        <v>390</v>
      </c>
      <c r="D250" s="185" t="s">
        <v>145</v>
      </c>
      <c r="E250" s="186" t="s">
        <v>413</v>
      </c>
      <c r="F250" s="187" t="s">
        <v>414</v>
      </c>
      <c r="G250" s="188" t="s">
        <v>223</v>
      </c>
      <c r="H250" s="189">
        <v>22.6</v>
      </c>
      <c r="I250" s="190"/>
      <c r="J250" s="191">
        <f>ROUND(I250*H250,2)</f>
        <v>0</v>
      </c>
      <c r="K250" s="187" t="s">
        <v>149</v>
      </c>
      <c r="L250" s="40"/>
      <c r="M250" s="192" t="s">
        <v>1</v>
      </c>
      <c r="N250" s="193" t="s">
        <v>45</v>
      </c>
      <c r="O250" s="72"/>
      <c r="P250" s="194">
        <f>O250*H250</f>
        <v>0</v>
      </c>
      <c r="Q250" s="194">
        <v>0</v>
      </c>
      <c r="R250" s="194">
        <f>Q250*H250</f>
        <v>0</v>
      </c>
      <c r="S250" s="194">
        <v>0</v>
      </c>
      <c r="T250" s="195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96" t="s">
        <v>143</v>
      </c>
      <c r="AT250" s="196" t="s">
        <v>145</v>
      </c>
      <c r="AU250" s="196" t="s">
        <v>89</v>
      </c>
      <c r="AY250" s="18" t="s">
        <v>144</v>
      </c>
      <c r="BE250" s="197">
        <f>IF(N250="základní",J250,0)</f>
        <v>0</v>
      </c>
      <c r="BF250" s="197">
        <f>IF(N250="snížená",J250,0)</f>
        <v>0</v>
      </c>
      <c r="BG250" s="197">
        <f>IF(N250="zákl. přenesená",J250,0)</f>
        <v>0</v>
      </c>
      <c r="BH250" s="197">
        <f>IF(N250="sníž. přenesená",J250,0)</f>
        <v>0</v>
      </c>
      <c r="BI250" s="197">
        <f>IF(N250="nulová",J250,0)</f>
        <v>0</v>
      </c>
      <c r="BJ250" s="18" t="s">
        <v>87</v>
      </c>
      <c r="BK250" s="197">
        <f>ROUND(I250*H250,2)</f>
        <v>0</v>
      </c>
      <c r="BL250" s="18" t="s">
        <v>143</v>
      </c>
      <c r="BM250" s="196" t="s">
        <v>415</v>
      </c>
    </row>
    <row r="251" spans="2:51" s="13" customFormat="1" ht="10.2">
      <c r="B251" s="214"/>
      <c r="C251" s="215"/>
      <c r="D251" s="198" t="s">
        <v>225</v>
      </c>
      <c r="E251" s="216" t="s">
        <v>1</v>
      </c>
      <c r="F251" s="217" t="s">
        <v>749</v>
      </c>
      <c r="G251" s="215"/>
      <c r="H251" s="218">
        <v>22.6</v>
      </c>
      <c r="I251" s="219"/>
      <c r="J251" s="215"/>
      <c r="K251" s="215"/>
      <c r="L251" s="220"/>
      <c r="M251" s="221"/>
      <c r="N251" s="222"/>
      <c r="O251" s="222"/>
      <c r="P251" s="222"/>
      <c r="Q251" s="222"/>
      <c r="R251" s="222"/>
      <c r="S251" s="222"/>
      <c r="T251" s="223"/>
      <c r="AT251" s="224" t="s">
        <v>225</v>
      </c>
      <c r="AU251" s="224" t="s">
        <v>89</v>
      </c>
      <c r="AV251" s="13" t="s">
        <v>89</v>
      </c>
      <c r="AW251" s="13" t="s">
        <v>34</v>
      </c>
      <c r="AX251" s="13" t="s">
        <v>80</v>
      </c>
      <c r="AY251" s="224" t="s">
        <v>144</v>
      </c>
    </row>
    <row r="252" spans="2:51" s="14" customFormat="1" ht="10.2">
      <c r="B252" s="225"/>
      <c r="C252" s="226"/>
      <c r="D252" s="198" t="s">
        <v>225</v>
      </c>
      <c r="E252" s="227" t="s">
        <v>1</v>
      </c>
      <c r="F252" s="228" t="s">
        <v>227</v>
      </c>
      <c r="G252" s="226"/>
      <c r="H252" s="229">
        <v>22.6</v>
      </c>
      <c r="I252" s="230"/>
      <c r="J252" s="226"/>
      <c r="K252" s="226"/>
      <c r="L252" s="231"/>
      <c r="M252" s="232"/>
      <c r="N252" s="233"/>
      <c r="O252" s="233"/>
      <c r="P252" s="233"/>
      <c r="Q252" s="233"/>
      <c r="R252" s="233"/>
      <c r="S252" s="233"/>
      <c r="T252" s="234"/>
      <c r="AT252" s="235" t="s">
        <v>225</v>
      </c>
      <c r="AU252" s="235" t="s">
        <v>89</v>
      </c>
      <c r="AV252" s="14" t="s">
        <v>143</v>
      </c>
      <c r="AW252" s="14" t="s">
        <v>34</v>
      </c>
      <c r="AX252" s="14" t="s">
        <v>87</v>
      </c>
      <c r="AY252" s="235" t="s">
        <v>144</v>
      </c>
    </row>
    <row r="253" spans="2:63" s="11" customFormat="1" ht="22.8" customHeight="1">
      <c r="B253" s="171"/>
      <c r="C253" s="172"/>
      <c r="D253" s="173" t="s">
        <v>79</v>
      </c>
      <c r="E253" s="212" t="s">
        <v>188</v>
      </c>
      <c r="F253" s="212" t="s">
        <v>417</v>
      </c>
      <c r="G253" s="172"/>
      <c r="H253" s="172"/>
      <c r="I253" s="175"/>
      <c r="J253" s="213">
        <f>BK253</f>
        <v>0</v>
      </c>
      <c r="K253" s="172"/>
      <c r="L253" s="177"/>
      <c r="M253" s="178"/>
      <c r="N253" s="179"/>
      <c r="O253" s="179"/>
      <c r="P253" s="180">
        <f>SUM(P254:P276)</f>
        <v>0</v>
      </c>
      <c r="Q253" s="179"/>
      <c r="R253" s="180">
        <f>SUM(R254:R276)</f>
        <v>22.290921</v>
      </c>
      <c r="S253" s="179"/>
      <c r="T253" s="181">
        <f>SUM(T254:T276)</f>
        <v>0</v>
      </c>
      <c r="AR253" s="182" t="s">
        <v>87</v>
      </c>
      <c r="AT253" s="183" t="s">
        <v>79</v>
      </c>
      <c r="AU253" s="183" t="s">
        <v>87</v>
      </c>
      <c r="AY253" s="182" t="s">
        <v>144</v>
      </c>
      <c r="BK253" s="184">
        <f>SUM(BK254:BK276)</f>
        <v>0</v>
      </c>
    </row>
    <row r="254" spans="1:65" s="2" customFormat="1" ht="33" customHeight="1">
      <c r="A254" s="35"/>
      <c r="B254" s="36"/>
      <c r="C254" s="185" t="s">
        <v>396</v>
      </c>
      <c r="D254" s="185" t="s">
        <v>145</v>
      </c>
      <c r="E254" s="186" t="s">
        <v>454</v>
      </c>
      <c r="F254" s="187" t="s">
        <v>455</v>
      </c>
      <c r="G254" s="188" t="s">
        <v>258</v>
      </c>
      <c r="H254" s="189">
        <v>18</v>
      </c>
      <c r="I254" s="190"/>
      <c r="J254" s="191">
        <f>ROUND(I254*H254,2)</f>
        <v>0</v>
      </c>
      <c r="K254" s="187" t="s">
        <v>149</v>
      </c>
      <c r="L254" s="40"/>
      <c r="M254" s="192" t="s">
        <v>1</v>
      </c>
      <c r="N254" s="193" t="s">
        <v>45</v>
      </c>
      <c r="O254" s="72"/>
      <c r="P254" s="194">
        <f>O254*H254</f>
        <v>0</v>
      </c>
      <c r="Q254" s="194">
        <v>0.1554</v>
      </c>
      <c r="R254" s="194">
        <f>Q254*H254</f>
        <v>2.7972</v>
      </c>
      <c r="S254" s="194">
        <v>0</v>
      </c>
      <c r="T254" s="195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96" t="s">
        <v>143</v>
      </c>
      <c r="AT254" s="196" t="s">
        <v>145</v>
      </c>
      <c r="AU254" s="196" t="s">
        <v>89</v>
      </c>
      <c r="AY254" s="18" t="s">
        <v>144</v>
      </c>
      <c r="BE254" s="197">
        <f>IF(N254="základní",J254,0)</f>
        <v>0</v>
      </c>
      <c r="BF254" s="197">
        <f>IF(N254="snížená",J254,0)</f>
        <v>0</v>
      </c>
      <c r="BG254" s="197">
        <f>IF(N254="zákl. přenesená",J254,0)</f>
        <v>0</v>
      </c>
      <c r="BH254" s="197">
        <f>IF(N254="sníž. přenesená",J254,0)</f>
        <v>0</v>
      </c>
      <c r="BI254" s="197">
        <f>IF(N254="nulová",J254,0)</f>
        <v>0</v>
      </c>
      <c r="BJ254" s="18" t="s">
        <v>87</v>
      </c>
      <c r="BK254" s="197">
        <f>ROUND(I254*H254,2)</f>
        <v>0</v>
      </c>
      <c r="BL254" s="18" t="s">
        <v>143</v>
      </c>
      <c r="BM254" s="196" t="s">
        <v>456</v>
      </c>
    </row>
    <row r="255" spans="2:51" s="13" customFormat="1" ht="20.4">
      <c r="B255" s="214"/>
      <c r="C255" s="215"/>
      <c r="D255" s="198" t="s">
        <v>225</v>
      </c>
      <c r="E255" s="216" t="s">
        <v>1</v>
      </c>
      <c r="F255" s="217" t="s">
        <v>750</v>
      </c>
      <c r="G255" s="215"/>
      <c r="H255" s="218">
        <v>18</v>
      </c>
      <c r="I255" s="219"/>
      <c r="J255" s="215"/>
      <c r="K255" s="215"/>
      <c r="L255" s="220"/>
      <c r="M255" s="221"/>
      <c r="N255" s="222"/>
      <c r="O255" s="222"/>
      <c r="P255" s="222"/>
      <c r="Q255" s="222"/>
      <c r="R255" s="222"/>
      <c r="S255" s="222"/>
      <c r="T255" s="223"/>
      <c r="AT255" s="224" t="s">
        <v>225</v>
      </c>
      <c r="AU255" s="224" t="s">
        <v>89</v>
      </c>
      <c r="AV255" s="13" t="s">
        <v>89</v>
      </c>
      <c r="AW255" s="13" t="s">
        <v>34</v>
      </c>
      <c r="AX255" s="13" t="s">
        <v>80</v>
      </c>
      <c r="AY255" s="224" t="s">
        <v>144</v>
      </c>
    </row>
    <row r="256" spans="2:51" s="14" customFormat="1" ht="10.2">
      <c r="B256" s="225"/>
      <c r="C256" s="226"/>
      <c r="D256" s="198" t="s">
        <v>225</v>
      </c>
      <c r="E256" s="227" t="s">
        <v>1</v>
      </c>
      <c r="F256" s="228" t="s">
        <v>227</v>
      </c>
      <c r="G256" s="226"/>
      <c r="H256" s="229">
        <v>18</v>
      </c>
      <c r="I256" s="230"/>
      <c r="J256" s="226"/>
      <c r="K256" s="226"/>
      <c r="L256" s="231"/>
      <c r="M256" s="232"/>
      <c r="N256" s="233"/>
      <c r="O256" s="233"/>
      <c r="P256" s="233"/>
      <c r="Q256" s="233"/>
      <c r="R256" s="233"/>
      <c r="S256" s="233"/>
      <c r="T256" s="234"/>
      <c r="AT256" s="235" t="s">
        <v>225</v>
      </c>
      <c r="AU256" s="235" t="s">
        <v>89</v>
      </c>
      <c r="AV256" s="14" t="s">
        <v>143</v>
      </c>
      <c r="AW256" s="14" t="s">
        <v>34</v>
      </c>
      <c r="AX256" s="14" t="s">
        <v>87</v>
      </c>
      <c r="AY256" s="235" t="s">
        <v>144</v>
      </c>
    </row>
    <row r="257" spans="1:65" s="2" customFormat="1" ht="16.5" customHeight="1">
      <c r="A257" s="35"/>
      <c r="B257" s="36"/>
      <c r="C257" s="246" t="s">
        <v>402</v>
      </c>
      <c r="D257" s="246" t="s">
        <v>337</v>
      </c>
      <c r="E257" s="247" t="s">
        <v>459</v>
      </c>
      <c r="F257" s="248" t="s">
        <v>460</v>
      </c>
      <c r="G257" s="249" t="s">
        <v>258</v>
      </c>
      <c r="H257" s="250">
        <v>18.18</v>
      </c>
      <c r="I257" s="251"/>
      <c r="J257" s="252">
        <f>ROUND(I257*H257,2)</f>
        <v>0</v>
      </c>
      <c r="K257" s="248" t="s">
        <v>149</v>
      </c>
      <c r="L257" s="253"/>
      <c r="M257" s="254" t="s">
        <v>1</v>
      </c>
      <c r="N257" s="255" t="s">
        <v>45</v>
      </c>
      <c r="O257" s="72"/>
      <c r="P257" s="194">
        <f>O257*H257</f>
        <v>0</v>
      </c>
      <c r="Q257" s="194">
        <v>0.08</v>
      </c>
      <c r="R257" s="194">
        <f>Q257*H257</f>
        <v>1.4544</v>
      </c>
      <c r="S257" s="194">
        <v>0</v>
      </c>
      <c r="T257" s="195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96" t="s">
        <v>183</v>
      </c>
      <c r="AT257" s="196" t="s">
        <v>337</v>
      </c>
      <c r="AU257" s="196" t="s">
        <v>89</v>
      </c>
      <c r="AY257" s="18" t="s">
        <v>144</v>
      </c>
      <c r="BE257" s="197">
        <f>IF(N257="základní",J257,0)</f>
        <v>0</v>
      </c>
      <c r="BF257" s="197">
        <f>IF(N257="snížená",J257,0)</f>
        <v>0</v>
      </c>
      <c r="BG257" s="197">
        <f>IF(N257="zákl. přenesená",J257,0)</f>
        <v>0</v>
      </c>
      <c r="BH257" s="197">
        <f>IF(N257="sníž. přenesená",J257,0)</f>
        <v>0</v>
      </c>
      <c r="BI257" s="197">
        <f>IF(N257="nulová",J257,0)</f>
        <v>0</v>
      </c>
      <c r="BJ257" s="18" t="s">
        <v>87</v>
      </c>
      <c r="BK257" s="197">
        <f>ROUND(I257*H257,2)</f>
        <v>0</v>
      </c>
      <c r="BL257" s="18" t="s">
        <v>143</v>
      </c>
      <c r="BM257" s="196" t="s">
        <v>461</v>
      </c>
    </row>
    <row r="258" spans="2:51" s="13" customFormat="1" ht="10.2">
      <c r="B258" s="214"/>
      <c r="C258" s="215"/>
      <c r="D258" s="198" t="s">
        <v>225</v>
      </c>
      <c r="E258" s="216" t="s">
        <v>1</v>
      </c>
      <c r="F258" s="217" t="s">
        <v>751</v>
      </c>
      <c r="G258" s="215"/>
      <c r="H258" s="218">
        <v>18.18</v>
      </c>
      <c r="I258" s="219"/>
      <c r="J258" s="215"/>
      <c r="K258" s="215"/>
      <c r="L258" s="220"/>
      <c r="M258" s="221"/>
      <c r="N258" s="222"/>
      <c r="O258" s="222"/>
      <c r="P258" s="222"/>
      <c r="Q258" s="222"/>
      <c r="R258" s="222"/>
      <c r="S258" s="222"/>
      <c r="T258" s="223"/>
      <c r="AT258" s="224" t="s">
        <v>225</v>
      </c>
      <c r="AU258" s="224" t="s">
        <v>89</v>
      </c>
      <c r="AV258" s="13" t="s">
        <v>89</v>
      </c>
      <c r="AW258" s="13" t="s">
        <v>34</v>
      </c>
      <c r="AX258" s="13" t="s">
        <v>80</v>
      </c>
      <c r="AY258" s="224" t="s">
        <v>144</v>
      </c>
    </row>
    <row r="259" spans="2:51" s="14" customFormat="1" ht="10.2">
      <c r="B259" s="225"/>
      <c r="C259" s="226"/>
      <c r="D259" s="198" t="s">
        <v>225</v>
      </c>
      <c r="E259" s="227" t="s">
        <v>1</v>
      </c>
      <c r="F259" s="228" t="s">
        <v>227</v>
      </c>
      <c r="G259" s="226"/>
      <c r="H259" s="229">
        <v>18.18</v>
      </c>
      <c r="I259" s="230"/>
      <c r="J259" s="226"/>
      <c r="K259" s="226"/>
      <c r="L259" s="231"/>
      <c r="M259" s="232"/>
      <c r="N259" s="233"/>
      <c r="O259" s="233"/>
      <c r="P259" s="233"/>
      <c r="Q259" s="233"/>
      <c r="R259" s="233"/>
      <c r="S259" s="233"/>
      <c r="T259" s="234"/>
      <c r="AT259" s="235" t="s">
        <v>225</v>
      </c>
      <c r="AU259" s="235" t="s">
        <v>89</v>
      </c>
      <c r="AV259" s="14" t="s">
        <v>143</v>
      </c>
      <c r="AW259" s="14" t="s">
        <v>34</v>
      </c>
      <c r="AX259" s="14" t="s">
        <v>87</v>
      </c>
      <c r="AY259" s="235" t="s">
        <v>144</v>
      </c>
    </row>
    <row r="260" spans="1:65" s="2" customFormat="1" ht="33" customHeight="1">
      <c r="A260" s="35"/>
      <c r="B260" s="36"/>
      <c r="C260" s="185" t="s">
        <v>407</v>
      </c>
      <c r="D260" s="185" t="s">
        <v>145</v>
      </c>
      <c r="E260" s="186" t="s">
        <v>464</v>
      </c>
      <c r="F260" s="187" t="s">
        <v>465</v>
      </c>
      <c r="G260" s="188" t="s">
        <v>258</v>
      </c>
      <c r="H260" s="189">
        <v>92.5</v>
      </c>
      <c r="I260" s="190"/>
      <c r="J260" s="191">
        <f>ROUND(I260*H260,2)</f>
        <v>0</v>
      </c>
      <c r="K260" s="187" t="s">
        <v>149</v>
      </c>
      <c r="L260" s="40"/>
      <c r="M260" s="192" t="s">
        <v>1</v>
      </c>
      <c r="N260" s="193" t="s">
        <v>45</v>
      </c>
      <c r="O260" s="72"/>
      <c r="P260" s="194">
        <f>O260*H260</f>
        <v>0</v>
      </c>
      <c r="Q260" s="194">
        <v>0.1295</v>
      </c>
      <c r="R260" s="194">
        <f>Q260*H260</f>
        <v>11.97875</v>
      </c>
      <c r="S260" s="194">
        <v>0</v>
      </c>
      <c r="T260" s="195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96" t="s">
        <v>143</v>
      </c>
      <c r="AT260" s="196" t="s">
        <v>145</v>
      </c>
      <c r="AU260" s="196" t="s">
        <v>89</v>
      </c>
      <c r="AY260" s="18" t="s">
        <v>144</v>
      </c>
      <c r="BE260" s="197">
        <f>IF(N260="základní",J260,0)</f>
        <v>0</v>
      </c>
      <c r="BF260" s="197">
        <f>IF(N260="snížená",J260,0)</f>
        <v>0</v>
      </c>
      <c r="BG260" s="197">
        <f>IF(N260="zákl. přenesená",J260,0)</f>
        <v>0</v>
      </c>
      <c r="BH260" s="197">
        <f>IF(N260="sníž. přenesená",J260,0)</f>
        <v>0</v>
      </c>
      <c r="BI260" s="197">
        <f>IF(N260="nulová",J260,0)</f>
        <v>0</v>
      </c>
      <c r="BJ260" s="18" t="s">
        <v>87</v>
      </c>
      <c r="BK260" s="197">
        <f>ROUND(I260*H260,2)</f>
        <v>0</v>
      </c>
      <c r="BL260" s="18" t="s">
        <v>143</v>
      </c>
      <c r="BM260" s="196" t="s">
        <v>466</v>
      </c>
    </row>
    <row r="261" spans="2:51" s="15" customFormat="1" ht="10.2">
      <c r="B261" s="236"/>
      <c r="C261" s="237"/>
      <c r="D261" s="198" t="s">
        <v>225</v>
      </c>
      <c r="E261" s="238" t="s">
        <v>1</v>
      </c>
      <c r="F261" s="239" t="s">
        <v>467</v>
      </c>
      <c r="G261" s="237"/>
      <c r="H261" s="238" t="s">
        <v>1</v>
      </c>
      <c r="I261" s="240"/>
      <c r="J261" s="237"/>
      <c r="K261" s="237"/>
      <c r="L261" s="241"/>
      <c r="M261" s="242"/>
      <c r="N261" s="243"/>
      <c r="O261" s="243"/>
      <c r="P261" s="243"/>
      <c r="Q261" s="243"/>
      <c r="R261" s="243"/>
      <c r="S261" s="243"/>
      <c r="T261" s="244"/>
      <c r="AT261" s="245" t="s">
        <v>225</v>
      </c>
      <c r="AU261" s="245" t="s">
        <v>89</v>
      </c>
      <c r="AV261" s="15" t="s">
        <v>87</v>
      </c>
      <c r="AW261" s="15" t="s">
        <v>34</v>
      </c>
      <c r="AX261" s="15" t="s">
        <v>80</v>
      </c>
      <c r="AY261" s="245" t="s">
        <v>144</v>
      </c>
    </row>
    <row r="262" spans="2:51" s="13" customFormat="1" ht="10.2">
      <c r="B262" s="214"/>
      <c r="C262" s="215"/>
      <c r="D262" s="198" t="s">
        <v>225</v>
      </c>
      <c r="E262" s="216" t="s">
        <v>1</v>
      </c>
      <c r="F262" s="217" t="s">
        <v>752</v>
      </c>
      <c r="G262" s="215"/>
      <c r="H262" s="218">
        <v>51</v>
      </c>
      <c r="I262" s="219"/>
      <c r="J262" s="215"/>
      <c r="K262" s="215"/>
      <c r="L262" s="220"/>
      <c r="M262" s="221"/>
      <c r="N262" s="222"/>
      <c r="O262" s="222"/>
      <c r="P262" s="222"/>
      <c r="Q262" s="222"/>
      <c r="R262" s="222"/>
      <c r="S262" s="222"/>
      <c r="T262" s="223"/>
      <c r="AT262" s="224" t="s">
        <v>225</v>
      </c>
      <c r="AU262" s="224" t="s">
        <v>89</v>
      </c>
      <c r="AV262" s="13" t="s">
        <v>89</v>
      </c>
      <c r="AW262" s="13" t="s">
        <v>34</v>
      </c>
      <c r="AX262" s="13" t="s">
        <v>80</v>
      </c>
      <c r="AY262" s="224" t="s">
        <v>144</v>
      </c>
    </row>
    <row r="263" spans="2:51" s="13" customFormat="1" ht="10.2">
      <c r="B263" s="214"/>
      <c r="C263" s="215"/>
      <c r="D263" s="198" t="s">
        <v>225</v>
      </c>
      <c r="E263" s="216" t="s">
        <v>1</v>
      </c>
      <c r="F263" s="217" t="s">
        <v>753</v>
      </c>
      <c r="G263" s="215"/>
      <c r="H263" s="218">
        <v>41.5</v>
      </c>
      <c r="I263" s="219"/>
      <c r="J263" s="215"/>
      <c r="K263" s="215"/>
      <c r="L263" s="220"/>
      <c r="M263" s="221"/>
      <c r="N263" s="222"/>
      <c r="O263" s="222"/>
      <c r="P263" s="222"/>
      <c r="Q263" s="222"/>
      <c r="R263" s="222"/>
      <c r="S263" s="222"/>
      <c r="T263" s="223"/>
      <c r="AT263" s="224" t="s">
        <v>225</v>
      </c>
      <c r="AU263" s="224" t="s">
        <v>89</v>
      </c>
      <c r="AV263" s="13" t="s">
        <v>89</v>
      </c>
      <c r="AW263" s="13" t="s">
        <v>34</v>
      </c>
      <c r="AX263" s="13" t="s">
        <v>80</v>
      </c>
      <c r="AY263" s="224" t="s">
        <v>144</v>
      </c>
    </row>
    <row r="264" spans="2:51" s="14" customFormat="1" ht="10.2">
      <c r="B264" s="225"/>
      <c r="C264" s="226"/>
      <c r="D264" s="198" t="s">
        <v>225</v>
      </c>
      <c r="E264" s="227" t="s">
        <v>1</v>
      </c>
      <c r="F264" s="228" t="s">
        <v>227</v>
      </c>
      <c r="G264" s="226"/>
      <c r="H264" s="229">
        <v>92.5</v>
      </c>
      <c r="I264" s="230"/>
      <c r="J264" s="226"/>
      <c r="K264" s="226"/>
      <c r="L264" s="231"/>
      <c r="M264" s="232"/>
      <c r="N264" s="233"/>
      <c r="O264" s="233"/>
      <c r="P264" s="233"/>
      <c r="Q264" s="233"/>
      <c r="R264" s="233"/>
      <c r="S264" s="233"/>
      <c r="T264" s="234"/>
      <c r="AT264" s="235" t="s">
        <v>225</v>
      </c>
      <c r="AU264" s="235" t="s">
        <v>89</v>
      </c>
      <c r="AV264" s="14" t="s">
        <v>143</v>
      </c>
      <c r="AW264" s="14" t="s">
        <v>34</v>
      </c>
      <c r="AX264" s="14" t="s">
        <v>87</v>
      </c>
      <c r="AY264" s="235" t="s">
        <v>144</v>
      </c>
    </row>
    <row r="265" spans="1:65" s="2" customFormat="1" ht="16.5" customHeight="1">
      <c r="A265" s="35"/>
      <c r="B265" s="36"/>
      <c r="C265" s="246" t="s">
        <v>412</v>
      </c>
      <c r="D265" s="246" t="s">
        <v>337</v>
      </c>
      <c r="E265" s="247" t="s">
        <v>471</v>
      </c>
      <c r="F265" s="248" t="s">
        <v>472</v>
      </c>
      <c r="G265" s="249" t="s">
        <v>258</v>
      </c>
      <c r="H265" s="250">
        <v>93.425</v>
      </c>
      <c r="I265" s="251"/>
      <c r="J265" s="252">
        <f>ROUND(I265*H265,2)</f>
        <v>0</v>
      </c>
      <c r="K265" s="248" t="s">
        <v>149</v>
      </c>
      <c r="L265" s="253"/>
      <c r="M265" s="254" t="s">
        <v>1</v>
      </c>
      <c r="N265" s="255" t="s">
        <v>45</v>
      </c>
      <c r="O265" s="72"/>
      <c r="P265" s="194">
        <f>O265*H265</f>
        <v>0</v>
      </c>
      <c r="Q265" s="194">
        <v>0.05612</v>
      </c>
      <c r="R265" s="194">
        <f>Q265*H265</f>
        <v>5.243011</v>
      </c>
      <c r="S265" s="194">
        <v>0</v>
      </c>
      <c r="T265" s="195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96" t="s">
        <v>183</v>
      </c>
      <c r="AT265" s="196" t="s">
        <v>337</v>
      </c>
      <c r="AU265" s="196" t="s">
        <v>89</v>
      </c>
      <c r="AY265" s="18" t="s">
        <v>144</v>
      </c>
      <c r="BE265" s="197">
        <f>IF(N265="základní",J265,0)</f>
        <v>0</v>
      </c>
      <c r="BF265" s="197">
        <f>IF(N265="snížená",J265,0)</f>
        <v>0</v>
      </c>
      <c r="BG265" s="197">
        <f>IF(N265="zákl. přenesená",J265,0)</f>
        <v>0</v>
      </c>
      <c r="BH265" s="197">
        <f>IF(N265="sníž. přenesená",J265,0)</f>
        <v>0</v>
      </c>
      <c r="BI265" s="197">
        <f>IF(N265="nulová",J265,0)</f>
        <v>0</v>
      </c>
      <c r="BJ265" s="18" t="s">
        <v>87</v>
      </c>
      <c r="BK265" s="197">
        <f>ROUND(I265*H265,2)</f>
        <v>0</v>
      </c>
      <c r="BL265" s="18" t="s">
        <v>143</v>
      </c>
      <c r="BM265" s="196" t="s">
        <v>473</v>
      </c>
    </row>
    <row r="266" spans="2:51" s="13" customFormat="1" ht="10.2">
      <c r="B266" s="214"/>
      <c r="C266" s="215"/>
      <c r="D266" s="198" t="s">
        <v>225</v>
      </c>
      <c r="E266" s="216" t="s">
        <v>1</v>
      </c>
      <c r="F266" s="217" t="s">
        <v>754</v>
      </c>
      <c r="G266" s="215"/>
      <c r="H266" s="218">
        <v>93.425</v>
      </c>
      <c r="I266" s="219"/>
      <c r="J266" s="215"/>
      <c r="K266" s="215"/>
      <c r="L266" s="220"/>
      <c r="M266" s="221"/>
      <c r="N266" s="222"/>
      <c r="O266" s="222"/>
      <c r="P266" s="222"/>
      <c r="Q266" s="222"/>
      <c r="R266" s="222"/>
      <c r="S266" s="222"/>
      <c r="T266" s="223"/>
      <c r="AT266" s="224" t="s">
        <v>225</v>
      </c>
      <c r="AU266" s="224" t="s">
        <v>89</v>
      </c>
      <c r="AV266" s="13" t="s">
        <v>89</v>
      </c>
      <c r="AW266" s="13" t="s">
        <v>34</v>
      </c>
      <c r="AX266" s="13" t="s">
        <v>80</v>
      </c>
      <c r="AY266" s="224" t="s">
        <v>144</v>
      </c>
    </row>
    <row r="267" spans="2:51" s="14" customFormat="1" ht="10.2">
      <c r="B267" s="225"/>
      <c r="C267" s="226"/>
      <c r="D267" s="198" t="s">
        <v>225</v>
      </c>
      <c r="E267" s="227" t="s">
        <v>1</v>
      </c>
      <c r="F267" s="228" t="s">
        <v>227</v>
      </c>
      <c r="G267" s="226"/>
      <c r="H267" s="229">
        <v>93.425</v>
      </c>
      <c r="I267" s="230"/>
      <c r="J267" s="226"/>
      <c r="K267" s="226"/>
      <c r="L267" s="231"/>
      <c r="M267" s="232"/>
      <c r="N267" s="233"/>
      <c r="O267" s="233"/>
      <c r="P267" s="233"/>
      <c r="Q267" s="233"/>
      <c r="R267" s="233"/>
      <c r="S267" s="233"/>
      <c r="T267" s="234"/>
      <c r="AT267" s="235" t="s">
        <v>225</v>
      </c>
      <c r="AU267" s="235" t="s">
        <v>89</v>
      </c>
      <c r="AV267" s="14" t="s">
        <v>143</v>
      </c>
      <c r="AW267" s="14" t="s">
        <v>34</v>
      </c>
      <c r="AX267" s="14" t="s">
        <v>87</v>
      </c>
      <c r="AY267" s="235" t="s">
        <v>144</v>
      </c>
    </row>
    <row r="268" spans="1:65" s="2" customFormat="1" ht="24.15" customHeight="1">
      <c r="A268" s="35"/>
      <c r="B268" s="36"/>
      <c r="C268" s="185" t="s">
        <v>418</v>
      </c>
      <c r="D268" s="185" t="s">
        <v>145</v>
      </c>
      <c r="E268" s="186" t="s">
        <v>755</v>
      </c>
      <c r="F268" s="187" t="s">
        <v>756</v>
      </c>
      <c r="G268" s="188" t="s">
        <v>258</v>
      </c>
      <c r="H268" s="189">
        <v>5</v>
      </c>
      <c r="I268" s="190"/>
      <c r="J268" s="191">
        <f>ROUND(I268*H268,2)</f>
        <v>0</v>
      </c>
      <c r="K268" s="187" t="s">
        <v>149</v>
      </c>
      <c r="L268" s="40"/>
      <c r="M268" s="192" t="s">
        <v>1</v>
      </c>
      <c r="N268" s="193" t="s">
        <v>45</v>
      </c>
      <c r="O268" s="72"/>
      <c r="P268" s="194">
        <f>O268*H268</f>
        <v>0</v>
      </c>
      <c r="Q268" s="194">
        <v>0.14067</v>
      </c>
      <c r="R268" s="194">
        <f>Q268*H268</f>
        <v>0.7033499999999999</v>
      </c>
      <c r="S268" s="194">
        <v>0</v>
      </c>
      <c r="T268" s="195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96" t="s">
        <v>143</v>
      </c>
      <c r="AT268" s="196" t="s">
        <v>145</v>
      </c>
      <c r="AU268" s="196" t="s">
        <v>89</v>
      </c>
      <c r="AY268" s="18" t="s">
        <v>144</v>
      </c>
      <c r="BE268" s="197">
        <f>IF(N268="základní",J268,0)</f>
        <v>0</v>
      </c>
      <c r="BF268" s="197">
        <f>IF(N268="snížená",J268,0)</f>
        <v>0</v>
      </c>
      <c r="BG268" s="197">
        <f>IF(N268="zákl. přenesená",J268,0)</f>
        <v>0</v>
      </c>
      <c r="BH268" s="197">
        <f>IF(N268="sníž. přenesená",J268,0)</f>
        <v>0</v>
      </c>
      <c r="BI268" s="197">
        <f>IF(N268="nulová",J268,0)</f>
        <v>0</v>
      </c>
      <c r="BJ268" s="18" t="s">
        <v>87</v>
      </c>
      <c r="BK268" s="197">
        <f>ROUND(I268*H268,2)</f>
        <v>0</v>
      </c>
      <c r="BL268" s="18" t="s">
        <v>143</v>
      </c>
      <c r="BM268" s="196" t="s">
        <v>757</v>
      </c>
    </row>
    <row r="269" spans="2:51" s="13" customFormat="1" ht="20.4">
      <c r="B269" s="214"/>
      <c r="C269" s="215"/>
      <c r="D269" s="198" t="s">
        <v>225</v>
      </c>
      <c r="E269" s="216" t="s">
        <v>1</v>
      </c>
      <c r="F269" s="217" t="s">
        <v>702</v>
      </c>
      <c r="G269" s="215"/>
      <c r="H269" s="218">
        <v>5</v>
      </c>
      <c r="I269" s="219"/>
      <c r="J269" s="215"/>
      <c r="K269" s="215"/>
      <c r="L269" s="220"/>
      <c r="M269" s="221"/>
      <c r="N269" s="222"/>
      <c r="O269" s="222"/>
      <c r="P269" s="222"/>
      <c r="Q269" s="222"/>
      <c r="R269" s="222"/>
      <c r="S269" s="222"/>
      <c r="T269" s="223"/>
      <c r="AT269" s="224" t="s">
        <v>225</v>
      </c>
      <c r="AU269" s="224" t="s">
        <v>89</v>
      </c>
      <c r="AV269" s="13" t="s">
        <v>89</v>
      </c>
      <c r="AW269" s="13" t="s">
        <v>34</v>
      </c>
      <c r="AX269" s="13" t="s">
        <v>80</v>
      </c>
      <c r="AY269" s="224" t="s">
        <v>144</v>
      </c>
    </row>
    <row r="270" spans="2:51" s="14" customFormat="1" ht="10.2">
      <c r="B270" s="225"/>
      <c r="C270" s="226"/>
      <c r="D270" s="198" t="s">
        <v>225</v>
      </c>
      <c r="E270" s="227" t="s">
        <v>1</v>
      </c>
      <c r="F270" s="228" t="s">
        <v>227</v>
      </c>
      <c r="G270" s="226"/>
      <c r="H270" s="229">
        <v>5</v>
      </c>
      <c r="I270" s="230"/>
      <c r="J270" s="226"/>
      <c r="K270" s="226"/>
      <c r="L270" s="231"/>
      <c r="M270" s="232"/>
      <c r="N270" s="233"/>
      <c r="O270" s="233"/>
      <c r="P270" s="233"/>
      <c r="Q270" s="233"/>
      <c r="R270" s="233"/>
      <c r="S270" s="233"/>
      <c r="T270" s="234"/>
      <c r="AT270" s="235" t="s">
        <v>225</v>
      </c>
      <c r="AU270" s="235" t="s">
        <v>89</v>
      </c>
      <c r="AV270" s="14" t="s">
        <v>143</v>
      </c>
      <c r="AW270" s="14" t="s">
        <v>34</v>
      </c>
      <c r="AX270" s="14" t="s">
        <v>87</v>
      </c>
      <c r="AY270" s="235" t="s">
        <v>144</v>
      </c>
    </row>
    <row r="271" spans="1:65" s="2" customFormat="1" ht="24.15" customHeight="1">
      <c r="A271" s="35"/>
      <c r="B271" s="36"/>
      <c r="C271" s="185" t="s">
        <v>426</v>
      </c>
      <c r="D271" s="185" t="s">
        <v>145</v>
      </c>
      <c r="E271" s="186" t="s">
        <v>476</v>
      </c>
      <c r="F271" s="187" t="s">
        <v>477</v>
      </c>
      <c r="G271" s="188" t="s">
        <v>223</v>
      </c>
      <c r="H271" s="189">
        <v>243</v>
      </c>
      <c r="I271" s="190"/>
      <c r="J271" s="191">
        <f>ROUND(I271*H271,2)</f>
        <v>0</v>
      </c>
      <c r="K271" s="187" t="s">
        <v>149</v>
      </c>
      <c r="L271" s="40"/>
      <c r="M271" s="192" t="s">
        <v>1</v>
      </c>
      <c r="N271" s="193" t="s">
        <v>45</v>
      </c>
      <c r="O271" s="72"/>
      <c r="P271" s="194">
        <f>O271*H271</f>
        <v>0</v>
      </c>
      <c r="Q271" s="194">
        <v>0.00047</v>
      </c>
      <c r="R271" s="194">
        <f>Q271*H271</f>
        <v>0.11420999999999999</v>
      </c>
      <c r="S271" s="194">
        <v>0</v>
      </c>
      <c r="T271" s="195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96" t="s">
        <v>143</v>
      </c>
      <c r="AT271" s="196" t="s">
        <v>145</v>
      </c>
      <c r="AU271" s="196" t="s">
        <v>89</v>
      </c>
      <c r="AY271" s="18" t="s">
        <v>144</v>
      </c>
      <c r="BE271" s="197">
        <f>IF(N271="základní",J271,0)</f>
        <v>0</v>
      </c>
      <c r="BF271" s="197">
        <f>IF(N271="snížená",J271,0)</f>
        <v>0</v>
      </c>
      <c r="BG271" s="197">
        <f>IF(N271="zákl. přenesená",J271,0)</f>
        <v>0</v>
      </c>
      <c r="BH271" s="197">
        <f>IF(N271="sníž. přenesená",J271,0)</f>
        <v>0</v>
      </c>
      <c r="BI271" s="197">
        <f>IF(N271="nulová",J271,0)</f>
        <v>0</v>
      </c>
      <c r="BJ271" s="18" t="s">
        <v>87</v>
      </c>
      <c r="BK271" s="197">
        <f>ROUND(I271*H271,2)</f>
        <v>0</v>
      </c>
      <c r="BL271" s="18" t="s">
        <v>143</v>
      </c>
      <c r="BM271" s="196" t="s">
        <v>478</v>
      </c>
    </row>
    <row r="272" spans="2:51" s="13" customFormat="1" ht="10.2">
      <c r="B272" s="214"/>
      <c r="C272" s="215"/>
      <c r="D272" s="198" t="s">
        <v>225</v>
      </c>
      <c r="E272" s="216" t="s">
        <v>1</v>
      </c>
      <c r="F272" s="217" t="s">
        <v>720</v>
      </c>
      <c r="G272" s="215"/>
      <c r="H272" s="218">
        <v>243</v>
      </c>
      <c r="I272" s="219"/>
      <c r="J272" s="215"/>
      <c r="K272" s="215"/>
      <c r="L272" s="220"/>
      <c r="M272" s="221"/>
      <c r="N272" s="222"/>
      <c r="O272" s="222"/>
      <c r="P272" s="222"/>
      <c r="Q272" s="222"/>
      <c r="R272" s="222"/>
      <c r="S272" s="222"/>
      <c r="T272" s="223"/>
      <c r="AT272" s="224" t="s">
        <v>225</v>
      </c>
      <c r="AU272" s="224" t="s">
        <v>89</v>
      </c>
      <c r="AV272" s="13" t="s">
        <v>89</v>
      </c>
      <c r="AW272" s="13" t="s">
        <v>34</v>
      </c>
      <c r="AX272" s="13" t="s">
        <v>80</v>
      </c>
      <c r="AY272" s="224" t="s">
        <v>144</v>
      </c>
    </row>
    <row r="273" spans="2:51" s="14" customFormat="1" ht="10.2">
      <c r="B273" s="225"/>
      <c r="C273" s="226"/>
      <c r="D273" s="198" t="s">
        <v>225</v>
      </c>
      <c r="E273" s="227" t="s">
        <v>1</v>
      </c>
      <c r="F273" s="228" t="s">
        <v>227</v>
      </c>
      <c r="G273" s="226"/>
      <c r="H273" s="229">
        <v>243</v>
      </c>
      <c r="I273" s="230"/>
      <c r="J273" s="226"/>
      <c r="K273" s="226"/>
      <c r="L273" s="231"/>
      <c r="M273" s="232"/>
      <c r="N273" s="233"/>
      <c r="O273" s="233"/>
      <c r="P273" s="233"/>
      <c r="Q273" s="233"/>
      <c r="R273" s="233"/>
      <c r="S273" s="233"/>
      <c r="T273" s="234"/>
      <c r="AT273" s="235" t="s">
        <v>225</v>
      </c>
      <c r="AU273" s="235" t="s">
        <v>89</v>
      </c>
      <c r="AV273" s="14" t="s">
        <v>143</v>
      </c>
      <c r="AW273" s="14" t="s">
        <v>34</v>
      </c>
      <c r="AX273" s="14" t="s">
        <v>87</v>
      </c>
      <c r="AY273" s="235" t="s">
        <v>144</v>
      </c>
    </row>
    <row r="274" spans="1:65" s="2" customFormat="1" ht="21.75" customHeight="1">
      <c r="A274" s="35"/>
      <c r="B274" s="36"/>
      <c r="C274" s="185" t="s">
        <v>430</v>
      </c>
      <c r="D274" s="185" t="s">
        <v>145</v>
      </c>
      <c r="E274" s="186" t="s">
        <v>758</v>
      </c>
      <c r="F274" s="187" t="s">
        <v>759</v>
      </c>
      <c r="G274" s="188" t="s">
        <v>258</v>
      </c>
      <c r="H274" s="189">
        <v>5</v>
      </c>
      <c r="I274" s="190"/>
      <c r="J274" s="191">
        <f>ROUND(I274*H274,2)</f>
        <v>0</v>
      </c>
      <c r="K274" s="187" t="s">
        <v>149</v>
      </c>
      <c r="L274" s="40"/>
      <c r="M274" s="192" t="s">
        <v>1</v>
      </c>
      <c r="N274" s="193" t="s">
        <v>45</v>
      </c>
      <c r="O274" s="72"/>
      <c r="P274" s="194">
        <f>O274*H274</f>
        <v>0</v>
      </c>
      <c r="Q274" s="194">
        <v>0</v>
      </c>
      <c r="R274" s="194">
        <f>Q274*H274</f>
        <v>0</v>
      </c>
      <c r="S274" s="194">
        <v>0</v>
      </c>
      <c r="T274" s="195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96" t="s">
        <v>143</v>
      </c>
      <c r="AT274" s="196" t="s">
        <v>145</v>
      </c>
      <c r="AU274" s="196" t="s">
        <v>89</v>
      </c>
      <c r="AY274" s="18" t="s">
        <v>144</v>
      </c>
      <c r="BE274" s="197">
        <f>IF(N274="základní",J274,0)</f>
        <v>0</v>
      </c>
      <c r="BF274" s="197">
        <f>IF(N274="snížená",J274,0)</f>
        <v>0</v>
      </c>
      <c r="BG274" s="197">
        <f>IF(N274="zákl. přenesená",J274,0)</f>
        <v>0</v>
      </c>
      <c r="BH274" s="197">
        <f>IF(N274="sníž. přenesená",J274,0)</f>
        <v>0</v>
      </c>
      <c r="BI274" s="197">
        <f>IF(N274="nulová",J274,0)</f>
        <v>0</v>
      </c>
      <c r="BJ274" s="18" t="s">
        <v>87</v>
      </c>
      <c r="BK274" s="197">
        <f>ROUND(I274*H274,2)</f>
        <v>0</v>
      </c>
      <c r="BL274" s="18" t="s">
        <v>143</v>
      </c>
      <c r="BM274" s="196" t="s">
        <v>760</v>
      </c>
    </row>
    <row r="275" spans="2:51" s="13" customFormat="1" ht="20.4">
      <c r="B275" s="214"/>
      <c r="C275" s="215"/>
      <c r="D275" s="198" t="s">
        <v>225</v>
      </c>
      <c r="E275" s="216" t="s">
        <v>1</v>
      </c>
      <c r="F275" s="217" t="s">
        <v>702</v>
      </c>
      <c r="G275" s="215"/>
      <c r="H275" s="218">
        <v>5</v>
      </c>
      <c r="I275" s="219"/>
      <c r="J275" s="215"/>
      <c r="K275" s="215"/>
      <c r="L275" s="220"/>
      <c r="M275" s="221"/>
      <c r="N275" s="222"/>
      <c r="O275" s="222"/>
      <c r="P275" s="222"/>
      <c r="Q275" s="222"/>
      <c r="R275" s="222"/>
      <c r="S275" s="222"/>
      <c r="T275" s="223"/>
      <c r="AT275" s="224" t="s">
        <v>225</v>
      </c>
      <c r="AU275" s="224" t="s">
        <v>89</v>
      </c>
      <c r="AV275" s="13" t="s">
        <v>89</v>
      </c>
      <c r="AW275" s="13" t="s">
        <v>34</v>
      </c>
      <c r="AX275" s="13" t="s">
        <v>80</v>
      </c>
      <c r="AY275" s="224" t="s">
        <v>144</v>
      </c>
    </row>
    <row r="276" spans="2:51" s="14" customFormat="1" ht="10.2">
      <c r="B276" s="225"/>
      <c r="C276" s="226"/>
      <c r="D276" s="198" t="s">
        <v>225</v>
      </c>
      <c r="E276" s="227" t="s">
        <v>1</v>
      </c>
      <c r="F276" s="228" t="s">
        <v>227</v>
      </c>
      <c r="G276" s="226"/>
      <c r="H276" s="229">
        <v>5</v>
      </c>
      <c r="I276" s="230"/>
      <c r="J276" s="226"/>
      <c r="K276" s="226"/>
      <c r="L276" s="231"/>
      <c r="M276" s="232"/>
      <c r="N276" s="233"/>
      <c r="O276" s="233"/>
      <c r="P276" s="233"/>
      <c r="Q276" s="233"/>
      <c r="R276" s="233"/>
      <c r="S276" s="233"/>
      <c r="T276" s="234"/>
      <c r="AT276" s="235" t="s">
        <v>225</v>
      </c>
      <c r="AU276" s="235" t="s">
        <v>89</v>
      </c>
      <c r="AV276" s="14" t="s">
        <v>143</v>
      </c>
      <c r="AW276" s="14" t="s">
        <v>34</v>
      </c>
      <c r="AX276" s="14" t="s">
        <v>87</v>
      </c>
      <c r="AY276" s="235" t="s">
        <v>144</v>
      </c>
    </row>
    <row r="277" spans="2:63" s="11" customFormat="1" ht="22.8" customHeight="1">
      <c r="B277" s="171"/>
      <c r="C277" s="172"/>
      <c r="D277" s="173" t="s">
        <v>79</v>
      </c>
      <c r="E277" s="212" t="s">
        <v>479</v>
      </c>
      <c r="F277" s="212" t="s">
        <v>480</v>
      </c>
      <c r="G277" s="172"/>
      <c r="H277" s="172"/>
      <c r="I277" s="175"/>
      <c r="J277" s="213">
        <f>BK277</f>
        <v>0</v>
      </c>
      <c r="K277" s="172"/>
      <c r="L277" s="177"/>
      <c r="M277" s="178"/>
      <c r="N277" s="179"/>
      <c r="O277" s="179"/>
      <c r="P277" s="180">
        <f>SUM(P278:P325)</f>
        <v>0</v>
      </c>
      <c r="Q277" s="179"/>
      <c r="R277" s="180">
        <f>SUM(R278:R325)</f>
        <v>0</v>
      </c>
      <c r="S277" s="179"/>
      <c r="T277" s="181">
        <f>SUM(T278:T325)</f>
        <v>0</v>
      </c>
      <c r="AR277" s="182" t="s">
        <v>87</v>
      </c>
      <c r="AT277" s="183" t="s">
        <v>79</v>
      </c>
      <c r="AU277" s="183" t="s">
        <v>87</v>
      </c>
      <c r="AY277" s="182" t="s">
        <v>144</v>
      </c>
      <c r="BK277" s="184">
        <f>SUM(BK278:BK325)</f>
        <v>0</v>
      </c>
    </row>
    <row r="278" spans="1:65" s="2" customFormat="1" ht="21.75" customHeight="1">
      <c r="A278" s="35"/>
      <c r="B278" s="36"/>
      <c r="C278" s="185" t="s">
        <v>434</v>
      </c>
      <c r="D278" s="185" t="s">
        <v>145</v>
      </c>
      <c r="E278" s="186" t="s">
        <v>482</v>
      </c>
      <c r="F278" s="187" t="s">
        <v>483</v>
      </c>
      <c r="G278" s="188" t="s">
        <v>298</v>
      </c>
      <c r="H278" s="189">
        <v>3.77</v>
      </c>
      <c r="I278" s="190"/>
      <c r="J278" s="191">
        <f>ROUND(I278*H278,2)</f>
        <v>0</v>
      </c>
      <c r="K278" s="187" t="s">
        <v>149</v>
      </c>
      <c r="L278" s="40"/>
      <c r="M278" s="192" t="s">
        <v>1</v>
      </c>
      <c r="N278" s="193" t="s">
        <v>45</v>
      </c>
      <c r="O278" s="72"/>
      <c r="P278" s="194">
        <f>O278*H278</f>
        <v>0</v>
      </c>
      <c r="Q278" s="194">
        <v>0</v>
      </c>
      <c r="R278" s="194">
        <f>Q278*H278</f>
        <v>0</v>
      </c>
      <c r="S278" s="194">
        <v>0</v>
      </c>
      <c r="T278" s="195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96" t="s">
        <v>143</v>
      </c>
      <c r="AT278" s="196" t="s">
        <v>145</v>
      </c>
      <c r="AU278" s="196" t="s">
        <v>89</v>
      </c>
      <c r="AY278" s="18" t="s">
        <v>144</v>
      </c>
      <c r="BE278" s="197">
        <f>IF(N278="základní",J278,0)</f>
        <v>0</v>
      </c>
      <c r="BF278" s="197">
        <f>IF(N278="snížená",J278,0)</f>
        <v>0</v>
      </c>
      <c r="BG278" s="197">
        <f>IF(N278="zákl. přenesená",J278,0)</f>
        <v>0</v>
      </c>
      <c r="BH278" s="197">
        <f>IF(N278="sníž. přenesená",J278,0)</f>
        <v>0</v>
      </c>
      <c r="BI278" s="197">
        <f>IF(N278="nulová",J278,0)</f>
        <v>0</v>
      </c>
      <c r="BJ278" s="18" t="s">
        <v>87</v>
      </c>
      <c r="BK278" s="197">
        <f>ROUND(I278*H278,2)</f>
        <v>0</v>
      </c>
      <c r="BL278" s="18" t="s">
        <v>143</v>
      </c>
      <c r="BM278" s="196" t="s">
        <v>484</v>
      </c>
    </row>
    <row r="279" spans="2:51" s="13" customFormat="1" ht="20.4">
      <c r="B279" s="214"/>
      <c r="C279" s="215"/>
      <c r="D279" s="198" t="s">
        <v>225</v>
      </c>
      <c r="E279" s="216" t="s">
        <v>1</v>
      </c>
      <c r="F279" s="217" t="s">
        <v>761</v>
      </c>
      <c r="G279" s="215"/>
      <c r="H279" s="218">
        <v>3.77</v>
      </c>
      <c r="I279" s="219"/>
      <c r="J279" s="215"/>
      <c r="K279" s="215"/>
      <c r="L279" s="220"/>
      <c r="M279" s="221"/>
      <c r="N279" s="222"/>
      <c r="O279" s="222"/>
      <c r="P279" s="222"/>
      <c r="Q279" s="222"/>
      <c r="R279" s="222"/>
      <c r="S279" s="222"/>
      <c r="T279" s="223"/>
      <c r="AT279" s="224" t="s">
        <v>225</v>
      </c>
      <c r="AU279" s="224" t="s">
        <v>89</v>
      </c>
      <c r="AV279" s="13" t="s">
        <v>89</v>
      </c>
      <c r="AW279" s="13" t="s">
        <v>34</v>
      </c>
      <c r="AX279" s="13" t="s">
        <v>80</v>
      </c>
      <c r="AY279" s="224" t="s">
        <v>144</v>
      </c>
    </row>
    <row r="280" spans="2:51" s="14" customFormat="1" ht="10.2">
      <c r="B280" s="225"/>
      <c r="C280" s="226"/>
      <c r="D280" s="198" t="s">
        <v>225</v>
      </c>
      <c r="E280" s="227" t="s">
        <v>1</v>
      </c>
      <c r="F280" s="228" t="s">
        <v>227</v>
      </c>
      <c r="G280" s="226"/>
      <c r="H280" s="229">
        <v>3.77</v>
      </c>
      <c r="I280" s="230"/>
      <c r="J280" s="226"/>
      <c r="K280" s="226"/>
      <c r="L280" s="231"/>
      <c r="M280" s="232"/>
      <c r="N280" s="233"/>
      <c r="O280" s="233"/>
      <c r="P280" s="233"/>
      <c r="Q280" s="233"/>
      <c r="R280" s="233"/>
      <c r="S280" s="233"/>
      <c r="T280" s="234"/>
      <c r="AT280" s="235" t="s">
        <v>225</v>
      </c>
      <c r="AU280" s="235" t="s">
        <v>89</v>
      </c>
      <c r="AV280" s="14" t="s">
        <v>143</v>
      </c>
      <c r="AW280" s="14" t="s">
        <v>34</v>
      </c>
      <c r="AX280" s="14" t="s">
        <v>87</v>
      </c>
      <c r="AY280" s="235" t="s">
        <v>144</v>
      </c>
    </row>
    <row r="281" spans="1:65" s="2" customFormat="1" ht="24.15" customHeight="1">
      <c r="A281" s="35"/>
      <c r="B281" s="36"/>
      <c r="C281" s="185" t="s">
        <v>439</v>
      </c>
      <c r="D281" s="185" t="s">
        <v>145</v>
      </c>
      <c r="E281" s="186" t="s">
        <v>488</v>
      </c>
      <c r="F281" s="187" t="s">
        <v>489</v>
      </c>
      <c r="G281" s="188" t="s">
        <v>298</v>
      </c>
      <c r="H281" s="189">
        <v>52.78</v>
      </c>
      <c r="I281" s="190"/>
      <c r="J281" s="191">
        <f>ROUND(I281*H281,2)</f>
        <v>0</v>
      </c>
      <c r="K281" s="187" t="s">
        <v>149</v>
      </c>
      <c r="L281" s="40"/>
      <c r="M281" s="192" t="s">
        <v>1</v>
      </c>
      <c r="N281" s="193" t="s">
        <v>45</v>
      </c>
      <c r="O281" s="72"/>
      <c r="P281" s="194">
        <f>O281*H281</f>
        <v>0</v>
      </c>
      <c r="Q281" s="194">
        <v>0</v>
      </c>
      <c r="R281" s="194">
        <f>Q281*H281</f>
        <v>0</v>
      </c>
      <c r="S281" s="194">
        <v>0</v>
      </c>
      <c r="T281" s="195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96" t="s">
        <v>143</v>
      </c>
      <c r="AT281" s="196" t="s">
        <v>145</v>
      </c>
      <c r="AU281" s="196" t="s">
        <v>89</v>
      </c>
      <c r="AY281" s="18" t="s">
        <v>144</v>
      </c>
      <c r="BE281" s="197">
        <f>IF(N281="základní",J281,0)</f>
        <v>0</v>
      </c>
      <c r="BF281" s="197">
        <f>IF(N281="snížená",J281,0)</f>
        <v>0</v>
      </c>
      <c r="BG281" s="197">
        <f>IF(N281="zákl. přenesená",J281,0)</f>
        <v>0</v>
      </c>
      <c r="BH281" s="197">
        <f>IF(N281="sníž. přenesená",J281,0)</f>
        <v>0</v>
      </c>
      <c r="BI281" s="197">
        <f>IF(N281="nulová",J281,0)</f>
        <v>0</v>
      </c>
      <c r="BJ281" s="18" t="s">
        <v>87</v>
      </c>
      <c r="BK281" s="197">
        <f>ROUND(I281*H281,2)</f>
        <v>0</v>
      </c>
      <c r="BL281" s="18" t="s">
        <v>143</v>
      </c>
      <c r="BM281" s="196" t="s">
        <v>490</v>
      </c>
    </row>
    <row r="282" spans="2:51" s="15" customFormat="1" ht="10.2">
      <c r="B282" s="236"/>
      <c r="C282" s="237"/>
      <c r="D282" s="198" t="s">
        <v>225</v>
      </c>
      <c r="E282" s="238" t="s">
        <v>1</v>
      </c>
      <c r="F282" s="239" t="s">
        <v>289</v>
      </c>
      <c r="G282" s="237"/>
      <c r="H282" s="238" t="s">
        <v>1</v>
      </c>
      <c r="I282" s="240"/>
      <c r="J282" s="237"/>
      <c r="K282" s="237"/>
      <c r="L282" s="241"/>
      <c r="M282" s="242"/>
      <c r="N282" s="243"/>
      <c r="O282" s="243"/>
      <c r="P282" s="243"/>
      <c r="Q282" s="243"/>
      <c r="R282" s="243"/>
      <c r="S282" s="243"/>
      <c r="T282" s="244"/>
      <c r="AT282" s="245" t="s">
        <v>225</v>
      </c>
      <c r="AU282" s="245" t="s">
        <v>89</v>
      </c>
      <c r="AV282" s="15" t="s">
        <v>87</v>
      </c>
      <c r="AW282" s="15" t="s">
        <v>34</v>
      </c>
      <c r="AX282" s="15" t="s">
        <v>80</v>
      </c>
      <c r="AY282" s="245" t="s">
        <v>144</v>
      </c>
    </row>
    <row r="283" spans="2:51" s="13" customFormat="1" ht="20.4">
      <c r="B283" s="214"/>
      <c r="C283" s="215"/>
      <c r="D283" s="198" t="s">
        <v>225</v>
      </c>
      <c r="E283" s="216" t="s">
        <v>1</v>
      </c>
      <c r="F283" s="217" t="s">
        <v>762</v>
      </c>
      <c r="G283" s="215"/>
      <c r="H283" s="218">
        <v>52.78</v>
      </c>
      <c r="I283" s="219"/>
      <c r="J283" s="215"/>
      <c r="K283" s="215"/>
      <c r="L283" s="220"/>
      <c r="M283" s="221"/>
      <c r="N283" s="222"/>
      <c r="O283" s="222"/>
      <c r="P283" s="222"/>
      <c r="Q283" s="222"/>
      <c r="R283" s="222"/>
      <c r="S283" s="222"/>
      <c r="T283" s="223"/>
      <c r="AT283" s="224" t="s">
        <v>225</v>
      </c>
      <c r="AU283" s="224" t="s">
        <v>89</v>
      </c>
      <c r="AV283" s="13" t="s">
        <v>89</v>
      </c>
      <c r="AW283" s="13" t="s">
        <v>34</v>
      </c>
      <c r="AX283" s="13" t="s">
        <v>80</v>
      </c>
      <c r="AY283" s="224" t="s">
        <v>144</v>
      </c>
    </row>
    <row r="284" spans="2:51" s="14" customFormat="1" ht="10.2">
      <c r="B284" s="225"/>
      <c r="C284" s="226"/>
      <c r="D284" s="198" t="s">
        <v>225</v>
      </c>
      <c r="E284" s="227" t="s">
        <v>1</v>
      </c>
      <c r="F284" s="228" t="s">
        <v>227</v>
      </c>
      <c r="G284" s="226"/>
      <c r="H284" s="229">
        <v>52.78</v>
      </c>
      <c r="I284" s="230"/>
      <c r="J284" s="226"/>
      <c r="K284" s="226"/>
      <c r="L284" s="231"/>
      <c r="M284" s="232"/>
      <c r="N284" s="233"/>
      <c r="O284" s="233"/>
      <c r="P284" s="233"/>
      <c r="Q284" s="233"/>
      <c r="R284" s="233"/>
      <c r="S284" s="233"/>
      <c r="T284" s="234"/>
      <c r="AT284" s="235" t="s">
        <v>225</v>
      </c>
      <c r="AU284" s="235" t="s">
        <v>89</v>
      </c>
      <c r="AV284" s="14" t="s">
        <v>143</v>
      </c>
      <c r="AW284" s="14" t="s">
        <v>34</v>
      </c>
      <c r="AX284" s="14" t="s">
        <v>87</v>
      </c>
      <c r="AY284" s="235" t="s">
        <v>144</v>
      </c>
    </row>
    <row r="285" spans="1:65" s="2" customFormat="1" ht="21.75" customHeight="1">
      <c r="A285" s="35"/>
      <c r="B285" s="36"/>
      <c r="C285" s="185" t="s">
        <v>443</v>
      </c>
      <c r="D285" s="185" t="s">
        <v>145</v>
      </c>
      <c r="E285" s="186" t="s">
        <v>494</v>
      </c>
      <c r="F285" s="187" t="s">
        <v>495</v>
      </c>
      <c r="G285" s="188" t="s">
        <v>298</v>
      </c>
      <c r="H285" s="189">
        <v>117.418</v>
      </c>
      <c r="I285" s="190"/>
      <c r="J285" s="191">
        <f>ROUND(I285*H285,2)</f>
        <v>0</v>
      </c>
      <c r="K285" s="187" t="s">
        <v>149</v>
      </c>
      <c r="L285" s="40"/>
      <c r="M285" s="192" t="s">
        <v>1</v>
      </c>
      <c r="N285" s="193" t="s">
        <v>45</v>
      </c>
      <c r="O285" s="72"/>
      <c r="P285" s="194">
        <f>O285*H285</f>
        <v>0</v>
      </c>
      <c r="Q285" s="194">
        <v>0</v>
      </c>
      <c r="R285" s="194">
        <f>Q285*H285</f>
        <v>0</v>
      </c>
      <c r="S285" s="194">
        <v>0</v>
      </c>
      <c r="T285" s="195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96" t="s">
        <v>143</v>
      </c>
      <c r="AT285" s="196" t="s">
        <v>145</v>
      </c>
      <c r="AU285" s="196" t="s">
        <v>89</v>
      </c>
      <c r="AY285" s="18" t="s">
        <v>144</v>
      </c>
      <c r="BE285" s="197">
        <f>IF(N285="základní",J285,0)</f>
        <v>0</v>
      </c>
      <c r="BF285" s="197">
        <f>IF(N285="snížená",J285,0)</f>
        <v>0</v>
      </c>
      <c r="BG285" s="197">
        <f>IF(N285="zákl. přenesená",J285,0)</f>
        <v>0</v>
      </c>
      <c r="BH285" s="197">
        <f>IF(N285="sníž. přenesená",J285,0)</f>
        <v>0</v>
      </c>
      <c r="BI285" s="197">
        <f>IF(N285="nulová",J285,0)</f>
        <v>0</v>
      </c>
      <c r="BJ285" s="18" t="s">
        <v>87</v>
      </c>
      <c r="BK285" s="197">
        <f>ROUND(I285*H285,2)</f>
        <v>0</v>
      </c>
      <c r="BL285" s="18" t="s">
        <v>143</v>
      </c>
      <c r="BM285" s="196" t="s">
        <v>496</v>
      </c>
    </row>
    <row r="286" spans="2:51" s="13" customFormat="1" ht="20.4">
      <c r="B286" s="214"/>
      <c r="C286" s="215"/>
      <c r="D286" s="198" t="s">
        <v>225</v>
      </c>
      <c r="E286" s="216" t="s">
        <v>1</v>
      </c>
      <c r="F286" s="217" t="s">
        <v>763</v>
      </c>
      <c r="G286" s="215"/>
      <c r="H286" s="218">
        <v>1.658</v>
      </c>
      <c r="I286" s="219"/>
      <c r="J286" s="215"/>
      <c r="K286" s="215"/>
      <c r="L286" s="220"/>
      <c r="M286" s="221"/>
      <c r="N286" s="222"/>
      <c r="O286" s="222"/>
      <c r="P286" s="222"/>
      <c r="Q286" s="222"/>
      <c r="R286" s="222"/>
      <c r="S286" s="222"/>
      <c r="T286" s="223"/>
      <c r="AT286" s="224" t="s">
        <v>225</v>
      </c>
      <c r="AU286" s="224" t="s">
        <v>89</v>
      </c>
      <c r="AV286" s="13" t="s">
        <v>89</v>
      </c>
      <c r="AW286" s="13" t="s">
        <v>34</v>
      </c>
      <c r="AX286" s="13" t="s">
        <v>80</v>
      </c>
      <c r="AY286" s="224" t="s">
        <v>144</v>
      </c>
    </row>
    <row r="287" spans="2:51" s="13" customFormat="1" ht="20.4">
      <c r="B287" s="214"/>
      <c r="C287" s="215"/>
      <c r="D287" s="198" t="s">
        <v>225</v>
      </c>
      <c r="E287" s="216" t="s">
        <v>1</v>
      </c>
      <c r="F287" s="217" t="s">
        <v>764</v>
      </c>
      <c r="G287" s="215"/>
      <c r="H287" s="218">
        <v>3.315</v>
      </c>
      <c r="I287" s="219"/>
      <c r="J287" s="215"/>
      <c r="K287" s="215"/>
      <c r="L287" s="220"/>
      <c r="M287" s="221"/>
      <c r="N287" s="222"/>
      <c r="O287" s="222"/>
      <c r="P287" s="222"/>
      <c r="Q287" s="222"/>
      <c r="R287" s="222"/>
      <c r="S287" s="222"/>
      <c r="T287" s="223"/>
      <c r="AT287" s="224" t="s">
        <v>225</v>
      </c>
      <c r="AU287" s="224" t="s">
        <v>89</v>
      </c>
      <c r="AV287" s="13" t="s">
        <v>89</v>
      </c>
      <c r="AW287" s="13" t="s">
        <v>34</v>
      </c>
      <c r="AX287" s="13" t="s">
        <v>80</v>
      </c>
      <c r="AY287" s="224" t="s">
        <v>144</v>
      </c>
    </row>
    <row r="288" spans="2:51" s="13" customFormat="1" ht="20.4">
      <c r="B288" s="214"/>
      <c r="C288" s="215"/>
      <c r="D288" s="198" t="s">
        <v>225</v>
      </c>
      <c r="E288" s="216" t="s">
        <v>1</v>
      </c>
      <c r="F288" s="217" t="s">
        <v>765</v>
      </c>
      <c r="G288" s="215"/>
      <c r="H288" s="218">
        <v>0.45</v>
      </c>
      <c r="I288" s="219"/>
      <c r="J288" s="215"/>
      <c r="K288" s="215"/>
      <c r="L288" s="220"/>
      <c r="M288" s="221"/>
      <c r="N288" s="222"/>
      <c r="O288" s="222"/>
      <c r="P288" s="222"/>
      <c r="Q288" s="222"/>
      <c r="R288" s="222"/>
      <c r="S288" s="222"/>
      <c r="T288" s="223"/>
      <c r="AT288" s="224" t="s">
        <v>225</v>
      </c>
      <c r="AU288" s="224" t="s">
        <v>89</v>
      </c>
      <c r="AV288" s="13" t="s">
        <v>89</v>
      </c>
      <c r="AW288" s="13" t="s">
        <v>34</v>
      </c>
      <c r="AX288" s="13" t="s">
        <v>80</v>
      </c>
      <c r="AY288" s="224" t="s">
        <v>144</v>
      </c>
    </row>
    <row r="289" spans="2:51" s="13" customFormat="1" ht="20.4">
      <c r="B289" s="214"/>
      <c r="C289" s="215"/>
      <c r="D289" s="198" t="s">
        <v>225</v>
      </c>
      <c r="E289" s="216" t="s">
        <v>1</v>
      </c>
      <c r="F289" s="217" t="s">
        <v>766</v>
      </c>
      <c r="G289" s="215"/>
      <c r="H289" s="218">
        <v>10.976</v>
      </c>
      <c r="I289" s="219"/>
      <c r="J289" s="215"/>
      <c r="K289" s="215"/>
      <c r="L289" s="220"/>
      <c r="M289" s="221"/>
      <c r="N289" s="222"/>
      <c r="O289" s="222"/>
      <c r="P289" s="222"/>
      <c r="Q289" s="222"/>
      <c r="R289" s="222"/>
      <c r="S289" s="222"/>
      <c r="T289" s="223"/>
      <c r="AT289" s="224" t="s">
        <v>225</v>
      </c>
      <c r="AU289" s="224" t="s">
        <v>89</v>
      </c>
      <c r="AV289" s="13" t="s">
        <v>89</v>
      </c>
      <c r="AW289" s="13" t="s">
        <v>34</v>
      </c>
      <c r="AX289" s="13" t="s">
        <v>80</v>
      </c>
      <c r="AY289" s="224" t="s">
        <v>144</v>
      </c>
    </row>
    <row r="290" spans="2:51" s="13" customFormat="1" ht="20.4">
      <c r="B290" s="214"/>
      <c r="C290" s="215"/>
      <c r="D290" s="198" t="s">
        <v>225</v>
      </c>
      <c r="E290" s="216" t="s">
        <v>1</v>
      </c>
      <c r="F290" s="217" t="s">
        <v>767</v>
      </c>
      <c r="G290" s="215"/>
      <c r="H290" s="218">
        <v>46.667</v>
      </c>
      <c r="I290" s="219"/>
      <c r="J290" s="215"/>
      <c r="K290" s="215"/>
      <c r="L290" s="220"/>
      <c r="M290" s="221"/>
      <c r="N290" s="222"/>
      <c r="O290" s="222"/>
      <c r="P290" s="222"/>
      <c r="Q290" s="222"/>
      <c r="R290" s="222"/>
      <c r="S290" s="222"/>
      <c r="T290" s="223"/>
      <c r="AT290" s="224" t="s">
        <v>225</v>
      </c>
      <c r="AU290" s="224" t="s">
        <v>89</v>
      </c>
      <c r="AV290" s="13" t="s">
        <v>89</v>
      </c>
      <c r="AW290" s="13" t="s">
        <v>34</v>
      </c>
      <c r="AX290" s="13" t="s">
        <v>80</v>
      </c>
      <c r="AY290" s="224" t="s">
        <v>144</v>
      </c>
    </row>
    <row r="291" spans="2:51" s="13" customFormat="1" ht="20.4">
      <c r="B291" s="214"/>
      <c r="C291" s="215"/>
      <c r="D291" s="198" t="s">
        <v>225</v>
      </c>
      <c r="E291" s="216" t="s">
        <v>1</v>
      </c>
      <c r="F291" s="217" t="s">
        <v>768</v>
      </c>
      <c r="G291" s="215"/>
      <c r="H291" s="218">
        <v>54.352</v>
      </c>
      <c r="I291" s="219"/>
      <c r="J291" s="215"/>
      <c r="K291" s="215"/>
      <c r="L291" s="220"/>
      <c r="M291" s="221"/>
      <c r="N291" s="222"/>
      <c r="O291" s="222"/>
      <c r="P291" s="222"/>
      <c r="Q291" s="222"/>
      <c r="R291" s="222"/>
      <c r="S291" s="222"/>
      <c r="T291" s="223"/>
      <c r="AT291" s="224" t="s">
        <v>225</v>
      </c>
      <c r="AU291" s="224" t="s">
        <v>89</v>
      </c>
      <c r="AV291" s="13" t="s">
        <v>89</v>
      </c>
      <c r="AW291" s="13" t="s">
        <v>34</v>
      </c>
      <c r="AX291" s="13" t="s">
        <v>80</v>
      </c>
      <c r="AY291" s="224" t="s">
        <v>144</v>
      </c>
    </row>
    <row r="292" spans="2:51" s="14" customFormat="1" ht="10.2">
      <c r="B292" s="225"/>
      <c r="C292" s="226"/>
      <c r="D292" s="198" t="s">
        <v>225</v>
      </c>
      <c r="E292" s="227" t="s">
        <v>1</v>
      </c>
      <c r="F292" s="228" t="s">
        <v>227</v>
      </c>
      <c r="G292" s="226"/>
      <c r="H292" s="229">
        <v>117.418</v>
      </c>
      <c r="I292" s="230"/>
      <c r="J292" s="226"/>
      <c r="K292" s="226"/>
      <c r="L292" s="231"/>
      <c r="M292" s="232"/>
      <c r="N292" s="233"/>
      <c r="O292" s="233"/>
      <c r="P292" s="233"/>
      <c r="Q292" s="233"/>
      <c r="R292" s="233"/>
      <c r="S292" s="233"/>
      <c r="T292" s="234"/>
      <c r="AT292" s="235" t="s">
        <v>225</v>
      </c>
      <c r="AU292" s="235" t="s">
        <v>89</v>
      </c>
      <c r="AV292" s="14" t="s">
        <v>143</v>
      </c>
      <c r="AW292" s="14" t="s">
        <v>34</v>
      </c>
      <c r="AX292" s="14" t="s">
        <v>87</v>
      </c>
      <c r="AY292" s="235" t="s">
        <v>144</v>
      </c>
    </row>
    <row r="293" spans="1:65" s="2" customFormat="1" ht="24.15" customHeight="1">
      <c r="A293" s="35"/>
      <c r="B293" s="36"/>
      <c r="C293" s="185" t="s">
        <v>449</v>
      </c>
      <c r="D293" s="185" t="s">
        <v>145</v>
      </c>
      <c r="E293" s="186" t="s">
        <v>504</v>
      </c>
      <c r="F293" s="187" t="s">
        <v>505</v>
      </c>
      <c r="G293" s="188" t="s">
        <v>298</v>
      </c>
      <c r="H293" s="189">
        <v>1534.092</v>
      </c>
      <c r="I293" s="190"/>
      <c r="J293" s="191">
        <f>ROUND(I293*H293,2)</f>
        <v>0</v>
      </c>
      <c r="K293" s="187" t="s">
        <v>149</v>
      </c>
      <c r="L293" s="40"/>
      <c r="M293" s="192" t="s">
        <v>1</v>
      </c>
      <c r="N293" s="193" t="s">
        <v>45</v>
      </c>
      <c r="O293" s="72"/>
      <c r="P293" s="194">
        <f>O293*H293</f>
        <v>0</v>
      </c>
      <c r="Q293" s="194">
        <v>0</v>
      </c>
      <c r="R293" s="194">
        <f>Q293*H293</f>
        <v>0</v>
      </c>
      <c r="S293" s="194">
        <v>0</v>
      </c>
      <c r="T293" s="195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96" t="s">
        <v>143</v>
      </c>
      <c r="AT293" s="196" t="s">
        <v>145</v>
      </c>
      <c r="AU293" s="196" t="s">
        <v>89</v>
      </c>
      <c r="AY293" s="18" t="s">
        <v>144</v>
      </c>
      <c r="BE293" s="197">
        <f>IF(N293="základní",J293,0)</f>
        <v>0</v>
      </c>
      <c r="BF293" s="197">
        <f>IF(N293="snížená",J293,0)</f>
        <v>0</v>
      </c>
      <c r="BG293" s="197">
        <f>IF(N293="zákl. přenesená",J293,0)</f>
        <v>0</v>
      </c>
      <c r="BH293" s="197">
        <f>IF(N293="sníž. přenesená",J293,0)</f>
        <v>0</v>
      </c>
      <c r="BI293" s="197">
        <f>IF(N293="nulová",J293,0)</f>
        <v>0</v>
      </c>
      <c r="BJ293" s="18" t="s">
        <v>87</v>
      </c>
      <c r="BK293" s="197">
        <f>ROUND(I293*H293,2)</f>
        <v>0</v>
      </c>
      <c r="BL293" s="18" t="s">
        <v>143</v>
      </c>
      <c r="BM293" s="196" t="s">
        <v>506</v>
      </c>
    </row>
    <row r="294" spans="2:51" s="15" customFormat="1" ht="10.2">
      <c r="B294" s="236"/>
      <c r="C294" s="237"/>
      <c r="D294" s="198" t="s">
        <v>225</v>
      </c>
      <c r="E294" s="238" t="s">
        <v>1</v>
      </c>
      <c r="F294" s="239" t="s">
        <v>289</v>
      </c>
      <c r="G294" s="237"/>
      <c r="H294" s="238" t="s">
        <v>1</v>
      </c>
      <c r="I294" s="240"/>
      <c r="J294" s="237"/>
      <c r="K294" s="237"/>
      <c r="L294" s="241"/>
      <c r="M294" s="242"/>
      <c r="N294" s="243"/>
      <c r="O294" s="243"/>
      <c r="P294" s="243"/>
      <c r="Q294" s="243"/>
      <c r="R294" s="243"/>
      <c r="S294" s="243"/>
      <c r="T294" s="244"/>
      <c r="AT294" s="245" t="s">
        <v>225</v>
      </c>
      <c r="AU294" s="245" t="s">
        <v>89</v>
      </c>
      <c r="AV294" s="15" t="s">
        <v>87</v>
      </c>
      <c r="AW294" s="15" t="s">
        <v>34</v>
      </c>
      <c r="AX294" s="15" t="s">
        <v>80</v>
      </c>
      <c r="AY294" s="245" t="s">
        <v>144</v>
      </c>
    </row>
    <row r="295" spans="2:51" s="13" customFormat="1" ht="20.4">
      <c r="B295" s="214"/>
      <c r="C295" s="215"/>
      <c r="D295" s="198" t="s">
        <v>225</v>
      </c>
      <c r="E295" s="216" t="s">
        <v>1</v>
      </c>
      <c r="F295" s="217" t="s">
        <v>769</v>
      </c>
      <c r="G295" s="215"/>
      <c r="H295" s="218">
        <v>23.212</v>
      </c>
      <c r="I295" s="219"/>
      <c r="J295" s="215"/>
      <c r="K295" s="215"/>
      <c r="L295" s="220"/>
      <c r="M295" s="221"/>
      <c r="N295" s="222"/>
      <c r="O295" s="222"/>
      <c r="P295" s="222"/>
      <c r="Q295" s="222"/>
      <c r="R295" s="222"/>
      <c r="S295" s="222"/>
      <c r="T295" s="223"/>
      <c r="AT295" s="224" t="s">
        <v>225</v>
      </c>
      <c r="AU295" s="224" t="s">
        <v>89</v>
      </c>
      <c r="AV295" s="13" t="s">
        <v>89</v>
      </c>
      <c r="AW295" s="13" t="s">
        <v>34</v>
      </c>
      <c r="AX295" s="13" t="s">
        <v>80</v>
      </c>
      <c r="AY295" s="224" t="s">
        <v>144</v>
      </c>
    </row>
    <row r="296" spans="2:51" s="13" customFormat="1" ht="20.4">
      <c r="B296" s="214"/>
      <c r="C296" s="215"/>
      <c r="D296" s="198" t="s">
        <v>225</v>
      </c>
      <c r="E296" s="216" t="s">
        <v>1</v>
      </c>
      <c r="F296" s="217" t="s">
        <v>770</v>
      </c>
      <c r="G296" s="215"/>
      <c r="H296" s="218">
        <v>46.41</v>
      </c>
      <c r="I296" s="219"/>
      <c r="J296" s="215"/>
      <c r="K296" s="215"/>
      <c r="L296" s="220"/>
      <c r="M296" s="221"/>
      <c r="N296" s="222"/>
      <c r="O296" s="222"/>
      <c r="P296" s="222"/>
      <c r="Q296" s="222"/>
      <c r="R296" s="222"/>
      <c r="S296" s="222"/>
      <c r="T296" s="223"/>
      <c r="AT296" s="224" t="s">
        <v>225</v>
      </c>
      <c r="AU296" s="224" t="s">
        <v>89</v>
      </c>
      <c r="AV296" s="13" t="s">
        <v>89</v>
      </c>
      <c r="AW296" s="13" t="s">
        <v>34</v>
      </c>
      <c r="AX296" s="13" t="s">
        <v>80</v>
      </c>
      <c r="AY296" s="224" t="s">
        <v>144</v>
      </c>
    </row>
    <row r="297" spans="2:51" s="13" customFormat="1" ht="20.4">
      <c r="B297" s="214"/>
      <c r="C297" s="215"/>
      <c r="D297" s="198" t="s">
        <v>225</v>
      </c>
      <c r="E297" s="216" t="s">
        <v>1</v>
      </c>
      <c r="F297" s="217" t="s">
        <v>771</v>
      </c>
      <c r="G297" s="215"/>
      <c r="H297" s="218">
        <v>6.3</v>
      </c>
      <c r="I297" s="219"/>
      <c r="J297" s="215"/>
      <c r="K297" s="215"/>
      <c r="L297" s="220"/>
      <c r="M297" s="221"/>
      <c r="N297" s="222"/>
      <c r="O297" s="222"/>
      <c r="P297" s="222"/>
      <c r="Q297" s="222"/>
      <c r="R297" s="222"/>
      <c r="S297" s="222"/>
      <c r="T297" s="223"/>
      <c r="AT297" s="224" t="s">
        <v>225</v>
      </c>
      <c r="AU297" s="224" t="s">
        <v>89</v>
      </c>
      <c r="AV297" s="13" t="s">
        <v>89</v>
      </c>
      <c r="AW297" s="13" t="s">
        <v>34</v>
      </c>
      <c r="AX297" s="13" t="s">
        <v>80</v>
      </c>
      <c r="AY297" s="224" t="s">
        <v>144</v>
      </c>
    </row>
    <row r="298" spans="2:51" s="13" customFormat="1" ht="20.4">
      <c r="B298" s="214"/>
      <c r="C298" s="215"/>
      <c r="D298" s="198" t="s">
        <v>225</v>
      </c>
      <c r="E298" s="216" t="s">
        <v>1</v>
      </c>
      <c r="F298" s="217" t="s">
        <v>772</v>
      </c>
      <c r="G298" s="215"/>
      <c r="H298" s="218">
        <v>43.904</v>
      </c>
      <c r="I298" s="219"/>
      <c r="J298" s="215"/>
      <c r="K298" s="215"/>
      <c r="L298" s="220"/>
      <c r="M298" s="221"/>
      <c r="N298" s="222"/>
      <c r="O298" s="222"/>
      <c r="P298" s="222"/>
      <c r="Q298" s="222"/>
      <c r="R298" s="222"/>
      <c r="S298" s="222"/>
      <c r="T298" s="223"/>
      <c r="AT298" s="224" t="s">
        <v>225</v>
      </c>
      <c r="AU298" s="224" t="s">
        <v>89</v>
      </c>
      <c r="AV298" s="13" t="s">
        <v>89</v>
      </c>
      <c r="AW298" s="13" t="s">
        <v>34</v>
      </c>
      <c r="AX298" s="13" t="s">
        <v>80</v>
      </c>
      <c r="AY298" s="224" t="s">
        <v>144</v>
      </c>
    </row>
    <row r="299" spans="2:51" s="13" customFormat="1" ht="20.4">
      <c r="B299" s="214"/>
      <c r="C299" s="215"/>
      <c r="D299" s="198" t="s">
        <v>225</v>
      </c>
      <c r="E299" s="216" t="s">
        <v>1</v>
      </c>
      <c r="F299" s="217" t="s">
        <v>773</v>
      </c>
      <c r="G299" s="215"/>
      <c r="H299" s="218">
        <v>653.338</v>
      </c>
      <c r="I299" s="219"/>
      <c r="J299" s="215"/>
      <c r="K299" s="215"/>
      <c r="L299" s="220"/>
      <c r="M299" s="221"/>
      <c r="N299" s="222"/>
      <c r="O299" s="222"/>
      <c r="P299" s="222"/>
      <c r="Q299" s="222"/>
      <c r="R299" s="222"/>
      <c r="S299" s="222"/>
      <c r="T299" s="223"/>
      <c r="AT299" s="224" t="s">
        <v>225</v>
      </c>
      <c r="AU299" s="224" t="s">
        <v>89</v>
      </c>
      <c r="AV299" s="13" t="s">
        <v>89</v>
      </c>
      <c r="AW299" s="13" t="s">
        <v>34</v>
      </c>
      <c r="AX299" s="13" t="s">
        <v>80</v>
      </c>
      <c r="AY299" s="224" t="s">
        <v>144</v>
      </c>
    </row>
    <row r="300" spans="2:51" s="13" customFormat="1" ht="20.4">
      <c r="B300" s="214"/>
      <c r="C300" s="215"/>
      <c r="D300" s="198" t="s">
        <v>225</v>
      </c>
      <c r="E300" s="216" t="s">
        <v>1</v>
      </c>
      <c r="F300" s="217" t="s">
        <v>774</v>
      </c>
      <c r="G300" s="215"/>
      <c r="H300" s="218">
        <v>760.928</v>
      </c>
      <c r="I300" s="219"/>
      <c r="J300" s="215"/>
      <c r="K300" s="215"/>
      <c r="L300" s="220"/>
      <c r="M300" s="221"/>
      <c r="N300" s="222"/>
      <c r="O300" s="222"/>
      <c r="P300" s="222"/>
      <c r="Q300" s="222"/>
      <c r="R300" s="222"/>
      <c r="S300" s="222"/>
      <c r="T300" s="223"/>
      <c r="AT300" s="224" t="s">
        <v>225</v>
      </c>
      <c r="AU300" s="224" t="s">
        <v>89</v>
      </c>
      <c r="AV300" s="13" t="s">
        <v>89</v>
      </c>
      <c r="AW300" s="13" t="s">
        <v>34</v>
      </c>
      <c r="AX300" s="13" t="s">
        <v>80</v>
      </c>
      <c r="AY300" s="224" t="s">
        <v>144</v>
      </c>
    </row>
    <row r="301" spans="2:51" s="14" customFormat="1" ht="10.2">
      <c r="B301" s="225"/>
      <c r="C301" s="226"/>
      <c r="D301" s="198" t="s">
        <v>225</v>
      </c>
      <c r="E301" s="227" t="s">
        <v>1</v>
      </c>
      <c r="F301" s="228" t="s">
        <v>227</v>
      </c>
      <c r="G301" s="226"/>
      <c r="H301" s="229">
        <v>1534.092</v>
      </c>
      <c r="I301" s="230"/>
      <c r="J301" s="226"/>
      <c r="K301" s="226"/>
      <c r="L301" s="231"/>
      <c r="M301" s="232"/>
      <c r="N301" s="233"/>
      <c r="O301" s="233"/>
      <c r="P301" s="233"/>
      <c r="Q301" s="233"/>
      <c r="R301" s="233"/>
      <c r="S301" s="233"/>
      <c r="T301" s="234"/>
      <c r="AT301" s="235" t="s">
        <v>225</v>
      </c>
      <c r="AU301" s="235" t="s">
        <v>89</v>
      </c>
      <c r="AV301" s="14" t="s">
        <v>143</v>
      </c>
      <c r="AW301" s="14" t="s">
        <v>34</v>
      </c>
      <c r="AX301" s="14" t="s">
        <v>87</v>
      </c>
      <c r="AY301" s="235" t="s">
        <v>144</v>
      </c>
    </row>
    <row r="302" spans="1:65" s="2" customFormat="1" ht="16.5" customHeight="1">
      <c r="A302" s="35"/>
      <c r="B302" s="36"/>
      <c r="C302" s="185" t="s">
        <v>453</v>
      </c>
      <c r="D302" s="185" t="s">
        <v>145</v>
      </c>
      <c r="E302" s="186" t="s">
        <v>514</v>
      </c>
      <c r="F302" s="187" t="s">
        <v>515</v>
      </c>
      <c r="G302" s="188" t="s">
        <v>298</v>
      </c>
      <c r="H302" s="189">
        <v>11.91</v>
      </c>
      <c r="I302" s="190"/>
      <c r="J302" s="191">
        <f>ROUND(I302*H302,2)</f>
        <v>0</v>
      </c>
      <c r="K302" s="187" t="s">
        <v>149</v>
      </c>
      <c r="L302" s="40"/>
      <c r="M302" s="192" t="s">
        <v>1</v>
      </c>
      <c r="N302" s="193" t="s">
        <v>45</v>
      </c>
      <c r="O302" s="72"/>
      <c r="P302" s="194">
        <f>O302*H302</f>
        <v>0</v>
      </c>
      <c r="Q302" s="194">
        <v>0</v>
      </c>
      <c r="R302" s="194">
        <f>Q302*H302</f>
        <v>0</v>
      </c>
      <c r="S302" s="194">
        <v>0</v>
      </c>
      <c r="T302" s="195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96" t="s">
        <v>143</v>
      </c>
      <c r="AT302" s="196" t="s">
        <v>145</v>
      </c>
      <c r="AU302" s="196" t="s">
        <v>89</v>
      </c>
      <c r="AY302" s="18" t="s">
        <v>144</v>
      </c>
      <c r="BE302" s="197">
        <f>IF(N302="základní",J302,0)</f>
        <v>0</v>
      </c>
      <c r="BF302" s="197">
        <f>IF(N302="snížená",J302,0)</f>
        <v>0</v>
      </c>
      <c r="BG302" s="197">
        <f>IF(N302="zákl. přenesená",J302,0)</f>
        <v>0</v>
      </c>
      <c r="BH302" s="197">
        <f>IF(N302="sníž. přenesená",J302,0)</f>
        <v>0</v>
      </c>
      <c r="BI302" s="197">
        <f>IF(N302="nulová",J302,0)</f>
        <v>0</v>
      </c>
      <c r="BJ302" s="18" t="s">
        <v>87</v>
      </c>
      <c r="BK302" s="197">
        <f>ROUND(I302*H302,2)</f>
        <v>0</v>
      </c>
      <c r="BL302" s="18" t="s">
        <v>143</v>
      </c>
      <c r="BM302" s="196" t="s">
        <v>516</v>
      </c>
    </row>
    <row r="303" spans="2:51" s="13" customFormat="1" ht="10.2">
      <c r="B303" s="214"/>
      <c r="C303" s="215"/>
      <c r="D303" s="198" t="s">
        <v>225</v>
      </c>
      <c r="E303" s="216" t="s">
        <v>1</v>
      </c>
      <c r="F303" s="217" t="s">
        <v>775</v>
      </c>
      <c r="G303" s="215"/>
      <c r="H303" s="218">
        <v>11.07</v>
      </c>
      <c r="I303" s="219"/>
      <c r="J303" s="215"/>
      <c r="K303" s="215"/>
      <c r="L303" s="220"/>
      <c r="M303" s="221"/>
      <c r="N303" s="222"/>
      <c r="O303" s="222"/>
      <c r="P303" s="222"/>
      <c r="Q303" s="222"/>
      <c r="R303" s="222"/>
      <c r="S303" s="222"/>
      <c r="T303" s="223"/>
      <c r="AT303" s="224" t="s">
        <v>225</v>
      </c>
      <c r="AU303" s="224" t="s">
        <v>89</v>
      </c>
      <c r="AV303" s="13" t="s">
        <v>89</v>
      </c>
      <c r="AW303" s="13" t="s">
        <v>34</v>
      </c>
      <c r="AX303" s="13" t="s">
        <v>80</v>
      </c>
      <c r="AY303" s="224" t="s">
        <v>144</v>
      </c>
    </row>
    <row r="304" spans="2:51" s="13" customFormat="1" ht="10.2">
      <c r="B304" s="214"/>
      <c r="C304" s="215"/>
      <c r="D304" s="198" t="s">
        <v>225</v>
      </c>
      <c r="E304" s="216" t="s">
        <v>1</v>
      </c>
      <c r="F304" s="217" t="s">
        <v>776</v>
      </c>
      <c r="G304" s="215"/>
      <c r="H304" s="218">
        <v>0.84</v>
      </c>
      <c r="I304" s="219"/>
      <c r="J304" s="215"/>
      <c r="K304" s="215"/>
      <c r="L304" s="220"/>
      <c r="M304" s="221"/>
      <c r="N304" s="222"/>
      <c r="O304" s="222"/>
      <c r="P304" s="222"/>
      <c r="Q304" s="222"/>
      <c r="R304" s="222"/>
      <c r="S304" s="222"/>
      <c r="T304" s="223"/>
      <c r="AT304" s="224" t="s">
        <v>225</v>
      </c>
      <c r="AU304" s="224" t="s">
        <v>89</v>
      </c>
      <c r="AV304" s="13" t="s">
        <v>89</v>
      </c>
      <c r="AW304" s="13" t="s">
        <v>34</v>
      </c>
      <c r="AX304" s="13" t="s">
        <v>80</v>
      </c>
      <c r="AY304" s="224" t="s">
        <v>144</v>
      </c>
    </row>
    <row r="305" spans="2:51" s="14" customFormat="1" ht="10.2">
      <c r="B305" s="225"/>
      <c r="C305" s="226"/>
      <c r="D305" s="198" t="s">
        <v>225</v>
      </c>
      <c r="E305" s="227" t="s">
        <v>1</v>
      </c>
      <c r="F305" s="228" t="s">
        <v>227</v>
      </c>
      <c r="G305" s="226"/>
      <c r="H305" s="229">
        <v>11.91</v>
      </c>
      <c r="I305" s="230"/>
      <c r="J305" s="226"/>
      <c r="K305" s="226"/>
      <c r="L305" s="231"/>
      <c r="M305" s="232"/>
      <c r="N305" s="233"/>
      <c r="O305" s="233"/>
      <c r="P305" s="233"/>
      <c r="Q305" s="233"/>
      <c r="R305" s="233"/>
      <c r="S305" s="233"/>
      <c r="T305" s="234"/>
      <c r="AT305" s="235" t="s">
        <v>225</v>
      </c>
      <c r="AU305" s="235" t="s">
        <v>89</v>
      </c>
      <c r="AV305" s="14" t="s">
        <v>143</v>
      </c>
      <c r="AW305" s="14" t="s">
        <v>34</v>
      </c>
      <c r="AX305" s="14" t="s">
        <v>87</v>
      </c>
      <c r="AY305" s="235" t="s">
        <v>144</v>
      </c>
    </row>
    <row r="306" spans="1:65" s="2" customFormat="1" ht="24.15" customHeight="1">
      <c r="A306" s="35"/>
      <c r="B306" s="36"/>
      <c r="C306" s="185" t="s">
        <v>458</v>
      </c>
      <c r="D306" s="185" t="s">
        <v>145</v>
      </c>
      <c r="E306" s="186" t="s">
        <v>520</v>
      </c>
      <c r="F306" s="187" t="s">
        <v>521</v>
      </c>
      <c r="G306" s="188" t="s">
        <v>298</v>
      </c>
      <c r="H306" s="189">
        <v>166.74</v>
      </c>
      <c r="I306" s="190"/>
      <c r="J306" s="191">
        <f>ROUND(I306*H306,2)</f>
        <v>0</v>
      </c>
      <c r="K306" s="187" t="s">
        <v>149</v>
      </c>
      <c r="L306" s="40"/>
      <c r="M306" s="192" t="s">
        <v>1</v>
      </c>
      <c r="N306" s="193" t="s">
        <v>45</v>
      </c>
      <c r="O306" s="72"/>
      <c r="P306" s="194">
        <f>O306*H306</f>
        <v>0</v>
      </c>
      <c r="Q306" s="194">
        <v>0</v>
      </c>
      <c r="R306" s="194">
        <f>Q306*H306</f>
        <v>0</v>
      </c>
      <c r="S306" s="194">
        <v>0</v>
      </c>
      <c r="T306" s="195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96" t="s">
        <v>143</v>
      </c>
      <c r="AT306" s="196" t="s">
        <v>145</v>
      </c>
      <c r="AU306" s="196" t="s">
        <v>89</v>
      </c>
      <c r="AY306" s="18" t="s">
        <v>144</v>
      </c>
      <c r="BE306" s="197">
        <f>IF(N306="základní",J306,0)</f>
        <v>0</v>
      </c>
      <c r="BF306" s="197">
        <f>IF(N306="snížená",J306,0)</f>
        <v>0</v>
      </c>
      <c r="BG306" s="197">
        <f>IF(N306="zákl. přenesená",J306,0)</f>
        <v>0</v>
      </c>
      <c r="BH306" s="197">
        <f>IF(N306="sníž. přenesená",J306,0)</f>
        <v>0</v>
      </c>
      <c r="BI306" s="197">
        <f>IF(N306="nulová",J306,0)</f>
        <v>0</v>
      </c>
      <c r="BJ306" s="18" t="s">
        <v>87</v>
      </c>
      <c r="BK306" s="197">
        <f>ROUND(I306*H306,2)</f>
        <v>0</v>
      </c>
      <c r="BL306" s="18" t="s">
        <v>143</v>
      </c>
      <c r="BM306" s="196" t="s">
        <v>522</v>
      </c>
    </row>
    <row r="307" spans="2:51" s="15" customFormat="1" ht="10.2">
      <c r="B307" s="236"/>
      <c r="C307" s="237"/>
      <c r="D307" s="198" t="s">
        <v>225</v>
      </c>
      <c r="E307" s="238" t="s">
        <v>1</v>
      </c>
      <c r="F307" s="239" t="s">
        <v>289</v>
      </c>
      <c r="G307" s="237"/>
      <c r="H307" s="238" t="s">
        <v>1</v>
      </c>
      <c r="I307" s="240"/>
      <c r="J307" s="237"/>
      <c r="K307" s="237"/>
      <c r="L307" s="241"/>
      <c r="M307" s="242"/>
      <c r="N307" s="243"/>
      <c r="O307" s="243"/>
      <c r="P307" s="243"/>
      <c r="Q307" s="243"/>
      <c r="R307" s="243"/>
      <c r="S307" s="243"/>
      <c r="T307" s="244"/>
      <c r="AT307" s="245" t="s">
        <v>225</v>
      </c>
      <c r="AU307" s="245" t="s">
        <v>89</v>
      </c>
      <c r="AV307" s="15" t="s">
        <v>87</v>
      </c>
      <c r="AW307" s="15" t="s">
        <v>34</v>
      </c>
      <c r="AX307" s="15" t="s">
        <v>80</v>
      </c>
      <c r="AY307" s="245" t="s">
        <v>144</v>
      </c>
    </row>
    <row r="308" spans="2:51" s="13" customFormat="1" ht="10.2">
      <c r="B308" s="214"/>
      <c r="C308" s="215"/>
      <c r="D308" s="198" t="s">
        <v>225</v>
      </c>
      <c r="E308" s="216" t="s">
        <v>1</v>
      </c>
      <c r="F308" s="217" t="s">
        <v>777</v>
      </c>
      <c r="G308" s="215"/>
      <c r="H308" s="218">
        <v>154.98</v>
      </c>
      <c r="I308" s="219"/>
      <c r="J308" s="215"/>
      <c r="K308" s="215"/>
      <c r="L308" s="220"/>
      <c r="M308" s="221"/>
      <c r="N308" s="222"/>
      <c r="O308" s="222"/>
      <c r="P308" s="222"/>
      <c r="Q308" s="222"/>
      <c r="R308" s="222"/>
      <c r="S308" s="222"/>
      <c r="T308" s="223"/>
      <c r="AT308" s="224" t="s">
        <v>225</v>
      </c>
      <c r="AU308" s="224" t="s">
        <v>89</v>
      </c>
      <c r="AV308" s="13" t="s">
        <v>89</v>
      </c>
      <c r="AW308" s="13" t="s">
        <v>34</v>
      </c>
      <c r="AX308" s="13" t="s">
        <v>80</v>
      </c>
      <c r="AY308" s="224" t="s">
        <v>144</v>
      </c>
    </row>
    <row r="309" spans="2:51" s="13" customFormat="1" ht="10.2">
      <c r="B309" s="214"/>
      <c r="C309" s="215"/>
      <c r="D309" s="198" t="s">
        <v>225</v>
      </c>
      <c r="E309" s="216" t="s">
        <v>1</v>
      </c>
      <c r="F309" s="217" t="s">
        <v>778</v>
      </c>
      <c r="G309" s="215"/>
      <c r="H309" s="218">
        <v>11.76</v>
      </c>
      <c r="I309" s="219"/>
      <c r="J309" s="215"/>
      <c r="K309" s="215"/>
      <c r="L309" s="220"/>
      <c r="M309" s="221"/>
      <c r="N309" s="222"/>
      <c r="O309" s="222"/>
      <c r="P309" s="222"/>
      <c r="Q309" s="222"/>
      <c r="R309" s="222"/>
      <c r="S309" s="222"/>
      <c r="T309" s="223"/>
      <c r="AT309" s="224" t="s">
        <v>225</v>
      </c>
      <c r="AU309" s="224" t="s">
        <v>89</v>
      </c>
      <c r="AV309" s="13" t="s">
        <v>89</v>
      </c>
      <c r="AW309" s="13" t="s">
        <v>34</v>
      </c>
      <c r="AX309" s="13" t="s">
        <v>80</v>
      </c>
      <c r="AY309" s="224" t="s">
        <v>144</v>
      </c>
    </row>
    <row r="310" spans="2:51" s="14" customFormat="1" ht="10.2">
      <c r="B310" s="225"/>
      <c r="C310" s="226"/>
      <c r="D310" s="198" t="s">
        <v>225</v>
      </c>
      <c r="E310" s="227" t="s">
        <v>1</v>
      </c>
      <c r="F310" s="228" t="s">
        <v>227</v>
      </c>
      <c r="G310" s="226"/>
      <c r="H310" s="229">
        <v>166.73999999999998</v>
      </c>
      <c r="I310" s="230"/>
      <c r="J310" s="226"/>
      <c r="K310" s="226"/>
      <c r="L310" s="231"/>
      <c r="M310" s="232"/>
      <c r="N310" s="233"/>
      <c r="O310" s="233"/>
      <c r="P310" s="233"/>
      <c r="Q310" s="233"/>
      <c r="R310" s="233"/>
      <c r="S310" s="233"/>
      <c r="T310" s="234"/>
      <c r="AT310" s="235" t="s">
        <v>225</v>
      </c>
      <c r="AU310" s="235" t="s">
        <v>89</v>
      </c>
      <c r="AV310" s="14" t="s">
        <v>143</v>
      </c>
      <c r="AW310" s="14" t="s">
        <v>34</v>
      </c>
      <c r="AX310" s="14" t="s">
        <v>87</v>
      </c>
      <c r="AY310" s="235" t="s">
        <v>144</v>
      </c>
    </row>
    <row r="311" spans="1:65" s="2" customFormat="1" ht="37.8" customHeight="1">
      <c r="A311" s="35"/>
      <c r="B311" s="36"/>
      <c r="C311" s="185" t="s">
        <v>463</v>
      </c>
      <c r="D311" s="185" t="s">
        <v>145</v>
      </c>
      <c r="E311" s="186" t="s">
        <v>526</v>
      </c>
      <c r="F311" s="187" t="s">
        <v>527</v>
      </c>
      <c r="G311" s="188" t="s">
        <v>298</v>
      </c>
      <c r="H311" s="189">
        <v>64</v>
      </c>
      <c r="I311" s="190"/>
      <c r="J311" s="191">
        <f>ROUND(I311*H311,2)</f>
        <v>0</v>
      </c>
      <c r="K311" s="187" t="s">
        <v>149</v>
      </c>
      <c r="L311" s="40"/>
      <c r="M311" s="192" t="s">
        <v>1</v>
      </c>
      <c r="N311" s="193" t="s">
        <v>45</v>
      </c>
      <c r="O311" s="72"/>
      <c r="P311" s="194">
        <f>O311*H311</f>
        <v>0</v>
      </c>
      <c r="Q311" s="194">
        <v>0</v>
      </c>
      <c r="R311" s="194">
        <f>Q311*H311</f>
        <v>0</v>
      </c>
      <c r="S311" s="194">
        <v>0</v>
      </c>
      <c r="T311" s="195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96" t="s">
        <v>143</v>
      </c>
      <c r="AT311" s="196" t="s">
        <v>145</v>
      </c>
      <c r="AU311" s="196" t="s">
        <v>89</v>
      </c>
      <c r="AY311" s="18" t="s">
        <v>144</v>
      </c>
      <c r="BE311" s="197">
        <f>IF(N311="základní",J311,0)</f>
        <v>0</v>
      </c>
      <c r="BF311" s="197">
        <f>IF(N311="snížená",J311,0)</f>
        <v>0</v>
      </c>
      <c r="BG311" s="197">
        <f>IF(N311="zákl. přenesená",J311,0)</f>
        <v>0</v>
      </c>
      <c r="BH311" s="197">
        <f>IF(N311="sníž. přenesená",J311,0)</f>
        <v>0</v>
      </c>
      <c r="BI311" s="197">
        <f>IF(N311="nulová",J311,0)</f>
        <v>0</v>
      </c>
      <c r="BJ311" s="18" t="s">
        <v>87</v>
      </c>
      <c r="BK311" s="197">
        <f>ROUND(I311*H311,2)</f>
        <v>0</v>
      </c>
      <c r="BL311" s="18" t="s">
        <v>143</v>
      </c>
      <c r="BM311" s="196" t="s">
        <v>528</v>
      </c>
    </row>
    <row r="312" spans="2:51" s="13" customFormat="1" ht="20.4">
      <c r="B312" s="214"/>
      <c r="C312" s="215"/>
      <c r="D312" s="198" t="s">
        <v>225</v>
      </c>
      <c r="E312" s="216" t="s">
        <v>1</v>
      </c>
      <c r="F312" s="217" t="s">
        <v>779</v>
      </c>
      <c r="G312" s="215"/>
      <c r="H312" s="218">
        <v>1.658</v>
      </c>
      <c r="I312" s="219"/>
      <c r="J312" s="215"/>
      <c r="K312" s="215"/>
      <c r="L312" s="220"/>
      <c r="M312" s="221"/>
      <c r="N312" s="222"/>
      <c r="O312" s="222"/>
      <c r="P312" s="222"/>
      <c r="Q312" s="222"/>
      <c r="R312" s="222"/>
      <c r="S312" s="222"/>
      <c r="T312" s="223"/>
      <c r="AT312" s="224" t="s">
        <v>225</v>
      </c>
      <c r="AU312" s="224" t="s">
        <v>89</v>
      </c>
      <c r="AV312" s="13" t="s">
        <v>89</v>
      </c>
      <c r="AW312" s="13" t="s">
        <v>34</v>
      </c>
      <c r="AX312" s="13" t="s">
        <v>80</v>
      </c>
      <c r="AY312" s="224" t="s">
        <v>144</v>
      </c>
    </row>
    <row r="313" spans="2:51" s="13" customFormat="1" ht="20.4">
      <c r="B313" s="214"/>
      <c r="C313" s="215"/>
      <c r="D313" s="198" t="s">
        <v>225</v>
      </c>
      <c r="E313" s="216" t="s">
        <v>1</v>
      </c>
      <c r="F313" s="217" t="s">
        <v>780</v>
      </c>
      <c r="G313" s="215"/>
      <c r="H313" s="218">
        <v>3.315</v>
      </c>
      <c r="I313" s="219"/>
      <c r="J313" s="215"/>
      <c r="K313" s="215"/>
      <c r="L313" s="220"/>
      <c r="M313" s="221"/>
      <c r="N313" s="222"/>
      <c r="O313" s="222"/>
      <c r="P313" s="222"/>
      <c r="Q313" s="222"/>
      <c r="R313" s="222"/>
      <c r="S313" s="222"/>
      <c r="T313" s="223"/>
      <c r="AT313" s="224" t="s">
        <v>225</v>
      </c>
      <c r="AU313" s="224" t="s">
        <v>89</v>
      </c>
      <c r="AV313" s="13" t="s">
        <v>89</v>
      </c>
      <c r="AW313" s="13" t="s">
        <v>34</v>
      </c>
      <c r="AX313" s="13" t="s">
        <v>80</v>
      </c>
      <c r="AY313" s="224" t="s">
        <v>144</v>
      </c>
    </row>
    <row r="314" spans="2:51" s="13" customFormat="1" ht="10.2">
      <c r="B314" s="214"/>
      <c r="C314" s="215"/>
      <c r="D314" s="198" t="s">
        <v>225</v>
      </c>
      <c r="E314" s="216" t="s">
        <v>1</v>
      </c>
      <c r="F314" s="217" t="s">
        <v>781</v>
      </c>
      <c r="G314" s="215"/>
      <c r="H314" s="218">
        <v>11.07</v>
      </c>
      <c r="I314" s="219"/>
      <c r="J314" s="215"/>
      <c r="K314" s="215"/>
      <c r="L314" s="220"/>
      <c r="M314" s="221"/>
      <c r="N314" s="222"/>
      <c r="O314" s="222"/>
      <c r="P314" s="222"/>
      <c r="Q314" s="222"/>
      <c r="R314" s="222"/>
      <c r="S314" s="222"/>
      <c r="T314" s="223"/>
      <c r="AT314" s="224" t="s">
        <v>225</v>
      </c>
      <c r="AU314" s="224" t="s">
        <v>89</v>
      </c>
      <c r="AV314" s="13" t="s">
        <v>89</v>
      </c>
      <c r="AW314" s="13" t="s">
        <v>34</v>
      </c>
      <c r="AX314" s="13" t="s">
        <v>80</v>
      </c>
      <c r="AY314" s="224" t="s">
        <v>144</v>
      </c>
    </row>
    <row r="315" spans="2:51" s="13" customFormat="1" ht="10.2">
      <c r="B315" s="214"/>
      <c r="C315" s="215"/>
      <c r="D315" s="198" t="s">
        <v>225</v>
      </c>
      <c r="E315" s="216" t="s">
        <v>1</v>
      </c>
      <c r="F315" s="217" t="s">
        <v>782</v>
      </c>
      <c r="G315" s="215"/>
      <c r="H315" s="218">
        <v>0.84</v>
      </c>
      <c r="I315" s="219"/>
      <c r="J315" s="215"/>
      <c r="K315" s="215"/>
      <c r="L315" s="220"/>
      <c r="M315" s="221"/>
      <c r="N315" s="222"/>
      <c r="O315" s="222"/>
      <c r="P315" s="222"/>
      <c r="Q315" s="222"/>
      <c r="R315" s="222"/>
      <c r="S315" s="222"/>
      <c r="T315" s="223"/>
      <c r="AT315" s="224" t="s">
        <v>225</v>
      </c>
      <c r="AU315" s="224" t="s">
        <v>89</v>
      </c>
      <c r="AV315" s="13" t="s">
        <v>89</v>
      </c>
      <c r="AW315" s="13" t="s">
        <v>34</v>
      </c>
      <c r="AX315" s="13" t="s">
        <v>80</v>
      </c>
      <c r="AY315" s="224" t="s">
        <v>144</v>
      </c>
    </row>
    <row r="316" spans="2:51" s="13" customFormat="1" ht="20.4">
      <c r="B316" s="214"/>
      <c r="C316" s="215"/>
      <c r="D316" s="198" t="s">
        <v>225</v>
      </c>
      <c r="E316" s="216" t="s">
        <v>1</v>
      </c>
      <c r="F316" s="217" t="s">
        <v>783</v>
      </c>
      <c r="G316" s="215"/>
      <c r="H316" s="218">
        <v>0.45</v>
      </c>
      <c r="I316" s="219"/>
      <c r="J316" s="215"/>
      <c r="K316" s="215"/>
      <c r="L316" s="220"/>
      <c r="M316" s="221"/>
      <c r="N316" s="222"/>
      <c r="O316" s="222"/>
      <c r="P316" s="222"/>
      <c r="Q316" s="222"/>
      <c r="R316" s="222"/>
      <c r="S316" s="222"/>
      <c r="T316" s="223"/>
      <c r="AT316" s="224" t="s">
        <v>225</v>
      </c>
      <c r="AU316" s="224" t="s">
        <v>89</v>
      </c>
      <c r="AV316" s="13" t="s">
        <v>89</v>
      </c>
      <c r="AW316" s="13" t="s">
        <v>34</v>
      </c>
      <c r="AX316" s="13" t="s">
        <v>80</v>
      </c>
      <c r="AY316" s="224" t="s">
        <v>144</v>
      </c>
    </row>
    <row r="317" spans="2:51" s="13" customFormat="1" ht="20.4">
      <c r="B317" s="214"/>
      <c r="C317" s="215"/>
      <c r="D317" s="198" t="s">
        <v>225</v>
      </c>
      <c r="E317" s="216" t="s">
        <v>1</v>
      </c>
      <c r="F317" s="217" t="s">
        <v>784</v>
      </c>
      <c r="G317" s="215"/>
      <c r="H317" s="218">
        <v>46.667</v>
      </c>
      <c r="I317" s="219"/>
      <c r="J317" s="215"/>
      <c r="K317" s="215"/>
      <c r="L317" s="220"/>
      <c r="M317" s="221"/>
      <c r="N317" s="222"/>
      <c r="O317" s="222"/>
      <c r="P317" s="222"/>
      <c r="Q317" s="222"/>
      <c r="R317" s="222"/>
      <c r="S317" s="222"/>
      <c r="T317" s="223"/>
      <c r="AT317" s="224" t="s">
        <v>225</v>
      </c>
      <c r="AU317" s="224" t="s">
        <v>89</v>
      </c>
      <c r="AV317" s="13" t="s">
        <v>89</v>
      </c>
      <c r="AW317" s="13" t="s">
        <v>34</v>
      </c>
      <c r="AX317" s="13" t="s">
        <v>80</v>
      </c>
      <c r="AY317" s="224" t="s">
        <v>144</v>
      </c>
    </row>
    <row r="318" spans="2:51" s="14" customFormat="1" ht="10.2">
      <c r="B318" s="225"/>
      <c r="C318" s="226"/>
      <c r="D318" s="198" t="s">
        <v>225</v>
      </c>
      <c r="E318" s="227" t="s">
        <v>1</v>
      </c>
      <c r="F318" s="228" t="s">
        <v>227</v>
      </c>
      <c r="G318" s="226"/>
      <c r="H318" s="229">
        <v>64</v>
      </c>
      <c r="I318" s="230"/>
      <c r="J318" s="226"/>
      <c r="K318" s="226"/>
      <c r="L318" s="231"/>
      <c r="M318" s="232"/>
      <c r="N318" s="233"/>
      <c r="O318" s="233"/>
      <c r="P318" s="233"/>
      <c r="Q318" s="233"/>
      <c r="R318" s="233"/>
      <c r="S318" s="233"/>
      <c r="T318" s="234"/>
      <c r="AT318" s="235" t="s">
        <v>225</v>
      </c>
      <c r="AU318" s="235" t="s">
        <v>89</v>
      </c>
      <c r="AV318" s="14" t="s">
        <v>143</v>
      </c>
      <c r="AW318" s="14" t="s">
        <v>34</v>
      </c>
      <c r="AX318" s="14" t="s">
        <v>87</v>
      </c>
      <c r="AY318" s="235" t="s">
        <v>144</v>
      </c>
    </row>
    <row r="319" spans="1:65" s="2" customFormat="1" ht="44.25" customHeight="1">
      <c r="A319" s="35"/>
      <c r="B319" s="36"/>
      <c r="C319" s="185" t="s">
        <v>470</v>
      </c>
      <c r="D319" s="185" t="s">
        <v>145</v>
      </c>
      <c r="E319" s="186" t="s">
        <v>536</v>
      </c>
      <c r="F319" s="187" t="s">
        <v>537</v>
      </c>
      <c r="G319" s="188" t="s">
        <v>298</v>
      </c>
      <c r="H319" s="189">
        <v>3.77</v>
      </c>
      <c r="I319" s="190"/>
      <c r="J319" s="191">
        <f>ROUND(I319*H319,2)</f>
        <v>0</v>
      </c>
      <c r="K319" s="187" t="s">
        <v>149</v>
      </c>
      <c r="L319" s="40"/>
      <c r="M319" s="192" t="s">
        <v>1</v>
      </c>
      <c r="N319" s="193" t="s">
        <v>45</v>
      </c>
      <c r="O319" s="72"/>
      <c r="P319" s="194">
        <f>O319*H319</f>
        <v>0</v>
      </c>
      <c r="Q319" s="194">
        <v>0</v>
      </c>
      <c r="R319" s="194">
        <f>Q319*H319</f>
        <v>0</v>
      </c>
      <c r="S319" s="194">
        <v>0</v>
      </c>
      <c r="T319" s="195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96" t="s">
        <v>143</v>
      </c>
      <c r="AT319" s="196" t="s">
        <v>145</v>
      </c>
      <c r="AU319" s="196" t="s">
        <v>89</v>
      </c>
      <c r="AY319" s="18" t="s">
        <v>144</v>
      </c>
      <c r="BE319" s="197">
        <f>IF(N319="základní",J319,0)</f>
        <v>0</v>
      </c>
      <c r="BF319" s="197">
        <f>IF(N319="snížená",J319,0)</f>
        <v>0</v>
      </c>
      <c r="BG319" s="197">
        <f>IF(N319="zákl. přenesená",J319,0)</f>
        <v>0</v>
      </c>
      <c r="BH319" s="197">
        <f>IF(N319="sníž. přenesená",J319,0)</f>
        <v>0</v>
      </c>
      <c r="BI319" s="197">
        <f>IF(N319="nulová",J319,0)</f>
        <v>0</v>
      </c>
      <c r="BJ319" s="18" t="s">
        <v>87</v>
      </c>
      <c r="BK319" s="197">
        <f>ROUND(I319*H319,2)</f>
        <v>0</v>
      </c>
      <c r="BL319" s="18" t="s">
        <v>143</v>
      </c>
      <c r="BM319" s="196" t="s">
        <v>538</v>
      </c>
    </row>
    <row r="320" spans="2:51" s="13" customFormat="1" ht="20.4">
      <c r="B320" s="214"/>
      <c r="C320" s="215"/>
      <c r="D320" s="198" t="s">
        <v>225</v>
      </c>
      <c r="E320" s="216" t="s">
        <v>1</v>
      </c>
      <c r="F320" s="217" t="s">
        <v>785</v>
      </c>
      <c r="G320" s="215"/>
      <c r="H320" s="218">
        <v>3.77</v>
      </c>
      <c r="I320" s="219"/>
      <c r="J320" s="215"/>
      <c r="K320" s="215"/>
      <c r="L320" s="220"/>
      <c r="M320" s="221"/>
      <c r="N320" s="222"/>
      <c r="O320" s="222"/>
      <c r="P320" s="222"/>
      <c r="Q320" s="222"/>
      <c r="R320" s="222"/>
      <c r="S320" s="222"/>
      <c r="T320" s="223"/>
      <c r="AT320" s="224" t="s">
        <v>225</v>
      </c>
      <c r="AU320" s="224" t="s">
        <v>89</v>
      </c>
      <c r="AV320" s="13" t="s">
        <v>89</v>
      </c>
      <c r="AW320" s="13" t="s">
        <v>34</v>
      </c>
      <c r="AX320" s="13" t="s">
        <v>80</v>
      </c>
      <c r="AY320" s="224" t="s">
        <v>144</v>
      </c>
    </row>
    <row r="321" spans="2:51" s="14" customFormat="1" ht="10.2">
      <c r="B321" s="225"/>
      <c r="C321" s="226"/>
      <c r="D321" s="198" t="s">
        <v>225</v>
      </c>
      <c r="E321" s="227" t="s">
        <v>1</v>
      </c>
      <c r="F321" s="228" t="s">
        <v>227</v>
      </c>
      <c r="G321" s="226"/>
      <c r="H321" s="229">
        <v>3.77</v>
      </c>
      <c r="I321" s="230"/>
      <c r="J321" s="226"/>
      <c r="K321" s="226"/>
      <c r="L321" s="231"/>
      <c r="M321" s="232"/>
      <c r="N321" s="233"/>
      <c r="O321" s="233"/>
      <c r="P321" s="233"/>
      <c r="Q321" s="233"/>
      <c r="R321" s="233"/>
      <c r="S321" s="233"/>
      <c r="T321" s="234"/>
      <c r="AT321" s="235" t="s">
        <v>225</v>
      </c>
      <c r="AU321" s="235" t="s">
        <v>89</v>
      </c>
      <c r="AV321" s="14" t="s">
        <v>143</v>
      </c>
      <c r="AW321" s="14" t="s">
        <v>34</v>
      </c>
      <c r="AX321" s="14" t="s">
        <v>87</v>
      </c>
      <c r="AY321" s="235" t="s">
        <v>144</v>
      </c>
    </row>
    <row r="322" spans="1:65" s="2" customFormat="1" ht="44.25" customHeight="1">
      <c r="A322" s="35"/>
      <c r="B322" s="36"/>
      <c r="C322" s="185" t="s">
        <v>475</v>
      </c>
      <c r="D322" s="185" t="s">
        <v>145</v>
      </c>
      <c r="E322" s="186" t="s">
        <v>541</v>
      </c>
      <c r="F322" s="187" t="s">
        <v>542</v>
      </c>
      <c r="G322" s="188" t="s">
        <v>298</v>
      </c>
      <c r="H322" s="189">
        <v>65.328</v>
      </c>
      <c r="I322" s="190"/>
      <c r="J322" s="191">
        <f>ROUND(I322*H322,2)</f>
        <v>0</v>
      </c>
      <c r="K322" s="187" t="s">
        <v>149</v>
      </c>
      <c r="L322" s="40"/>
      <c r="M322" s="192" t="s">
        <v>1</v>
      </c>
      <c r="N322" s="193" t="s">
        <v>45</v>
      </c>
      <c r="O322" s="72"/>
      <c r="P322" s="194">
        <f>O322*H322</f>
        <v>0</v>
      </c>
      <c r="Q322" s="194">
        <v>0</v>
      </c>
      <c r="R322" s="194">
        <f>Q322*H322</f>
        <v>0</v>
      </c>
      <c r="S322" s="194">
        <v>0</v>
      </c>
      <c r="T322" s="195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196" t="s">
        <v>143</v>
      </c>
      <c r="AT322" s="196" t="s">
        <v>145</v>
      </c>
      <c r="AU322" s="196" t="s">
        <v>89</v>
      </c>
      <c r="AY322" s="18" t="s">
        <v>144</v>
      </c>
      <c r="BE322" s="197">
        <f>IF(N322="základní",J322,0)</f>
        <v>0</v>
      </c>
      <c r="BF322" s="197">
        <f>IF(N322="snížená",J322,0)</f>
        <v>0</v>
      </c>
      <c r="BG322" s="197">
        <f>IF(N322="zákl. přenesená",J322,0)</f>
        <v>0</v>
      </c>
      <c r="BH322" s="197">
        <f>IF(N322="sníž. přenesená",J322,0)</f>
        <v>0</v>
      </c>
      <c r="BI322" s="197">
        <f>IF(N322="nulová",J322,0)</f>
        <v>0</v>
      </c>
      <c r="BJ322" s="18" t="s">
        <v>87</v>
      </c>
      <c r="BK322" s="197">
        <f>ROUND(I322*H322,2)</f>
        <v>0</v>
      </c>
      <c r="BL322" s="18" t="s">
        <v>143</v>
      </c>
      <c r="BM322" s="196" t="s">
        <v>543</v>
      </c>
    </row>
    <row r="323" spans="2:51" s="13" customFormat="1" ht="20.4">
      <c r="B323" s="214"/>
      <c r="C323" s="215"/>
      <c r="D323" s="198" t="s">
        <v>225</v>
      </c>
      <c r="E323" s="216" t="s">
        <v>1</v>
      </c>
      <c r="F323" s="217" t="s">
        <v>786</v>
      </c>
      <c r="G323" s="215"/>
      <c r="H323" s="218">
        <v>10.976</v>
      </c>
      <c r="I323" s="219"/>
      <c r="J323" s="215"/>
      <c r="K323" s="215"/>
      <c r="L323" s="220"/>
      <c r="M323" s="221"/>
      <c r="N323" s="222"/>
      <c r="O323" s="222"/>
      <c r="P323" s="222"/>
      <c r="Q323" s="222"/>
      <c r="R323" s="222"/>
      <c r="S323" s="222"/>
      <c r="T323" s="223"/>
      <c r="AT323" s="224" t="s">
        <v>225</v>
      </c>
      <c r="AU323" s="224" t="s">
        <v>89</v>
      </c>
      <c r="AV323" s="13" t="s">
        <v>89</v>
      </c>
      <c r="AW323" s="13" t="s">
        <v>34</v>
      </c>
      <c r="AX323" s="13" t="s">
        <v>80</v>
      </c>
      <c r="AY323" s="224" t="s">
        <v>144</v>
      </c>
    </row>
    <row r="324" spans="2:51" s="13" customFormat="1" ht="20.4">
      <c r="B324" s="214"/>
      <c r="C324" s="215"/>
      <c r="D324" s="198" t="s">
        <v>225</v>
      </c>
      <c r="E324" s="216" t="s">
        <v>1</v>
      </c>
      <c r="F324" s="217" t="s">
        <v>787</v>
      </c>
      <c r="G324" s="215"/>
      <c r="H324" s="218">
        <v>54.352</v>
      </c>
      <c r="I324" s="219"/>
      <c r="J324" s="215"/>
      <c r="K324" s="215"/>
      <c r="L324" s="220"/>
      <c r="M324" s="221"/>
      <c r="N324" s="222"/>
      <c r="O324" s="222"/>
      <c r="P324" s="222"/>
      <c r="Q324" s="222"/>
      <c r="R324" s="222"/>
      <c r="S324" s="222"/>
      <c r="T324" s="223"/>
      <c r="AT324" s="224" t="s">
        <v>225</v>
      </c>
      <c r="AU324" s="224" t="s">
        <v>89</v>
      </c>
      <c r="AV324" s="13" t="s">
        <v>89</v>
      </c>
      <c r="AW324" s="13" t="s">
        <v>34</v>
      </c>
      <c r="AX324" s="13" t="s">
        <v>80</v>
      </c>
      <c r="AY324" s="224" t="s">
        <v>144</v>
      </c>
    </row>
    <row r="325" spans="2:51" s="14" customFormat="1" ht="10.2">
      <c r="B325" s="225"/>
      <c r="C325" s="226"/>
      <c r="D325" s="198" t="s">
        <v>225</v>
      </c>
      <c r="E325" s="227" t="s">
        <v>1</v>
      </c>
      <c r="F325" s="228" t="s">
        <v>227</v>
      </c>
      <c r="G325" s="226"/>
      <c r="H325" s="229">
        <v>65.328</v>
      </c>
      <c r="I325" s="230"/>
      <c r="J325" s="226"/>
      <c r="K325" s="226"/>
      <c r="L325" s="231"/>
      <c r="M325" s="232"/>
      <c r="N325" s="233"/>
      <c r="O325" s="233"/>
      <c r="P325" s="233"/>
      <c r="Q325" s="233"/>
      <c r="R325" s="233"/>
      <c r="S325" s="233"/>
      <c r="T325" s="234"/>
      <c r="AT325" s="235" t="s">
        <v>225</v>
      </c>
      <c r="AU325" s="235" t="s">
        <v>89</v>
      </c>
      <c r="AV325" s="14" t="s">
        <v>143</v>
      </c>
      <c r="AW325" s="14" t="s">
        <v>34</v>
      </c>
      <c r="AX325" s="14" t="s">
        <v>87</v>
      </c>
      <c r="AY325" s="235" t="s">
        <v>144</v>
      </c>
    </row>
    <row r="326" spans="2:63" s="11" customFormat="1" ht="22.8" customHeight="1">
      <c r="B326" s="171"/>
      <c r="C326" s="172"/>
      <c r="D326" s="173" t="s">
        <v>79</v>
      </c>
      <c r="E326" s="212" t="s">
        <v>547</v>
      </c>
      <c r="F326" s="212" t="s">
        <v>548</v>
      </c>
      <c r="G326" s="172"/>
      <c r="H326" s="172"/>
      <c r="I326" s="175"/>
      <c r="J326" s="213">
        <f>BK326</f>
        <v>0</v>
      </c>
      <c r="K326" s="172"/>
      <c r="L326" s="177"/>
      <c r="M326" s="178"/>
      <c r="N326" s="179"/>
      <c r="O326" s="179"/>
      <c r="P326" s="180">
        <f>P327</f>
        <v>0</v>
      </c>
      <c r="Q326" s="179"/>
      <c r="R326" s="180">
        <f>R327</f>
        <v>0</v>
      </c>
      <c r="S326" s="179"/>
      <c r="T326" s="181">
        <f>T327</f>
        <v>0</v>
      </c>
      <c r="AR326" s="182" t="s">
        <v>87</v>
      </c>
      <c r="AT326" s="183" t="s">
        <v>79</v>
      </c>
      <c r="AU326" s="183" t="s">
        <v>87</v>
      </c>
      <c r="AY326" s="182" t="s">
        <v>144</v>
      </c>
      <c r="BK326" s="184">
        <f>BK327</f>
        <v>0</v>
      </c>
    </row>
    <row r="327" spans="1:65" s="2" customFormat="1" ht="24.15" customHeight="1">
      <c r="A327" s="35"/>
      <c r="B327" s="36"/>
      <c r="C327" s="185" t="s">
        <v>481</v>
      </c>
      <c r="D327" s="185" t="s">
        <v>145</v>
      </c>
      <c r="E327" s="186" t="s">
        <v>550</v>
      </c>
      <c r="F327" s="187" t="s">
        <v>551</v>
      </c>
      <c r="G327" s="188" t="s">
        <v>298</v>
      </c>
      <c r="H327" s="189">
        <v>195.629</v>
      </c>
      <c r="I327" s="190"/>
      <c r="J327" s="191">
        <f>ROUND(I327*H327,2)</f>
        <v>0</v>
      </c>
      <c r="K327" s="187" t="s">
        <v>149</v>
      </c>
      <c r="L327" s="40"/>
      <c r="M327" s="267" t="s">
        <v>1</v>
      </c>
      <c r="N327" s="268" t="s">
        <v>45</v>
      </c>
      <c r="O327" s="205"/>
      <c r="P327" s="269">
        <f>O327*H327</f>
        <v>0</v>
      </c>
      <c r="Q327" s="269">
        <v>0</v>
      </c>
      <c r="R327" s="269">
        <f>Q327*H327</f>
        <v>0</v>
      </c>
      <c r="S327" s="269">
        <v>0</v>
      </c>
      <c r="T327" s="270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96" t="s">
        <v>143</v>
      </c>
      <c r="AT327" s="196" t="s">
        <v>145</v>
      </c>
      <c r="AU327" s="196" t="s">
        <v>89</v>
      </c>
      <c r="AY327" s="18" t="s">
        <v>144</v>
      </c>
      <c r="BE327" s="197">
        <f>IF(N327="základní",J327,0)</f>
        <v>0</v>
      </c>
      <c r="BF327" s="197">
        <f>IF(N327="snížená",J327,0)</f>
        <v>0</v>
      </c>
      <c r="BG327" s="197">
        <f>IF(N327="zákl. přenesená",J327,0)</f>
        <v>0</v>
      </c>
      <c r="BH327" s="197">
        <f>IF(N327="sníž. přenesená",J327,0)</f>
        <v>0</v>
      </c>
      <c r="BI327" s="197">
        <f>IF(N327="nulová",J327,0)</f>
        <v>0</v>
      </c>
      <c r="BJ327" s="18" t="s">
        <v>87</v>
      </c>
      <c r="BK327" s="197">
        <f>ROUND(I327*H327,2)</f>
        <v>0</v>
      </c>
      <c r="BL327" s="18" t="s">
        <v>143</v>
      </c>
      <c r="BM327" s="196" t="s">
        <v>552</v>
      </c>
    </row>
    <row r="328" spans="1:31" s="2" customFormat="1" ht="6.9" customHeight="1">
      <c r="A328" s="35"/>
      <c r="B328" s="55"/>
      <c r="C328" s="56"/>
      <c r="D328" s="56"/>
      <c r="E328" s="56"/>
      <c r="F328" s="56"/>
      <c r="G328" s="56"/>
      <c r="H328" s="56"/>
      <c r="I328" s="56"/>
      <c r="J328" s="56"/>
      <c r="K328" s="56"/>
      <c r="L328" s="40"/>
      <c r="M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</row>
  </sheetData>
  <sheetProtection algorithmName="SHA-512" hashValue="p8EWahhKtVdbMXI0K7w4V83ViA+E99/GcK1BBS9NIVMBHBQjNHKqA5G+15m12c/MmGqS9mcsGCiKZ8/2wAvoUQ==" saltValue="9E6enK1jsIVyRL0IeCkVsDT/CWenFyblxaoOD5XOlXVUeA88aIWcXWNhC/XuFeBa6DS1FVRRE0B/CBPQfTpf6g==" spinCount="100000" sheet="1" objects="1" scenarios="1" formatColumns="0" formatRows="0" autoFilter="0"/>
  <autoFilter ref="C125:K327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113</v>
      </c>
    </row>
    <row r="3" spans="2:46" s="1" customFormat="1" ht="6.9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" customHeight="1">
      <c r="B4" s="21"/>
      <c r="D4" s="118" t="s">
        <v>116</v>
      </c>
      <c r="L4" s="21"/>
      <c r="M4" s="119" t="s">
        <v>10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16" t="str">
        <f>'Rekapitulace stavby'!K6</f>
        <v>Společný pás pro cyklisty a chodce na ul. Záhumení a chodníky na ul. Krásenská</v>
      </c>
      <c r="F7" s="317"/>
      <c r="G7" s="317"/>
      <c r="H7" s="317"/>
      <c r="L7" s="21"/>
    </row>
    <row r="8" spans="2:12" s="1" customFormat="1" ht="12" customHeight="1">
      <c r="B8" s="21"/>
      <c r="D8" s="120" t="s">
        <v>117</v>
      </c>
      <c r="L8" s="21"/>
    </row>
    <row r="9" spans="1:31" s="2" customFormat="1" ht="16.5" customHeight="1">
      <c r="A9" s="35"/>
      <c r="B9" s="40"/>
      <c r="C9" s="35"/>
      <c r="D9" s="35"/>
      <c r="E9" s="316" t="s">
        <v>684</v>
      </c>
      <c r="F9" s="318"/>
      <c r="G9" s="318"/>
      <c r="H9" s="31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119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19" t="s">
        <v>788</v>
      </c>
      <c r="F11" s="318"/>
      <c r="G11" s="318"/>
      <c r="H11" s="318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.2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25. 1. 2022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26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27</v>
      </c>
      <c r="F17" s="35"/>
      <c r="G17" s="35"/>
      <c r="H17" s="35"/>
      <c r="I17" s="120" t="s">
        <v>28</v>
      </c>
      <c r="J17" s="111" t="s">
        <v>29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30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0" t="str">
        <f>'Rekapitulace stavby'!E14</f>
        <v>Vyplň údaj</v>
      </c>
      <c r="F20" s="321"/>
      <c r="G20" s="321"/>
      <c r="H20" s="321"/>
      <c r="I20" s="120" t="s">
        <v>28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32</v>
      </c>
      <c r="E22" s="35"/>
      <c r="F22" s="35"/>
      <c r="G22" s="35"/>
      <c r="H22" s="35"/>
      <c r="I22" s="120" t="s">
        <v>25</v>
      </c>
      <c r="J22" s="111" t="s">
        <v>33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35</v>
      </c>
      <c r="F23" s="35"/>
      <c r="G23" s="35"/>
      <c r="H23" s="35"/>
      <c r="I23" s="120" t="s">
        <v>28</v>
      </c>
      <c r="J23" s="111" t="s">
        <v>36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37</v>
      </c>
      <c r="E25" s="35"/>
      <c r="F25" s="35"/>
      <c r="G25" s="35"/>
      <c r="H25" s="35"/>
      <c r="I25" s="120" t="s">
        <v>25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28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39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2" t="s">
        <v>1</v>
      </c>
      <c r="F29" s="322"/>
      <c r="G29" s="322"/>
      <c r="H29" s="322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40</v>
      </c>
      <c r="E32" s="35"/>
      <c r="F32" s="35"/>
      <c r="G32" s="35"/>
      <c r="H32" s="35"/>
      <c r="I32" s="35"/>
      <c r="J32" s="127">
        <f>ROUND(J126,2)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35"/>
      <c r="F34" s="128" t="s">
        <v>42</v>
      </c>
      <c r="G34" s="35"/>
      <c r="H34" s="35"/>
      <c r="I34" s="128" t="s">
        <v>41</v>
      </c>
      <c r="J34" s="128" t="s">
        <v>43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0"/>
      <c r="C35" s="35"/>
      <c r="D35" s="129" t="s">
        <v>44</v>
      </c>
      <c r="E35" s="120" t="s">
        <v>45</v>
      </c>
      <c r="F35" s="130">
        <f>ROUND((SUM(BE126:BE274)),2)</f>
        <v>0</v>
      </c>
      <c r="G35" s="35"/>
      <c r="H35" s="35"/>
      <c r="I35" s="131">
        <v>0.21</v>
      </c>
      <c r="J35" s="130">
        <f>ROUND(((SUM(BE126:BE274))*I35),2)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0"/>
      <c r="C36" s="35"/>
      <c r="D36" s="35"/>
      <c r="E36" s="120" t="s">
        <v>46</v>
      </c>
      <c r="F36" s="130">
        <f>ROUND((SUM(BF126:BF274)),2)</f>
        <v>0</v>
      </c>
      <c r="G36" s="35"/>
      <c r="H36" s="35"/>
      <c r="I36" s="131">
        <v>0.15</v>
      </c>
      <c r="J36" s="130">
        <f>ROUND(((SUM(BF126:BF274))*I36),2)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20" t="s">
        <v>47</v>
      </c>
      <c r="F37" s="130">
        <f>ROUND((SUM(BG126:BG274)),2)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0"/>
      <c r="C38" s="35"/>
      <c r="D38" s="35"/>
      <c r="E38" s="120" t="s">
        <v>48</v>
      </c>
      <c r="F38" s="130">
        <f>ROUND((SUM(BH126:BH274)),2)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0"/>
      <c r="C39" s="35"/>
      <c r="D39" s="35"/>
      <c r="E39" s="120" t="s">
        <v>49</v>
      </c>
      <c r="F39" s="130">
        <f>ROUND((SUM(BI126:BI274)),2)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50</v>
      </c>
      <c r="E41" s="134"/>
      <c r="F41" s="134"/>
      <c r="G41" s="135" t="s">
        <v>51</v>
      </c>
      <c r="H41" s="136" t="s">
        <v>52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2"/>
      <c r="D50" s="139" t="s">
        <v>53</v>
      </c>
      <c r="E50" s="140"/>
      <c r="F50" s="140"/>
      <c r="G50" s="139" t="s">
        <v>54</v>
      </c>
      <c r="H50" s="140"/>
      <c r="I50" s="140"/>
      <c r="J50" s="140"/>
      <c r="K50" s="140"/>
      <c r="L50" s="52"/>
    </row>
    <row r="51" spans="2:12" ht="10.2">
      <c r="B51" s="21"/>
      <c r="L51" s="21"/>
    </row>
    <row r="52" spans="2:12" ht="10.2">
      <c r="B52" s="21"/>
      <c r="L52" s="21"/>
    </row>
    <row r="53" spans="2:12" ht="10.2">
      <c r="B53" s="21"/>
      <c r="L53" s="21"/>
    </row>
    <row r="54" spans="2:12" ht="10.2">
      <c r="B54" s="21"/>
      <c r="L54" s="21"/>
    </row>
    <row r="55" spans="2:12" ht="10.2">
      <c r="B55" s="21"/>
      <c r="L55" s="21"/>
    </row>
    <row r="56" spans="2:12" ht="10.2">
      <c r="B56" s="21"/>
      <c r="L56" s="21"/>
    </row>
    <row r="57" spans="2:12" ht="10.2">
      <c r="B57" s="21"/>
      <c r="L57" s="21"/>
    </row>
    <row r="58" spans="2:12" ht="10.2">
      <c r="B58" s="21"/>
      <c r="L58" s="21"/>
    </row>
    <row r="59" spans="2:12" ht="10.2">
      <c r="B59" s="21"/>
      <c r="L59" s="21"/>
    </row>
    <row r="60" spans="2:12" ht="10.2">
      <c r="B60" s="21"/>
      <c r="L60" s="21"/>
    </row>
    <row r="61" spans="1:31" s="2" customFormat="1" ht="13.2">
      <c r="A61" s="35"/>
      <c r="B61" s="40"/>
      <c r="C61" s="35"/>
      <c r="D61" s="141" t="s">
        <v>55</v>
      </c>
      <c r="E61" s="142"/>
      <c r="F61" s="143" t="s">
        <v>56</v>
      </c>
      <c r="G61" s="141" t="s">
        <v>55</v>
      </c>
      <c r="H61" s="142"/>
      <c r="I61" s="142"/>
      <c r="J61" s="144" t="s">
        <v>56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0.2">
      <c r="B62" s="21"/>
      <c r="L62" s="21"/>
    </row>
    <row r="63" spans="2:12" ht="10.2">
      <c r="B63" s="21"/>
      <c r="L63" s="21"/>
    </row>
    <row r="64" spans="2:12" ht="10.2">
      <c r="B64" s="21"/>
      <c r="L64" s="21"/>
    </row>
    <row r="65" spans="1:31" s="2" customFormat="1" ht="13.2">
      <c r="A65" s="35"/>
      <c r="B65" s="40"/>
      <c r="C65" s="35"/>
      <c r="D65" s="139" t="s">
        <v>57</v>
      </c>
      <c r="E65" s="145"/>
      <c r="F65" s="145"/>
      <c r="G65" s="139" t="s">
        <v>58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0.2">
      <c r="B66" s="21"/>
      <c r="L66" s="21"/>
    </row>
    <row r="67" spans="2:12" ht="10.2">
      <c r="B67" s="21"/>
      <c r="L67" s="21"/>
    </row>
    <row r="68" spans="2:12" ht="10.2">
      <c r="B68" s="21"/>
      <c r="L68" s="21"/>
    </row>
    <row r="69" spans="2:12" ht="10.2">
      <c r="B69" s="21"/>
      <c r="L69" s="21"/>
    </row>
    <row r="70" spans="2:12" ht="10.2">
      <c r="B70" s="21"/>
      <c r="L70" s="21"/>
    </row>
    <row r="71" spans="2:12" ht="10.2">
      <c r="B71" s="21"/>
      <c r="L71" s="21"/>
    </row>
    <row r="72" spans="2:12" ht="10.2">
      <c r="B72" s="21"/>
      <c r="L72" s="21"/>
    </row>
    <row r="73" spans="2:12" ht="10.2">
      <c r="B73" s="21"/>
      <c r="L73" s="21"/>
    </row>
    <row r="74" spans="2:12" ht="10.2">
      <c r="B74" s="21"/>
      <c r="L74" s="21"/>
    </row>
    <row r="75" spans="2:12" ht="10.2">
      <c r="B75" s="21"/>
      <c r="L75" s="21"/>
    </row>
    <row r="76" spans="1:31" s="2" customFormat="1" ht="13.2">
      <c r="A76" s="35"/>
      <c r="B76" s="40"/>
      <c r="C76" s="35"/>
      <c r="D76" s="141" t="s">
        <v>55</v>
      </c>
      <c r="E76" s="142"/>
      <c r="F76" s="143" t="s">
        <v>56</v>
      </c>
      <c r="G76" s="141" t="s">
        <v>55</v>
      </c>
      <c r="H76" s="142"/>
      <c r="I76" s="142"/>
      <c r="J76" s="144" t="s">
        <v>56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>
      <c r="A82" s="35"/>
      <c r="B82" s="36"/>
      <c r="C82" s="24" t="s">
        <v>121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23" t="str">
        <f>E7</f>
        <v>Společný pás pro cyklisty a chodce na ul. Záhumení a chodníky na ul. Krásenská</v>
      </c>
      <c r="F85" s="324"/>
      <c r="G85" s="324"/>
      <c r="H85" s="324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117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3" t="s">
        <v>684</v>
      </c>
      <c r="F87" s="325"/>
      <c r="G87" s="325"/>
      <c r="H87" s="325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119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6" t="str">
        <f>E11</f>
        <v>SO 102.b - Obnova vozovky</v>
      </c>
      <c r="F89" s="325"/>
      <c r="G89" s="325"/>
      <c r="H89" s="325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Valašské Meziříčí</v>
      </c>
      <c r="G91" s="37"/>
      <c r="H91" s="37"/>
      <c r="I91" s="30" t="s">
        <v>22</v>
      </c>
      <c r="J91" s="67" t="str">
        <f>IF(J14="","",J14)</f>
        <v>25. 1. 2022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30" t="s">
        <v>24</v>
      </c>
      <c r="D93" s="37"/>
      <c r="E93" s="37"/>
      <c r="F93" s="28" t="str">
        <f>E17</f>
        <v>Město Valašské Meziříčí</v>
      </c>
      <c r="G93" s="37"/>
      <c r="H93" s="37"/>
      <c r="I93" s="30" t="s">
        <v>32</v>
      </c>
      <c r="J93" s="33" t="str">
        <f>E23</f>
        <v>via-pds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30" t="s">
        <v>30</v>
      </c>
      <c r="D94" s="37"/>
      <c r="E94" s="37"/>
      <c r="F94" s="28" t="str">
        <f>IF(E20="","",E20)</f>
        <v>Vyplň údaj</v>
      </c>
      <c r="G94" s="37"/>
      <c r="H94" s="37"/>
      <c r="I94" s="30" t="s">
        <v>37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122</v>
      </c>
      <c r="D96" s="151"/>
      <c r="E96" s="151"/>
      <c r="F96" s="151"/>
      <c r="G96" s="151"/>
      <c r="H96" s="151"/>
      <c r="I96" s="151"/>
      <c r="J96" s="152" t="s">
        <v>123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53" t="s">
        <v>124</v>
      </c>
      <c r="D98" s="37"/>
      <c r="E98" s="37"/>
      <c r="F98" s="37"/>
      <c r="G98" s="37"/>
      <c r="H98" s="37"/>
      <c r="I98" s="37"/>
      <c r="J98" s="85">
        <f>J126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125</v>
      </c>
    </row>
    <row r="99" spans="2:12" s="9" customFormat="1" ht="24.9" customHeight="1">
      <c r="B99" s="154"/>
      <c r="C99" s="155"/>
      <c r="D99" s="156" t="s">
        <v>211</v>
      </c>
      <c r="E99" s="157"/>
      <c r="F99" s="157"/>
      <c r="G99" s="157"/>
      <c r="H99" s="157"/>
      <c r="I99" s="157"/>
      <c r="J99" s="158">
        <f>J127</f>
        <v>0</v>
      </c>
      <c r="K99" s="155"/>
      <c r="L99" s="159"/>
    </row>
    <row r="100" spans="2:12" s="12" customFormat="1" ht="19.95" customHeight="1">
      <c r="B100" s="207"/>
      <c r="C100" s="105"/>
      <c r="D100" s="208" t="s">
        <v>212</v>
      </c>
      <c r="E100" s="209"/>
      <c r="F100" s="209"/>
      <c r="G100" s="209"/>
      <c r="H100" s="209"/>
      <c r="I100" s="209"/>
      <c r="J100" s="210">
        <f>J128</f>
        <v>0</v>
      </c>
      <c r="K100" s="105"/>
      <c r="L100" s="211"/>
    </row>
    <row r="101" spans="2:12" s="12" customFormat="1" ht="19.95" customHeight="1">
      <c r="B101" s="207"/>
      <c r="C101" s="105"/>
      <c r="D101" s="208" t="s">
        <v>214</v>
      </c>
      <c r="E101" s="209"/>
      <c r="F101" s="209"/>
      <c r="G101" s="209"/>
      <c r="H101" s="209"/>
      <c r="I101" s="209"/>
      <c r="J101" s="210">
        <f>J154</f>
        <v>0</v>
      </c>
      <c r="K101" s="105"/>
      <c r="L101" s="211"/>
    </row>
    <row r="102" spans="2:12" s="12" customFormat="1" ht="19.95" customHeight="1">
      <c r="B102" s="207"/>
      <c r="C102" s="105"/>
      <c r="D102" s="208" t="s">
        <v>215</v>
      </c>
      <c r="E102" s="209"/>
      <c r="F102" s="209"/>
      <c r="G102" s="209"/>
      <c r="H102" s="209"/>
      <c r="I102" s="209"/>
      <c r="J102" s="210">
        <f>J171</f>
        <v>0</v>
      </c>
      <c r="K102" s="105"/>
      <c r="L102" s="211"/>
    </row>
    <row r="103" spans="2:12" s="12" customFormat="1" ht="19.95" customHeight="1">
      <c r="B103" s="207"/>
      <c r="C103" s="105"/>
      <c r="D103" s="208" t="s">
        <v>216</v>
      </c>
      <c r="E103" s="209"/>
      <c r="F103" s="209"/>
      <c r="G103" s="209"/>
      <c r="H103" s="209"/>
      <c r="I103" s="209"/>
      <c r="J103" s="210">
        <f>J239</f>
        <v>0</v>
      </c>
      <c r="K103" s="105"/>
      <c r="L103" s="211"/>
    </row>
    <row r="104" spans="2:12" s="12" customFormat="1" ht="19.95" customHeight="1">
      <c r="B104" s="207"/>
      <c r="C104" s="105"/>
      <c r="D104" s="208" t="s">
        <v>217</v>
      </c>
      <c r="E104" s="209"/>
      <c r="F104" s="209"/>
      <c r="G104" s="209"/>
      <c r="H104" s="209"/>
      <c r="I104" s="209"/>
      <c r="J104" s="210">
        <f>J273</f>
        <v>0</v>
      </c>
      <c r="K104" s="105"/>
      <c r="L104" s="211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" customHeight="1">
      <c r="A111" s="35"/>
      <c r="B111" s="36"/>
      <c r="C111" s="24" t="s">
        <v>128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6.25" customHeight="1">
      <c r="A114" s="35"/>
      <c r="B114" s="36"/>
      <c r="C114" s="37"/>
      <c r="D114" s="37"/>
      <c r="E114" s="323" t="str">
        <f>E7</f>
        <v>Společný pás pro cyklisty a chodce na ul. Záhumení a chodníky na ul. Krásenská</v>
      </c>
      <c r="F114" s="324"/>
      <c r="G114" s="324"/>
      <c r="H114" s="324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2:12" s="1" customFormat="1" ht="12" customHeight="1">
      <c r="B115" s="22"/>
      <c r="C115" s="30" t="s">
        <v>117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31" s="2" customFormat="1" ht="16.5" customHeight="1">
      <c r="A116" s="35"/>
      <c r="B116" s="36"/>
      <c r="C116" s="37"/>
      <c r="D116" s="37"/>
      <c r="E116" s="323" t="s">
        <v>684</v>
      </c>
      <c r="F116" s="325"/>
      <c r="G116" s="325"/>
      <c r="H116" s="325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119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276" t="str">
        <f>E11</f>
        <v>SO 102.b - Obnova vozovky</v>
      </c>
      <c r="F118" s="325"/>
      <c r="G118" s="325"/>
      <c r="H118" s="325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20</v>
      </c>
      <c r="D120" s="37"/>
      <c r="E120" s="37"/>
      <c r="F120" s="28" t="str">
        <f>F14</f>
        <v>Valašské Meziříčí</v>
      </c>
      <c r="G120" s="37"/>
      <c r="H120" s="37"/>
      <c r="I120" s="30" t="s">
        <v>22</v>
      </c>
      <c r="J120" s="67" t="str">
        <f>IF(J14="","",J14)</f>
        <v>25. 1. 2022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30" t="s">
        <v>24</v>
      </c>
      <c r="D122" s="37"/>
      <c r="E122" s="37"/>
      <c r="F122" s="28" t="str">
        <f>E17</f>
        <v>Město Valašské Meziříčí</v>
      </c>
      <c r="G122" s="37"/>
      <c r="H122" s="37"/>
      <c r="I122" s="30" t="s">
        <v>32</v>
      </c>
      <c r="J122" s="33" t="str">
        <f>E23</f>
        <v>via-pds s.r.o.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15" customHeight="1">
      <c r="A123" s="35"/>
      <c r="B123" s="36"/>
      <c r="C123" s="30" t="s">
        <v>30</v>
      </c>
      <c r="D123" s="37"/>
      <c r="E123" s="37"/>
      <c r="F123" s="28" t="str">
        <f>IF(E20="","",E20)</f>
        <v>Vyplň údaj</v>
      </c>
      <c r="G123" s="37"/>
      <c r="H123" s="37"/>
      <c r="I123" s="30" t="s">
        <v>37</v>
      </c>
      <c r="J123" s="33" t="str">
        <f>E26</f>
        <v xml:space="preserve"> 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0" customFormat="1" ht="29.25" customHeight="1">
      <c r="A125" s="160"/>
      <c r="B125" s="161"/>
      <c r="C125" s="162" t="s">
        <v>129</v>
      </c>
      <c r="D125" s="163" t="s">
        <v>65</v>
      </c>
      <c r="E125" s="163" t="s">
        <v>61</v>
      </c>
      <c r="F125" s="163" t="s">
        <v>62</v>
      </c>
      <c r="G125" s="163" t="s">
        <v>130</v>
      </c>
      <c r="H125" s="163" t="s">
        <v>131</v>
      </c>
      <c r="I125" s="163" t="s">
        <v>132</v>
      </c>
      <c r="J125" s="163" t="s">
        <v>123</v>
      </c>
      <c r="K125" s="164" t="s">
        <v>133</v>
      </c>
      <c r="L125" s="165"/>
      <c r="M125" s="76" t="s">
        <v>1</v>
      </c>
      <c r="N125" s="77" t="s">
        <v>44</v>
      </c>
      <c r="O125" s="77" t="s">
        <v>134</v>
      </c>
      <c r="P125" s="77" t="s">
        <v>135</v>
      </c>
      <c r="Q125" s="77" t="s">
        <v>136</v>
      </c>
      <c r="R125" s="77" t="s">
        <v>137</v>
      </c>
      <c r="S125" s="77" t="s">
        <v>138</v>
      </c>
      <c r="T125" s="78" t="s">
        <v>139</v>
      </c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</row>
    <row r="126" spans="1:63" s="2" customFormat="1" ht="22.8" customHeight="1">
      <c r="A126" s="35"/>
      <c r="B126" s="36"/>
      <c r="C126" s="83" t="s">
        <v>140</v>
      </c>
      <c r="D126" s="37"/>
      <c r="E126" s="37"/>
      <c r="F126" s="37"/>
      <c r="G126" s="37"/>
      <c r="H126" s="37"/>
      <c r="I126" s="37"/>
      <c r="J126" s="166">
        <f>BK126</f>
        <v>0</v>
      </c>
      <c r="K126" s="37"/>
      <c r="L126" s="40"/>
      <c r="M126" s="79"/>
      <c r="N126" s="167"/>
      <c r="O126" s="80"/>
      <c r="P126" s="168">
        <f>P127</f>
        <v>0</v>
      </c>
      <c r="Q126" s="80"/>
      <c r="R126" s="168">
        <f>R127</f>
        <v>6.94578</v>
      </c>
      <c r="S126" s="80"/>
      <c r="T126" s="169">
        <f>T127</f>
        <v>12.8024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79</v>
      </c>
      <c r="AU126" s="18" t="s">
        <v>125</v>
      </c>
      <c r="BK126" s="170">
        <f>BK127</f>
        <v>0</v>
      </c>
    </row>
    <row r="127" spans="2:63" s="11" customFormat="1" ht="25.95" customHeight="1">
      <c r="B127" s="171"/>
      <c r="C127" s="172"/>
      <c r="D127" s="173" t="s">
        <v>79</v>
      </c>
      <c r="E127" s="174" t="s">
        <v>218</v>
      </c>
      <c r="F127" s="174" t="s">
        <v>219</v>
      </c>
      <c r="G127" s="172"/>
      <c r="H127" s="172"/>
      <c r="I127" s="175"/>
      <c r="J127" s="176">
        <f>BK127</f>
        <v>0</v>
      </c>
      <c r="K127" s="172"/>
      <c r="L127" s="177"/>
      <c r="M127" s="178"/>
      <c r="N127" s="179"/>
      <c r="O127" s="179"/>
      <c r="P127" s="180">
        <f>P128+P154+P171+P239+P273</f>
        <v>0</v>
      </c>
      <c r="Q127" s="179"/>
      <c r="R127" s="180">
        <f>R128+R154+R171+R239+R273</f>
        <v>6.94578</v>
      </c>
      <c r="S127" s="179"/>
      <c r="T127" s="181">
        <f>T128+T154+T171+T239+T273</f>
        <v>12.8024</v>
      </c>
      <c r="AR127" s="182" t="s">
        <v>87</v>
      </c>
      <c r="AT127" s="183" t="s">
        <v>79</v>
      </c>
      <c r="AU127" s="183" t="s">
        <v>80</v>
      </c>
      <c r="AY127" s="182" t="s">
        <v>144</v>
      </c>
      <c r="BK127" s="184">
        <f>BK128+BK154+BK171+BK239+BK273</f>
        <v>0</v>
      </c>
    </row>
    <row r="128" spans="2:63" s="11" customFormat="1" ht="22.8" customHeight="1">
      <c r="B128" s="171"/>
      <c r="C128" s="172"/>
      <c r="D128" s="173" t="s">
        <v>79</v>
      </c>
      <c r="E128" s="212" t="s">
        <v>87</v>
      </c>
      <c r="F128" s="212" t="s">
        <v>220</v>
      </c>
      <c r="G128" s="172"/>
      <c r="H128" s="172"/>
      <c r="I128" s="175"/>
      <c r="J128" s="213">
        <f>BK128</f>
        <v>0</v>
      </c>
      <c r="K128" s="172"/>
      <c r="L128" s="177"/>
      <c r="M128" s="178"/>
      <c r="N128" s="179"/>
      <c r="O128" s="179"/>
      <c r="P128" s="180">
        <f>SUM(P129:P153)</f>
        <v>0</v>
      </c>
      <c r="Q128" s="179"/>
      <c r="R128" s="180">
        <f>SUM(R129:R153)</f>
        <v>0.00575</v>
      </c>
      <c r="S128" s="179"/>
      <c r="T128" s="181">
        <f>SUM(T129:T153)</f>
        <v>12.458400000000001</v>
      </c>
      <c r="AR128" s="182" t="s">
        <v>87</v>
      </c>
      <c r="AT128" s="183" t="s">
        <v>79</v>
      </c>
      <c r="AU128" s="183" t="s">
        <v>87</v>
      </c>
      <c r="AY128" s="182" t="s">
        <v>144</v>
      </c>
      <c r="BK128" s="184">
        <f>SUM(BK129:BK153)</f>
        <v>0</v>
      </c>
    </row>
    <row r="129" spans="1:65" s="2" customFormat="1" ht="24.15" customHeight="1">
      <c r="A129" s="35"/>
      <c r="B129" s="36"/>
      <c r="C129" s="185" t="s">
        <v>87</v>
      </c>
      <c r="D129" s="185" t="s">
        <v>145</v>
      </c>
      <c r="E129" s="186" t="s">
        <v>554</v>
      </c>
      <c r="F129" s="187" t="s">
        <v>555</v>
      </c>
      <c r="G129" s="188" t="s">
        <v>223</v>
      </c>
      <c r="H129" s="189">
        <v>23.8</v>
      </c>
      <c r="I129" s="190"/>
      <c r="J129" s="191">
        <f>ROUND(I129*H129,2)</f>
        <v>0</v>
      </c>
      <c r="K129" s="187" t="s">
        <v>149</v>
      </c>
      <c r="L129" s="40"/>
      <c r="M129" s="192" t="s">
        <v>1</v>
      </c>
      <c r="N129" s="193" t="s">
        <v>45</v>
      </c>
      <c r="O129" s="72"/>
      <c r="P129" s="194">
        <f>O129*H129</f>
        <v>0</v>
      </c>
      <c r="Q129" s="194">
        <v>0</v>
      </c>
      <c r="R129" s="194">
        <f>Q129*H129</f>
        <v>0</v>
      </c>
      <c r="S129" s="194">
        <v>0.17</v>
      </c>
      <c r="T129" s="195">
        <f>S129*H129</f>
        <v>4.046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6" t="s">
        <v>143</v>
      </c>
      <c r="AT129" s="196" t="s">
        <v>145</v>
      </c>
      <c r="AU129" s="196" t="s">
        <v>89</v>
      </c>
      <c r="AY129" s="18" t="s">
        <v>144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18" t="s">
        <v>87</v>
      </c>
      <c r="BK129" s="197">
        <f>ROUND(I129*H129,2)</f>
        <v>0</v>
      </c>
      <c r="BL129" s="18" t="s">
        <v>143</v>
      </c>
      <c r="BM129" s="196" t="s">
        <v>556</v>
      </c>
    </row>
    <row r="130" spans="2:51" s="13" customFormat="1" ht="10.2">
      <c r="B130" s="214"/>
      <c r="C130" s="215"/>
      <c r="D130" s="198" t="s">
        <v>225</v>
      </c>
      <c r="E130" s="216" t="s">
        <v>1</v>
      </c>
      <c r="F130" s="217" t="s">
        <v>789</v>
      </c>
      <c r="G130" s="215"/>
      <c r="H130" s="218">
        <v>23.8</v>
      </c>
      <c r="I130" s="219"/>
      <c r="J130" s="215"/>
      <c r="K130" s="215"/>
      <c r="L130" s="220"/>
      <c r="M130" s="221"/>
      <c r="N130" s="222"/>
      <c r="O130" s="222"/>
      <c r="P130" s="222"/>
      <c r="Q130" s="222"/>
      <c r="R130" s="222"/>
      <c r="S130" s="222"/>
      <c r="T130" s="223"/>
      <c r="AT130" s="224" t="s">
        <v>225</v>
      </c>
      <c r="AU130" s="224" t="s">
        <v>89</v>
      </c>
      <c r="AV130" s="13" t="s">
        <v>89</v>
      </c>
      <c r="AW130" s="13" t="s">
        <v>34</v>
      </c>
      <c r="AX130" s="13" t="s">
        <v>80</v>
      </c>
      <c r="AY130" s="224" t="s">
        <v>144</v>
      </c>
    </row>
    <row r="131" spans="2:51" s="14" customFormat="1" ht="10.2">
      <c r="B131" s="225"/>
      <c r="C131" s="226"/>
      <c r="D131" s="198" t="s">
        <v>225</v>
      </c>
      <c r="E131" s="227" t="s">
        <v>1</v>
      </c>
      <c r="F131" s="228" t="s">
        <v>227</v>
      </c>
      <c r="G131" s="226"/>
      <c r="H131" s="229">
        <v>23.8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AT131" s="235" t="s">
        <v>225</v>
      </c>
      <c r="AU131" s="235" t="s">
        <v>89</v>
      </c>
      <c r="AV131" s="14" t="s">
        <v>143</v>
      </c>
      <c r="AW131" s="14" t="s">
        <v>34</v>
      </c>
      <c r="AX131" s="14" t="s">
        <v>87</v>
      </c>
      <c r="AY131" s="235" t="s">
        <v>144</v>
      </c>
    </row>
    <row r="132" spans="1:65" s="2" customFormat="1" ht="24.15" customHeight="1">
      <c r="A132" s="35"/>
      <c r="B132" s="36"/>
      <c r="C132" s="185" t="s">
        <v>89</v>
      </c>
      <c r="D132" s="185" t="s">
        <v>145</v>
      </c>
      <c r="E132" s="186" t="s">
        <v>233</v>
      </c>
      <c r="F132" s="187" t="s">
        <v>234</v>
      </c>
      <c r="G132" s="188" t="s">
        <v>223</v>
      </c>
      <c r="H132" s="189">
        <v>23.8</v>
      </c>
      <c r="I132" s="190"/>
      <c r="J132" s="191">
        <f>ROUND(I132*H132,2)</f>
        <v>0</v>
      </c>
      <c r="K132" s="187" t="s">
        <v>149</v>
      </c>
      <c r="L132" s="40"/>
      <c r="M132" s="192" t="s">
        <v>1</v>
      </c>
      <c r="N132" s="193" t="s">
        <v>45</v>
      </c>
      <c r="O132" s="72"/>
      <c r="P132" s="194">
        <f>O132*H132</f>
        <v>0</v>
      </c>
      <c r="Q132" s="194">
        <v>0</v>
      </c>
      <c r="R132" s="194">
        <f>Q132*H132</f>
        <v>0</v>
      </c>
      <c r="S132" s="194">
        <v>0.098</v>
      </c>
      <c r="T132" s="195">
        <f>S132*H132</f>
        <v>2.3324000000000003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6" t="s">
        <v>143</v>
      </c>
      <c r="AT132" s="196" t="s">
        <v>145</v>
      </c>
      <c r="AU132" s="196" t="s">
        <v>89</v>
      </c>
      <c r="AY132" s="18" t="s">
        <v>144</v>
      </c>
      <c r="BE132" s="197">
        <f>IF(N132="základní",J132,0)</f>
        <v>0</v>
      </c>
      <c r="BF132" s="197">
        <f>IF(N132="snížená",J132,0)</f>
        <v>0</v>
      </c>
      <c r="BG132" s="197">
        <f>IF(N132="zákl. přenesená",J132,0)</f>
        <v>0</v>
      </c>
      <c r="BH132" s="197">
        <f>IF(N132="sníž. přenesená",J132,0)</f>
        <v>0</v>
      </c>
      <c r="BI132" s="197">
        <f>IF(N132="nulová",J132,0)</f>
        <v>0</v>
      </c>
      <c r="BJ132" s="18" t="s">
        <v>87</v>
      </c>
      <c r="BK132" s="197">
        <f>ROUND(I132*H132,2)</f>
        <v>0</v>
      </c>
      <c r="BL132" s="18" t="s">
        <v>143</v>
      </c>
      <c r="BM132" s="196" t="s">
        <v>558</v>
      </c>
    </row>
    <row r="133" spans="2:51" s="13" customFormat="1" ht="20.4">
      <c r="B133" s="214"/>
      <c r="C133" s="215"/>
      <c r="D133" s="198" t="s">
        <v>225</v>
      </c>
      <c r="E133" s="216" t="s">
        <v>1</v>
      </c>
      <c r="F133" s="217" t="s">
        <v>790</v>
      </c>
      <c r="G133" s="215"/>
      <c r="H133" s="218">
        <v>23.8</v>
      </c>
      <c r="I133" s="219"/>
      <c r="J133" s="215"/>
      <c r="K133" s="215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225</v>
      </c>
      <c r="AU133" s="224" t="s">
        <v>89</v>
      </c>
      <c r="AV133" s="13" t="s">
        <v>89</v>
      </c>
      <c r="AW133" s="13" t="s">
        <v>34</v>
      </c>
      <c r="AX133" s="13" t="s">
        <v>80</v>
      </c>
      <c r="AY133" s="224" t="s">
        <v>144</v>
      </c>
    </row>
    <row r="134" spans="2:51" s="14" customFormat="1" ht="10.2">
      <c r="B134" s="225"/>
      <c r="C134" s="226"/>
      <c r="D134" s="198" t="s">
        <v>225</v>
      </c>
      <c r="E134" s="227" t="s">
        <v>1</v>
      </c>
      <c r="F134" s="228" t="s">
        <v>227</v>
      </c>
      <c r="G134" s="226"/>
      <c r="H134" s="229">
        <v>23.8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AT134" s="235" t="s">
        <v>225</v>
      </c>
      <c r="AU134" s="235" t="s">
        <v>89</v>
      </c>
      <c r="AV134" s="14" t="s">
        <v>143</v>
      </c>
      <c r="AW134" s="14" t="s">
        <v>34</v>
      </c>
      <c r="AX134" s="14" t="s">
        <v>87</v>
      </c>
      <c r="AY134" s="235" t="s">
        <v>144</v>
      </c>
    </row>
    <row r="135" spans="1:65" s="2" customFormat="1" ht="24.15" customHeight="1">
      <c r="A135" s="35"/>
      <c r="B135" s="36"/>
      <c r="C135" s="185" t="s">
        <v>158</v>
      </c>
      <c r="D135" s="185" t="s">
        <v>145</v>
      </c>
      <c r="E135" s="186" t="s">
        <v>251</v>
      </c>
      <c r="F135" s="187" t="s">
        <v>252</v>
      </c>
      <c r="G135" s="188" t="s">
        <v>223</v>
      </c>
      <c r="H135" s="189">
        <v>47.5</v>
      </c>
      <c r="I135" s="190"/>
      <c r="J135" s="191">
        <f>ROUND(I135*H135,2)</f>
        <v>0</v>
      </c>
      <c r="K135" s="187" t="s">
        <v>149</v>
      </c>
      <c r="L135" s="40"/>
      <c r="M135" s="192" t="s">
        <v>1</v>
      </c>
      <c r="N135" s="193" t="s">
        <v>45</v>
      </c>
      <c r="O135" s="72"/>
      <c r="P135" s="194">
        <f>O135*H135</f>
        <v>0</v>
      </c>
      <c r="Q135" s="194">
        <v>4E-05</v>
      </c>
      <c r="R135" s="194">
        <f>Q135*H135</f>
        <v>0.0019000000000000002</v>
      </c>
      <c r="S135" s="194">
        <v>0.128</v>
      </c>
      <c r="T135" s="195">
        <f>S135*H135</f>
        <v>6.08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6" t="s">
        <v>143</v>
      </c>
      <c r="AT135" s="196" t="s">
        <v>145</v>
      </c>
      <c r="AU135" s="196" t="s">
        <v>89</v>
      </c>
      <c r="AY135" s="18" t="s">
        <v>144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18" t="s">
        <v>87</v>
      </c>
      <c r="BK135" s="197">
        <f>ROUND(I135*H135,2)</f>
        <v>0</v>
      </c>
      <c r="BL135" s="18" t="s">
        <v>143</v>
      </c>
      <c r="BM135" s="196" t="s">
        <v>560</v>
      </c>
    </row>
    <row r="136" spans="2:51" s="13" customFormat="1" ht="20.4">
      <c r="B136" s="214"/>
      <c r="C136" s="215"/>
      <c r="D136" s="198" t="s">
        <v>225</v>
      </c>
      <c r="E136" s="216" t="s">
        <v>1</v>
      </c>
      <c r="F136" s="217" t="s">
        <v>791</v>
      </c>
      <c r="G136" s="215"/>
      <c r="H136" s="218">
        <v>47.5</v>
      </c>
      <c r="I136" s="219"/>
      <c r="J136" s="215"/>
      <c r="K136" s="215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225</v>
      </c>
      <c r="AU136" s="224" t="s">
        <v>89</v>
      </c>
      <c r="AV136" s="13" t="s">
        <v>89</v>
      </c>
      <c r="AW136" s="13" t="s">
        <v>34</v>
      </c>
      <c r="AX136" s="13" t="s">
        <v>80</v>
      </c>
      <c r="AY136" s="224" t="s">
        <v>144</v>
      </c>
    </row>
    <row r="137" spans="2:51" s="14" customFormat="1" ht="10.2">
      <c r="B137" s="225"/>
      <c r="C137" s="226"/>
      <c r="D137" s="198" t="s">
        <v>225</v>
      </c>
      <c r="E137" s="227" t="s">
        <v>1</v>
      </c>
      <c r="F137" s="228" t="s">
        <v>227</v>
      </c>
      <c r="G137" s="226"/>
      <c r="H137" s="229">
        <v>47.5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AT137" s="235" t="s">
        <v>225</v>
      </c>
      <c r="AU137" s="235" t="s">
        <v>89</v>
      </c>
      <c r="AV137" s="14" t="s">
        <v>143</v>
      </c>
      <c r="AW137" s="14" t="s">
        <v>34</v>
      </c>
      <c r="AX137" s="14" t="s">
        <v>87</v>
      </c>
      <c r="AY137" s="235" t="s">
        <v>144</v>
      </c>
    </row>
    <row r="138" spans="1:65" s="2" customFormat="1" ht="24.15" customHeight="1">
      <c r="A138" s="35"/>
      <c r="B138" s="36"/>
      <c r="C138" s="185" t="s">
        <v>143</v>
      </c>
      <c r="D138" s="185" t="s">
        <v>145</v>
      </c>
      <c r="E138" s="186" t="s">
        <v>792</v>
      </c>
      <c r="F138" s="187" t="s">
        <v>793</v>
      </c>
      <c r="G138" s="188" t="s">
        <v>272</v>
      </c>
      <c r="H138" s="189">
        <v>14.4</v>
      </c>
      <c r="I138" s="190"/>
      <c r="J138" s="191">
        <f>ROUND(I138*H138,2)</f>
        <v>0</v>
      </c>
      <c r="K138" s="187" t="s">
        <v>149</v>
      </c>
      <c r="L138" s="40"/>
      <c r="M138" s="192" t="s">
        <v>1</v>
      </c>
      <c r="N138" s="193" t="s">
        <v>45</v>
      </c>
      <c r="O138" s="72"/>
      <c r="P138" s="194">
        <f>O138*H138</f>
        <v>0</v>
      </c>
      <c r="Q138" s="194">
        <v>0</v>
      </c>
      <c r="R138" s="194">
        <f>Q138*H138</f>
        <v>0</v>
      </c>
      <c r="S138" s="194">
        <v>0</v>
      </c>
      <c r="T138" s="19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6" t="s">
        <v>143</v>
      </c>
      <c r="AT138" s="196" t="s">
        <v>145</v>
      </c>
      <c r="AU138" s="196" t="s">
        <v>89</v>
      </c>
      <c r="AY138" s="18" t="s">
        <v>144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8" t="s">
        <v>87</v>
      </c>
      <c r="BK138" s="197">
        <f>ROUND(I138*H138,2)</f>
        <v>0</v>
      </c>
      <c r="BL138" s="18" t="s">
        <v>143</v>
      </c>
      <c r="BM138" s="196" t="s">
        <v>794</v>
      </c>
    </row>
    <row r="139" spans="2:51" s="15" customFormat="1" ht="10.2">
      <c r="B139" s="236"/>
      <c r="C139" s="237"/>
      <c r="D139" s="198" t="s">
        <v>225</v>
      </c>
      <c r="E139" s="238" t="s">
        <v>1</v>
      </c>
      <c r="F139" s="239" t="s">
        <v>795</v>
      </c>
      <c r="G139" s="237"/>
      <c r="H139" s="238" t="s">
        <v>1</v>
      </c>
      <c r="I139" s="240"/>
      <c r="J139" s="237"/>
      <c r="K139" s="237"/>
      <c r="L139" s="241"/>
      <c r="M139" s="242"/>
      <c r="N139" s="243"/>
      <c r="O139" s="243"/>
      <c r="P139" s="243"/>
      <c r="Q139" s="243"/>
      <c r="R139" s="243"/>
      <c r="S139" s="243"/>
      <c r="T139" s="244"/>
      <c r="AT139" s="245" t="s">
        <v>225</v>
      </c>
      <c r="AU139" s="245" t="s">
        <v>89</v>
      </c>
      <c r="AV139" s="15" t="s">
        <v>87</v>
      </c>
      <c r="AW139" s="15" t="s">
        <v>34</v>
      </c>
      <c r="AX139" s="15" t="s">
        <v>80</v>
      </c>
      <c r="AY139" s="245" t="s">
        <v>144</v>
      </c>
    </row>
    <row r="140" spans="2:51" s="13" customFormat="1" ht="20.4">
      <c r="B140" s="214"/>
      <c r="C140" s="215"/>
      <c r="D140" s="198" t="s">
        <v>225</v>
      </c>
      <c r="E140" s="216" t="s">
        <v>1</v>
      </c>
      <c r="F140" s="217" t="s">
        <v>796</v>
      </c>
      <c r="G140" s="215"/>
      <c r="H140" s="218">
        <v>14.4</v>
      </c>
      <c r="I140" s="219"/>
      <c r="J140" s="215"/>
      <c r="K140" s="215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225</v>
      </c>
      <c r="AU140" s="224" t="s">
        <v>89</v>
      </c>
      <c r="AV140" s="13" t="s">
        <v>89</v>
      </c>
      <c r="AW140" s="13" t="s">
        <v>34</v>
      </c>
      <c r="AX140" s="13" t="s">
        <v>80</v>
      </c>
      <c r="AY140" s="224" t="s">
        <v>144</v>
      </c>
    </row>
    <row r="141" spans="2:51" s="14" customFormat="1" ht="10.2">
      <c r="B141" s="225"/>
      <c r="C141" s="226"/>
      <c r="D141" s="198" t="s">
        <v>225</v>
      </c>
      <c r="E141" s="227" t="s">
        <v>1</v>
      </c>
      <c r="F141" s="228" t="s">
        <v>227</v>
      </c>
      <c r="G141" s="226"/>
      <c r="H141" s="229">
        <v>14.4</v>
      </c>
      <c r="I141" s="230"/>
      <c r="J141" s="226"/>
      <c r="K141" s="226"/>
      <c r="L141" s="231"/>
      <c r="M141" s="232"/>
      <c r="N141" s="233"/>
      <c r="O141" s="233"/>
      <c r="P141" s="233"/>
      <c r="Q141" s="233"/>
      <c r="R141" s="233"/>
      <c r="S141" s="233"/>
      <c r="T141" s="234"/>
      <c r="AT141" s="235" t="s">
        <v>225</v>
      </c>
      <c r="AU141" s="235" t="s">
        <v>89</v>
      </c>
      <c r="AV141" s="14" t="s">
        <v>143</v>
      </c>
      <c r="AW141" s="14" t="s">
        <v>34</v>
      </c>
      <c r="AX141" s="14" t="s">
        <v>87</v>
      </c>
      <c r="AY141" s="235" t="s">
        <v>144</v>
      </c>
    </row>
    <row r="142" spans="1:65" s="2" customFormat="1" ht="24.15" customHeight="1">
      <c r="A142" s="35"/>
      <c r="B142" s="36"/>
      <c r="C142" s="185" t="s">
        <v>168</v>
      </c>
      <c r="D142" s="185" t="s">
        <v>145</v>
      </c>
      <c r="E142" s="186" t="s">
        <v>797</v>
      </c>
      <c r="F142" s="187" t="s">
        <v>798</v>
      </c>
      <c r="G142" s="188" t="s">
        <v>272</v>
      </c>
      <c r="H142" s="189">
        <v>14.4</v>
      </c>
      <c r="I142" s="190"/>
      <c r="J142" s="191">
        <f>ROUND(I142*H142,2)</f>
        <v>0</v>
      </c>
      <c r="K142" s="187" t="s">
        <v>149</v>
      </c>
      <c r="L142" s="40"/>
      <c r="M142" s="192" t="s">
        <v>1</v>
      </c>
      <c r="N142" s="193" t="s">
        <v>45</v>
      </c>
      <c r="O142" s="72"/>
      <c r="P142" s="194">
        <f>O142*H142</f>
        <v>0</v>
      </c>
      <c r="Q142" s="194">
        <v>0</v>
      </c>
      <c r="R142" s="194">
        <f>Q142*H142</f>
        <v>0</v>
      </c>
      <c r="S142" s="194">
        <v>0</v>
      </c>
      <c r="T142" s="19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6" t="s">
        <v>143</v>
      </c>
      <c r="AT142" s="196" t="s">
        <v>145</v>
      </c>
      <c r="AU142" s="196" t="s">
        <v>89</v>
      </c>
      <c r="AY142" s="18" t="s">
        <v>144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8" t="s">
        <v>87</v>
      </c>
      <c r="BK142" s="197">
        <f>ROUND(I142*H142,2)</f>
        <v>0</v>
      </c>
      <c r="BL142" s="18" t="s">
        <v>143</v>
      </c>
      <c r="BM142" s="196" t="s">
        <v>799</v>
      </c>
    </row>
    <row r="143" spans="2:51" s="13" customFormat="1" ht="10.2">
      <c r="B143" s="214"/>
      <c r="C143" s="215"/>
      <c r="D143" s="198" t="s">
        <v>225</v>
      </c>
      <c r="E143" s="216" t="s">
        <v>1</v>
      </c>
      <c r="F143" s="217" t="s">
        <v>800</v>
      </c>
      <c r="G143" s="215"/>
      <c r="H143" s="218">
        <v>14.4</v>
      </c>
      <c r="I143" s="219"/>
      <c r="J143" s="215"/>
      <c r="K143" s="215"/>
      <c r="L143" s="220"/>
      <c r="M143" s="221"/>
      <c r="N143" s="222"/>
      <c r="O143" s="222"/>
      <c r="P143" s="222"/>
      <c r="Q143" s="222"/>
      <c r="R143" s="222"/>
      <c r="S143" s="222"/>
      <c r="T143" s="223"/>
      <c r="AT143" s="224" t="s">
        <v>225</v>
      </c>
      <c r="AU143" s="224" t="s">
        <v>89</v>
      </c>
      <c r="AV143" s="13" t="s">
        <v>89</v>
      </c>
      <c r="AW143" s="13" t="s">
        <v>34</v>
      </c>
      <c r="AX143" s="13" t="s">
        <v>80</v>
      </c>
      <c r="AY143" s="224" t="s">
        <v>144</v>
      </c>
    </row>
    <row r="144" spans="2:51" s="14" customFormat="1" ht="10.2">
      <c r="B144" s="225"/>
      <c r="C144" s="226"/>
      <c r="D144" s="198" t="s">
        <v>225</v>
      </c>
      <c r="E144" s="227" t="s">
        <v>1</v>
      </c>
      <c r="F144" s="228" t="s">
        <v>227</v>
      </c>
      <c r="G144" s="226"/>
      <c r="H144" s="229">
        <v>14.4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AT144" s="235" t="s">
        <v>225</v>
      </c>
      <c r="AU144" s="235" t="s">
        <v>89</v>
      </c>
      <c r="AV144" s="14" t="s">
        <v>143</v>
      </c>
      <c r="AW144" s="14" t="s">
        <v>34</v>
      </c>
      <c r="AX144" s="14" t="s">
        <v>87</v>
      </c>
      <c r="AY144" s="235" t="s">
        <v>144</v>
      </c>
    </row>
    <row r="145" spans="1:65" s="2" customFormat="1" ht="24.15" customHeight="1">
      <c r="A145" s="35"/>
      <c r="B145" s="36"/>
      <c r="C145" s="185" t="s">
        <v>173</v>
      </c>
      <c r="D145" s="185" t="s">
        <v>145</v>
      </c>
      <c r="E145" s="186" t="s">
        <v>307</v>
      </c>
      <c r="F145" s="187" t="s">
        <v>308</v>
      </c>
      <c r="G145" s="188" t="s">
        <v>223</v>
      </c>
      <c r="H145" s="189">
        <v>23.8</v>
      </c>
      <c r="I145" s="190"/>
      <c r="J145" s="191">
        <f>ROUND(I145*H145,2)</f>
        <v>0</v>
      </c>
      <c r="K145" s="187" t="s">
        <v>149</v>
      </c>
      <c r="L145" s="40"/>
      <c r="M145" s="192" t="s">
        <v>1</v>
      </c>
      <c r="N145" s="193" t="s">
        <v>45</v>
      </c>
      <c r="O145" s="72"/>
      <c r="P145" s="194">
        <f>O145*H145</f>
        <v>0</v>
      </c>
      <c r="Q145" s="194">
        <v>0</v>
      </c>
      <c r="R145" s="194">
        <f>Q145*H145</f>
        <v>0</v>
      </c>
      <c r="S145" s="194">
        <v>0</v>
      </c>
      <c r="T145" s="19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6" t="s">
        <v>143</v>
      </c>
      <c r="AT145" s="196" t="s">
        <v>145</v>
      </c>
      <c r="AU145" s="196" t="s">
        <v>89</v>
      </c>
      <c r="AY145" s="18" t="s">
        <v>144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18" t="s">
        <v>87</v>
      </c>
      <c r="BK145" s="197">
        <f>ROUND(I145*H145,2)</f>
        <v>0</v>
      </c>
      <c r="BL145" s="18" t="s">
        <v>143</v>
      </c>
      <c r="BM145" s="196" t="s">
        <v>562</v>
      </c>
    </row>
    <row r="146" spans="2:51" s="13" customFormat="1" ht="20.4">
      <c r="B146" s="214"/>
      <c r="C146" s="215"/>
      <c r="D146" s="198" t="s">
        <v>225</v>
      </c>
      <c r="E146" s="216" t="s">
        <v>1</v>
      </c>
      <c r="F146" s="217" t="s">
        <v>801</v>
      </c>
      <c r="G146" s="215"/>
      <c r="H146" s="218">
        <v>23.8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225</v>
      </c>
      <c r="AU146" s="224" t="s">
        <v>89</v>
      </c>
      <c r="AV146" s="13" t="s">
        <v>89</v>
      </c>
      <c r="AW146" s="13" t="s">
        <v>34</v>
      </c>
      <c r="AX146" s="13" t="s">
        <v>80</v>
      </c>
      <c r="AY146" s="224" t="s">
        <v>144</v>
      </c>
    </row>
    <row r="147" spans="2:51" s="14" customFormat="1" ht="10.2">
      <c r="B147" s="225"/>
      <c r="C147" s="226"/>
      <c r="D147" s="198" t="s">
        <v>225</v>
      </c>
      <c r="E147" s="227" t="s">
        <v>1</v>
      </c>
      <c r="F147" s="228" t="s">
        <v>227</v>
      </c>
      <c r="G147" s="226"/>
      <c r="H147" s="229">
        <v>23.8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AT147" s="235" t="s">
        <v>225</v>
      </c>
      <c r="AU147" s="235" t="s">
        <v>89</v>
      </c>
      <c r="AV147" s="14" t="s">
        <v>143</v>
      </c>
      <c r="AW147" s="14" t="s">
        <v>34</v>
      </c>
      <c r="AX147" s="14" t="s">
        <v>87</v>
      </c>
      <c r="AY147" s="235" t="s">
        <v>144</v>
      </c>
    </row>
    <row r="148" spans="1:65" s="2" customFormat="1" ht="24.15" customHeight="1">
      <c r="A148" s="35"/>
      <c r="B148" s="36"/>
      <c r="C148" s="185" t="s">
        <v>178</v>
      </c>
      <c r="D148" s="185" t="s">
        <v>145</v>
      </c>
      <c r="E148" s="186" t="s">
        <v>802</v>
      </c>
      <c r="F148" s="187" t="s">
        <v>803</v>
      </c>
      <c r="G148" s="188" t="s">
        <v>223</v>
      </c>
      <c r="H148" s="189">
        <v>110</v>
      </c>
      <c r="I148" s="190"/>
      <c r="J148" s="191">
        <f>ROUND(I148*H148,2)</f>
        <v>0</v>
      </c>
      <c r="K148" s="187" t="s">
        <v>149</v>
      </c>
      <c r="L148" s="40"/>
      <c r="M148" s="192" t="s">
        <v>1</v>
      </c>
      <c r="N148" s="193" t="s">
        <v>45</v>
      </c>
      <c r="O148" s="72"/>
      <c r="P148" s="194">
        <f>O148*H148</f>
        <v>0</v>
      </c>
      <c r="Q148" s="194">
        <v>0</v>
      </c>
      <c r="R148" s="194">
        <f>Q148*H148</f>
        <v>0</v>
      </c>
      <c r="S148" s="194">
        <v>0</v>
      </c>
      <c r="T148" s="19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6" t="s">
        <v>143</v>
      </c>
      <c r="AT148" s="196" t="s">
        <v>145</v>
      </c>
      <c r="AU148" s="196" t="s">
        <v>89</v>
      </c>
      <c r="AY148" s="18" t="s">
        <v>144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8" t="s">
        <v>87</v>
      </c>
      <c r="BK148" s="197">
        <f>ROUND(I148*H148,2)</f>
        <v>0</v>
      </c>
      <c r="BL148" s="18" t="s">
        <v>143</v>
      </c>
      <c r="BM148" s="196" t="s">
        <v>804</v>
      </c>
    </row>
    <row r="149" spans="2:51" s="13" customFormat="1" ht="10.2">
      <c r="B149" s="214"/>
      <c r="C149" s="215"/>
      <c r="D149" s="198" t="s">
        <v>225</v>
      </c>
      <c r="E149" s="216" t="s">
        <v>1</v>
      </c>
      <c r="F149" s="217" t="s">
        <v>805</v>
      </c>
      <c r="G149" s="215"/>
      <c r="H149" s="218">
        <v>110</v>
      </c>
      <c r="I149" s="219"/>
      <c r="J149" s="215"/>
      <c r="K149" s="215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225</v>
      </c>
      <c r="AU149" s="224" t="s">
        <v>89</v>
      </c>
      <c r="AV149" s="13" t="s">
        <v>89</v>
      </c>
      <c r="AW149" s="13" t="s">
        <v>34</v>
      </c>
      <c r="AX149" s="13" t="s">
        <v>80</v>
      </c>
      <c r="AY149" s="224" t="s">
        <v>144</v>
      </c>
    </row>
    <row r="150" spans="2:51" s="14" customFormat="1" ht="10.2">
      <c r="B150" s="225"/>
      <c r="C150" s="226"/>
      <c r="D150" s="198" t="s">
        <v>225</v>
      </c>
      <c r="E150" s="227" t="s">
        <v>1</v>
      </c>
      <c r="F150" s="228" t="s">
        <v>227</v>
      </c>
      <c r="G150" s="226"/>
      <c r="H150" s="229">
        <v>110</v>
      </c>
      <c r="I150" s="230"/>
      <c r="J150" s="226"/>
      <c r="K150" s="226"/>
      <c r="L150" s="231"/>
      <c r="M150" s="232"/>
      <c r="N150" s="233"/>
      <c r="O150" s="233"/>
      <c r="P150" s="233"/>
      <c r="Q150" s="233"/>
      <c r="R150" s="233"/>
      <c r="S150" s="233"/>
      <c r="T150" s="234"/>
      <c r="AT150" s="235" t="s">
        <v>225</v>
      </c>
      <c r="AU150" s="235" t="s">
        <v>89</v>
      </c>
      <c r="AV150" s="14" t="s">
        <v>143</v>
      </c>
      <c r="AW150" s="14" t="s">
        <v>34</v>
      </c>
      <c r="AX150" s="14" t="s">
        <v>87</v>
      </c>
      <c r="AY150" s="235" t="s">
        <v>144</v>
      </c>
    </row>
    <row r="151" spans="1:65" s="2" customFormat="1" ht="16.5" customHeight="1">
      <c r="A151" s="35"/>
      <c r="B151" s="36"/>
      <c r="C151" s="246" t="s">
        <v>183</v>
      </c>
      <c r="D151" s="246" t="s">
        <v>337</v>
      </c>
      <c r="E151" s="247" t="s">
        <v>806</v>
      </c>
      <c r="F151" s="248" t="s">
        <v>807</v>
      </c>
      <c r="G151" s="249" t="s">
        <v>808</v>
      </c>
      <c r="H151" s="250">
        <v>3.85</v>
      </c>
      <c r="I151" s="251"/>
      <c r="J151" s="252">
        <f>ROUND(I151*H151,2)</f>
        <v>0</v>
      </c>
      <c r="K151" s="248" t="s">
        <v>149</v>
      </c>
      <c r="L151" s="253"/>
      <c r="M151" s="254" t="s">
        <v>1</v>
      </c>
      <c r="N151" s="255" t="s">
        <v>45</v>
      </c>
      <c r="O151" s="72"/>
      <c r="P151" s="194">
        <f>O151*H151</f>
        <v>0</v>
      </c>
      <c r="Q151" s="194">
        <v>0.001</v>
      </c>
      <c r="R151" s="194">
        <f>Q151*H151</f>
        <v>0.00385</v>
      </c>
      <c r="S151" s="194">
        <v>0</v>
      </c>
      <c r="T151" s="19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6" t="s">
        <v>183</v>
      </c>
      <c r="AT151" s="196" t="s">
        <v>337</v>
      </c>
      <c r="AU151" s="196" t="s">
        <v>89</v>
      </c>
      <c r="AY151" s="18" t="s">
        <v>144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18" t="s">
        <v>87</v>
      </c>
      <c r="BK151" s="197">
        <f>ROUND(I151*H151,2)</f>
        <v>0</v>
      </c>
      <c r="BL151" s="18" t="s">
        <v>143</v>
      </c>
      <c r="BM151" s="196" t="s">
        <v>809</v>
      </c>
    </row>
    <row r="152" spans="2:51" s="13" customFormat="1" ht="20.4">
      <c r="B152" s="214"/>
      <c r="C152" s="215"/>
      <c r="D152" s="198" t="s">
        <v>225</v>
      </c>
      <c r="E152" s="216" t="s">
        <v>1</v>
      </c>
      <c r="F152" s="217" t="s">
        <v>810</v>
      </c>
      <c r="G152" s="215"/>
      <c r="H152" s="218">
        <v>3.85</v>
      </c>
      <c r="I152" s="219"/>
      <c r="J152" s="215"/>
      <c r="K152" s="215"/>
      <c r="L152" s="220"/>
      <c r="M152" s="221"/>
      <c r="N152" s="222"/>
      <c r="O152" s="222"/>
      <c r="P152" s="222"/>
      <c r="Q152" s="222"/>
      <c r="R152" s="222"/>
      <c r="S152" s="222"/>
      <c r="T152" s="223"/>
      <c r="AT152" s="224" t="s">
        <v>225</v>
      </c>
      <c r="AU152" s="224" t="s">
        <v>89</v>
      </c>
      <c r="AV152" s="13" t="s">
        <v>89</v>
      </c>
      <c r="AW152" s="13" t="s">
        <v>34</v>
      </c>
      <c r="AX152" s="13" t="s">
        <v>80</v>
      </c>
      <c r="AY152" s="224" t="s">
        <v>144</v>
      </c>
    </row>
    <row r="153" spans="2:51" s="14" customFormat="1" ht="10.2">
      <c r="B153" s="225"/>
      <c r="C153" s="226"/>
      <c r="D153" s="198" t="s">
        <v>225</v>
      </c>
      <c r="E153" s="227" t="s">
        <v>1</v>
      </c>
      <c r="F153" s="228" t="s">
        <v>227</v>
      </c>
      <c r="G153" s="226"/>
      <c r="H153" s="229">
        <v>3.85</v>
      </c>
      <c r="I153" s="230"/>
      <c r="J153" s="226"/>
      <c r="K153" s="226"/>
      <c r="L153" s="231"/>
      <c r="M153" s="232"/>
      <c r="N153" s="233"/>
      <c r="O153" s="233"/>
      <c r="P153" s="233"/>
      <c r="Q153" s="233"/>
      <c r="R153" s="233"/>
      <c r="S153" s="233"/>
      <c r="T153" s="234"/>
      <c r="AT153" s="235" t="s">
        <v>225</v>
      </c>
      <c r="AU153" s="235" t="s">
        <v>89</v>
      </c>
      <c r="AV153" s="14" t="s">
        <v>143</v>
      </c>
      <c r="AW153" s="14" t="s">
        <v>34</v>
      </c>
      <c r="AX153" s="14" t="s">
        <v>87</v>
      </c>
      <c r="AY153" s="235" t="s">
        <v>144</v>
      </c>
    </row>
    <row r="154" spans="2:63" s="11" customFormat="1" ht="22.8" customHeight="1">
      <c r="B154" s="171"/>
      <c r="C154" s="172"/>
      <c r="D154" s="173" t="s">
        <v>79</v>
      </c>
      <c r="E154" s="212" t="s">
        <v>168</v>
      </c>
      <c r="F154" s="212" t="s">
        <v>342</v>
      </c>
      <c r="G154" s="172"/>
      <c r="H154" s="172"/>
      <c r="I154" s="175"/>
      <c r="J154" s="213">
        <f>BK154</f>
        <v>0</v>
      </c>
      <c r="K154" s="172"/>
      <c r="L154" s="177"/>
      <c r="M154" s="178"/>
      <c r="N154" s="179"/>
      <c r="O154" s="179"/>
      <c r="P154" s="180">
        <f>SUM(P155:P170)</f>
        <v>0</v>
      </c>
      <c r="Q154" s="179"/>
      <c r="R154" s="180">
        <f>SUM(R155:R170)</f>
        <v>5.474</v>
      </c>
      <c r="S154" s="179"/>
      <c r="T154" s="181">
        <f>SUM(T155:T170)</f>
        <v>0</v>
      </c>
      <c r="AR154" s="182" t="s">
        <v>87</v>
      </c>
      <c r="AT154" s="183" t="s">
        <v>79</v>
      </c>
      <c r="AU154" s="183" t="s">
        <v>87</v>
      </c>
      <c r="AY154" s="182" t="s">
        <v>144</v>
      </c>
      <c r="BK154" s="184">
        <f>SUM(BK155:BK170)</f>
        <v>0</v>
      </c>
    </row>
    <row r="155" spans="1:65" s="2" customFormat="1" ht="16.5" customHeight="1">
      <c r="A155" s="35"/>
      <c r="B155" s="36"/>
      <c r="C155" s="185" t="s">
        <v>188</v>
      </c>
      <c r="D155" s="185" t="s">
        <v>145</v>
      </c>
      <c r="E155" s="186" t="s">
        <v>564</v>
      </c>
      <c r="F155" s="187" t="s">
        <v>565</v>
      </c>
      <c r="G155" s="188" t="s">
        <v>223</v>
      </c>
      <c r="H155" s="189">
        <v>23.8</v>
      </c>
      <c r="I155" s="190"/>
      <c r="J155" s="191">
        <f>ROUND(I155*H155,2)</f>
        <v>0</v>
      </c>
      <c r="K155" s="187" t="s">
        <v>149</v>
      </c>
      <c r="L155" s="40"/>
      <c r="M155" s="192" t="s">
        <v>1</v>
      </c>
      <c r="N155" s="193" t="s">
        <v>45</v>
      </c>
      <c r="O155" s="72"/>
      <c r="P155" s="194">
        <f>O155*H155</f>
        <v>0</v>
      </c>
      <c r="Q155" s="194">
        <v>0.23</v>
      </c>
      <c r="R155" s="194">
        <f>Q155*H155</f>
        <v>5.474</v>
      </c>
      <c r="S155" s="194">
        <v>0</v>
      </c>
      <c r="T155" s="19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6" t="s">
        <v>143</v>
      </c>
      <c r="AT155" s="196" t="s">
        <v>145</v>
      </c>
      <c r="AU155" s="196" t="s">
        <v>89</v>
      </c>
      <c r="AY155" s="18" t="s">
        <v>144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18" t="s">
        <v>87</v>
      </c>
      <c r="BK155" s="197">
        <f>ROUND(I155*H155,2)</f>
        <v>0</v>
      </c>
      <c r="BL155" s="18" t="s">
        <v>143</v>
      </c>
      <c r="BM155" s="196" t="s">
        <v>566</v>
      </c>
    </row>
    <row r="156" spans="2:51" s="15" customFormat="1" ht="10.2">
      <c r="B156" s="236"/>
      <c r="C156" s="237"/>
      <c r="D156" s="198" t="s">
        <v>225</v>
      </c>
      <c r="E156" s="238" t="s">
        <v>1</v>
      </c>
      <c r="F156" s="239" t="s">
        <v>567</v>
      </c>
      <c r="G156" s="237"/>
      <c r="H156" s="238" t="s">
        <v>1</v>
      </c>
      <c r="I156" s="240"/>
      <c r="J156" s="237"/>
      <c r="K156" s="237"/>
      <c r="L156" s="241"/>
      <c r="M156" s="242"/>
      <c r="N156" s="243"/>
      <c r="O156" s="243"/>
      <c r="P156" s="243"/>
      <c r="Q156" s="243"/>
      <c r="R156" s="243"/>
      <c r="S156" s="243"/>
      <c r="T156" s="244"/>
      <c r="AT156" s="245" t="s">
        <v>225</v>
      </c>
      <c r="AU156" s="245" t="s">
        <v>89</v>
      </c>
      <c r="AV156" s="15" t="s">
        <v>87</v>
      </c>
      <c r="AW156" s="15" t="s">
        <v>34</v>
      </c>
      <c r="AX156" s="15" t="s">
        <v>80</v>
      </c>
      <c r="AY156" s="245" t="s">
        <v>144</v>
      </c>
    </row>
    <row r="157" spans="2:51" s="13" customFormat="1" ht="10.2">
      <c r="B157" s="214"/>
      <c r="C157" s="215"/>
      <c r="D157" s="198" t="s">
        <v>225</v>
      </c>
      <c r="E157" s="216" t="s">
        <v>1</v>
      </c>
      <c r="F157" s="217" t="s">
        <v>811</v>
      </c>
      <c r="G157" s="215"/>
      <c r="H157" s="218">
        <v>23.8</v>
      </c>
      <c r="I157" s="219"/>
      <c r="J157" s="215"/>
      <c r="K157" s="215"/>
      <c r="L157" s="220"/>
      <c r="M157" s="221"/>
      <c r="N157" s="222"/>
      <c r="O157" s="222"/>
      <c r="P157" s="222"/>
      <c r="Q157" s="222"/>
      <c r="R157" s="222"/>
      <c r="S157" s="222"/>
      <c r="T157" s="223"/>
      <c r="AT157" s="224" t="s">
        <v>225</v>
      </c>
      <c r="AU157" s="224" t="s">
        <v>89</v>
      </c>
      <c r="AV157" s="13" t="s">
        <v>89</v>
      </c>
      <c r="AW157" s="13" t="s">
        <v>34</v>
      </c>
      <c r="AX157" s="13" t="s">
        <v>80</v>
      </c>
      <c r="AY157" s="224" t="s">
        <v>144</v>
      </c>
    </row>
    <row r="158" spans="2:51" s="14" customFormat="1" ht="10.2">
      <c r="B158" s="225"/>
      <c r="C158" s="226"/>
      <c r="D158" s="198" t="s">
        <v>225</v>
      </c>
      <c r="E158" s="227" t="s">
        <v>1</v>
      </c>
      <c r="F158" s="228" t="s">
        <v>227</v>
      </c>
      <c r="G158" s="226"/>
      <c r="H158" s="229">
        <v>23.8</v>
      </c>
      <c r="I158" s="230"/>
      <c r="J158" s="226"/>
      <c r="K158" s="226"/>
      <c r="L158" s="231"/>
      <c r="M158" s="232"/>
      <c r="N158" s="233"/>
      <c r="O158" s="233"/>
      <c r="P158" s="233"/>
      <c r="Q158" s="233"/>
      <c r="R158" s="233"/>
      <c r="S158" s="233"/>
      <c r="T158" s="234"/>
      <c r="AT158" s="235" t="s">
        <v>225</v>
      </c>
      <c r="AU158" s="235" t="s">
        <v>89</v>
      </c>
      <c r="AV158" s="14" t="s">
        <v>143</v>
      </c>
      <c r="AW158" s="14" t="s">
        <v>34</v>
      </c>
      <c r="AX158" s="14" t="s">
        <v>87</v>
      </c>
      <c r="AY158" s="235" t="s">
        <v>144</v>
      </c>
    </row>
    <row r="159" spans="1:65" s="2" customFormat="1" ht="24.15" customHeight="1">
      <c r="A159" s="35"/>
      <c r="B159" s="36"/>
      <c r="C159" s="185" t="s">
        <v>193</v>
      </c>
      <c r="D159" s="185" t="s">
        <v>145</v>
      </c>
      <c r="E159" s="186" t="s">
        <v>569</v>
      </c>
      <c r="F159" s="187" t="s">
        <v>570</v>
      </c>
      <c r="G159" s="188" t="s">
        <v>223</v>
      </c>
      <c r="H159" s="189">
        <v>23.8</v>
      </c>
      <c r="I159" s="190"/>
      <c r="J159" s="191">
        <f>ROUND(I159*H159,2)</f>
        <v>0</v>
      </c>
      <c r="K159" s="187" t="s">
        <v>149</v>
      </c>
      <c r="L159" s="40"/>
      <c r="M159" s="192" t="s">
        <v>1</v>
      </c>
      <c r="N159" s="193" t="s">
        <v>45</v>
      </c>
      <c r="O159" s="72"/>
      <c r="P159" s="194">
        <f>O159*H159</f>
        <v>0</v>
      </c>
      <c r="Q159" s="194">
        <v>0</v>
      </c>
      <c r="R159" s="194">
        <f>Q159*H159</f>
        <v>0</v>
      </c>
      <c r="S159" s="194">
        <v>0</v>
      </c>
      <c r="T159" s="19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6" t="s">
        <v>143</v>
      </c>
      <c r="AT159" s="196" t="s">
        <v>145</v>
      </c>
      <c r="AU159" s="196" t="s">
        <v>89</v>
      </c>
      <c r="AY159" s="18" t="s">
        <v>144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18" t="s">
        <v>87</v>
      </c>
      <c r="BK159" s="197">
        <f>ROUND(I159*H159,2)</f>
        <v>0</v>
      </c>
      <c r="BL159" s="18" t="s">
        <v>143</v>
      </c>
      <c r="BM159" s="196" t="s">
        <v>571</v>
      </c>
    </row>
    <row r="160" spans="2:51" s="13" customFormat="1" ht="10.2">
      <c r="B160" s="214"/>
      <c r="C160" s="215"/>
      <c r="D160" s="198" t="s">
        <v>225</v>
      </c>
      <c r="E160" s="216" t="s">
        <v>1</v>
      </c>
      <c r="F160" s="217" t="s">
        <v>812</v>
      </c>
      <c r="G160" s="215"/>
      <c r="H160" s="218">
        <v>23.8</v>
      </c>
      <c r="I160" s="219"/>
      <c r="J160" s="215"/>
      <c r="K160" s="215"/>
      <c r="L160" s="220"/>
      <c r="M160" s="221"/>
      <c r="N160" s="222"/>
      <c r="O160" s="222"/>
      <c r="P160" s="222"/>
      <c r="Q160" s="222"/>
      <c r="R160" s="222"/>
      <c r="S160" s="222"/>
      <c r="T160" s="223"/>
      <c r="AT160" s="224" t="s">
        <v>225</v>
      </c>
      <c r="AU160" s="224" t="s">
        <v>89</v>
      </c>
      <c r="AV160" s="13" t="s">
        <v>89</v>
      </c>
      <c r="AW160" s="13" t="s">
        <v>34</v>
      </c>
      <c r="AX160" s="13" t="s">
        <v>80</v>
      </c>
      <c r="AY160" s="224" t="s">
        <v>144</v>
      </c>
    </row>
    <row r="161" spans="2:51" s="14" customFormat="1" ht="10.2">
      <c r="B161" s="225"/>
      <c r="C161" s="226"/>
      <c r="D161" s="198" t="s">
        <v>225</v>
      </c>
      <c r="E161" s="227" t="s">
        <v>1</v>
      </c>
      <c r="F161" s="228" t="s">
        <v>227</v>
      </c>
      <c r="G161" s="226"/>
      <c r="H161" s="229">
        <v>23.8</v>
      </c>
      <c r="I161" s="230"/>
      <c r="J161" s="226"/>
      <c r="K161" s="226"/>
      <c r="L161" s="231"/>
      <c r="M161" s="232"/>
      <c r="N161" s="233"/>
      <c r="O161" s="233"/>
      <c r="P161" s="233"/>
      <c r="Q161" s="233"/>
      <c r="R161" s="233"/>
      <c r="S161" s="233"/>
      <c r="T161" s="234"/>
      <c r="AT161" s="235" t="s">
        <v>225</v>
      </c>
      <c r="AU161" s="235" t="s">
        <v>89</v>
      </c>
      <c r="AV161" s="14" t="s">
        <v>143</v>
      </c>
      <c r="AW161" s="14" t="s">
        <v>34</v>
      </c>
      <c r="AX161" s="14" t="s">
        <v>87</v>
      </c>
      <c r="AY161" s="235" t="s">
        <v>144</v>
      </c>
    </row>
    <row r="162" spans="1:65" s="2" customFormat="1" ht="24.15" customHeight="1">
      <c r="A162" s="35"/>
      <c r="B162" s="36"/>
      <c r="C162" s="185" t="s">
        <v>198</v>
      </c>
      <c r="D162" s="185" t="s">
        <v>145</v>
      </c>
      <c r="E162" s="186" t="s">
        <v>356</v>
      </c>
      <c r="F162" s="187" t="s">
        <v>357</v>
      </c>
      <c r="G162" s="188" t="s">
        <v>223</v>
      </c>
      <c r="H162" s="189">
        <v>47.5</v>
      </c>
      <c r="I162" s="190"/>
      <c r="J162" s="191">
        <f>ROUND(I162*H162,2)</f>
        <v>0</v>
      </c>
      <c r="K162" s="187" t="s">
        <v>149</v>
      </c>
      <c r="L162" s="40"/>
      <c r="M162" s="192" t="s">
        <v>1</v>
      </c>
      <c r="N162" s="193" t="s">
        <v>45</v>
      </c>
      <c r="O162" s="72"/>
      <c r="P162" s="194">
        <f>O162*H162</f>
        <v>0</v>
      </c>
      <c r="Q162" s="194">
        <v>0</v>
      </c>
      <c r="R162" s="194">
        <f>Q162*H162</f>
        <v>0</v>
      </c>
      <c r="S162" s="194">
        <v>0</v>
      </c>
      <c r="T162" s="19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6" t="s">
        <v>143</v>
      </c>
      <c r="AT162" s="196" t="s">
        <v>145</v>
      </c>
      <c r="AU162" s="196" t="s">
        <v>89</v>
      </c>
      <c r="AY162" s="18" t="s">
        <v>144</v>
      </c>
      <c r="BE162" s="197">
        <f>IF(N162="základní",J162,0)</f>
        <v>0</v>
      </c>
      <c r="BF162" s="197">
        <f>IF(N162="snížená",J162,0)</f>
        <v>0</v>
      </c>
      <c r="BG162" s="197">
        <f>IF(N162="zákl. přenesená",J162,0)</f>
        <v>0</v>
      </c>
      <c r="BH162" s="197">
        <f>IF(N162="sníž. přenesená",J162,0)</f>
        <v>0</v>
      </c>
      <c r="BI162" s="197">
        <f>IF(N162="nulová",J162,0)</f>
        <v>0</v>
      </c>
      <c r="BJ162" s="18" t="s">
        <v>87</v>
      </c>
      <c r="BK162" s="197">
        <f>ROUND(I162*H162,2)</f>
        <v>0</v>
      </c>
      <c r="BL162" s="18" t="s">
        <v>143</v>
      </c>
      <c r="BM162" s="196" t="s">
        <v>573</v>
      </c>
    </row>
    <row r="163" spans="2:51" s="13" customFormat="1" ht="10.2">
      <c r="B163" s="214"/>
      <c r="C163" s="215"/>
      <c r="D163" s="198" t="s">
        <v>225</v>
      </c>
      <c r="E163" s="216" t="s">
        <v>1</v>
      </c>
      <c r="F163" s="217" t="s">
        <v>813</v>
      </c>
      <c r="G163" s="215"/>
      <c r="H163" s="218">
        <v>47.5</v>
      </c>
      <c r="I163" s="219"/>
      <c r="J163" s="215"/>
      <c r="K163" s="215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225</v>
      </c>
      <c r="AU163" s="224" t="s">
        <v>89</v>
      </c>
      <c r="AV163" s="13" t="s">
        <v>89</v>
      </c>
      <c r="AW163" s="13" t="s">
        <v>34</v>
      </c>
      <c r="AX163" s="13" t="s">
        <v>80</v>
      </c>
      <c r="AY163" s="224" t="s">
        <v>144</v>
      </c>
    </row>
    <row r="164" spans="2:51" s="14" customFormat="1" ht="10.2">
      <c r="B164" s="225"/>
      <c r="C164" s="226"/>
      <c r="D164" s="198" t="s">
        <v>225</v>
      </c>
      <c r="E164" s="227" t="s">
        <v>1</v>
      </c>
      <c r="F164" s="228" t="s">
        <v>227</v>
      </c>
      <c r="G164" s="226"/>
      <c r="H164" s="229">
        <v>47.5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AT164" s="235" t="s">
        <v>225</v>
      </c>
      <c r="AU164" s="235" t="s">
        <v>89</v>
      </c>
      <c r="AV164" s="14" t="s">
        <v>143</v>
      </c>
      <c r="AW164" s="14" t="s">
        <v>34</v>
      </c>
      <c r="AX164" s="14" t="s">
        <v>87</v>
      </c>
      <c r="AY164" s="235" t="s">
        <v>144</v>
      </c>
    </row>
    <row r="165" spans="1:65" s="2" customFormat="1" ht="33" customHeight="1">
      <c r="A165" s="35"/>
      <c r="B165" s="36"/>
      <c r="C165" s="185" t="s">
        <v>205</v>
      </c>
      <c r="D165" s="185" t="s">
        <v>145</v>
      </c>
      <c r="E165" s="186" t="s">
        <v>362</v>
      </c>
      <c r="F165" s="187" t="s">
        <v>363</v>
      </c>
      <c r="G165" s="188" t="s">
        <v>223</v>
      </c>
      <c r="H165" s="189">
        <v>47.5</v>
      </c>
      <c r="I165" s="190"/>
      <c r="J165" s="191">
        <f>ROUND(I165*H165,2)</f>
        <v>0</v>
      </c>
      <c r="K165" s="187" t="s">
        <v>149</v>
      </c>
      <c r="L165" s="40"/>
      <c r="M165" s="192" t="s">
        <v>1</v>
      </c>
      <c r="N165" s="193" t="s">
        <v>45</v>
      </c>
      <c r="O165" s="72"/>
      <c r="P165" s="194">
        <f>O165*H165</f>
        <v>0</v>
      </c>
      <c r="Q165" s="194">
        <v>0</v>
      </c>
      <c r="R165" s="194">
        <f>Q165*H165</f>
        <v>0</v>
      </c>
      <c r="S165" s="194">
        <v>0</v>
      </c>
      <c r="T165" s="195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6" t="s">
        <v>143</v>
      </c>
      <c r="AT165" s="196" t="s">
        <v>145</v>
      </c>
      <c r="AU165" s="196" t="s">
        <v>89</v>
      </c>
      <c r="AY165" s="18" t="s">
        <v>144</v>
      </c>
      <c r="BE165" s="197">
        <f>IF(N165="základní",J165,0)</f>
        <v>0</v>
      </c>
      <c r="BF165" s="197">
        <f>IF(N165="snížená",J165,0)</f>
        <v>0</v>
      </c>
      <c r="BG165" s="197">
        <f>IF(N165="zákl. přenesená",J165,0)</f>
        <v>0</v>
      </c>
      <c r="BH165" s="197">
        <f>IF(N165="sníž. přenesená",J165,0)</f>
        <v>0</v>
      </c>
      <c r="BI165" s="197">
        <f>IF(N165="nulová",J165,0)</f>
        <v>0</v>
      </c>
      <c r="BJ165" s="18" t="s">
        <v>87</v>
      </c>
      <c r="BK165" s="197">
        <f>ROUND(I165*H165,2)</f>
        <v>0</v>
      </c>
      <c r="BL165" s="18" t="s">
        <v>143</v>
      </c>
      <c r="BM165" s="196" t="s">
        <v>814</v>
      </c>
    </row>
    <row r="166" spans="2:51" s="13" customFormat="1" ht="10.2">
      <c r="B166" s="214"/>
      <c r="C166" s="215"/>
      <c r="D166" s="198" t="s">
        <v>225</v>
      </c>
      <c r="E166" s="216" t="s">
        <v>1</v>
      </c>
      <c r="F166" s="217" t="s">
        <v>815</v>
      </c>
      <c r="G166" s="215"/>
      <c r="H166" s="218">
        <v>47.5</v>
      </c>
      <c r="I166" s="219"/>
      <c r="J166" s="215"/>
      <c r="K166" s="215"/>
      <c r="L166" s="220"/>
      <c r="M166" s="221"/>
      <c r="N166" s="222"/>
      <c r="O166" s="222"/>
      <c r="P166" s="222"/>
      <c r="Q166" s="222"/>
      <c r="R166" s="222"/>
      <c r="S166" s="222"/>
      <c r="T166" s="223"/>
      <c r="AT166" s="224" t="s">
        <v>225</v>
      </c>
      <c r="AU166" s="224" t="s">
        <v>89</v>
      </c>
      <c r="AV166" s="13" t="s">
        <v>89</v>
      </c>
      <c r="AW166" s="13" t="s">
        <v>34</v>
      </c>
      <c r="AX166" s="13" t="s">
        <v>80</v>
      </c>
      <c r="AY166" s="224" t="s">
        <v>144</v>
      </c>
    </row>
    <row r="167" spans="2:51" s="14" customFormat="1" ht="10.2">
      <c r="B167" s="225"/>
      <c r="C167" s="226"/>
      <c r="D167" s="198" t="s">
        <v>225</v>
      </c>
      <c r="E167" s="227" t="s">
        <v>1</v>
      </c>
      <c r="F167" s="228" t="s">
        <v>227</v>
      </c>
      <c r="G167" s="226"/>
      <c r="H167" s="229">
        <v>47.5</v>
      </c>
      <c r="I167" s="230"/>
      <c r="J167" s="226"/>
      <c r="K167" s="226"/>
      <c r="L167" s="231"/>
      <c r="M167" s="232"/>
      <c r="N167" s="233"/>
      <c r="O167" s="233"/>
      <c r="P167" s="233"/>
      <c r="Q167" s="233"/>
      <c r="R167" s="233"/>
      <c r="S167" s="233"/>
      <c r="T167" s="234"/>
      <c r="AT167" s="235" t="s">
        <v>225</v>
      </c>
      <c r="AU167" s="235" t="s">
        <v>89</v>
      </c>
      <c r="AV167" s="14" t="s">
        <v>143</v>
      </c>
      <c r="AW167" s="14" t="s">
        <v>34</v>
      </c>
      <c r="AX167" s="14" t="s">
        <v>87</v>
      </c>
      <c r="AY167" s="235" t="s">
        <v>144</v>
      </c>
    </row>
    <row r="168" spans="1:65" s="2" customFormat="1" ht="24.15" customHeight="1">
      <c r="A168" s="35"/>
      <c r="B168" s="36"/>
      <c r="C168" s="185" t="s">
        <v>280</v>
      </c>
      <c r="D168" s="185" t="s">
        <v>145</v>
      </c>
      <c r="E168" s="186" t="s">
        <v>367</v>
      </c>
      <c r="F168" s="187" t="s">
        <v>368</v>
      </c>
      <c r="G168" s="188" t="s">
        <v>223</v>
      </c>
      <c r="H168" s="189">
        <v>23.8</v>
      </c>
      <c r="I168" s="190"/>
      <c r="J168" s="191">
        <f>ROUND(I168*H168,2)</f>
        <v>0</v>
      </c>
      <c r="K168" s="187" t="s">
        <v>149</v>
      </c>
      <c r="L168" s="40"/>
      <c r="M168" s="192" t="s">
        <v>1</v>
      </c>
      <c r="N168" s="193" t="s">
        <v>45</v>
      </c>
      <c r="O168" s="72"/>
      <c r="P168" s="194">
        <f>O168*H168</f>
        <v>0</v>
      </c>
      <c r="Q168" s="194">
        <v>0</v>
      </c>
      <c r="R168" s="194">
        <f>Q168*H168</f>
        <v>0</v>
      </c>
      <c r="S168" s="194">
        <v>0</v>
      </c>
      <c r="T168" s="19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6" t="s">
        <v>143</v>
      </c>
      <c r="AT168" s="196" t="s">
        <v>145</v>
      </c>
      <c r="AU168" s="196" t="s">
        <v>89</v>
      </c>
      <c r="AY168" s="18" t="s">
        <v>144</v>
      </c>
      <c r="BE168" s="197">
        <f>IF(N168="základní",J168,0)</f>
        <v>0</v>
      </c>
      <c r="BF168" s="197">
        <f>IF(N168="snížená",J168,0)</f>
        <v>0</v>
      </c>
      <c r="BG168" s="197">
        <f>IF(N168="zákl. přenesená",J168,0)</f>
        <v>0</v>
      </c>
      <c r="BH168" s="197">
        <f>IF(N168="sníž. přenesená",J168,0)</f>
        <v>0</v>
      </c>
      <c r="BI168" s="197">
        <f>IF(N168="nulová",J168,0)</f>
        <v>0</v>
      </c>
      <c r="BJ168" s="18" t="s">
        <v>87</v>
      </c>
      <c r="BK168" s="197">
        <f>ROUND(I168*H168,2)</f>
        <v>0</v>
      </c>
      <c r="BL168" s="18" t="s">
        <v>143</v>
      </c>
      <c r="BM168" s="196" t="s">
        <v>577</v>
      </c>
    </row>
    <row r="169" spans="2:51" s="13" customFormat="1" ht="10.2">
      <c r="B169" s="214"/>
      <c r="C169" s="215"/>
      <c r="D169" s="198" t="s">
        <v>225</v>
      </c>
      <c r="E169" s="216" t="s">
        <v>1</v>
      </c>
      <c r="F169" s="217" t="s">
        <v>816</v>
      </c>
      <c r="G169" s="215"/>
      <c r="H169" s="218">
        <v>23.8</v>
      </c>
      <c r="I169" s="219"/>
      <c r="J169" s="215"/>
      <c r="K169" s="215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225</v>
      </c>
      <c r="AU169" s="224" t="s">
        <v>89</v>
      </c>
      <c r="AV169" s="13" t="s">
        <v>89</v>
      </c>
      <c r="AW169" s="13" t="s">
        <v>34</v>
      </c>
      <c r="AX169" s="13" t="s">
        <v>80</v>
      </c>
      <c r="AY169" s="224" t="s">
        <v>144</v>
      </c>
    </row>
    <row r="170" spans="2:51" s="14" customFormat="1" ht="10.2">
      <c r="B170" s="225"/>
      <c r="C170" s="226"/>
      <c r="D170" s="198" t="s">
        <v>225</v>
      </c>
      <c r="E170" s="227" t="s">
        <v>1</v>
      </c>
      <c r="F170" s="228" t="s">
        <v>227</v>
      </c>
      <c r="G170" s="226"/>
      <c r="H170" s="229">
        <v>23.8</v>
      </c>
      <c r="I170" s="230"/>
      <c r="J170" s="226"/>
      <c r="K170" s="226"/>
      <c r="L170" s="231"/>
      <c r="M170" s="232"/>
      <c r="N170" s="233"/>
      <c r="O170" s="233"/>
      <c r="P170" s="233"/>
      <c r="Q170" s="233"/>
      <c r="R170" s="233"/>
      <c r="S170" s="233"/>
      <c r="T170" s="234"/>
      <c r="AT170" s="235" t="s">
        <v>225</v>
      </c>
      <c r="AU170" s="235" t="s">
        <v>89</v>
      </c>
      <c r="AV170" s="14" t="s">
        <v>143</v>
      </c>
      <c r="AW170" s="14" t="s">
        <v>34</v>
      </c>
      <c r="AX170" s="14" t="s">
        <v>87</v>
      </c>
      <c r="AY170" s="235" t="s">
        <v>144</v>
      </c>
    </row>
    <row r="171" spans="2:63" s="11" customFormat="1" ht="22.8" customHeight="1">
      <c r="B171" s="171"/>
      <c r="C171" s="172"/>
      <c r="D171" s="173" t="s">
        <v>79</v>
      </c>
      <c r="E171" s="212" t="s">
        <v>188</v>
      </c>
      <c r="F171" s="212" t="s">
        <v>417</v>
      </c>
      <c r="G171" s="172"/>
      <c r="H171" s="172"/>
      <c r="I171" s="175"/>
      <c r="J171" s="213">
        <f>BK171</f>
        <v>0</v>
      </c>
      <c r="K171" s="172"/>
      <c r="L171" s="177"/>
      <c r="M171" s="178"/>
      <c r="N171" s="179"/>
      <c r="O171" s="179"/>
      <c r="P171" s="180">
        <f>SUM(P172:P238)</f>
        <v>0</v>
      </c>
      <c r="Q171" s="179"/>
      <c r="R171" s="180">
        <f>SUM(R172:R238)</f>
        <v>1.46603</v>
      </c>
      <c r="S171" s="179"/>
      <c r="T171" s="181">
        <f>SUM(T172:T238)</f>
        <v>0.34400000000000003</v>
      </c>
      <c r="AR171" s="182" t="s">
        <v>87</v>
      </c>
      <c r="AT171" s="183" t="s">
        <v>79</v>
      </c>
      <c r="AU171" s="183" t="s">
        <v>87</v>
      </c>
      <c r="AY171" s="182" t="s">
        <v>144</v>
      </c>
      <c r="BK171" s="184">
        <f>SUM(BK172:BK238)</f>
        <v>0</v>
      </c>
    </row>
    <row r="172" spans="1:65" s="2" customFormat="1" ht="24.15" customHeight="1">
      <c r="A172" s="35"/>
      <c r="B172" s="36"/>
      <c r="C172" s="185" t="s">
        <v>285</v>
      </c>
      <c r="D172" s="185" t="s">
        <v>145</v>
      </c>
      <c r="E172" s="186" t="s">
        <v>419</v>
      </c>
      <c r="F172" s="187" t="s">
        <v>420</v>
      </c>
      <c r="G172" s="188" t="s">
        <v>333</v>
      </c>
      <c r="H172" s="189">
        <v>14</v>
      </c>
      <c r="I172" s="190"/>
      <c r="J172" s="191">
        <f>ROUND(I172*H172,2)</f>
        <v>0</v>
      </c>
      <c r="K172" s="187" t="s">
        <v>149</v>
      </c>
      <c r="L172" s="40"/>
      <c r="M172" s="192" t="s">
        <v>1</v>
      </c>
      <c r="N172" s="193" t="s">
        <v>45</v>
      </c>
      <c r="O172" s="72"/>
      <c r="P172" s="194">
        <f>O172*H172</f>
        <v>0</v>
      </c>
      <c r="Q172" s="194">
        <v>0.0007</v>
      </c>
      <c r="R172" s="194">
        <f>Q172*H172</f>
        <v>0.0098</v>
      </c>
      <c r="S172" s="194">
        <v>0</v>
      </c>
      <c r="T172" s="195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6" t="s">
        <v>143</v>
      </c>
      <c r="AT172" s="196" t="s">
        <v>145</v>
      </c>
      <c r="AU172" s="196" t="s">
        <v>89</v>
      </c>
      <c r="AY172" s="18" t="s">
        <v>144</v>
      </c>
      <c r="BE172" s="197">
        <f>IF(N172="základní",J172,0)</f>
        <v>0</v>
      </c>
      <c r="BF172" s="197">
        <f>IF(N172="snížená",J172,0)</f>
        <v>0</v>
      </c>
      <c r="BG172" s="197">
        <f>IF(N172="zákl. přenesená",J172,0)</f>
        <v>0</v>
      </c>
      <c r="BH172" s="197">
        <f>IF(N172="sníž. přenesená",J172,0)</f>
        <v>0</v>
      </c>
      <c r="BI172" s="197">
        <f>IF(N172="nulová",J172,0)</f>
        <v>0</v>
      </c>
      <c r="BJ172" s="18" t="s">
        <v>87</v>
      </c>
      <c r="BK172" s="197">
        <f>ROUND(I172*H172,2)</f>
        <v>0</v>
      </c>
      <c r="BL172" s="18" t="s">
        <v>143</v>
      </c>
      <c r="BM172" s="196" t="s">
        <v>817</v>
      </c>
    </row>
    <row r="173" spans="2:51" s="13" customFormat="1" ht="10.2">
      <c r="B173" s="214"/>
      <c r="C173" s="215"/>
      <c r="D173" s="198" t="s">
        <v>225</v>
      </c>
      <c r="E173" s="216" t="s">
        <v>1</v>
      </c>
      <c r="F173" s="217" t="s">
        <v>818</v>
      </c>
      <c r="G173" s="215"/>
      <c r="H173" s="218">
        <v>4</v>
      </c>
      <c r="I173" s="219"/>
      <c r="J173" s="215"/>
      <c r="K173" s="215"/>
      <c r="L173" s="220"/>
      <c r="M173" s="221"/>
      <c r="N173" s="222"/>
      <c r="O173" s="222"/>
      <c r="P173" s="222"/>
      <c r="Q173" s="222"/>
      <c r="R173" s="222"/>
      <c r="S173" s="222"/>
      <c r="T173" s="223"/>
      <c r="AT173" s="224" t="s">
        <v>225</v>
      </c>
      <c r="AU173" s="224" t="s">
        <v>89</v>
      </c>
      <c r="AV173" s="13" t="s">
        <v>89</v>
      </c>
      <c r="AW173" s="13" t="s">
        <v>34</v>
      </c>
      <c r="AX173" s="13" t="s">
        <v>80</v>
      </c>
      <c r="AY173" s="224" t="s">
        <v>144</v>
      </c>
    </row>
    <row r="174" spans="2:51" s="13" customFormat="1" ht="10.2">
      <c r="B174" s="214"/>
      <c r="C174" s="215"/>
      <c r="D174" s="198" t="s">
        <v>225</v>
      </c>
      <c r="E174" s="216" t="s">
        <v>1</v>
      </c>
      <c r="F174" s="217" t="s">
        <v>819</v>
      </c>
      <c r="G174" s="215"/>
      <c r="H174" s="218">
        <v>1</v>
      </c>
      <c r="I174" s="219"/>
      <c r="J174" s="215"/>
      <c r="K174" s="215"/>
      <c r="L174" s="220"/>
      <c r="M174" s="221"/>
      <c r="N174" s="222"/>
      <c r="O174" s="222"/>
      <c r="P174" s="222"/>
      <c r="Q174" s="222"/>
      <c r="R174" s="222"/>
      <c r="S174" s="222"/>
      <c r="T174" s="223"/>
      <c r="AT174" s="224" t="s">
        <v>225</v>
      </c>
      <c r="AU174" s="224" t="s">
        <v>89</v>
      </c>
      <c r="AV174" s="13" t="s">
        <v>89</v>
      </c>
      <c r="AW174" s="13" t="s">
        <v>34</v>
      </c>
      <c r="AX174" s="13" t="s">
        <v>80</v>
      </c>
      <c r="AY174" s="224" t="s">
        <v>144</v>
      </c>
    </row>
    <row r="175" spans="2:51" s="13" customFormat="1" ht="10.2">
      <c r="B175" s="214"/>
      <c r="C175" s="215"/>
      <c r="D175" s="198" t="s">
        <v>225</v>
      </c>
      <c r="E175" s="216" t="s">
        <v>1</v>
      </c>
      <c r="F175" s="217" t="s">
        <v>820</v>
      </c>
      <c r="G175" s="215"/>
      <c r="H175" s="218">
        <v>2</v>
      </c>
      <c r="I175" s="219"/>
      <c r="J175" s="215"/>
      <c r="K175" s="215"/>
      <c r="L175" s="220"/>
      <c r="M175" s="221"/>
      <c r="N175" s="222"/>
      <c r="O175" s="222"/>
      <c r="P175" s="222"/>
      <c r="Q175" s="222"/>
      <c r="R175" s="222"/>
      <c r="S175" s="222"/>
      <c r="T175" s="223"/>
      <c r="AT175" s="224" t="s">
        <v>225</v>
      </c>
      <c r="AU175" s="224" t="s">
        <v>89</v>
      </c>
      <c r="AV175" s="13" t="s">
        <v>89</v>
      </c>
      <c r="AW175" s="13" t="s">
        <v>34</v>
      </c>
      <c r="AX175" s="13" t="s">
        <v>80</v>
      </c>
      <c r="AY175" s="224" t="s">
        <v>144</v>
      </c>
    </row>
    <row r="176" spans="2:51" s="13" customFormat="1" ht="10.2">
      <c r="B176" s="214"/>
      <c r="C176" s="215"/>
      <c r="D176" s="198" t="s">
        <v>225</v>
      </c>
      <c r="E176" s="216" t="s">
        <v>1</v>
      </c>
      <c r="F176" s="217" t="s">
        <v>821</v>
      </c>
      <c r="G176" s="215"/>
      <c r="H176" s="218">
        <v>1</v>
      </c>
      <c r="I176" s="219"/>
      <c r="J176" s="215"/>
      <c r="K176" s="215"/>
      <c r="L176" s="220"/>
      <c r="M176" s="221"/>
      <c r="N176" s="222"/>
      <c r="O176" s="222"/>
      <c r="P176" s="222"/>
      <c r="Q176" s="222"/>
      <c r="R176" s="222"/>
      <c r="S176" s="222"/>
      <c r="T176" s="223"/>
      <c r="AT176" s="224" t="s">
        <v>225</v>
      </c>
      <c r="AU176" s="224" t="s">
        <v>89</v>
      </c>
      <c r="AV176" s="13" t="s">
        <v>89</v>
      </c>
      <c r="AW176" s="13" t="s">
        <v>34</v>
      </c>
      <c r="AX176" s="13" t="s">
        <v>80</v>
      </c>
      <c r="AY176" s="224" t="s">
        <v>144</v>
      </c>
    </row>
    <row r="177" spans="2:51" s="13" customFormat="1" ht="10.2">
      <c r="B177" s="214"/>
      <c r="C177" s="215"/>
      <c r="D177" s="198" t="s">
        <v>225</v>
      </c>
      <c r="E177" s="216" t="s">
        <v>1</v>
      </c>
      <c r="F177" s="217" t="s">
        <v>822</v>
      </c>
      <c r="G177" s="215"/>
      <c r="H177" s="218">
        <v>1</v>
      </c>
      <c r="I177" s="219"/>
      <c r="J177" s="215"/>
      <c r="K177" s="215"/>
      <c r="L177" s="220"/>
      <c r="M177" s="221"/>
      <c r="N177" s="222"/>
      <c r="O177" s="222"/>
      <c r="P177" s="222"/>
      <c r="Q177" s="222"/>
      <c r="R177" s="222"/>
      <c r="S177" s="222"/>
      <c r="T177" s="223"/>
      <c r="AT177" s="224" t="s">
        <v>225</v>
      </c>
      <c r="AU177" s="224" t="s">
        <v>89</v>
      </c>
      <c r="AV177" s="13" t="s">
        <v>89</v>
      </c>
      <c r="AW177" s="13" t="s">
        <v>34</v>
      </c>
      <c r="AX177" s="13" t="s">
        <v>80</v>
      </c>
      <c r="AY177" s="224" t="s">
        <v>144</v>
      </c>
    </row>
    <row r="178" spans="2:51" s="13" customFormat="1" ht="10.2">
      <c r="B178" s="214"/>
      <c r="C178" s="215"/>
      <c r="D178" s="198" t="s">
        <v>225</v>
      </c>
      <c r="E178" s="216" t="s">
        <v>1</v>
      </c>
      <c r="F178" s="217" t="s">
        <v>823</v>
      </c>
      <c r="G178" s="215"/>
      <c r="H178" s="218">
        <v>1</v>
      </c>
      <c r="I178" s="219"/>
      <c r="J178" s="215"/>
      <c r="K178" s="215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225</v>
      </c>
      <c r="AU178" s="224" t="s">
        <v>89</v>
      </c>
      <c r="AV178" s="13" t="s">
        <v>89</v>
      </c>
      <c r="AW178" s="13" t="s">
        <v>34</v>
      </c>
      <c r="AX178" s="13" t="s">
        <v>80</v>
      </c>
      <c r="AY178" s="224" t="s">
        <v>144</v>
      </c>
    </row>
    <row r="179" spans="2:51" s="13" customFormat="1" ht="10.2">
      <c r="B179" s="214"/>
      <c r="C179" s="215"/>
      <c r="D179" s="198" t="s">
        <v>225</v>
      </c>
      <c r="E179" s="216" t="s">
        <v>1</v>
      </c>
      <c r="F179" s="217" t="s">
        <v>824</v>
      </c>
      <c r="G179" s="215"/>
      <c r="H179" s="218">
        <v>1</v>
      </c>
      <c r="I179" s="219"/>
      <c r="J179" s="215"/>
      <c r="K179" s="215"/>
      <c r="L179" s="220"/>
      <c r="M179" s="221"/>
      <c r="N179" s="222"/>
      <c r="O179" s="222"/>
      <c r="P179" s="222"/>
      <c r="Q179" s="222"/>
      <c r="R179" s="222"/>
      <c r="S179" s="222"/>
      <c r="T179" s="223"/>
      <c r="AT179" s="224" t="s">
        <v>225</v>
      </c>
      <c r="AU179" s="224" t="s">
        <v>89</v>
      </c>
      <c r="AV179" s="13" t="s">
        <v>89</v>
      </c>
      <c r="AW179" s="13" t="s">
        <v>34</v>
      </c>
      <c r="AX179" s="13" t="s">
        <v>80</v>
      </c>
      <c r="AY179" s="224" t="s">
        <v>144</v>
      </c>
    </row>
    <row r="180" spans="2:51" s="13" customFormat="1" ht="10.2">
      <c r="B180" s="214"/>
      <c r="C180" s="215"/>
      <c r="D180" s="198" t="s">
        <v>225</v>
      </c>
      <c r="E180" s="216" t="s">
        <v>1</v>
      </c>
      <c r="F180" s="217" t="s">
        <v>825</v>
      </c>
      <c r="G180" s="215"/>
      <c r="H180" s="218">
        <v>3</v>
      </c>
      <c r="I180" s="219"/>
      <c r="J180" s="215"/>
      <c r="K180" s="215"/>
      <c r="L180" s="220"/>
      <c r="M180" s="221"/>
      <c r="N180" s="222"/>
      <c r="O180" s="222"/>
      <c r="P180" s="222"/>
      <c r="Q180" s="222"/>
      <c r="R180" s="222"/>
      <c r="S180" s="222"/>
      <c r="T180" s="223"/>
      <c r="AT180" s="224" t="s">
        <v>225</v>
      </c>
      <c r="AU180" s="224" t="s">
        <v>89</v>
      </c>
      <c r="AV180" s="13" t="s">
        <v>89</v>
      </c>
      <c r="AW180" s="13" t="s">
        <v>34</v>
      </c>
      <c r="AX180" s="13" t="s">
        <v>80</v>
      </c>
      <c r="AY180" s="224" t="s">
        <v>144</v>
      </c>
    </row>
    <row r="181" spans="2:51" s="14" customFormat="1" ht="10.2">
      <c r="B181" s="225"/>
      <c r="C181" s="226"/>
      <c r="D181" s="198" t="s">
        <v>225</v>
      </c>
      <c r="E181" s="227" t="s">
        <v>1</v>
      </c>
      <c r="F181" s="228" t="s">
        <v>227</v>
      </c>
      <c r="G181" s="226"/>
      <c r="H181" s="229">
        <v>14</v>
      </c>
      <c r="I181" s="230"/>
      <c r="J181" s="226"/>
      <c r="K181" s="226"/>
      <c r="L181" s="231"/>
      <c r="M181" s="232"/>
      <c r="N181" s="233"/>
      <c r="O181" s="233"/>
      <c r="P181" s="233"/>
      <c r="Q181" s="233"/>
      <c r="R181" s="233"/>
      <c r="S181" s="233"/>
      <c r="T181" s="234"/>
      <c r="AT181" s="235" t="s">
        <v>225</v>
      </c>
      <c r="AU181" s="235" t="s">
        <v>89</v>
      </c>
      <c r="AV181" s="14" t="s">
        <v>143</v>
      </c>
      <c r="AW181" s="14" t="s">
        <v>34</v>
      </c>
      <c r="AX181" s="14" t="s">
        <v>87</v>
      </c>
      <c r="AY181" s="235" t="s">
        <v>144</v>
      </c>
    </row>
    <row r="182" spans="1:65" s="2" customFormat="1" ht="16.5" customHeight="1">
      <c r="A182" s="35"/>
      <c r="B182" s="36"/>
      <c r="C182" s="246" t="s">
        <v>8</v>
      </c>
      <c r="D182" s="246" t="s">
        <v>337</v>
      </c>
      <c r="E182" s="247" t="s">
        <v>826</v>
      </c>
      <c r="F182" s="248" t="s">
        <v>827</v>
      </c>
      <c r="G182" s="249" t="s">
        <v>333</v>
      </c>
      <c r="H182" s="250">
        <v>1</v>
      </c>
      <c r="I182" s="251"/>
      <c r="J182" s="252">
        <f>ROUND(I182*H182,2)</f>
        <v>0</v>
      </c>
      <c r="K182" s="248" t="s">
        <v>149</v>
      </c>
      <c r="L182" s="253"/>
      <c r="M182" s="254" t="s">
        <v>1</v>
      </c>
      <c r="N182" s="255" t="s">
        <v>45</v>
      </c>
      <c r="O182" s="72"/>
      <c r="P182" s="194">
        <f>O182*H182</f>
        <v>0</v>
      </c>
      <c r="Q182" s="194">
        <v>0.00431</v>
      </c>
      <c r="R182" s="194">
        <f>Q182*H182</f>
        <v>0.00431</v>
      </c>
      <c r="S182" s="194">
        <v>0</v>
      </c>
      <c r="T182" s="19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6" t="s">
        <v>183</v>
      </c>
      <c r="AT182" s="196" t="s">
        <v>337</v>
      </c>
      <c r="AU182" s="196" t="s">
        <v>89</v>
      </c>
      <c r="AY182" s="18" t="s">
        <v>144</v>
      </c>
      <c r="BE182" s="197">
        <f>IF(N182="základní",J182,0)</f>
        <v>0</v>
      </c>
      <c r="BF182" s="197">
        <f>IF(N182="snížená",J182,0)</f>
        <v>0</v>
      </c>
      <c r="BG182" s="197">
        <f>IF(N182="zákl. přenesená",J182,0)</f>
        <v>0</v>
      </c>
      <c r="BH182" s="197">
        <f>IF(N182="sníž. přenesená",J182,0)</f>
        <v>0</v>
      </c>
      <c r="BI182" s="197">
        <f>IF(N182="nulová",J182,0)</f>
        <v>0</v>
      </c>
      <c r="BJ182" s="18" t="s">
        <v>87</v>
      </c>
      <c r="BK182" s="197">
        <f>ROUND(I182*H182,2)</f>
        <v>0</v>
      </c>
      <c r="BL182" s="18" t="s">
        <v>143</v>
      </c>
      <c r="BM182" s="196" t="s">
        <v>828</v>
      </c>
    </row>
    <row r="183" spans="2:51" s="13" customFormat="1" ht="10.2">
      <c r="B183" s="214"/>
      <c r="C183" s="215"/>
      <c r="D183" s="198" t="s">
        <v>225</v>
      </c>
      <c r="E183" s="216" t="s">
        <v>1</v>
      </c>
      <c r="F183" s="217" t="s">
        <v>829</v>
      </c>
      <c r="G183" s="215"/>
      <c r="H183" s="218">
        <v>1</v>
      </c>
      <c r="I183" s="219"/>
      <c r="J183" s="215"/>
      <c r="K183" s="215"/>
      <c r="L183" s="220"/>
      <c r="M183" s="221"/>
      <c r="N183" s="222"/>
      <c r="O183" s="222"/>
      <c r="P183" s="222"/>
      <c r="Q183" s="222"/>
      <c r="R183" s="222"/>
      <c r="S183" s="222"/>
      <c r="T183" s="223"/>
      <c r="AT183" s="224" t="s">
        <v>225</v>
      </c>
      <c r="AU183" s="224" t="s">
        <v>89</v>
      </c>
      <c r="AV183" s="13" t="s">
        <v>89</v>
      </c>
      <c r="AW183" s="13" t="s">
        <v>34</v>
      </c>
      <c r="AX183" s="13" t="s">
        <v>80</v>
      </c>
      <c r="AY183" s="224" t="s">
        <v>144</v>
      </c>
    </row>
    <row r="184" spans="2:51" s="14" customFormat="1" ht="10.2">
      <c r="B184" s="225"/>
      <c r="C184" s="226"/>
      <c r="D184" s="198" t="s">
        <v>225</v>
      </c>
      <c r="E184" s="227" t="s">
        <v>1</v>
      </c>
      <c r="F184" s="228" t="s">
        <v>227</v>
      </c>
      <c r="G184" s="226"/>
      <c r="H184" s="229">
        <v>1</v>
      </c>
      <c r="I184" s="230"/>
      <c r="J184" s="226"/>
      <c r="K184" s="226"/>
      <c r="L184" s="231"/>
      <c r="M184" s="232"/>
      <c r="N184" s="233"/>
      <c r="O184" s="233"/>
      <c r="P184" s="233"/>
      <c r="Q184" s="233"/>
      <c r="R184" s="233"/>
      <c r="S184" s="233"/>
      <c r="T184" s="234"/>
      <c r="AT184" s="235" t="s">
        <v>225</v>
      </c>
      <c r="AU184" s="235" t="s">
        <v>89</v>
      </c>
      <c r="AV184" s="14" t="s">
        <v>143</v>
      </c>
      <c r="AW184" s="14" t="s">
        <v>34</v>
      </c>
      <c r="AX184" s="14" t="s">
        <v>87</v>
      </c>
      <c r="AY184" s="235" t="s">
        <v>144</v>
      </c>
    </row>
    <row r="185" spans="1:65" s="2" customFormat="1" ht="24.15" customHeight="1">
      <c r="A185" s="35"/>
      <c r="B185" s="36"/>
      <c r="C185" s="246" t="s">
        <v>295</v>
      </c>
      <c r="D185" s="246" t="s">
        <v>337</v>
      </c>
      <c r="E185" s="247" t="s">
        <v>427</v>
      </c>
      <c r="F185" s="248" t="s">
        <v>428</v>
      </c>
      <c r="G185" s="249" t="s">
        <v>333</v>
      </c>
      <c r="H185" s="250">
        <v>9</v>
      </c>
      <c r="I185" s="251"/>
      <c r="J185" s="252">
        <f>ROUND(I185*H185,2)</f>
        <v>0</v>
      </c>
      <c r="K185" s="248" t="s">
        <v>149</v>
      </c>
      <c r="L185" s="253"/>
      <c r="M185" s="254" t="s">
        <v>1</v>
      </c>
      <c r="N185" s="255" t="s">
        <v>45</v>
      </c>
      <c r="O185" s="72"/>
      <c r="P185" s="194">
        <f>O185*H185</f>
        <v>0</v>
      </c>
      <c r="Q185" s="194">
        <v>0.0025</v>
      </c>
      <c r="R185" s="194">
        <f>Q185*H185</f>
        <v>0.0225</v>
      </c>
      <c r="S185" s="194">
        <v>0</v>
      </c>
      <c r="T185" s="195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6" t="s">
        <v>183</v>
      </c>
      <c r="AT185" s="196" t="s">
        <v>337</v>
      </c>
      <c r="AU185" s="196" t="s">
        <v>89</v>
      </c>
      <c r="AY185" s="18" t="s">
        <v>144</v>
      </c>
      <c r="BE185" s="197">
        <f>IF(N185="základní",J185,0)</f>
        <v>0</v>
      </c>
      <c r="BF185" s="197">
        <f>IF(N185="snížená",J185,0)</f>
        <v>0</v>
      </c>
      <c r="BG185" s="197">
        <f>IF(N185="zákl. přenesená",J185,0)</f>
        <v>0</v>
      </c>
      <c r="BH185" s="197">
        <f>IF(N185="sníž. přenesená",J185,0)</f>
        <v>0</v>
      </c>
      <c r="BI185" s="197">
        <f>IF(N185="nulová",J185,0)</f>
        <v>0</v>
      </c>
      <c r="BJ185" s="18" t="s">
        <v>87</v>
      </c>
      <c r="BK185" s="197">
        <f>ROUND(I185*H185,2)</f>
        <v>0</v>
      </c>
      <c r="BL185" s="18" t="s">
        <v>143</v>
      </c>
      <c r="BM185" s="196" t="s">
        <v>830</v>
      </c>
    </row>
    <row r="186" spans="2:51" s="13" customFormat="1" ht="10.2">
      <c r="B186" s="214"/>
      <c r="C186" s="215"/>
      <c r="D186" s="198" t="s">
        <v>225</v>
      </c>
      <c r="E186" s="216" t="s">
        <v>1</v>
      </c>
      <c r="F186" s="217" t="s">
        <v>831</v>
      </c>
      <c r="G186" s="215"/>
      <c r="H186" s="218">
        <v>2</v>
      </c>
      <c r="I186" s="219"/>
      <c r="J186" s="215"/>
      <c r="K186" s="215"/>
      <c r="L186" s="220"/>
      <c r="M186" s="221"/>
      <c r="N186" s="222"/>
      <c r="O186" s="222"/>
      <c r="P186" s="222"/>
      <c r="Q186" s="222"/>
      <c r="R186" s="222"/>
      <c r="S186" s="222"/>
      <c r="T186" s="223"/>
      <c r="AT186" s="224" t="s">
        <v>225</v>
      </c>
      <c r="AU186" s="224" t="s">
        <v>89</v>
      </c>
      <c r="AV186" s="13" t="s">
        <v>89</v>
      </c>
      <c r="AW186" s="13" t="s">
        <v>34</v>
      </c>
      <c r="AX186" s="13" t="s">
        <v>80</v>
      </c>
      <c r="AY186" s="224" t="s">
        <v>144</v>
      </c>
    </row>
    <row r="187" spans="2:51" s="13" customFormat="1" ht="10.2">
      <c r="B187" s="214"/>
      <c r="C187" s="215"/>
      <c r="D187" s="198" t="s">
        <v>225</v>
      </c>
      <c r="E187" s="216" t="s">
        <v>1</v>
      </c>
      <c r="F187" s="217" t="s">
        <v>819</v>
      </c>
      <c r="G187" s="215"/>
      <c r="H187" s="218">
        <v>1</v>
      </c>
      <c r="I187" s="219"/>
      <c r="J187" s="215"/>
      <c r="K187" s="215"/>
      <c r="L187" s="220"/>
      <c r="M187" s="221"/>
      <c r="N187" s="222"/>
      <c r="O187" s="222"/>
      <c r="P187" s="222"/>
      <c r="Q187" s="222"/>
      <c r="R187" s="222"/>
      <c r="S187" s="222"/>
      <c r="T187" s="223"/>
      <c r="AT187" s="224" t="s">
        <v>225</v>
      </c>
      <c r="AU187" s="224" t="s">
        <v>89</v>
      </c>
      <c r="AV187" s="13" t="s">
        <v>89</v>
      </c>
      <c r="AW187" s="13" t="s">
        <v>34</v>
      </c>
      <c r="AX187" s="13" t="s">
        <v>80</v>
      </c>
      <c r="AY187" s="224" t="s">
        <v>144</v>
      </c>
    </row>
    <row r="188" spans="2:51" s="13" customFormat="1" ht="10.2">
      <c r="B188" s="214"/>
      <c r="C188" s="215"/>
      <c r="D188" s="198" t="s">
        <v>225</v>
      </c>
      <c r="E188" s="216" t="s">
        <v>1</v>
      </c>
      <c r="F188" s="217" t="s">
        <v>822</v>
      </c>
      <c r="G188" s="215"/>
      <c r="H188" s="218">
        <v>1</v>
      </c>
      <c r="I188" s="219"/>
      <c r="J188" s="215"/>
      <c r="K188" s="215"/>
      <c r="L188" s="220"/>
      <c r="M188" s="221"/>
      <c r="N188" s="222"/>
      <c r="O188" s="222"/>
      <c r="P188" s="222"/>
      <c r="Q188" s="222"/>
      <c r="R188" s="222"/>
      <c r="S188" s="222"/>
      <c r="T188" s="223"/>
      <c r="AT188" s="224" t="s">
        <v>225</v>
      </c>
      <c r="AU188" s="224" t="s">
        <v>89</v>
      </c>
      <c r="AV188" s="13" t="s">
        <v>89</v>
      </c>
      <c r="AW188" s="13" t="s">
        <v>34</v>
      </c>
      <c r="AX188" s="13" t="s">
        <v>80</v>
      </c>
      <c r="AY188" s="224" t="s">
        <v>144</v>
      </c>
    </row>
    <row r="189" spans="2:51" s="13" customFormat="1" ht="10.2">
      <c r="B189" s="214"/>
      <c r="C189" s="215"/>
      <c r="D189" s="198" t="s">
        <v>225</v>
      </c>
      <c r="E189" s="216" t="s">
        <v>1</v>
      </c>
      <c r="F189" s="217" t="s">
        <v>821</v>
      </c>
      <c r="G189" s="215"/>
      <c r="H189" s="218">
        <v>1</v>
      </c>
      <c r="I189" s="219"/>
      <c r="J189" s="215"/>
      <c r="K189" s="215"/>
      <c r="L189" s="220"/>
      <c r="M189" s="221"/>
      <c r="N189" s="222"/>
      <c r="O189" s="222"/>
      <c r="P189" s="222"/>
      <c r="Q189" s="222"/>
      <c r="R189" s="222"/>
      <c r="S189" s="222"/>
      <c r="T189" s="223"/>
      <c r="AT189" s="224" t="s">
        <v>225</v>
      </c>
      <c r="AU189" s="224" t="s">
        <v>89</v>
      </c>
      <c r="AV189" s="13" t="s">
        <v>89</v>
      </c>
      <c r="AW189" s="13" t="s">
        <v>34</v>
      </c>
      <c r="AX189" s="13" t="s">
        <v>80</v>
      </c>
      <c r="AY189" s="224" t="s">
        <v>144</v>
      </c>
    </row>
    <row r="190" spans="2:51" s="13" customFormat="1" ht="10.2">
      <c r="B190" s="214"/>
      <c r="C190" s="215"/>
      <c r="D190" s="198" t="s">
        <v>225</v>
      </c>
      <c r="E190" s="216" t="s">
        <v>1</v>
      </c>
      <c r="F190" s="217" t="s">
        <v>822</v>
      </c>
      <c r="G190" s="215"/>
      <c r="H190" s="218">
        <v>1</v>
      </c>
      <c r="I190" s="219"/>
      <c r="J190" s="215"/>
      <c r="K190" s="215"/>
      <c r="L190" s="220"/>
      <c r="M190" s="221"/>
      <c r="N190" s="222"/>
      <c r="O190" s="222"/>
      <c r="P190" s="222"/>
      <c r="Q190" s="222"/>
      <c r="R190" s="222"/>
      <c r="S190" s="222"/>
      <c r="T190" s="223"/>
      <c r="AT190" s="224" t="s">
        <v>225</v>
      </c>
      <c r="AU190" s="224" t="s">
        <v>89</v>
      </c>
      <c r="AV190" s="13" t="s">
        <v>89</v>
      </c>
      <c r="AW190" s="13" t="s">
        <v>34</v>
      </c>
      <c r="AX190" s="13" t="s">
        <v>80</v>
      </c>
      <c r="AY190" s="224" t="s">
        <v>144</v>
      </c>
    </row>
    <row r="191" spans="2:51" s="13" customFormat="1" ht="10.2">
      <c r="B191" s="214"/>
      <c r="C191" s="215"/>
      <c r="D191" s="198" t="s">
        <v>225</v>
      </c>
      <c r="E191" s="216" t="s">
        <v>1</v>
      </c>
      <c r="F191" s="217" t="s">
        <v>825</v>
      </c>
      <c r="G191" s="215"/>
      <c r="H191" s="218">
        <v>3</v>
      </c>
      <c r="I191" s="219"/>
      <c r="J191" s="215"/>
      <c r="K191" s="215"/>
      <c r="L191" s="220"/>
      <c r="M191" s="221"/>
      <c r="N191" s="222"/>
      <c r="O191" s="222"/>
      <c r="P191" s="222"/>
      <c r="Q191" s="222"/>
      <c r="R191" s="222"/>
      <c r="S191" s="222"/>
      <c r="T191" s="223"/>
      <c r="AT191" s="224" t="s">
        <v>225</v>
      </c>
      <c r="AU191" s="224" t="s">
        <v>89</v>
      </c>
      <c r="AV191" s="13" t="s">
        <v>89</v>
      </c>
      <c r="AW191" s="13" t="s">
        <v>34</v>
      </c>
      <c r="AX191" s="13" t="s">
        <v>80</v>
      </c>
      <c r="AY191" s="224" t="s">
        <v>144</v>
      </c>
    </row>
    <row r="192" spans="2:51" s="14" customFormat="1" ht="10.2">
      <c r="B192" s="225"/>
      <c r="C192" s="226"/>
      <c r="D192" s="198" t="s">
        <v>225</v>
      </c>
      <c r="E192" s="227" t="s">
        <v>1</v>
      </c>
      <c r="F192" s="228" t="s">
        <v>227</v>
      </c>
      <c r="G192" s="226"/>
      <c r="H192" s="229">
        <v>9</v>
      </c>
      <c r="I192" s="230"/>
      <c r="J192" s="226"/>
      <c r="K192" s="226"/>
      <c r="L192" s="231"/>
      <c r="M192" s="232"/>
      <c r="N192" s="233"/>
      <c r="O192" s="233"/>
      <c r="P192" s="233"/>
      <c r="Q192" s="233"/>
      <c r="R192" s="233"/>
      <c r="S192" s="233"/>
      <c r="T192" s="234"/>
      <c r="AT192" s="235" t="s">
        <v>225</v>
      </c>
      <c r="AU192" s="235" t="s">
        <v>89</v>
      </c>
      <c r="AV192" s="14" t="s">
        <v>143</v>
      </c>
      <c r="AW192" s="14" t="s">
        <v>34</v>
      </c>
      <c r="AX192" s="14" t="s">
        <v>87</v>
      </c>
      <c r="AY192" s="235" t="s">
        <v>144</v>
      </c>
    </row>
    <row r="193" spans="1:65" s="2" customFormat="1" ht="24.15" customHeight="1">
      <c r="A193" s="35"/>
      <c r="B193" s="36"/>
      <c r="C193" s="246" t="s">
        <v>301</v>
      </c>
      <c r="D193" s="246" t="s">
        <v>337</v>
      </c>
      <c r="E193" s="247" t="s">
        <v>431</v>
      </c>
      <c r="F193" s="248" t="s">
        <v>432</v>
      </c>
      <c r="G193" s="249" t="s">
        <v>333</v>
      </c>
      <c r="H193" s="250">
        <v>2</v>
      </c>
      <c r="I193" s="251"/>
      <c r="J193" s="252">
        <f>ROUND(I193*H193,2)</f>
        <v>0</v>
      </c>
      <c r="K193" s="248" t="s">
        <v>149</v>
      </c>
      <c r="L193" s="253"/>
      <c r="M193" s="254" t="s">
        <v>1</v>
      </c>
      <c r="N193" s="255" t="s">
        <v>45</v>
      </c>
      <c r="O193" s="72"/>
      <c r="P193" s="194">
        <f>O193*H193</f>
        <v>0</v>
      </c>
      <c r="Q193" s="194">
        <v>0.0026</v>
      </c>
      <c r="R193" s="194">
        <f>Q193*H193</f>
        <v>0.0052</v>
      </c>
      <c r="S193" s="194">
        <v>0</v>
      </c>
      <c r="T193" s="195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6" t="s">
        <v>183</v>
      </c>
      <c r="AT193" s="196" t="s">
        <v>337</v>
      </c>
      <c r="AU193" s="196" t="s">
        <v>89</v>
      </c>
      <c r="AY193" s="18" t="s">
        <v>144</v>
      </c>
      <c r="BE193" s="197">
        <f>IF(N193="základní",J193,0)</f>
        <v>0</v>
      </c>
      <c r="BF193" s="197">
        <f>IF(N193="snížená",J193,0)</f>
        <v>0</v>
      </c>
      <c r="BG193" s="197">
        <f>IF(N193="zákl. přenesená",J193,0)</f>
        <v>0</v>
      </c>
      <c r="BH193" s="197">
        <f>IF(N193="sníž. přenesená",J193,0)</f>
        <v>0</v>
      </c>
      <c r="BI193" s="197">
        <f>IF(N193="nulová",J193,0)</f>
        <v>0</v>
      </c>
      <c r="BJ193" s="18" t="s">
        <v>87</v>
      </c>
      <c r="BK193" s="197">
        <f>ROUND(I193*H193,2)</f>
        <v>0</v>
      </c>
      <c r="BL193" s="18" t="s">
        <v>143</v>
      </c>
      <c r="BM193" s="196" t="s">
        <v>832</v>
      </c>
    </row>
    <row r="194" spans="2:51" s="13" customFormat="1" ht="10.2">
      <c r="B194" s="214"/>
      <c r="C194" s="215"/>
      <c r="D194" s="198" t="s">
        <v>225</v>
      </c>
      <c r="E194" s="216" t="s">
        <v>1</v>
      </c>
      <c r="F194" s="217" t="s">
        <v>833</v>
      </c>
      <c r="G194" s="215"/>
      <c r="H194" s="218">
        <v>2</v>
      </c>
      <c r="I194" s="219"/>
      <c r="J194" s="215"/>
      <c r="K194" s="215"/>
      <c r="L194" s="220"/>
      <c r="M194" s="221"/>
      <c r="N194" s="222"/>
      <c r="O194" s="222"/>
      <c r="P194" s="222"/>
      <c r="Q194" s="222"/>
      <c r="R194" s="222"/>
      <c r="S194" s="222"/>
      <c r="T194" s="223"/>
      <c r="AT194" s="224" t="s">
        <v>225</v>
      </c>
      <c r="AU194" s="224" t="s">
        <v>89</v>
      </c>
      <c r="AV194" s="13" t="s">
        <v>89</v>
      </c>
      <c r="AW194" s="13" t="s">
        <v>34</v>
      </c>
      <c r="AX194" s="13" t="s">
        <v>80</v>
      </c>
      <c r="AY194" s="224" t="s">
        <v>144</v>
      </c>
    </row>
    <row r="195" spans="2:51" s="14" customFormat="1" ht="10.2">
      <c r="B195" s="225"/>
      <c r="C195" s="226"/>
      <c r="D195" s="198" t="s">
        <v>225</v>
      </c>
      <c r="E195" s="227" t="s">
        <v>1</v>
      </c>
      <c r="F195" s="228" t="s">
        <v>227</v>
      </c>
      <c r="G195" s="226"/>
      <c r="H195" s="229">
        <v>2</v>
      </c>
      <c r="I195" s="230"/>
      <c r="J195" s="226"/>
      <c r="K195" s="226"/>
      <c r="L195" s="231"/>
      <c r="M195" s="232"/>
      <c r="N195" s="233"/>
      <c r="O195" s="233"/>
      <c r="P195" s="233"/>
      <c r="Q195" s="233"/>
      <c r="R195" s="233"/>
      <c r="S195" s="233"/>
      <c r="T195" s="234"/>
      <c r="AT195" s="235" t="s">
        <v>225</v>
      </c>
      <c r="AU195" s="235" t="s">
        <v>89</v>
      </c>
      <c r="AV195" s="14" t="s">
        <v>143</v>
      </c>
      <c r="AW195" s="14" t="s">
        <v>34</v>
      </c>
      <c r="AX195" s="14" t="s">
        <v>87</v>
      </c>
      <c r="AY195" s="235" t="s">
        <v>144</v>
      </c>
    </row>
    <row r="196" spans="1:65" s="2" customFormat="1" ht="24.15" customHeight="1">
      <c r="A196" s="35"/>
      <c r="B196" s="36"/>
      <c r="C196" s="246" t="s">
        <v>306</v>
      </c>
      <c r="D196" s="246" t="s">
        <v>337</v>
      </c>
      <c r="E196" s="247" t="s">
        <v>834</v>
      </c>
      <c r="F196" s="248" t="s">
        <v>835</v>
      </c>
      <c r="G196" s="249" t="s">
        <v>333</v>
      </c>
      <c r="H196" s="250">
        <v>2</v>
      </c>
      <c r="I196" s="251"/>
      <c r="J196" s="252">
        <f>ROUND(I196*H196,2)</f>
        <v>0</v>
      </c>
      <c r="K196" s="248" t="s">
        <v>149</v>
      </c>
      <c r="L196" s="253"/>
      <c r="M196" s="254" t="s">
        <v>1</v>
      </c>
      <c r="N196" s="255" t="s">
        <v>45</v>
      </c>
      <c r="O196" s="72"/>
      <c r="P196" s="194">
        <f>O196*H196</f>
        <v>0</v>
      </c>
      <c r="Q196" s="194">
        <v>0.0025</v>
      </c>
      <c r="R196" s="194">
        <f>Q196*H196</f>
        <v>0.005</v>
      </c>
      <c r="S196" s="194">
        <v>0</v>
      </c>
      <c r="T196" s="195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6" t="s">
        <v>183</v>
      </c>
      <c r="AT196" s="196" t="s">
        <v>337</v>
      </c>
      <c r="AU196" s="196" t="s">
        <v>89</v>
      </c>
      <c r="AY196" s="18" t="s">
        <v>144</v>
      </c>
      <c r="BE196" s="197">
        <f>IF(N196="základní",J196,0)</f>
        <v>0</v>
      </c>
      <c r="BF196" s="197">
        <f>IF(N196="snížená",J196,0)</f>
        <v>0</v>
      </c>
      <c r="BG196" s="197">
        <f>IF(N196="zákl. přenesená",J196,0)</f>
        <v>0</v>
      </c>
      <c r="BH196" s="197">
        <f>IF(N196="sníž. přenesená",J196,0)</f>
        <v>0</v>
      </c>
      <c r="BI196" s="197">
        <f>IF(N196="nulová",J196,0)</f>
        <v>0</v>
      </c>
      <c r="BJ196" s="18" t="s">
        <v>87</v>
      </c>
      <c r="BK196" s="197">
        <f>ROUND(I196*H196,2)</f>
        <v>0</v>
      </c>
      <c r="BL196" s="18" t="s">
        <v>143</v>
      </c>
      <c r="BM196" s="196" t="s">
        <v>836</v>
      </c>
    </row>
    <row r="197" spans="2:51" s="13" customFormat="1" ht="10.2">
      <c r="B197" s="214"/>
      <c r="C197" s="215"/>
      <c r="D197" s="198" t="s">
        <v>225</v>
      </c>
      <c r="E197" s="216" t="s">
        <v>1</v>
      </c>
      <c r="F197" s="217" t="s">
        <v>837</v>
      </c>
      <c r="G197" s="215"/>
      <c r="H197" s="218">
        <v>2</v>
      </c>
      <c r="I197" s="219"/>
      <c r="J197" s="215"/>
      <c r="K197" s="215"/>
      <c r="L197" s="220"/>
      <c r="M197" s="221"/>
      <c r="N197" s="222"/>
      <c r="O197" s="222"/>
      <c r="P197" s="222"/>
      <c r="Q197" s="222"/>
      <c r="R197" s="222"/>
      <c r="S197" s="222"/>
      <c r="T197" s="223"/>
      <c r="AT197" s="224" t="s">
        <v>225</v>
      </c>
      <c r="AU197" s="224" t="s">
        <v>89</v>
      </c>
      <c r="AV197" s="13" t="s">
        <v>89</v>
      </c>
      <c r="AW197" s="13" t="s">
        <v>34</v>
      </c>
      <c r="AX197" s="13" t="s">
        <v>80</v>
      </c>
      <c r="AY197" s="224" t="s">
        <v>144</v>
      </c>
    </row>
    <row r="198" spans="2:51" s="14" customFormat="1" ht="10.2">
      <c r="B198" s="225"/>
      <c r="C198" s="226"/>
      <c r="D198" s="198" t="s">
        <v>225</v>
      </c>
      <c r="E198" s="227" t="s">
        <v>1</v>
      </c>
      <c r="F198" s="228" t="s">
        <v>227</v>
      </c>
      <c r="G198" s="226"/>
      <c r="H198" s="229">
        <v>2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AT198" s="235" t="s">
        <v>225</v>
      </c>
      <c r="AU198" s="235" t="s">
        <v>89</v>
      </c>
      <c r="AV198" s="14" t="s">
        <v>143</v>
      </c>
      <c r="AW198" s="14" t="s">
        <v>34</v>
      </c>
      <c r="AX198" s="14" t="s">
        <v>87</v>
      </c>
      <c r="AY198" s="235" t="s">
        <v>144</v>
      </c>
    </row>
    <row r="199" spans="1:65" s="2" customFormat="1" ht="24.15" customHeight="1">
      <c r="A199" s="35"/>
      <c r="B199" s="36"/>
      <c r="C199" s="185" t="s">
        <v>312</v>
      </c>
      <c r="D199" s="185" t="s">
        <v>145</v>
      </c>
      <c r="E199" s="186" t="s">
        <v>435</v>
      </c>
      <c r="F199" s="187" t="s">
        <v>436</v>
      </c>
      <c r="G199" s="188" t="s">
        <v>333</v>
      </c>
      <c r="H199" s="189">
        <v>11</v>
      </c>
      <c r="I199" s="190"/>
      <c r="J199" s="191">
        <f>ROUND(I199*H199,2)</f>
        <v>0</v>
      </c>
      <c r="K199" s="187" t="s">
        <v>149</v>
      </c>
      <c r="L199" s="40"/>
      <c r="M199" s="192" t="s">
        <v>1</v>
      </c>
      <c r="N199" s="193" t="s">
        <v>45</v>
      </c>
      <c r="O199" s="72"/>
      <c r="P199" s="194">
        <f>O199*H199</f>
        <v>0</v>
      </c>
      <c r="Q199" s="194">
        <v>0.11232</v>
      </c>
      <c r="R199" s="194">
        <f>Q199*H199</f>
        <v>1.23552</v>
      </c>
      <c r="S199" s="194">
        <v>0</v>
      </c>
      <c r="T199" s="195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6" t="s">
        <v>143</v>
      </c>
      <c r="AT199" s="196" t="s">
        <v>145</v>
      </c>
      <c r="AU199" s="196" t="s">
        <v>89</v>
      </c>
      <c r="AY199" s="18" t="s">
        <v>144</v>
      </c>
      <c r="BE199" s="197">
        <f>IF(N199="základní",J199,0)</f>
        <v>0</v>
      </c>
      <c r="BF199" s="197">
        <f>IF(N199="snížená",J199,0)</f>
        <v>0</v>
      </c>
      <c r="BG199" s="197">
        <f>IF(N199="zákl. přenesená",J199,0)</f>
        <v>0</v>
      </c>
      <c r="BH199" s="197">
        <f>IF(N199="sníž. přenesená",J199,0)</f>
        <v>0</v>
      </c>
      <c r="BI199" s="197">
        <f>IF(N199="nulová",J199,0)</f>
        <v>0</v>
      </c>
      <c r="BJ199" s="18" t="s">
        <v>87</v>
      </c>
      <c r="BK199" s="197">
        <f>ROUND(I199*H199,2)</f>
        <v>0</v>
      </c>
      <c r="BL199" s="18" t="s">
        <v>143</v>
      </c>
      <c r="BM199" s="196" t="s">
        <v>838</v>
      </c>
    </row>
    <row r="200" spans="1:65" s="2" customFormat="1" ht="21.75" customHeight="1">
      <c r="A200" s="35"/>
      <c r="B200" s="36"/>
      <c r="C200" s="246" t="s">
        <v>318</v>
      </c>
      <c r="D200" s="246" t="s">
        <v>337</v>
      </c>
      <c r="E200" s="247" t="s">
        <v>440</v>
      </c>
      <c r="F200" s="248" t="s">
        <v>441</v>
      </c>
      <c r="G200" s="249" t="s">
        <v>333</v>
      </c>
      <c r="H200" s="250">
        <v>11</v>
      </c>
      <c r="I200" s="251"/>
      <c r="J200" s="252">
        <f>ROUND(I200*H200,2)</f>
        <v>0</v>
      </c>
      <c r="K200" s="248" t="s">
        <v>149</v>
      </c>
      <c r="L200" s="253"/>
      <c r="M200" s="254" t="s">
        <v>1</v>
      </c>
      <c r="N200" s="255" t="s">
        <v>45</v>
      </c>
      <c r="O200" s="72"/>
      <c r="P200" s="194">
        <f>O200*H200</f>
        <v>0</v>
      </c>
      <c r="Q200" s="194">
        <v>0.0061</v>
      </c>
      <c r="R200" s="194">
        <f>Q200*H200</f>
        <v>0.0671</v>
      </c>
      <c r="S200" s="194">
        <v>0</v>
      </c>
      <c r="T200" s="195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6" t="s">
        <v>183</v>
      </c>
      <c r="AT200" s="196" t="s">
        <v>337</v>
      </c>
      <c r="AU200" s="196" t="s">
        <v>89</v>
      </c>
      <c r="AY200" s="18" t="s">
        <v>144</v>
      </c>
      <c r="BE200" s="197">
        <f>IF(N200="základní",J200,0)</f>
        <v>0</v>
      </c>
      <c r="BF200" s="197">
        <f>IF(N200="snížená",J200,0)</f>
        <v>0</v>
      </c>
      <c r="BG200" s="197">
        <f>IF(N200="zákl. přenesená",J200,0)</f>
        <v>0</v>
      </c>
      <c r="BH200" s="197">
        <f>IF(N200="sníž. přenesená",J200,0)</f>
        <v>0</v>
      </c>
      <c r="BI200" s="197">
        <f>IF(N200="nulová",J200,0)</f>
        <v>0</v>
      </c>
      <c r="BJ200" s="18" t="s">
        <v>87</v>
      </c>
      <c r="BK200" s="197">
        <f>ROUND(I200*H200,2)</f>
        <v>0</v>
      </c>
      <c r="BL200" s="18" t="s">
        <v>143</v>
      </c>
      <c r="BM200" s="196" t="s">
        <v>839</v>
      </c>
    </row>
    <row r="201" spans="1:65" s="2" customFormat="1" ht="24.15" customHeight="1">
      <c r="A201" s="35"/>
      <c r="B201" s="36"/>
      <c r="C201" s="185" t="s">
        <v>7</v>
      </c>
      <c r="D201" s="185" t="s">
        <v>145</v>
      </c>
      <c r="E201" s="186" t="s">
        <v>444</v>
      </c>
      <c r="F201" s="187" t="s">
        <v>445</v>
      </c>
      <c r="G201" s="188" t="s">
        <v>223</v>
      </c>
      <c r="H201" s="189">
        <v>45</v>
      </c>
      <c r="I201" s="190"/>
      <c r="J201" s="191">
        <f>ROUND(I201*H201,2)</f>
        <v>0</v>
      </c>
      <c r="K201" s="187" t="s">
        <v>149</v>
      </c>
      <c r="L201" s="40"/>
      <c r="M201" s="192" t="s">
        <v>1</v>
      </c>
      <c r="N201" s="193" t="s">
        <v>45</v>
      </c>
      <c r="O201" s="72"/>
      <c r="P201" s="194">
        <f>O201*H201</f>
        <v>0</v>
      </c>
      <c r="Q201" s="194">
        <v>0.00085</v>
      </c>
      <c r="R201" s="194">
        <f>Q201*H201</f>
        <v>0.03825</v>
      </c>
      <c r="S201" s="194">
        <v>0</v>
      </c>
      <c r="T201" s="195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6" t="s">
        <v>143</v>
      </c>
      <c r="AT201" s="196" t="s">
        <v>145</v>
      </c>
      <c r="AU201" s="196" t="s">
        <v>89</v>
      </c>
      <c r="AY201" s="18" t="s">
        <v>144</v>
      </c>
      <c r="BE201" s="197">
        <f>IF(N201="základní",J201,0)</f>
        <v>0</v>
      </c>
      <c r="BF201" s="197">
        <f>IF(N201="snížená",J201,0)</f>
        <v>0</v>
      </c>
      <c r="BG201" s="197">
        <f>IF(N201="zákl. přenesená",J201,0)</f>
        <v>0</v>
      </c>
      <c r="BH201" s="197">
        <f>IF(N201="sníž. přenesená",J201,0)</f>
        <v>0</v>
      </c>
      <c r="BI201" s="197">
        <f>IF(N201="nulová",J201,0)</f>
        <v>0</v>
      </c>
      <c r="BJ201" s="18" t="s">
        <v>87</v>
      </c>
      <c r="BK201" s="197">
        <f>ROUND(I201*H201,2)</f>
        <v>0</v>
      </c>
      <c r="BL201" s="18" t="s">
        <v>143</v>
      </c>
      <c r="BM201" s="196" t="s">
        <v>583</v>
      </c>
    </row>
    <row r="202" spans="2:51" s="13" customFormat="1" ht="10.2">
      <c r="B202" s="214"/>
      <c r="C202" s="215"/>
      <c r="D202" s="198" t="s">
        <v>225</v>
      </c>
      <c r="E202" s="216" t="s">
        <v>1</v>
      </c>
      <c r="F202" s="217" t="s">
        <v>840</v>
      </c>
      <c r="G202" s="215"/>
      <c r="H202" s="218">
        <v>45</v>
      </c>
      <c r="I202" s="219"/>
      <c r="J202" s="215"/>
      <c r="K202" s="215"/>
      <c r="L202" s="220"/>
      <c r="M202" s="221"/>
      <c r="N202" s="222"/>
      <c r="O202" s="222"/>
      <c r="P202" s="222"/>
      <c r="Q202" s="222"/>
      <c r="R202" s="222"/>
      <c r="S202" s="222"/>
      <c r="T202" s="223"/>
      <c r="AT202" s="224" t="s">
        <v>225</v>
      </c>
      <c r="AU202" s="224" t="s">
        <v>89</v>
      </c>
      <c r="AV202" s="13" t="s">
        <v>89</v>
      </c>
      <c r="AW202" s="13" t="s">
        <v>34</v>
      </c>
      <c r="AX202" s="13" t="s">
        <v>80</v>
      </c>
      <c r="AY202" s="224" t="s">
        <v>144</v>
      </c>
    </row>
    <row r="203" spans="2:51" s="14" customFormat="1" ht="10.2">
      <c r="B203" s="225"/>
      <c r="C203" s="226"/>
      <c r="D203" s="198" t="s">
        <v>225</v>
      </c>
      <c r="E203" s="227" t="s">
        <v>1</v>
      </c>
      <c r="F203" s="228" t="s">
        <v>227</v>
      </c>
      <c r="G203" s="226"/>
      <c r="H203" s="229">
        <v>45</v>
      </c>
      <c r="I203" s="230"/>
      <c r="J203" s="226"/>
      <c r="K203" s="226"/>
      <c r="L203" s="231"/>
      <c r="M203" s="232"/>
      <c r="N203" s="233"/>
      <c r="O203" s="233"/>
      <c r="P203" s="233"/>
      <c r="Q203" s="233"/>
      <c r="R203" s="233"/>
      <c r="S203" s="233"/>
      <c r="T203" s="234"/>
      <c r="AT203" s="235" t="s">
        <v>225</v>
      </c>
      <c r="AU203" s="235" t="s">
        <v>89</v>
      </c>
      <c r="AV203" s="14" t="s">
        <v>143</v>
      </c>
      <c r="AW203" s="14" t="s">
        <v>34</v>
      </c>
      <c r="AX203" s="14" t="s">
        <v>87</v>
      </c>
      <c r="AY203" s="235" t="s">
        <v>144</v>
      </c>
    </row>
    <row r="204" spans="1:65" s="2" customFormat="1" ht="16.5" customHeight="1">
      <c r="A204" s="35"/>
      <c r="B204" s="36"/>
      <c r="C204" s="185" t="s">
        <v>325</v>
      </c>
      <c r="D204" s="185" t="s">
        <v>145</v>
      </c>
      <c r="E204" s="186" t="s">
        <v>450</v>
      </c>
      <c r="F204" s="187" t="s">
        <v>451</v>
      </c>
      <c r="G204" s="188" t="s">
        <v>223</v>
      </c>
      <c r="H204" s="189">
        <v>45</v>
      </c>
      <c r="I204" s="190"/>
      <c r="J204" s="191">
        <f>ROUND(I204*H204,2)</f>
        <v>0</v>
      </c>
      <c r="K204" s="187" t="s">
        <v>149</v>
      </c>
      <c r="L204" s="40"/>
      <c r="M204" s="192" t="s">
        <v>1</v>
      </c>
      <c r="N204" s="193" t="s">
        <v>45</v>
      </c>
      <c r="O204" s="72"/>
      <c r="P204" s="194">
        <f>O204*H204</f>
        <v>0</v>
      </c>
      <c r="Q204" s="194">
        <v>1E-05</v>
      </c>
      <c r="R204" s="194">
        <f>Q204*H204</f>
        <v>0.00045000000000000004</v>
      </c>
      <c r="S204" s="194">
        <v>0</v>
      </c>
      <c r="T204" s="195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6" t="s">
        <v>143</v>
      </c>
      <c r="AT204" s="196" t="s">
        <v>145</v>
      </c>
      <c r="AU204" s="196" t="s">
        <v>89</v>
      </c>
      <c r="AY204" s="18" t="s">
        <v>144</v>
      </c>
      <c r="BE204" s="197">
        <f>IF(N204="základní",J204,0)</f>
        <v>0</v>
      </c>
      <c r="BF204" s="197">
        <f>IF(N204="snížená",J204,0)</f>
        <v>0</v>
      </c>
      <c r="BG204" s="197">
        <f>IF(N204="zákl. přenesená",J204,0)</f>
        <v>0</v>
      </c>
      <c r="BH204" s="197">
        <f>IF(N204="sníž. přenesená",J204,0)</f>
        <v>0</v>
      </c>
      <c r="BI204" s="197">
        <f>IF(N204="nulová",J204,0)</f>
        <v>0</v>
      </c>
      <c r="BJ204" s="18" t="s">
        <v>87</v>
      </c>
      <c r="BK204" s="197">
        <f>ROUND(I204*H204,2)</f>
        <v>0</v>
      </c>
      <c r="BL204" s="18" t="s">
        <v>143</v>
      </c>
      <c r="BM204" s="196" t="s">
        <v>588</v>
      </c>
    </row>
    <row r="205" spans="2:51" s="13" customFormat="1" ht="10.2">
      <c r="B205" s="214"/>
      <c r="C205" s="215"/>
      <c r="D205" s="198" t="s">
        <v>225</v>
      </c>
      <c r="E205" s="216" t="s">
        <v>1</v>
      </c>
      <c r="F205" s="217" t="s">
        <v>840</v>
      </c>
      <c r="G205" s="215"/>
      <c r="H205" s="218">
        <v>45</v>
      </c>
      <c r="I205" s="219"/>
      <c r="J205" s="215"/>
      <c r="K205" s="215"/>
      <c r="L205" s="220"/>
      <c r="M205" s="221"/>
      <c r="N205" s="222"/>
      <c r="O205" s="222"/>
      <c r="P205" s="222"/>
      <c r="Q205" s="222"/>
      <c r="R205" s="222"/>
      <c r="S205" s="222"/>
      <c r="T205" s="223"/>
      <c r="AT205" s="224" t="s">
        <v>225</v>
      </c>
      <c r="AU205" s="224" t="s">
        <v>89</v>
      </c>
      <c r="AV205" s="13" t="s">
        <v>89</v>
      </c>
      <c r="AW205" s="13" t="s">
        <v>34</v>
      </c>
      <c r="AX205" s="13" t="s">
        <v>80</v>
      </c>
      <c r="AY205" s="224" t="s">
        <v>144</v>
      </c>
    </row>
    <row r="206" spans="2:51" s="14" customFormat="1" ht="10.2">
      <c r="B206" s="225"/>
      <c r="C206" s="226"/>
      <c r="D206" s="198" t="s">
        <v>225</v>
      </c>
      <c r="E206" s="227" t="s">
        <v>1</v>
      </c>
      <c r="F206" s="228" t="s">
        <v>227</v>
      </c>
      <c r="G206" s="226"/>
      <c r="H206" s="229">
        <v>45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AT206" s="235" t="s">
        <v>225</v>
      </c>
      <c r="AU206" s="235" t="s">
        <v>89</v>
      </c>
      <c r="AV206" s="14" t="s">
        <v>143</v>
      </c>
      <c r="AW206" s="14" t="s">
        <v>34</v>
      </c>
      <c r="AX206" s="14" t="s">
        <v>87</v>
      </c>
      <c r="AY206" s="235" t="s">
        <v>144</v>
      </c>
    </row>
    <row r="207" spans="1:65" s="2" customFormat="1" ht="24.15" customHeight="1">
      <c r="A207" s="35"/>
      <c r="B207" s="36"/>
      <c r="C207" s="185" t="s">
        <v>330</v>
      </c>
      <c r="D207" s="185" t="s">
        <v>145</v>
      </c>
      <c r="E207" s="186" t="s">
        <v>589</v>
      </c>
      <c r="F207" s="187" t="s">
        <v>590</v>
      </c>
      <c r="G207" s="188" t="s">
        <v>258</v>
      </c>
      <c r="H207" s="189">
        <v>190</v>
      </c>
      <c r="I207" s="190"/>
      <c r="J207" s="191">
        <f>ROUND(I207*H207,2)</f>
        <v>0</v>
      </c>
      <c r="K207" s="187" t="s">
        <v>149</v>
      </c>
      <c r="L207" s="40"/>
      <c r="M207" s="192" t="s">
        <v>1</v>
      </c>
      <c r="N207" s="193" t="s">
        <v>45</v>
      </c>
      <c r="O207" s="72"/>
      <c r="P207" s="194">
        <f>O207*H207</f>
        <v>0</v>
      </c>
      <c r="Q207" s="194">
        <v>0.00041</v>
      </c>
      <c r="R207" s="194">
        <f>Q207*H207</f>
        <v>0.0779</v>
      </c>
      <c r="S207" s="194">
        <v>0</v>
      </c>
      <c r="T207" s="195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6" t="s">
        <v>143</v>
      </c>
      <c r="AT207" s="196" t="s">
        <v>145</v>
      </c>
      <c r="AU207" s="196" t="s">
        <v>89</v>
      </c>
      <c r="AY207" s="18" t="s">
        <v>144</v>
      </c>
      <c r="BE207" s="197">
        <f>IF(N207="základní",J207,0)</f>
        <v>0</v>
      </c>
      <c r="BF207" s="197">
        <f>IF(N207="snížená",J207,0)</f>
        <v>0</v>
      </c>
      <c r="BG207" s="197">
        <f>IF(N207="zákl. přenesená",J207,0)</f>
        <v>0</v>
      </c>
      <c r="BH207" s="197">
        <f>IF(N207="sníž. přenesená",J207,0)</f>
        <v>0</v>
      </c>
      <c r="BI207" s="197">
        <f>IF(N207="nulová",J207,0)</f>
        <v>0</v>
      </c>
      <c r="BJ207" s="18" t="s">
        <v>87</v>
      </c>
      <c r="BK207" s="197">
        <f>ROUND(I207*H207,2)</f>
        <v>0</v>
      </c>
      <c r="BL207" s="18" t="s">
        <v>143</v>
      </c>
      <c r="BM207" s="196" t="s">
        <v>591</v>
      </c>
    </row>
    <row r="208" spans="2:51" s="13" customFormat="1" ht="10.2">
      <c r="B208" s="214"/>
      <c r="C208" s="215"/>
      <c r="D208" s="198" t="s">
        <v>225</v>
      </c>
      <c r="E208" s="216" t="s">
        <v>1</v>
      </c>
      <c r="F208" s="217" t="s">
        <v>841</v>
      </c>
      <c r="G208" s="215"/>
      <c r="H208" s="218">
        <v>95</v>
      </c>
      <c r="I208" s="219"/>
      <c r="J208" s="215"/>
      <c r="K208" s="215"/>
      <c r="L208" s="220"/>
      <c r="M208" s="221"/>
      <c r="N208" s="222"/>
      <c r="O208" s="222"/>
      <c r="P208" s="222"/>
      <c r="Q208" s="222"/>
      <c r="R208" s="222"/>
      <c r="S208" s="222"/>
      <c r="T208" s="223"/>
      <c r="AT208" s="224" t="s">
        <v>225</v>
      </c>
      <c r="AU208" s="224" t="s">
        <v>89</v>
      </c>
      <c r="AV208" s="13" t="s">
        <v>89</v>
      </c>
      <c r="AW208" s="13" t="s">
        <v>34</v>
      </c>
      <c r="AX208" s="13" t="s">
        <v>80</v>
      </c>
      <c r="AY208" s="224" t="s">
        <v>144</v>
      </c>
    </row>
    <row r="209" spans="2:51" s="13" customFormat="1" ht="20.4">
      <c r="B209" s="214"/>
      <c r="C209" s="215"/>
      <c r="D209" s="198" t="s">
        <v>225</v>
      </c>
      <c r="E209" s="216" t="s">
        <v>1</v>
      </c>
      <c r="F209" s="217" t="s">
        <v>842</v>
      </c>
      <c r="G209" s="215"/>
      <c r="H209" s="218">
        <v>95</v>
      </c>
      <c r="I209" s="219"/>
      <c r="J209" s="215"/>
      <c r="K209" s="215"/>
      <c r="L209" s="220"/>
      <c r="M209" s="221"/>
      <c r="N209" s="222"/>
      <c r="O209" s="222"/>
      <c r="P209" s="222"/>
      <c r="Q209" s="222"/>
      <c r="R209" s="222"/>
      <c r="S209" s="222"/>
      <c r="T209" s="223"/>
      <c r="AT209" s="224" t="s">
        <v>225</v>
      </c>
      <c r="AU209" s="224" t="s">
        <v>89</v>
      </c>
      <c r="AV209" s="13" t="s">
        <v>89</v>
      </c>
      <c r="AW209" s="13" t="s">
        <v>34</v>
      </c>
      <c r="AX209" s="13" t="s">
        <v>80</v>
      </c>
      <c r="AY209" s="224" t="s">
        <v>144</v>
      </c>
    </row>
    <row r="210" spans="2:51" s="14" customFormat="1" ht="10.2">
      <c r="B210" s="225"/>
      <c r="C210" s="226"/>
      <c r="D210" s="198" t="s">
        <v>225</v>
      </c>
      <c r="E210" s="227" t="s">
        <v>1</v>
      </c>
      <c r="F210" s="228" t="s">
        <v>227</v>
      </c>
      <c r="G210" s="226"/>
      <c r="H210" s="229">
        <v>190</v>
      </c>
      <c r="I210" s="230"/>
      <c r="J210" s="226"/>
      <c r="K210" s="226"/>
      <c r="L210" s="231"/>
      <c r="M210" s="232"/>
      <c r="N210" s="233"/>
      <c r="O210" s="233"/>
      <c r="P210" s="233"/>
      <c r="Q210" s="233"/>
      <c r="R210" s="233"/>
      <c r="S210" s="233"/>
      <c r="T210" s="234"/>
      <c r="AT210" s="235" t="s">
        <v>225</v>
      </c>
      <c r="AU210" s="235" t="s">
        <v>89</v>
      </c>
      <c r="AV210" s="14" t="s">
        <v>143</v>
      </c>
      <c r="AW210" s="14" t="s">
        <v>34</v>
      </c>
      <c r="AX210" s="14" t="s">
        <v>87</v>
      </c>
      <c r="AY210" s="235" t="s">
        <v>144</v>
      </c>
    </row>
    <row r="211" spans="1:65" s="2" customFormat="1" ht="16.5" customHeight="1">
      <c r="A211" s="35"/>
      <c r="B211" s="36"/>
      <c r="C211" s="185" t="s">
        <v>336</v>
      </c>
      <c r="D211" s="185" t="s">
        <v>145</v>
      </c>
      <c r="E211" s="186" t="s">
        <v>594</v>
      </c>
      <c r="F211" s="187" t="s">
        <v>595</v>
      </c>
      <c r="G211" s="188" t="s">
        <v>258</v>
      </c>
      <c r="H211" s="189">
        <v>95</v>
      </c>
      <c r="I211" s="190"/>
      <c r="J211" s="191">
        <f>ROUND(I211*H211,2)</f>
        <v>0</v>
      </c>
      <c r="K211" s="187" t="s">
        <v>149</v>
      </c>
      <c r="L211" s="40"/>
      <c r="M211" s="192" t="s">
        <v>1</v>
      </c>
      <c r="N211" s="193" t="s">
        <v>45</v>
      </c>
      <c r="O211" s="72"/>
      <c r="P211" s="194">
        <f>O211*H211</f>
        <v>0</v>
      </c>
      <c r="Q211" s="194">
        <v>0</v>
      </c>
      <c r="R211" s="194">
        <f>Q211*H211</f>
        <v>0</v>
      </c>
      <c r="S211" s="194">
        <v>0</v>
      </c>
      <c r="T211" s="195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6" t="s">
        <v>143</v>
      </c>
      <c r="AT211" s="196" t="s">
        <v>145</v>
      </c>
      <c r="AU211" s="196" t="s">
        <v>89</v>
      </c>
      <c r="AY211" s="18" t="s">
        <v>144</v>
      </c>
      <c r="BE211" s="197">
        <f>IF(N211="základní",J211,0)</f>
        <v>0</v>
      </c>
      <c r="BF211" s="197">
        <f>IF(N211="snížená",J211,0)</f>
        <v>0</v>
      </c>
      <c r="BG211" s="197">
        <f>IF(N211="zákl. přenesená",J211,0)</f>
        <v>0</v>
      </c>
      <c r="BH211" s="197">
        <f>IF(N211="sníž. přenesená",J211,0)</f>
        <v>0</v>
      </c>
      <c r="BI211" s="197">
        <f>IF(N211="nulová",J211,0)</f>
        <v>0</v>
      </c>
      <c r="BJ211" s="18" t="s">
        <v>87</v>
      </c>
      <c r="BK211" s="197">
        <f>ROUND(I211*H211,2)</f>
        <v>0</v>
      </c>
      <c r="BL211" s="18" t="s">
        <v>143</v>
      </c>
      <c r="BM211" s="196" t="s">
        <v>596</v>
      </c>
    </row>
    <row r="212" spans="2:51" s="15" customFormat="1" ht="10.2">
      <c r="B212" s="236"/>
      <c r="C212" s="237"/>
      <c r="D212" s="198" t="s">
        <v>225</v>
      </c>
      <c r="E212" s="238" t="s">
        <v>1</v>
      </c>
      <c r="F212" s="239" t="s">
        <v>597</v>
      </c>
      <c r="G212" s="237"/>
      <c r="H212" s="238" t="s">
        <v>1</v>
      </c>
      <c r="I212" s="240"/>
      <c r="J212" s="237"/>
      <c r="K212" s="237"/>
      <c r="L212" s="241"/>
      <c r="M212" s="242"/>
      <c r="N212" s="243"/>
      <c r="O212" s="243"/>
      <c r="P212" s="243"/>
      <c r="Q212" s="243"/>
      <c r="R212" s="243"/>
      <c r="S212" s="243"/>
      <c r="T212" s="244"/>
      <c r="AT212" s="245" t="s">
        <v>225</v>
      </c>
      <c r="AU212" s="245" t="s">
        <v>89</v>
      </c>
      <c r="AV212" s="15" t="s">
        <v>87</v>
      </c>
      <c r="AW212" s="15" t="s">
        <v>34</v>
      </c>
      <c r="AX212" s="15" t="s">
        <v>80</v>
      </c>
      <c r="AY212" s="245" t="s">
        <v>144</v>
      </c>
    </row>
    <row r="213" spans="2:51" s="13" customFormat="1" ht="10.2">
      <c r="B213" s="214"/>
      <c r="C213" s="215"/>
      <c r="D213" s="198" t="s">
        <v>225</v>
      </c>
      <c r="E213" s="216" t="s">
        <v>1</v>
      </c>
      <c r="F213" s="217" t="s">
        <v>841</v>
      </c>
      <c r="G213" s="215"/>
      <c r="H213" s="218">
        <v>95</v>
      </c>
      <c r="I213" s="219"/>
      <c r="J213" s="215"/>
      <c r="K213" s="215"/>
      <c r="L213" s="220"/>
      <c r="M213" s="221"/>
      <c r="N213" s="222"/>
      <c r="O213" s="222"/>
      <c r="P213" s="222"/>
      <c r="Q213" s="222"/>
      <c r="R213" s="222"/>
      <c r="S213" s="222"/>
      <c r="T213" s="223"/>
      <c r="AT213" s="224" t="s">
        <v>225</v>
      </c>
      <c r="AU213" s="224" t="s">
        <v>89</v>
      </c>
      <c r="AV213" s="13" t="s">
        <v>89</v>
      </c>
      <c r="AW213" s="13" t="s">
        <v>34</v>
      </c>
      <c r="AX213" s="13" t="s">
        <v>80</v>
      </c>
      <c r="AY213" s="224" t="s">
        <v>144</v>
      </c>
    </row>
    <row r="214" spans="2:51" s="14" customFormat="1" ht="10.2">
      <c r="B214" s="225"/>
      <c r="C214" s="226"/>
      <c r="D214" s="198" t="s">
        <v>225</v>
      </c>
      <c r="E214" s="227" t="s">
        <v>1</v>
      </c>
      <c r="F214" s="228" t="s">
        <v>227</v>
      </c>
      <c r="G214" s="226"/>
      <c r="H214" s="229">
        <v>95</v>
      </c>
      <c r="I214" s="230"/>
      <c r="J214" s="226"/>
      <c r="K214" s="226"/>
      <c r="L214" s="231"/>
      <c r="M214" s="232"/>
      <c r="N214" s="233"/>
      <c r="O214" s="233"/>
      <c r="P214" s="233"/>
      <c r="Q214" s="233"/>
      <c r="R214" s="233"/>
      <c r="S214" s="233"/>
      <c r="T214" s="234"/>
      <c r="AT214" s="235" t="s">
        <v>225</v>
      </c>
      <c r="AU214" s="235" t="s">
        <v>89</v>
      </c>
      <c r="AV214" s="14" t="s">
        <v>143</v>
      </c>
      <c r="AW214" s="14" t="s">
        <v>34</v>
      </c>
      <c r="AX214" s="14" t="s">
        <v>87</v>
      </c>
      <c r="AY214" s="235" t="s">
        <v>144</v>
      </c>
    </row>
    <row r="215" spans="1:65" s="2" customFormat="1" ht="24.15" customHeight="1">
      <c r="A215" s="35"/>
      <c r="B215" s="36"/>
      <c r="C215" s="185" t="s">
        <v>343</v>
      </c>
      <c r="D215" s="185" t="s">
        <v>145</v>
      </c>
      <c r="E215" s="186" t="s">
        <v>843</v>
      </c>
      <c r="F215" s="187" t="s">
        <v>844</v>
      </c>
      <c r="G215" s="188" t="s">
        <v>333</v>
      </c>
      <c r="H215" s="189">
        <v>4</v>
      </c>
      <c r="I215" s="190"/>
      <c r="J215" s="191">
        <f>ROUND(I215*H215,2)</f>
        <v>0</v>
      </c>
      <c r="K215" s="187" t="s">
        <v>149</v>
      </c>
      <c r="L215" s="40"/>
      <c r="M215" s="192" t="s">
        <v>1</v>
      </c>
      <c r="N215" s="193" t="s">
        <v>45</v>
      </c>
      <c r="O215" s="72"/>
      <c r="P215" s="194">
        <f>O215*H215</f>
        <v>0</v>
      </c>
      <c r="Q215" s="194">
        <v>0</v>
      </c>
      <c r="R215" s="194">
        <f>Q215*H215</f>
        <v>0</v>
      </c>
      <c r="S215" s="194">
        <v>0.082</v>
      </c>
      <c r="T215" s="195">
        <f>S215*H215</f>
        <v>0.328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6" t="s">
        <v>143</v>
      </c>
      <c r="AT215" s="196" t="s">
        <v>145</v>
      </c>
      <c r="AU215" s="196" t="s">
        <v>89</v>
      </c>
      <c r="AY215" s="18" t="s">
        <v>144</v>
      </c>
      <c r="BE215" s="197">
        <f>IF(N215="základní",J215,0)</f>
        <v>0</v>
      </c>
      <c r="BF215" s="197">
        <f>IF(N215="snížená",J215,0)</f>
        <v>0</v>
      </c>
      <c r="BG215" s="197">
        <f>IF(N215="zákl. přenesená",J215,0)</f>
        <v>0</v>
      </c>
      <c r="BH215" s="197">
        <f>IF(N215="sníž. přenesená",J215,0)</f>
        <v>0</v>
      </c>
      <c r="BI215" s="197">
        <f>IF(N215="nulová",J215,0)</f>
        <v>0</v>
      </c>
      <c r="BJ215" s="18" t="s">
        <v>87</v>
      </c>
      <c r="BK215" s="197">
        <f>ROUND(I215*H215,2)</f>
        <v>0</v>
      </c>
      <c r="BL215" s="18" t="s">
        <v>143</v>
      </c>
      <c r="BM215" s="196" t="s">
        <v>845</v>
      </c>
    </row>
    <row r="216" spans="2:51" s="13" customFormat="1" ht="10.2">
      <c r="B216" s="214"/>
      <c r="C216" s="215"/>
      <c r="D216" s="198" t="s">
        <v>225</v>
      </c>
      <c r="E216" s="216" t="s">
        <v>1</v>
      </c>
      <c r="F216" s="217" t="s">
        <v>846</v>
      </c>
      <c r="G216" s="215"/>
      <c r="H216" s="218">
        <v>4</v>
      </c>
      <c r="I216" s="219"/>
      <c r="J216" s="215"/>
      <c r="K216" s="215"/>
      <c r="L216" s="220"/>
      <c r="M216" s="221"/>
      <c r="N216" s="222"/>
      <c r="O216" s="222"/>
      <c r="P216" s="222"/>
      <c r="Q216" s="222"/>
      <c r="R216" s="222"/>
      <c r="S216" s="222"/>
      <c r="T216" s="223"/>
      <c r="AT216" s="224" t="s">
        <v>225</v>
      </c>
      <c r="AU216" s="224" t="s">
        <v>89</v>
      </c>
      <c r="AV216" s="13" t="s">
        <v>89</v>
      </c>
      <c r="AW216" s="13" t="s">
        <v>34</v>
      </c>
      <c r="AX216" s="13" t="s">
        <v>80</v>
      </c>
      <c r="AY216" s="224" t="s">
        <v>144</v>
      </c>
    </row>
    <row r="217" spans="2:51" s="14" customFormat="1" ht="10.2">
      <c r="B217" s="225"/>
      <c r="C217" s="226"/>
      <c r="D217" s="198" t="s">
        <v>225</v>
      </c>
      <c r="E217" s="227" t="s">
        <v>1</v>
      </c>
      <c r="F217" s="228" t="s">
        <v>227</v>
      </c>
      <c r="G217" s="226"/>
      <c r="H217" s="229">
        <v>4</v>
      </c>
      <c r="I217" s="230"/>
      <c r="J217" s="226"/>
      <c r="K217" s="226"/>
      <c r="L217" s="231"/>
      <c r="M217" s="232"/>
      <c r="N217" s="233"/>
      <c r="O217" s="233"/>
      <c r="P217" s="233"/>
      <c r="Q217" s="233"/>
      <c r="R217" s="233"/>
      <c r="S217" s="233"/>
      <c r="T217" s="234"/>
      <c r="AT217" s="235" t="s">
        <v>225</v>
      </c>
      <c r="AU217" s="235" t="s">
        <v>89</v>
      </c>
      <c r="AV217" s="14" t="s">
        <v>143</v>
      </c>
      <c r="AW217" s="14" t="s">
        <v>34</v>
      </c>
      <c r="AX217" s="14" t="s">
        <v>87</v>
      </c>
      <c r="AY217" s="235" t="s">
        <v>144</v>
      </c>
    </row>
    <row r="218" spans="1:65" s="2" customFormat="1" ht="24.15" customHeight="1">
      <c r="A218" s="35"/>
      <c r="B218" s="36"/>
      <c r="C218" s="185" t="s">
        <v>355</v>
      </c>
      <c r="D218" s="185" t="s">
        <v>145</v>
      </c>
      <c r="E218" s="186" t="s">
        <v>847</v>
      </c>
      <c r="F218" s="187" t="s">
        <v>848</v>
      </c>
      <c r="G218" s="188" t="s">
        <v>333</v>
      </c>
      <c r="H218" s="189">
        <v>4</v>
      </c>
      <c r="I218" s="190"/>
      <c r="J218" s="191">
        <f>ROUND(I218*H218,2)</f>
        <v>0</v>
      </c>
      <c r="K218" s="187" t="s">
        <v>149</v>
      </c>
      <c r="L218" s="40"/>
      <c r="M218" s="192" t="s">
        <v>1</v>
      </c>
      <c r="N218" s="193" t="s">
        <v>45</v>
      </c>
      <c r="O218" s="72"/>
      <c r="P218" s="194">
        <f>O218*H218</f>
        <v>0</v>
      </c>
      <c r="Q218" s="194">
        <v>0</v>
      </c>
      <c r="R218" s="194">
        <f>Q218*H218</f>
        <v>0</v>
      </c>
      <c r="S218" s="194">
        <v>0.004</v>
      </c>
      <c r="T218" s="195">
        <f>S218*H218</f>
        <v>0.016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6" t="s">
        <v>143</v>
      </c>
      <c r="AT218" s="196" t="s">
        <v>145</v>
      </c>
      <c r="AU218" s="196" t="s">
        <v>89</v>
      </c>
      <c r="AY218" s="18" t="s">
        <v>144</v>
      </c>
      <c r="BE218" s="197">
        <f>IF(N218="základní",J218,0)</f>
        <v>0</v>
      </c>
      <c r="BF218" s="197">
        <f>IF(N218="snížená",J218,0)</f>
        <v>0</v>
      </c>
      <c r="BG218" s="197">
        <f>IF(N218="zákl. přenesená",J218,0)</f>
        <v>0</v>
      </c>
      <c r="BH218" s="197">
        <f>IF(N218="sníž. přenesená",J218,0)</f>
        <v>0</v>
      </c>
      <c r="BI218" s="197">
        <f>IF(N218="nulová",J218,0)</f>
        <v>0</v>
      </c>
      <c r="BJ218" s="18" t="s">
        <v>87</v>
      </c>
      <c r="BK218" s="197">
        <f>ROUND(I218*H218,2)</f>
        <v>0</v>
      </c>
      <c r="BL218" s="18" t="s">
        <v>143</v>
      </c>
      <c r="BM218" s="196" t="s">
        <v>849</v>
      </c>
    </row>
    <row r="219" spans="2:51" s="13" customFormat="1" ht="10.2">
      <c r="B219" s="214"/>
      <c r="C219" s="215"/>
      <c r="D219" s="198" t="s">
        <v>225</v>
      </c>
      <c r="E219" s="216" t="s">
        <v>1</v>
      </c>
      <c r="F219" s="217" t="s">
        <v>850</v>
      </c>
      <c r="G219" s="215"/>
      <c r="H219" s="218">
        <v>4</v>
      </c>
      <c r="I219" s="219"/>
      <c r="J219" s="215"/>
      <c r="K219" s="215"/>
      <c r="L219" s="220"/>
      <c r="M219" s="221"/>
      <c r="N219" s="222"/>
      <c r="O219" s="222"/>
      <c r="P219" s="222"/>
      <c r="Q219" s="222"/>
      <c r="R219" s="222"/>
      <c r="S219" s="222"/>
      <c r="T219" s="223"/>
      <c r="AT219" s="224" t="s">
        <v>225</v>
      </c>
      <c r="AU219" s="224" t="s">
        <v>89</v>
      </c>
      <c r="AV219" s="13" t="s">
        <v>89</v>
      </c>
      <c r="AW219" s="13" t="s">
        <v>34</v>
      </c>
      <c r="AX219" s="13" t="s">
        <v>80</v>
      </c>
      <c r="AY219" s="224" t="s">
        <v>144</v>
      </c>
    </row>
    <row r="220" spans="2:51" s="14" customFormat="1" ht="10.2">
      <c r="B220" s="225"/>
      <c r="C220" s="226"/>
      <c r="D220" s="198" t="s">
        <v>225</v>
      </c>
      <c r="E220" s="227" t="s">
        <v>1</v>
      </c>
      <c r="F220" s="228" t="s">
        <v>227</v>
      </c>
      <c r="G220" s="226"/>
      <c r="H220" s="229">
        <v>4</v>
      </c>
      <c r="I220" s="230"/>
      <c r="J220" s="226"/>
      <c r="K220" s="226"/>
      <c r="L220" s="231"/>
      <c r="M220" s="232"/>
      <c r="N220" s="233"/>
      <c r="O220" s="233"/>
      <c r="P220" s="233"/>
      <c r="Q220" s="233"/>
      <c r="R220" s="233"/>
      <c r="S220" s="233"/>
      <c r="T220" s="234"/>
      <c r="AT220" s="235" t="s">
        <v>225</v>
      </c>
      <c r="AU220" s="235" t="s">
        <v>89</v>
      </c>
      <c r="AV220" s="14" t="s">
        <v>143</v>
      </c>
      <c r="AW220" s="14" t="s">
        <v>34</v>
      </c>
      <c r="AX220" s="14" t="s">
        <v>87</v>
      </c>
      <c r="AY220" s="235" t="s">
        <v>144</v>
      </c>
    </row>
    <row r="221" spans="1:65" s="2" customFormat="1" ht="21.75" customHeight="1">
      <c r="A221" s="35"/>
      <c r="B221" s="36"/>
      <c r="C221" s="185" t="s">
        <v>361</v>
      </c>
      <c r="D221" s="185" t="s">
        <v>145</v>
      </c>
      <c r="E221" s="186" t="s">
        <v>758</v>
      </c>
      <c r="F221" s="187" t="s">
        <v>759</v>
      </c>
      <c r="G221" s="188" t="s">
        <v>258</v>
      </c>
      <c r="H221" s="189">
        <v>192</v>
      </c>
      <c r="I221" s="190"/>
      <c r="J221" s="191">
        <f>ROUND(I221*H221,2)</f>
        <v>0</v>
      </c>
      <c r="K221" s="187" t="s">
        <v>149</v>
      </c>
      <c r="L221" s="40"/>
      <c r="M221" s="192" t="s">
        <v>1</v>
      </c>
      <c r="N221" s="193" t="s">
        <v>45</v>
      </c>
      <c r="O221" s="72"/>
      <c r="P221" s="194">
        <f>O221*H221</f>
        <v>0</v>
      </c>
      <c r="Q221" s="194">
        <v>0</v>
      </c>
      <c r="R221" s="194">
        <f>Q221*H221</f>
        <v>0</v>
      </c>
      <c r="S221" s="194">
        <v>0</v>
      </c>
      <c r="T221" s="195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6" t="s">
        <v>143</v>
      </c>
      <c r="AT221" s="196" t="s">
        <v>145</v>
      </c>
      <c r="AU221" s="196" t="s">
        <v>89</v>
      </c>
      <c r="AY221" s="18" t="s">
        <v>144</v>
      </c>
      <c r="BE221" s="197">
        <f>IF(N221="základní",J221,0)</f>
        <v>0</v>
      </c>
      <c r="BF221" s="197">
        <f>IF(N221="snížená",J221,0)</f>
        <v>0</v>
      </c>
      <c r="BG221" s="197">
        <f>IF(N221="zákl. přenesená",J221,0)</f>
        <v>0</v>
      </c>
      <c r="BH221" s="197">
        <f>IF(N221="sníž. přenesená",J221,0)</f>
        <v>0</v>
      </c>
      <c r="BI221" s="197">
        <f>IF(N221="nulová",J221,0)</f>
        <v>0</v>
      </c>
      <c r="BJ221" s="18" t="s">
        <v>87</v>
      </c>
      <c r="BK221" s="197">
        <f>ROUND(I221*H221,2)</f>
        <v>0</v>
      </c>
      <c r="BL221" s="18" t="s">
        <v>143</v>
      </c>
      <c r="BM221" s="196" t="s">
        <v>851</v>
      </c>
    </row>
    <row r="222" spans="2:51" s="13" customFormat="1" ht="20.4">
      <c r="B222" s="214"/>
      <c r="C222" s="215"/>
      <c r="D222" s="198" t="s">
        <v>225</v>
      </c>
      <c r="E222" s="216" t="s">
        <v>1</v>
      </c>
      <c r="F222" s="217" t="s">
        <v>852</v>
      </c>
      <c r="G222" s="215"/>
      <c r="H222" s="218">
        <v>192</v>
      </c>
      <c r="I222" s="219"/>
      <c r="J222" s="215"/>
      <c r="K222" s="215"/>
      <c r="L222" s="220"/>
      <c r="M222" s="221"/>
      <c r="N222" s="222"/>
      <c r="O222" s="222"/>
      <c r="P222" s="222"/>
      <c r="Q222" s="222"/>
      <c r="R222" s="222"/>
      <c r="S222" s="222"/>
      <c r="T222" s="223"/>
      <c r="AT222" s="224" t="s">
        <v>225</v>
      </c>
      <c r="AU222" s="224" t="s">
        <v>89</v>
      </c>
      <c r="AV222" s="13" t="s">
        <v>89</v>
      </c>
      <c r="AW222" s="13" t="s">
        <v>34</v>
      </c>
      <c r="AX222" s="13" t="s">
        <v>80</v>
      </c>
      <c r="AY222" s="224" t="s">
        <v>144</v>
      </c>
    </row>
    <row r="223" spans="2:51" s="14" customFormat="1" ht="10.2">
      <c r="B223" s="225"/>
      <c r="C223" s="226"/>
      <c r="D223" s="198" t="s">
        <v>225</v>
      </c>
      <c r="E223" s="227" t="s">
        <v>1</v>
      </c>
      <c r="F223" s="228" t="s">
        <v>227</v>
      </c>
      <c r="G223" s="226"/>
      <c r="H223" s="229">
        <v>192</v>
      </c>
      <c r="I223" s="230"/>
      <c r="J223" s="226"/>
      <c r="K223" s="226"/>
      <c r="L223" s="231"/>
      <c r="M223" s="232"/>
      <c r="N223" s="233"/>
      <c r="O223" s="233"/>
      <c r="P223" s="233"/>
      <c r="Q223" s="233"/>
      <c r="R223" s="233"/>
      <c r="S223" s="233"/>
      <c r="T223" s="234"/>
      <c r="AT223" s="235" t="s">
        <v>225</v>
      </c>
      <c r="AU223" s="235" t="s">
        <v>89</v>
      </c>
      <c r="AV223" s="14" t="s">
        <v>143</v>
      </c>
      <c r="AW223" s="14" t="s">
        <v>34</v>
      </c>
      <c r="AX223" s="14" t="s">
        <v>87</v>
      </c>
      <c r="AY223" s="235" t="s">
        <v>144</v>
      </c>
    </row>
    <row r="224" spans="1:65" s="2" customFormat="1" ht="16.5" customHeight="1">
      <c r="A224" s="35"/>
      <c r="B224" s="36"/>
      <c r="C224" s="185" t="s">
        <v>366</v>
      </c>
      <c r="D224" s="185" t="s">
        <v>145</v>
      </c>
      <c r="E224" s="186" t="s">
        <v>853</v>
      </c>
      <c r="F224" s="187" t="s">
        <v>854</v>
      </c>
      <c r="G224" s="188" t="s">
        <v>258</v>
      </c>
      <c r="H224" s="189">
        <v>40</v>
      </c>
      <c r="I224" s="190"/>
      <c r="J224" s="191">
        <f>ROUND(I224*H224,2)</f>
        <v>0</v>
      </c>
      <c r="K224" s="187" t="s">
        <v>1</v>
      </c>
      <c r="L224" s="40"/>
      <c r="M224" s="192" t="s">
        <v>1</v>
      </c>
      <c r="N224" s="193" t="s">
        <v>45</v>
      </c>
      <c r="O224" s="72"/>
      <c r="P224" s="194">
        <f>O224*H224</f>
        <v>0</v>
      </c>
      <c r="Q224" s="194">
        <v>0</v>
      </c>
      <c r="R224" s="194">
        <f>Q224*H224</f>
        <v>0</v>
      </c>
      <c r="S224" s="194">
        <v>0</v>
      </c>
      <c r="T224" s="195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6" t="s">
        <v>143</v>
      </c>
      <c r="AT224" s="196" t="s">
        <v>145</v>
      </c>
      <c r="AU224" s="196" t="s">
        <v>89</v>
      </c>
      <c r="AY224" s="18" t="s">
        <v>144</v>
      </c>
      <c r="BE224" s="197">
        <f>IF(N224="základní",J224,0)</f>
        <v>0</v>
      </c>
      <c r="BF224" s="197">
        <f>IF(N224="snížená",J224,0)</f>
        <v>0</v>
      </c>
      <c r="BG224" s="197">
        <f>IF(N224="zákl. přenesená",J224,0)</f>
        <v>0</v>
      </c>
      <c r="BH224" s="197">
        <f>IF(N224="sníž. přenesená",J224,0)</f>
        <v>0</v>
      </c>
      <c r="BI224" s="197">
        <f>IF(N224="nulová",J224,0)</f>
        <v>0</v>
      </c>
      <c r="BJ224" s="18" t="s">
        <v>87</v>
      </c>
      <c r="BK224" s="197">
        <f>ROUND(I224*H224,2)</f>
        <v>0</v>
      </c>
      <c r="BL224" s="18" t="s">
        <v>143</v>
      </c>
      <c r="BM224" s="196" t="s">
        <v>855</v>
      </c>
    </row>
    <row r="225" spans="2:51" s="13" customFormat="1" ht="20.4">
      <c r="B225" s="214"/>
      <c r="C225" s="215"/>
      <c r="D225" s="198" t="s">
        <v>225</v>
      </c>
      <c r="E225" s="216" t="s">
        <v>1</v>
      </c>
      <c r="F225" s="217" t="s">
        <v>856</v>
      </c>
      <c r="G225" s="215"/>
      <c r="H225" s="218">
        <v>40</v>
      </c>
      <c r="I225" s="219"/>
      <c r="J225" s="215"/>
      <c r="K225" s="215"/>
      <c r="L225" s="220"/>
      <c r="M225" s="221"/>
      <c r="N225" s="222"/>
      <c r="O225" s="222"/>
      <c r="P225" s="222"/>
      <c r="Q225" s="222"/>
      <c r="R225" s="222"/>
      <c r="S225" s="222"/>
      <c r="T225" s="223"/>
      <c r="AT225" s="224" t="s">
        <v>225</v>
      </c>
      <c r="AU225" s="224" t="s">
        <v>89</v>
      </c>
      <c r="AV225" s="13" t="s">
        <v>89</v>
      </c>
      <c r="AW225" s="13" t="s">
        <v>34</v>
      </c>
      <c r="AX225" s="13" t="s">
        <v>80</v>
      </c>
      <c r="AY225" s="224" t="s">
        <v>144</v>
      </c>
    </row>
    <row r="226" spans="2:51" s="14" customFormat="1" ht="10.2">
      <c r="B226" s="225"/>
      <c r="C226" s="226"/>
      <c r="D226" s="198" t="s">
        <v>225</v>
      </c>
      <c r="E226" s="227" t="s">
        <v>1</v>
      </c>
      <c r="F226" s="228" t="s">
        <v>227</v>
      </c>
      <c r="G226" s="226"/>
      <c r="H226" s="229">
        <v>40</v>
      </c>
      <c r="I226" s="230"/>
      <c r="J226" s="226"/>
      <c r="K226" s="226"/>
      <c r="L226" s="231"/>
      <c r="M226" s="232"/>
      <c r="N226" s="233"/>
      <c r="O226" s="233"/>
      <c r="P226" s="233"/>
      <c r="Q226" s="233"/>
      <c r="R226" s="233"/>
      <c r="S226" s="233"/>
      <c r="T226" s="234"/>
      <c r="AT226" s="235" t="s">
        <v>225</v>
      </c>
      <c r="AU226" s="235" t="s">
        <v>89</v>
      </c>
      <c r="AV226" s="14" t="s">
        <v>143</v>
      </c>
      <c r="AW226" s="14" t="s">
        <v>34</v>
      </c>
      <c r="AX226" s="14" t="s">
        <v>87</v>
      </c>
      <c r="AY226" s="235" t="s">
        <v>144</v>
      </c>
    </row>
    <row r="227" spans="1:65" s="2" customFormat="1" ht="16.5" customHeight="1">
      <c r="A227" s="35"/>
      <c r="B227" s="36"/>
      <c r="C227" s="185" t="s">
        <v>371</v>
      </c>
      <c r="D227" s="185" t="s">
        <v>145</v>
      </c>
      <c r="E227" s="186" t="s">
        <v>857</v>
      </c>
      <c r="F227" s="187" t="s">
        <v>858</v>
      </c>
      <c r="G227" s="188" t="s">
        <v>258</v>
      </c>
      <c r="H227" s="189">
        <v>40</v>
      </c>
      <c r="I227" s="190"/>
      <c r="J227" s="191">
        <f>ROUND(I227*H227,2)</f>
        <v>0</v>
      </c>
      <c r="K227" s="187" t="s">
        <v>1</v>
      </c>
      <c r="L227" s="40"/>
      <c r="M227" s="192" t="s">
        <v>1</v>
      </c>
      <c r="N227" s="193" t="s">
        <v>45</v>
      </c>
      <c r="O227" s="72"/>
      <c r="P227" s="194">
        <f>O227*H227</f>
        <v>0</v>
      </c>
      <c r="Q227" s="194">
        <v>0</v>
      </c>
      <c r="R227" s="194">
        <f>Q227*H227</f>
        <v>0</v>
      </c>
      <c r="S227" s="194">
        <v>0</v>
      </c>
      <c r="T227" s="195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6" t="s">
        <v>143</v>
      </c>
      <c r="AT227" s="196" t="s">
        <v>145</v>
      </c>
      <c r="AU227" s="196" t="s">
        <v>89</v>
      </c>
      <c r="AY227" s="18" t="s">
        <v>144</v>
      </c>
      <c r="BE227" s="197">
        <f>IF(N227="základní",J227,0)</f>
        <v>0</v>
      </c>
      <c r="BF227" s="197">
        <f>IF(N227="snížená",J227,0)</f>
        <v>0</v>
      </c>
      <c r="BG227" s="197">
        <f>IF(N227="zákl. přenesená",J227,0)</f>
        <v>0</v>
      </c>
      <c r="BH227" s="197">
        <f>IF(N227="sníž. přenesená",J227,0)</f>
        <v>0</v>
      </c>
      <c r="BI227" s="197">
        <f>IF(N227="nulová",J227,0)</f>
        <v>0</v>
      </c>
      <c r="BJ227" s="18" t="s">
        <v>87</v>
      </c>
      <c r="BK227" s="197">
        <f>ROUND(I227*H227,2)</f>
        <v>0</v>
      </c>
      <c r="BL227" s="18" t="s">
        <v>143</v>
      </c>
      <c r="BM227" s="196" t="s">
        <v>859</v>
      </c>
    </row>
    <row r="228" spans="2:51" s="13" customFormat="1" ht="20.4">
      <c r="B228" s="214"/>
      <c r="C228" s="215"/>
      <c r="D228" s="198" t="s">
        <v>225</v>
      </c>
      <c r="E228" s="216" t="s">
        <v>1</v>
      </c>
      <c r="F228" s="217" t="s">
        <v>860</v>
      </c>
      <c r="G228" s="215"/>
      <c r="H228" s="218">
        <v>40</v>
      </c>
      <c r="I228" s="219"/>
      <c r="J228" s="215"/>
      <c r="K228" s="215"/>
      <c r="L228" s="220"/>
      <c r="M228" s="221"/>
      <c r="N228" s="222"/>
      <c r="O228" s="222"/>
      <c r="P228" s="222"/>
      <c r="Q228" s="222"/>
      <c r="R228" s="222"/>
      <c r="S228" s="222"/>
      <c r="T228" s="223"/>
      <c r="AT228" s="224" t="s">
        <v>225</v>
      </c>
      <c r="AU228" s="224" t="s">
        <v>89</v>
      </c>
      <c r="AV228" s="13" t="s">
        <v>89</v>
      </c>
      <c r="AW228" s="13" t="s">
        <v>34</v>
      </c>
      <c r="AX228" s="13" t="s">
        <v>80</v>
      </c>
      <c r="AY228" s="224" t="s">
        <v>144</v>
      </c>
    </row>
    <row r="229" spans="2:51" s="14" customFormat="1" ht="10.2">
      <c r="B229" s="225"/>
      <c r="C229" s="226"/>
      <c r="D229" s="198" t="s">
        <v>225</v>
      </c>
      <c r="E229" s="227" t="s">
        <v>1</v>
      </c>
      <c r="F229" s="228" t="s">
        <v>227</v>
      </c>
      <c r="G229" s="226"/>
      <c r="H229" s="229">
        <v>40</v>
      </c>
      <c r="I229" s="230"/>
      <c r="J229" s="226"/>
      <c r="K229" s="226"/>
      <c r="L229" s="231"/>
      <c r="M229" s="232"/>
      <c r="N229" s="233"/>
      <c r="O229" s="233"/>
      <c r="P229" s="233"/>
      <c r="Q229" s="233"/>
      <c r="R229" s="233"/>
      <c r="S229" s="233"/>
      <c r="T229" s="234"/>
      <c r="AT229" s="235" t="s">
        <v>225</v>
      </c>
      <c r="AU229" s="235" t="s">
        <v>89</v>
      </c>
      <c r="AV229" s="14" t="s">
        <v>143</v>
      </c>
      <c r="AW229" s="14" t="s">
        <v>34</v>
      </c>
      <c r="AX229" s="14" t="s">
        <v>87</v>
      </c>
      <c r="AY229" s="235" t="s">
        <v>144</v>
      </c>
    </row>
    <row r="230" spans="1:65" s="2" customFormat="1" ht="16.5" customHeight="1">
      <c r="A230" s="35"/>
      <c r="B230" s="36"/>
      <c r="C230" s="185" t="s">
        <v>376</v>
      </c>
      <c r="D230" s="185" t="s">
        <v>145</v>
      </c>
      <c r="E230" s="186" t="s">
        <v>861</v>
      </c>
      <c r="F230" s="187" t="s">
        <v>862</v>
      </c>
      <c r="G230" s="188" t="s">
        <v>258</v>
      </c>
      <c r="H230" s="189">
        <v>30</v>
      </c>
      <c r="I230" s="190"/>
      <c r="J230" s="191">
        <f>ROUND(I230*H230,2)</f>
        <v>0</v>
      </c>
      <c r="K230" s="187" t="s">
        <v>1</v>
      </c>
      <c r="L230" s="40"/>
      <c r="M230" s="192" t="s">
        <v>1</v>
      </c>
      <c r="N230" s="193" t="s">
        <v>45</v>
      </c>
      <c r="O230" s="72"/>
      <c r="P230" s="194">
        <f>O230*H230</f>
        <v>0</v>
      </c>
      <c r="Q230" s="194">
        <v>0</v>
      </c>
      <c r="R230" s="194">
        <f>Q230*H230</f>
        <v>0</v>
      </c>
      <c r="S230" s="194">
        <v>0</v>
      </c>
      <c r="T230" s="195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6" t="s">
        <v>143</v>
      </c>
      <c r="AT230" s="196" t="s">
        <v>145</v>
      </c>
      <c r="AU230" s="196" t="s">
        <v>89</v>
      </c>
      <c r="AY230" s="18" t="s">
        <v>144</v>
      </c>
      <c r="BE230" s="197">
        <f>IF(N230="základní",J230,0)</f>
        <v>0</v>
      </c>
      <c r="BF230" s="197">
        <f>IF(N230="snížená",J230,0)</f>
        <v>0</v>
      </c>
      <c r="BG230" s="197">
        <f>IF(N230="zákl. přenesená",J230,0)</f>
        <v>0</v>
      </c>
      <c r="BH230" s="197">
        <f>IF(N230="sníž. přenesená",J230,0)</f>
        <v>0</v>
      </c>
      <c r="BI230" s="197">
        <f>IF(N230="nulová",J230,0)</f>
        <v>0</v>
      </c>
      <c r="BJ230" s="18" t="s">
        <v>87</v>
      </c>
      <c r="BK230" s="197">
        <f>ROUND(I230*H230,2)</f>
        <v>0</v>
      </c>
      <c r="BL230" s="18" t="s">
        <v>143</v>
      </c>
      <c r="BM230" s="196" t="s">
        <v>863</v>
      </c>
    </row>
    <row r="231" spans="2:51" s="13" customFormat="1" ht="10.2">
      <c r="B231" s="214"/>
      <c r="C231" s="215"/>
      <c r="D231" s="198" t="s">
        <v>225</v>
      </c>
      <c r="E231" s="216" t="s">
        <v>1</v>
      </c>
      <c r="F231" s="217" t="s">
        <v>864</v>
      </c>
      <c r="G231" s="215"/>
      <c r="H231" s="218">
        <v>30</v>
      </c>
      <c r="I231" s="219"/>
      <c r="J231" s="215"/>
      <c r="K231" s="215"/>
      <c r="L231" s="220"/>
      <c r="M231" s="221"/>
      <c r="N231" s="222"/>
      <c r="O231" s="222"/>
      <c r="P231" s="222"/>
      <c r="Q231" s="222"/>
      <c r="R231" s="222"/>
      <c r="S231" s="222"/>
      <c r="T231" s="223"/>
      <c r="AT231" s="224" t="s">
        <v>225</v>
      </c>
      <c r="AU231" s="224" t="s">
        <v>89</v>
      </c>
      <c r="AV231" s="13" t="s">
        <v>89</v>
      </c>
      <c r="AW231" s="13" t="s">
        <v>34</v>
      </c>
      <c r="AX231" s="13" t="s">
        <v>80</v>
      </c>
      <c r="AY231" s="224" t="s">
        <v>144</v>
      </c>
    </row>
    <row r="232" spans="2:51" s="14" customFormat="1" ht="10.2">
      <c r="B232" s="225"/>
      <c r="C232" s="226"/>
      <c r="D232" s="198" t="s">
        <v>225</v>
      </c>
      <c r="E232" s="227" t="s">
        <v>1</v>
      </c>
      <c r="F232" s="228" t="s">
        <v>227</v>
      </c>
      <c r="G232" s="226"/>
      <c r="H232" s="229">
        <v>30</v>
      </c>
      <c r="I232" s="230"/>
      <c r="J232" s="226"/>
      <c r="K232" s="226"/>
      <c r="L232" s="231"/>
      <c r="M232" s="232"/>
      <c r="N232" s="233"/>
      <c r="O232" s="233"/>
      <c r="P232" s="233"/>
      <c r="Q232" s="233"/>
      <c r="R232" s="233"/>
      <c r="S232" s="233"/>
      <c r="T232" s="234"/>
      <c r="AT232" s="235" t="s">
        <v>225</v>
      </c>
      <c r="AU232" s="235" t="s">
        <v>89</v>
      </c>
      <c r="AV232" s="14" t="s">
        <v>143</v>
      </c>
      <c r="AW232" s="14" t="s">
        <v>34</v>
      </c>
      <c r="AX232" s="14" t="s">
        <v>87</v>
      </c>
      <c r="AY232" s="235" t="s">
        <v>144</v>
      </c>
    </row>
    <row r="233" spans="1:65" s="2" customFormat="1" ht="16.5" customHeight="1">
      <c r="A233" s="35"/>
      <c r="B233" s="36"/>
      <c r="C233" s="185" t="s">
        <v>380</v>
      </c>
      <c r="D233" s="185" t="s">
        <v>145</v>
      </c>
      <c r="E233" s="186" t="s">
        <v>865</v>
      </c>
      <c r="F233" s="187" t="s">
        <v>866</v>
      </c>
      <c r="G233" s="188" t="s">
        <v>258</v>
      </c>
      <c r="H233" s="189">
        <v>30</v>
      </c>
      <c r="I233" s="190"/>
      <c r="J233" s="191">
        <f>ROUND(I233*H233,2)</f>
        <v>0</v>
      </c>
      <c r="K233" s="187" t="s">
        <v>1</v>
      </c>
      <c r="L233" s="40"/>
      <c r="M233" s="192" t="s">
        <v>1</v>
      </c>
      <c r="N233" s="193" t="s">
        <v>45</v>
      </c>
      <c r="O233" s="72"/>
      <c r="P233" s="194">
        <f>O233*H233</f>
        <v>0</v>
      </c>
      <c r="Q233" s="194">
        <v>0</v>
      </c>
      <c r="R233" s="194">
        <f>Q233*H233</f>
        <v>0</v>
      </c>
      <c r="S233" s="194">
        <v>0</v>
      </c>
      <c r="T233" s="195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6" t="s">
        <v>143</v>
      </c>
      <c r="AT233" s="196" t="s">
        <v>145</v>
      </c>
      <c r="AU233" s="196" t="s">
        <v>89</v>
      </c>
      <c r="AY233" s="18" t="s">
        <v>144</v>
      </c>
      <c r="BE233" s="197">
        <f>IF(N233="základní",J233,0)</f>
        <v>0</v>
      </c>
      <c r="BF233" s="197">
        <f>IF(N233="snížená",J233,0)</f>
        <v>0</v>
      </c>
      <c r="BG233" s="197">
        <f>IF(N233="zákl. přenesená",J233,0)</f>
        <v>0</v>
      </c>
      <c r="BH233" s="197">
        <f>IF(N233="sníž. přenesená",J233,0)</f>
        <v>0</v>
      </c>
      <c r="BI233" s="197">
        <f>IF(N233="nulová",J233,0)</f>
        <v>0</v>
      </c>
      <c r="BJ233" s="18" t="s">
        <v>87</v>
      </c>
      <c r="BK233" s="197">
        <f>ROUND(I233*H233,2)</f>
        <v>0</v>
      </c>
      <c r="BL233" s="18" t="s">
        <v>143</v>
      </c>
      <c r="BM233" s="196" t="s">
        <v>867</v>
      </c>
    </row>
    <row r="234" spans="2:51" s="13" customFormat="1" ht="10.2">
      <c r="B234" s="214"/>
      <c r="C234" s="215"/>
      <c r="D234" s="198" t="s">
        <v>225</v>
      </c>
      <c r="E234" s="216" t="s">
        <v>1</v>
      </c>
      <c r="F234" s="217" t="s">
        <v>864</v>
      </c>
      <c r="G234" s="215"/>
      <c r="H234" s="218">
        <v>30</v>
      </c>
      <c r="I234" s="219"/>
      <c r="J234" s="215"/>
      <c r="K234" s="215"/>
      <c r="L234" s="220"/>
      <c r="M234" s="221"/>
      <c r="N234" s="222"/>
      <c r="O234" s="222"/>
      <c r="P234" s="222"/>
      <c r="Q234" s="222"/>
      <c r="R234" s="222"/>
      <c r="S234" s="222"/>
      <c r="T234" s="223"/>
      <c r="AT234" s="224" t="s">
        <v>225</v>
      </c>
      <c r="AU234" s="224" t="s">
        <v>89</v>
      </c>
      <c r="AV234" s="13" t="s">
        <v>89</v>
      </c>
      <c r="AW234" s="13" t="s">
        <v>34</v>
      </c>
      <c r="AX234" s="13" t="s">
        <v>80</v>
      </c>
      <c r="AY234" s="224" t="s">
        <v>144</v>
      </c>
    </row>
    <row r="235" spans="2:51" s="14" customFormat="1" ht="10.2">
      <c r="B235" s="225"/>
      <c r="C235" s="226"/>
      <c r="D235" s="198" t="s">
        <v>225</v>
      </c>
      <c r="E235" s="227" t="s">
        <v>1</v>
      </c>
      <c r="F235" s="228" t="s">
        <v>227</v>
      </c>
      <c r="G235" s="226"/>
      <c r="H235" s="229">
        <v>30</v>
      </c>
      <c r="I235" s="230"/>
      <c r="J235" s="226"/>
      <c r="K235" s="226"/>
      <c r="L235" s="231"/>
      <c r="M235" s="232"/>
      <c r="N235" s="233"/>
      <c r="O235" s="233"/>
      <c r="P235" s="233"/>
      <c r="Q235" s="233"/>
      <c r="R235" s="233"/>
      <c r="S235" s="233"/>
      <c r="T235" s="234"/>
      <c r="AT235" s="235" t="s">
        <v>225</v>
      </c>
      <c r="AU235" s="235" t="s">
        <v>89</v>
      </c>
      <c r="AV235" s="14" t="s">
        <v>143</v>
      </c>
      <c r="AW235" s="14" t="s">
        <v>34</v>
      </c>
      <c r="AX235" s="14" t="s">
        <v>87</v>
      </c>
      <c r="AY235" s="235" t="s">
        <v>144</v>
      </c>
    </row>
    <row r="236" spans="1:65" s="2" customFormat="1" ht="16.5" customHeight="1">
      <c r="A236" s="35"/>
      <c r="B236" s="36"/>
      <c r="C236" s="185" t="s">
        <v>385</v>
      </c>
      <c r="D236" s="185" t="s">
        <v>145</v>
      </c>
      <c r="E236" s="186" t="s">
        <v>868</v>
      </c>
      <c r="F236" s="187" t="s">
        <v>869</v>
      </c>
      <c r="G236" s="188" t="s">
        <v>333</v>
      </c>
      <c r="H236" s="189">
        <v>2</v>
      </c>
      <c r="I236" s="190"/>
      <c r="J236" s="191">
        <f>ROUND(I236*H236,2)</f>
        <v>0</v>
      </c>
      <c r="K236" s="187" t="s">
        <v>1</v>
      </c>
      <c r="L236" s="40"/>
      <c r="M236" s="192" t="s">
        <v>1</v>
      </c>
      <c r="N236" s="193" t="s">
        <v>45</v>
      </c>
      <c r="O236" s="72"/>
      <c r="P236" s="194">
        <f>O236*H236</f>
        <v>0</v>
      </c>
      <c r="Q236" s="194">
        <v>0</v>
      </c>
      <c r="R236" s="194">
        <f>Q236*H236</f>
        <v>0</v>
      </c>
      <c r="S236" s="194">
        <v>0</v>
      </c>
      <c r="T236" s="195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96" t="s">
        <v>143</v>
      </c>
      <c r="AT236" s="196" t="s">
        <v>145</v>
      </c>
      <c r="AU236" s="196" t="s">
        <v>89</v>
      </c>
      <c r="AY236" s="18" t="s">
        <v>144</v>
      </c>
      <c r="BE236" s="197">
        <f>IF(N236="základní",J236,0)</f>
        <v>0</v>
      </c>
      <c r="BF236" s="197">
        <f>IF(N236="snížená",J236,0)</f>
        <v>0</v>
      </c>
      <c r="BG236" s="197">
        <f>IF(N236="zákl. přenesená",J236,0)</f>
        <v>0</v>
      </c>
      <c r="BH236" s="197">
        <f>IF(N236="sníž. přenesená",J236,0)</f>
        <v>0</v>
      </c>
      <c r="BI236" s="197">
        <f>IF(N236="nulová",J236,0)</f>
        <v>0</v>
      </c>
      <c r="BJ236" s="18" t="s">
        <v>87</v>
      </c>
      <c r="BK236" s="197">
        <f>ROUND(I236*H236,2)</f>
        <v>0</v>
      </c>
      <c r="BL236" s="18" t="s">
        <v>143</v>
      </c>
      <c r="BM236" s="196" t="s">
        <v>870</v>
      </c>
    </row>
    <row r="237" spans="2:51" s="13" customFormat="1" ht="10.2">
      <c r="B237" s="214"/>
      <c r="C237" s="215"/>
      <c r="D237" s="198" t="s">
        <v>225</v>
      </c>
      <c r="E237" s="216" t="s">
        <v>1</v>
      </c>
      <c r="F237" s="217" t="s">
        <v>871</v>
      </c>
      <c r="G237" s="215"/>
      <c r="H237" s="218">
        <v>2</v>
      </c>
      <c r="I237" s="219"/>
      <c r="J237" s="215"/>
      <c r="K237" s="215"/>
      <c r="L237" s="220"/>
      <c r="M237" s="221"/>
      <c r="N237" s="222"/>
      <c r="O237" s="222"/>
      <c r="P237" s="222"/>
      <c r="Q237" s="222"/>
      <c r="R237" s="222"/>
      <c r="S237" s="222"/>
      <c r="T237" s="223"/>
      <c r="AT237" s="224" t="s">
        <v>225</v>
      </c>
      <c r="AU237" s="224" t="s">
        <v>89</v>
      </c>
      <c r="AV237" s="13" t="s">
        <v>89</v>
      </c>
      <c r="AW237" s="13" t="s">
        <v>34</v>
      </c>
      <c r="AX237" s="13" t="s">
        <v>80</v>
      </c>
      <c r="AY237" s="224" t="s">
        <v>144</v>
      </c>
    </row>
    <row r="238" spans="2:51" s="14" customFormat="1" ht="10.2">
      <c r="B238" s="225"/>
      <c r="C238" s="226"/>
      <c r="D238" s="198" t="s">
        <v>225</v>
      </c>
      <c r="E238" s="227" t="s">
        <v>1</v>
      </c>
      <c r="F238" s="228" t="s">
        <v>227</v>
      </c>
      <c r="G238" s="226"/>
      <c r="H238" s="229">
        <v>2</v>
      </c>
      <c r="I238" s="230"/>
      <c r="J238" s="226"/>
      <c r="K238" s="226"/>
      <c r="L238" s="231"/>
      <c r="M238" s="232"/>
      <c r="N238" s="233"/>
      <c r="O238" s="233"/>
      <c r="P238" s="233"/>
      <c r="Q238" s="233"/>
      <c r="R238" s="233"/>
      <c r="S238" s="233"/>
      <c r="T238" s="234"/>
      <c r="AT238" s="235" t="s">
        <v>225</v>
      </c>
      <c r="AU238" s="235" t="s">
        <v>89</v>
      </c>
      <c r="AV238" s="14" t="s">
        <v>143</v>
      </c>
      <c r="AW238" s="14" t="s">
        <v>34</v>
      </c>
      <c r="AX238" s="14" t="s">
        <v>87</v>
      </c>
      <c r="AY238" s="235" t="s">
        <v>144</v>
      </c>
    </row>
    <row r="239" spans="2:63" s="11" customFormat="1" ht="22.8" customHeight="1">
      <c r="B239" s="171"/>
      <c r="C239" s="172"/>
      <c r="D239" s="173" t="s">
        <v>79</v>
      </c>
      <c r="E239" s="212" t="s">
        <v>479</v>
      </c>
      <c r="F239" s="212" t="s">
        <v>480</v>
      </c>
      <c r="G239" s="172"/>
      <c r="H239" s="172"/>
      <c r="I239" s="175"/>
      <c r="J239" s="213">
        <f>BK239</f>
        <v>0</v>
      </c>
      <c r="K239" s="172"/>
      <c r="L239" s="177"/>
      <c r="M239" s="178"/>
      <c r="N239" s="179"/>
      <c r="O239" s="179"/>
      <c r="P239" s="180">
        <f>SUM(P240:P272)</f>
        <v>0</v>
      </c>
      <c r="Q239" s="179"/>
      <c r="R239" s="180">
        <f>SUM(R240:R272)</f>
        <v>0</v>
      </c>
      <c r="S239" s="179"/>
      <c r="T239" s="181">
        <f>SUM(T240:T272)</f>
        <v>0</v>
      </c>
      <c r="AR239" s="182" t="s">
        <v>87</v>
      </c>
      <c r="AT239" s="183" t="s">
        <v>79</v>
      </c>
      <c r="AU239" s="183" t="s">
        <v>87</v>
      </c>
      <c r="AY239" s="182" t="s">
        <v>144</v>
      </c>
      <c r="BK239" s="184">
        <f>SUM(BK240:BK272)</f>
        <v>0</v>
      </c>
    </row>
    <row r="240" spans="1:65" s="2" customFormat="1" ht="21.75" customHeight="1">
      <c r="A240" s="35"/>
      <c r="B240" s="36"/>
      <c r="C240" s="185" t="s">
        <v>390</v>
      </c>
      <c r="D240" s="185" t="s">
        <v>145</v>
      </c>
      <c r="E240" s="186" t="s">
        <v>482</v>
      </c>
      <c r="F240" s="187" t="s">
        <v>483</v>
      </c>
      <c r="G240" s="188" t="s">
        <v>298</v>
      </c>
      <c r="H240" s="189">
        <v>10.126</v>
      </c>
      <c r="I240" s="190"/>
      <c r="J240" s="191">
        <f>ROUND(I240*H240,2)</f>
        <v>0</v>
      </c>
      <c r="K240" s="187" t="s">
        <v>149</v>
      </c>
      <c r="L240" s="40"/>
      <c r="M240" s="192" t="s">
        <v>1</v>
      </c>
      <c r="N240" s="193" t="s">
        <v>45</v>
      </c>
      <c r="O240" s="72"/>
      <c r="P240" s="194">
        <f>O240*H240</f>
        <v>0</v>
      </c>
      <c r="Q240" s="194">
        <v>0</v>
      </c>
      <c r="R240" s="194">
        <f>Q240*H240</f>
        <v>0</v>
      </c>
      <c r="S240" s="194">
        <v>0</v>
      </c>
      <c r="T240" s="195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6" t="s">
        <v>143</v>
      </c>
      <c r="AT240" s="196" t="s">
        <v>145</v>
      </c>
      <c r="AU240" s="196" t="s">
        <v>89</v>
      </c>
      <c r="AY240" s="18" t="s">
        <v>144</v>
      </c>
      <c r="BE240" s="197">
        <f>IF(N240="základní",J240,0)</f>
        <v>0</v>
      </c>
      <c r="BF240" s="197">
        <f>IF(N240="snížená",J240,0)</f>
        <v>0</v>
      </c>
      <c r="BG240" s="197">
        <f>IF(N240="zákl. přenesená",J240,0)</f>
        <v>0</v>
      </c>
      <c r="BH240" s="197">
        <f>IF(N240="sníž. přenesená",J240,0)</f>
        <v>0</v>
      </c>
      <c r="BI240" s="197">
        <f>IF(N240="nulová",J240,0)</f>
        <v>0</v>
      </c>
      <c r="BJ240" s="18" t="s">
        <v>87</v>
      </c>
      <c r="BK240" s="197">
        <f>ROUND(I240*H240,2)</f>
        <v>0</v>
      </c>
      <c r="BL240" s="18" t="s">
        <v>143</v>
      </c>
      <c r="BM240" s="196" t="s">
        <v>598</v>
      </c>
    </row>
    <row r="241" spans="2:51" s="13" customFormat="1" ht="10.2">
      <c r="B241" s="214"/>
      <c r="C241" s="215"/>
      <c r="D241" s="198" t="s">
        <v>225</v>
      </c>
      <c r="E241" s="216" t="s">
        <v>1</v>
      </c>
      <c r="F241" s="217" t="s">
        <v>872</v>
      </c>
      <c r="G241" s="215"/>
      <c r="H241" s="218">
        <v>6.08</v>
      </c>
      <c r="I241" s="219"/>
      <c r="J241" s="215"/>
      <c r="K241" s="215"/>
      <c r="L241" s="220"/>
      <c r="M241" s="221"/>
      <c r="N241" s="222"/>
      <c r="O241" s="222"/>
      <c r="P241" s="222"/>
      <c r="Q241" s="222"/>
      <c r="R241" s="222"/>
      <c r="S241" s="222"/>
      <c r="T241" s="223"/>
      <c r="AT241" s="224" t="s">
        <v>225</v>
      </c>
      <c r="AU241" s="224" t="s">
        <v>89</v>
      </c>
      <c r="AV241" s="13" t="s">
        <v>89</v>
      </c>
      <c r="AW241" s="13" t="s">
        <v>34</v>
      </c>
      <c r="AX241" s="13" t="s">
        <v>80</v>
      </c>
      <c r="AY241" s="224" t="s">
        <v>144</v>
      </c>
    </row>
    <row r="242" spans="2:51" s="13" customFormat="1" ht="20.4">
      <c r="B242" s="214"/>
      <c r="C242" s="215"/>
      <c r="D242" s="198" t="s">
        <v>225</v>
      </c>
      <c r="E242" s="216" t="s">
        <v>1</v>
      </c>
      <c r="F242" s="217" t="s">
        <v>873</v>
      </c>
      <c r="G242" s="215"/>
      <c r="H242" s="218">
        <v>4.046</v>
      </c>
      <c r="I242" s="219"/>
      <c r="J242" s="215"/>
      <c r="K242" s="215"/>
      <c r="L242" s="220"/>
      <c r="M242" s="221"/>
      <c r="N242" s="222"/>
      <c r="O242" s="222"/>
      <c r="P242" s="222"/>
      <c r="Q242" s="222"/>
      <c r="R242" s="222"/>
      <c r="S242" s="222"/>
      <c r="T242" s="223"/>
      <c r="AT242" s="224" t="s">
        <v>225</v>
      </c>
      <c r="AU242" s="224" t="s">
        <v>89</v>
      </c>
      <c r="AV242" s="13" t="s">
        <v>89</v>
      </c>
      <c r="AW242" s="13" t="s">
        <v>34</v>
      </c>
      <c r="AX242" s="13" t="s">
        <v>80</v>
      </c>
      <c r="AY242" s="224" t="s">
        <v>144</v>
      </c>
    </row>
    <row r="243" spans="2:51" s="14" customFormat="1" ht="10.2">
      <c r="B243" s="225"/>
      <c r="C243" s="226"/>
      <c r="D243" s="198" t="s">
        <v>225</v>
      </c>
      <c r="E243" s="227" t="s">
        <v>1</v>
      </c>
      <c r="F243" s="228" t="s">
        <v>227</v>
      </c>
      <c r="G243" s="226"/>
      <c r="H243" s="229">
        <v>10.126000000000001</v>
      </c>
      <c r="I243" s="230"/>
      <c r="J243" s="226"/>
      <c r="K243" s="226"/>
      <c r="L243" s="231"/>
      <c r="M243" s="232"/>
      <c r="N243" s="233"/>
      <c r="O243" s="233"/>
      <c r="P243" s="233"/>
      <c r="Q243" s="233"/>
      <c r="R243" s="233"/>
      <c r="S243" s="233"/>
      <c r="T243" s="234"/>
      <c r="AT243" s="235" t="s">
        <v>225</v>
      </c>
      <c r="AU243" s="235" t="s">
        <v>89</v>
      </c>
      <c r="AV243" s="14" t="s">
        <v>143</v>
      </c>
      <c r="AW243" s="14" t="s">
        <v>34</v>
      </c>
      <c r="AX243" s="14" t="s">
        <v>87</v>
      </c>
      <c r="AY243" s="235" t="s">
        <v>144</v>
      </c>
    </row>
    <row r="244" spans="1:65" s="2" customFormat="1" ht="24.15" customHeight="1">
      <c r="A244" s="35"/>
      <c r="B244" s="36"/>
      <c r="C244" s="185" t="s">
        <v>396</v>
      </c>
      <c r="D244" s="185" t="s">
        <v>145</v>
      </c>
      <c r="E244" s="186" t="s">
        <v>488</v>
      </c>
      <c r="F244" s="187" t="s">
        <v>489</v>
      </c>
      <c r="G244" s="188" t="s">
        <v>298</v>
      </c>
      <c r="H244" s="189">
        <v>141.764</v>
      </c>
      <c r="I244" s="190"/>
      <c r="J244" s="191">
        <f>ROUND(I244*H244,2)</f>
        <v>0</v>
      </c>
      <c r="K244" s="187" t="s">
        <v>149</v>
      </c>
      <c r="L244" s="40"/>
      <c r="M244" s="192" t="s">
        <v>1</v>
      </c>
      <c r="N244" s="193" t="s">
        <v>45</v>
      </c>
      <c r="O244" s="72"/>
      <c r="P244" s="194">
        <f>O244*H244</f>
        <v>0</v>
      </c>
      <c r="Q244" s="194">
        <v>0</v>
      </c>
      <c r="R244" s="194">
        <f>Q244*H244</f>
        <v>0</v>
      </c>
      <c r="S244" s="194">
        <v>0</v>
      </c>
      <c r="T244" s="195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6" t="s">
        <v>143</v>
      </c>
      <c r="AT244" s="196" t="s">
        <v>145</v>
      </c>
      <c r="AU244" s="196" t="s">
        <v>89</v>
      </c>
      <c r="AY244" s="18" t="s">
        <v>144</v>
      </c>
      <c r="BE244" s="197">
        <f>IF(N244="základní",J244,0)</f>
        <v>0</v>
      </c>
      <c r="BF244" s="197">
        <f>IF(N244="snížená",J244,0)</f>
        <v>0</v>
      </c>
      <c r="BG244" s="197">
        <f>IF(N244="zákl. přenesená",J244,0)</f>
        <v>0</v>
      </c>
      <c r="BH244" s="197">
        <f>IF(N244="sníž. přenesená",J244,0)</f>
        <v>0</v>
      </c>
      <c r="BI244" s="197">
        <f>IF(N244="nulová",J244,0)</f>
        <v>0</v>
      </c>
      <c r="BJ244" s="18" t="s">
        <v>87</v>
      </c>
      <c r="BK244" s="197">
        <f>ROUND(I244*H244,2)</f>
        <v>0</v>
      </c>
      <c r="BL244" s="18" t="s">
        <v>143</v>
      </c>
      <c r="BM244" s="196" t="s">
        <v>601</v>
      </c>
    </row>
    <row r="245" spans="2:51" s="15" customFormat="1" ht="10.2">
      <c r="B245" s="236"/>
      <c r="C245" s="237"/>
      <c r="D245" s="198" t="s">
        <v>225</v>
      </c>
      <c r="E245" s="238" t="s">
        <v>1</v>
      </c>
      <c r="F245" s="239" t="s">
        <v>602</v>
      </c>
      <c r="G245" s="237"/>
      <c r="H245" s="238" t="s">
        <v>1</v>
      </c>
      <c r="I245" s="240"/>
      <c r="J245" s="237"/>
      <c r="K245" s="237"/>
      <c r="L245" s="241"/>
      <c r="M245" s="242"/>
      <c r="N245" s="243"/>
      <c r="O245" s="243"/>
      <c r="P245" s="243"/>
      <c r="Q245" s="243"/>
      <c r="R245" s="243"/>
      <c r="S245" s="243"/>
      <c r="T245" s="244"/>
      <c r="AT245" s="245" t="s">
        <v>225</v>
      </c>
      <c r="AU245" s="245" t="s">
        <v>89</v>
      </c>
      <c r="AV245" s="15" t="s">
        <v>87</v>
      </c>
      <c r="AW245" s="15" t="s">
        <v>34</v>
      </c>
      <c r="AX245" s="15" t="s">
        <v>80</v>
      </c>
      <c r="AY245" s="245" t="s">
        <v>144</v>
      </c>
    </row>
    <row r="246" spans="2:51" s="13" customFormat="1" ht="10.2">
      <c r="B246" s="214"/>
      <c r="C246" s="215"/>
      <c r="D246" s="198" t="s">
        <v>225</v>
      </c>
      <c r="E246" s="216" t="s">
        <v>1</v>
      </c>
      <c r="F246" s="217" t="s">
        <v>874</v>
      </c>
      <c r="G246" s="215"/>
      <c r="H246" s="218">
        <v>85.12</v>
      </c>
      <c r="I246" s="219"/>
      <c r="J246" s="215"/>
      <c r="K246" s="215"/>
      <c r="L246" s="220"/>
      <c r="M246" s="221"/>
      <c r="N246" s="222"/>
      <c r="O246" s="222"/>
      <c r="P246" s="222"/>
      <c r="Q246" s="222"/>
      <c r="R246" s="222"/>
      <c r="S246" s="222"/>
      <c r="T246" s="223"/>
      <c r="AT246" s="224" t="s">
        <v>225</v>
      </c>
      <c r="AU246" s="224" t="s">
        <v>89</v>
      </c>
      <c r="AV246" s="13" t="s">
        <v>89</v>
      </c>
      <c r="AW246" s="13" t="s">
        <v>34</v>
      </c>
      <c r="AX246" s="13" t="s">
        <v>80</v>
      </c>
      <c r="AY246" s="224" t="s">
        <v>144</v>
      </c>
    </row>
    <row r="247" spans="2:51" s="13" customFormat="1" ht="20.4">
      <c r="B247" s="214"/>
      <c r="C247" s="215"/>
      <c r="D247" s="198" t="s">
        <v>225</v>
      </c>
      <c r="E247" s="216" t="s">
        <v>1</v>
      </c>
      <c r="F247" s="217" t="s">
        <v>875</v>
      </c>
      <c r="G247" s="215"/>
      <c r="H247" s="218">
        <v>56.644</v>
      </c>
      <c r="I247" s="219"/>
      <c r="J247" s="215"/>
      <c r="K247" s="215"/>
      <c r="L247" s="220"/>
      <c r="M247" s="221"/>
      <c r="N247" s="222"/>
      <c r="O247" s="222"/>
      <c r="P247" s="222"/>
      <c r="Q247" s="222"/>
      <c r="R247" s="222"/>
      <c r="S247" s="222"/>
      <c r="T247" s="223"/>
      <c r="AT247" s="224" t="s">
        <v>225</v>
      </c>
      <c r="AU247" s="224" t="s">
        <v>89</v>
      </c>
      <c r="AV247" s="13" t="s">
        <v>89</v>
      </c>
      <c r="AW247" s="13" t="s">
        <v>34</v>
      </c>
      <c r="AX247" s="13" t="s">
        <v>80</v>
      </c>
      <c r="AY247" s="224" t="s">
        <v>144</v>
      </c>
    </row>
    <row r="248" spans="2:51" s="14" customFormat="1" ht="10.2">
      <c r="B248" s="225"/>
      <c r="C248" s="226"/>
      <c r="D248" s="198" t="s">
        <v>225</v>
      </c>
      <c r="E248" s="227" t="s">
        <v>1</v>
      </c>
      <c r="F248" s="228" t="s">
        <v>227</v>
      </c>
      <c r="G248" s="226"/>
      <c r="H248" s="229">
        <v>141.764</v>
      </c>
      <c r="I248" s="230"/>
      <c r="J248" s="226"/>
      <c r="K248" s="226"/>
      <c r="L248" s="231"/>
      <c r="M248" s="232"/>
      <c r="N248" s="233"/>
      <c r="O248" s="233"/>
      <c r="P248" s="233"/>
      <c r="Q248" s="233"/>
      <c r="R248" s="233"/>
      <c r="S248" s="233"/>
      <c r="T248" s="234"/>
      <c r="AT248" s="235" t="s">
        <v>225</v>
      </c>
      <c r="AU248" s="235" t="s">
        <v>89</v>
      </c>
      <c r="AV248" s="14" t="s">
        <v>143</v>
      </c>
      <c r="AW248" s="14" t="s">
        <v>34</v>
      </c>
      <c r="AX248" s="14" t="s">
        <v>87</v>
      </c>
      <c r="AY248" s="235" t="s">
        <v>144</v>
      </c>
    </row>
    <row r="249" spans="1:65" s="2" customFormat="1" ht="21.75" customHeight="1">
      <c r="A249" s="35"/>
      <c r="B249" s="36"/>
      <c r="C249" s="185" t="s">
        <v>402</v>
      </c>
      <c r="D249" s="185" t="s">
        <v>145</v>
      </c>
      <c r="E249" s="186" t="s">
        <v>494</v>
      </c>
      <c r="F249" s="187" t="s">
        <v>495</v>
      </c>
      <c r="G249" s="188" t="s">
        <v>298</v>
      </c>
      <c r="H249" s="189">
        <v>2.332</v>
      </c>
      <c r="I249" s="190"/>
      <c r="J249" s="191">
        <f>ROUND(I249*H249,2)</f>
        <v>0</v>
      </c>
      <c r="K249" s="187" t="s">
        <v>149</v>
      </c>
      <c r="L249" s="40"/>
      <c r="M249" s="192" t="s">
        <v>1</v>
      </c>
      <c r="N249" s="193" t="s">
        <v>45</v>
      </c>
      <c r="O249" s="72"/>
      <c r="P249" s="194">
        <f>O249*H249</f>
        <v>0</v>
      </c>
      <c r="Q249" s="194">
        <v>0</v>
      </c>
      <c r="R249" s="194">
        <f>Q249*H249</f>
        <v>0</v>
      </c>
      <c r="S249" s="194">
        <v>0</v>
      </c>
      <c r="T249" s="195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96" t="s">
        <v>143</v>
      </c>
      <c r="AT249" s="196" t="s">
        <v>145</v>
      </c>
      <c r="AU249" s="196" t="s">
        <v>89</v>
      </c>
      <c r="AY249" s="18" t="s">
        <v>144</v>
      </c>
      <c r="BE249" s="197">
        <f>IF(N249="základní",J249,0)</f>
        <v>0</v>
      </c>
      <c r="BF249" s="197">
        <f>IF(N249="snížená",J249,0)</f>
        <v>0</v>
      </c>
      <c r="BG249" s="197">
        <f>IF(N249="zákl. přenesená",J249,0)</f>
        <v>0</v>
      </c>
      <c r="BH249" s="197">
        <f>IF(N249="sníž. přenesená",J249,0)</f>
        <v>0</v>
      </c>
      <c r="BI249" s="197">
        <f>IF(N249="nulová",J249,0)</f>
        <v>0</v>
      </c>
      <c r="BJ249" s="18" t="s">
        <v>87</v>
      </c>
      <c r="BK249" s="197">
        <f>ROUND(I249*H249,2)</f>
        <v>0</v>
      </c>
      <c r="BL249" s="18" t="s">
        <v>143</v>
      </c>
      <c r="BM249" s="196" t="s">
        <v>605</v>
      </c>
    </row>
    <row r="250" spans="2:51" s="13" customFormat="1" ht="20.4">
      <c r="B250" s="214"/>
      <c r="C250" s="215"/>
      <c r="D250" s="198" t="s">
        <v>225</v>
      </c>
      <c r="E250" s="216" t="s">
        <v>1</v>
      </c>
      <c r="F250" s="217" t="s">
        <v>876</v>
      </c>
      <c r="G250" s="215"/>
      <c r="H250" s="218">
        <v>2.332</v>
      </c>
      <c r="I250" s="219"/>
      <c r="J250" s="215"/>
      <c r="K250" s="215"/>
      <c r="L250" s="220"/>
      <c r="M250" s="221"/>
      <c r="N250" s="222"/>
      <c r="O250" s="222"/>
      <c r="P250" s="222"/>
      <c r="Q250" s="222"/>
      <c r="R250" s="222"/>
      <c r="S250" s="222"/>
      <c r="T250" s="223"/>
      <c r="AT250" s="224" t="s">
        <v>225</v>
      </c>
      <c r="AU250" s="224" t="s">
        <v>89</v>
      </c>
      <c r="AV250" s="13" t="s">
        <v>89</v>
      </c>
      <c r="AW250" s="13" t="s">
        <v>34</v>
      </c>
      <c r="AX250" s="13" t="s">
        <v>80</v>
      </c>
      <c r="AY250" s="224" t="s">
        <v>144</v>
      </c>
    </row>
    <row r="251" spans="2:51" s="14" customFormat="1" ht="10.2">
      <c r="B251" s="225"/>
      <c r="C251" s="226"/>
      <c r="D251" s="198" t="s">
        <v>225</v>
      </c>
      <c r="E251" s="227" t="s">
        <v>1</v>
      </c>
      <c r="F251" s="228" t="s">
        <v>227</v>
      </c>
      <c r="G251" s="226"/>
      <c r="H251" s="229">
        <v>2.332</v>
      </c>
      <c r="I251" s="230"/>
      <c r="J251" s="226"/>
      <c r="K251" s="226"/>
      <c r="L251" s="231"/>
      <c r="M251" s="232"/>
      <c r="N251" s="233"/>
      <c r="O251" s="233"/>
      <c r="P251" s="233"/>
      <c r="Q251" s="233"/>
      <c r="R251" s="233"/>
      <c r="S251" s="233"/>
      <c r="T251" s="234"/>
      <c r="AT251" s="235" t="s">
        <v>225</v>
      </c>
      <c r="AU251" s="235" t="s">
        <v>89</v>
      </c>
      <c r="AV251" s="14" t="s">
        <v>143</v>
      </c>
      <c r="AW251" s="14" t="s">
        <v>34</v>
      </c>
      <c r="AX251" s="14" t="s">
        <v>87</v>
      </c>
      <c r="AY251" s="235" t="s">
        <v>144</v>
      </c>
    </row>
    <row r="252" spans="1:65" s="2" customFormat="1" ht="24.15" customHeight="1">
      <c r="A252" s="35"/>
      <c r="B252" s="36"/>
      <c r="C252" s="185" t="s">
        <v>407</v>
      </c>
      <c r="D252" s="185" t="s">
        <v>145</v>
      </c>
      <c r="E252" s="186" t="s">
        <v>504</v>
      </c>
      <c r="F252" s="187" t="s">
        <v>505</v>
      </c>
      <c r="G252" s="188" t="s">
        <v>298</v>
      </c>
      <c r="H252" s="189">
        <v>32.648</v>
      </c>
      <c r="I252" s="190"/>
      <c r="J252" s="191">
        <f>ROUND(I252*H252,2)</f>
        <v>0</v>
      </c>
      <c r="K252" s="187" t="s">
        <v>149</v>
      </c>
      <c r="L252" s="40"/>
      <c r="M252" s="192" t="s">
        <v>1</v>
      </c>
      <c r="N252" s="193" t="s">
        <v>45</v>
      </c>
      <c r="O252" s="72"/>
      <c r="P252" s="194">
        <f>O252*H252</f>
        <v>0</v>
      </c>
      <c r="Q252" s="194">
        <v>0</v>
      </c>
      <c r="R252" s="194">
        <f>Q252*H252</f>
        <v>0</v>
      </c>
      <c r="S252" s="194">
        <v>0</v>
      </c>
      <c r="T252" s="195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96" t="s">
        <v>143</v>
      </c>
      <c r="AT252" s="196" t="s">
        <v>145</v>
      </c>
      <c r="AU252" s="196" t="s">
        <v>89</v>
      </c>
      <c r="AY252" s="18" t="s">
        <v>144</v>
      </c>
      <c r="BE252" s="197">
        <f>IF(N252="základní",J252,0)</f>
        <v>0</v>
      </c>
      <c r="BF252" s="197">
        <f>IF(N252="snížená",J252,0)</f>
        <v>0</v>
      </c>
      <c r="BG252" s="197">
        <f>IF(N252="zákl. přenesená",J252,0)</f>
        <v>0</v>
      </c>
      <c r="BH252" s="197">
        <f>IF(N252="sníž. přenesená",J252,0)</f>
        <v>0</v>
      </c>
      <c r="BI252" s="197">
        <f>IF(N252="nulová",J252,0)</f>
        <v>0</v>
      </c>
      <c r="BJ252" s="18" t="s">
        <v>87</v>
      </c>
      <c r="BK252" s="197">
        <f>ROUND(I252*H252,2)</f>
        <v>0</v>
      </c>
      <c r="BL252" s="18" t="s">
        <v>143</v>
      </c>
      <c r="BM252" s="196" t="s">
        <v>607</v>
      </c>
    </row>
    <row r="253" spans="2:51" s="15" customFormat="1" ht="10.2">
      <c r="B253" s="236"/>
      <c r="C253" s="237"/>
      <c r="D253" s="198" t="s">
        <v>225</v>
      </c>
      <c r="E253" s="238" t="s">
        <v>1</v>
      </c>
      <c r="F253" s="239" t="s">
        <v>602</v>
      </c>
      <c r="G253" s="237"/>
      <c r="H253" s="238" t="s">
        <v>1</v>
      </c>
      <c r="I253" s="240"/>
      <c r="J253" s="237"/>
      <c r="K253" s="237"/>
      <c r="L253" s="241"/>
      <c r="M253" s="242"/>
      <c r="N253" s="243"/>
      <c r="O253" s="243"/>
      <c r="P253" s="243"/>
      <c r="Q253" s="243"/>
      <c r="R253" s="243"/>
      <c r="S253" s="243"/>
      <c r="T253" s="244"/>
      <c r="AT253" s="245" t="s">
        <v>225</v>
      </c>
      <c r="AU253" s="245" t="s">
        <v>89</v>
      </c>
      <c r="AV253" s="15" t="s">
        <v>87</v>
      </c>
      <c r="AW253" s="15" t="s">
        <v>34</v>
      </c>
      <c r="AX253" s="15" t="s">
        <v>80</v>
      </c>
      <c r="AY253" s="245" t="s">
        <v>144</v>
      </c>
    </row>
    <row r="254" spans="2:51" s="13" customFormat="1" ht="20.4">
      <c r="B254" s="214"/>
      <c r="C254" s="215"/>
      <c r="D254" s="198" t="s">
        <v>225</v>
      </c>
      <c r="E254" s="216" t="s">
        <v>1</v>
      </c>
      <c r="F254" s="217" t="s">
        <v>877</v>
      </c>
      <c r="G254" s="215"/>
      <c r="H254" s="218">
        <v>32.648</v>
      </c>
      <c r="I254" s="219"/>
      <c r="J254" s="215"/>
      <c r="K254" s="215"/>
      <c r="L254" s="220"/>
      <c r="M254" s="221"/>
      <c r="N254" s="222"/>
      <c r="O254" s="222"/>
      <c r="P254" s="222"/>
      <c r="Q254" s="222"/>
      <c r="R254" s="222"/>
      <c r="S254" s="222"/>
      <c r="T254" s="223"/>
      <c r="AT254" s="224" t="s">
        <v>225</v>
      </c>
      <c r="AU254" s="224" t="s">
        <v>89</v>
      </c>
      <c r="AV254" s="13" t="s">
        <v>89</v>
      </c>
      <c r="AW254" s="13" t="s">
        <v>34</v>
      </c>
      <c r="AX254" s="13" t="s">
        <v>80</v>
      </c>
      <c r="AY254" s="224" t="s">
        <v>144</v>
      </c>
    </row>
    <row r="255" spans="2:51" s="14" customFormat="1" ht="10.2">
      <c r="B255" s="225"/>
      <c r="C255" s="226"/>
      <c r="D255" s="198" t="s">
        <v>225</v>
      </c>
      <c r="E255" s="227" t="s">
        <v>1</v>
      </c>
      <c r="F255" s="228" t="s">
        <v>227</v>
      </c>
      <c r="G255" s="226"/>
      <c r="H255" s="229">
        <v>32.648</v>
      </c>
      <c r="I255" s="230"/>
      <c r="J255" s="226"/>
      <c r="K255" s="226"/>
      <c r="L255" s="231"/>
      <c r="M255" s="232"/>
      <c r="N255" s="233"/>
      <c r="O255" s="233"/>
      <c r="P255" s="233"/>
      <c r="Q255" s="233"/>
      <c r="R255" s="233"/>
      <c r="S255" s="233"/>
      <c r="T255" s="234"/>
      <c r="AT255" s="235" t="s">
        <v>225</v>
      </c>
      <c r="AU255" s="235" t="s">
        <v>89</v>
      </c>
      <c r="AV255" s="14" t="s">
        <v>143</v>
      </c>
      <c r="AW255" s="14" t="s">
        <v>34</v>
      </c>
      <c r="AX255" s="14" t="s">
        <v>87</v>
      </c>
      <c r="AY255" s="235" t="s">
        <v>144</v>
      </c>
    </row>
    <row r="256" spans="1:65" s="2" customFormat="1" ht="16.5" customHeight="1">
      <c r="A256" s="35"/>
      <c r="B256" s="36"/>
      <c r="C256" s="185" t="s">
        <v>412</v>
      </c>
      <c r="D256" s="185" t="s">
        <v>145</v>
      </c>
      <c r="E256" s="186" t="s">
        <v>514</v>
      </c>
      <c r="F256" s="187" t="s">
        <v>515</v>
      </c>
      <c r="G256" s="188" t="s">
        <v>298</v>
      </c>
      <c r="H256" s="189">
        <v>21.12</v>
      </c>
      <c r="I256" s="190"/>
      <c r="J256" s="191">
        <f>ROUND(I256*H256,2)</f>
        <v>0</v>
      </c>
      <c r="K256" s="187" t="s">
        <v>149</v>
      </c>
      <c r="L256" s="40"/>
      <c r="M256" s="192" t="s">
        <v>1</v>
      </c>
      <c r="N256" s="193" t="s">
        <v>45</v>
      </c>
      <c r="O256" s="72"/>
      <c r="P256" s="194">
        <f>O256*H256</f>
        <v>0</v>
      </c>
      <c r="Q256" s="194">
        <v>0</v>
      </c>
      <c r="R256" s="194">
        <f>Q256*H256</f>
        <v>0</v>
      </c>
      <c r="S256" s="194">
        <v>0</v>
      </c>
      <c r="T256" s="195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96" t="s">
        <v>143</v>
      </c>
      <c r="AT256" s="196" t="s">
        <v>145</v>
      </c>
      <c r="AU256" s="196" t="s">
        <v>89</v>
      </c>
      <c r="AY256" s="18" t="s">
        <v>144</v>
      </c>
      <c r="BE256" s="197">
        <f>IF(N256="základní",J256,0)</f>
        <v>0</v>
      </c>
      <c r="BF256" s="197">
        <f>IF(N256="snížená",J256,0)</f>
        <v>0</v>
      </c>
      <c r="BG256" s="197">
        <f>IF(N256="zákl. přenesená",J256,0)</f>
        <v>0</v>
      </c>
      <c r="BH256" s="197">
        <f>IF(N256="sníž. přenesená",J256,0)</f>
        <v>0</v>
      </c>
      <c r="BI256" s="197">
        <f>IF(N256="nulová",J256,0)</f>
        <v>0</v>
      </c>
      <c r="BJ256" s="18" t="s">
        <v>87</v>
      </c>
      <c r="BK256" s="197">
        <f>ROUND(I256*H256,2)</f>
        <v>0</v>
      </c>
      <c r="BL256" s="18" t="s">
        <v>143</v>
      </c>
      <c r="BM256" s="196" t="s">
        <v>878</v>
      </c>
    </row>
    <row r="257" spans="2:51" s="13" customFormat="1" ht="10.2">
      <c r="B257" s="214"/>
      <c r="C257" s="215"/>
      <c r="D257" s="198" t="s">
        <v>225</v>
      </c>
      <c r="E257" s="216" t="s">
        <v>1</v>
      </c>
      <c r="F257" s="217" t="s">
        <v>879</v>
      </c>
      <c r="G257" s="215"/>
      <c r="H257" s="218">
        <v>21.12</v>
      </c>
      <c r="I257" s="219"/>
      <c r="J257" s="215"/>
      <c r="K257" s="215"/>
      <c r="L257" s="220"/>
      <c r="M257" s="221"/>
      <c r="N257" s="222"/>
      <c r="O257" s="222"/>
      <c r="P257" s="222"/>
      <c r="Q257" s="222"/>
      <c r="R257" s="222"/>
      <c r="S257" s="222"/>
      <c r="T257" s="223"/>
      <c r="AT257" s="224" t="s">
        <v>225</v>
      </c>
      <c r="AU257" s="224" t="s">
        <v>89</v>
      </c>
      <c r="AV257" s="13" t="s">
        <v>89</v>
      </c>
      <c r="AW257" s="13" t="s">
        <v>34</v>
      </c>
      <c r="AX257" s="13" t="s">
        <v>80</v>
      </c>
      <c r="AY257" s="224" t="s">
        <v>144</v>
      </c>
    </row>
    <row r="258" spans="2:51" s="14" customFormat="1" ht="10.2">
      <c r="B258" s="225"/>
      <c r="C258" s="226"/>
      <c r="D258" s="198" t="s">
        <v>225</v>
      </c>
      <c r="E258" s="227" t="s">
        <v>1</v>
      </c>
      <c r="F258" s="228" t="s">
        <v>227</v>
      </c>
      <c r="G258" s="226"/>
      <c r="H258" s="229">
        <v>21.12</v>
      </c>
      <c r="I258" s="230"/>
      <c r="J258" s="226"/>
      <c r="K258" s="226"/>
      <c r="L258" s="231"/>
      <c r="M258" s="232"/>
      <c r="N258" s="233"/>
      <c r="O258" s="233"/>
      <c r="P258" s="233"/>
      <c r="Q258" s="233"/>
      <c r="R258" s="233"/>
      <c r="S258" s="233"/>
      <c r="T258" s="234"/>
      <c r="AT258" s="235" t="s">
        <v>225</v>
      </c>
      <c r="AU258" s="235" t="s">
        <v>89</v>
      </c>
      <c r="AV258" s="14" t="s">
        <v>143</v>
      </c>
      <c r="AW258" s="14" t="s">
        <v>34</v>
      </c>
      <c r="AX258" s="14" t="s">
        <v>87</v>
      </c>
      <c r="AY258" s="235" t="s">
        <v>144</v>
      </c>
    </row>
    <row r="259" spans="1:65" s="2" customFormat="1" ht="24.15" customHeight="1">
      <c r="A259" s="35"/>
      <c r="B259" s="36"/>
      <c r="C259" s="185" t="s">
        <v>418</v>
      </c>
      <c r="D259" s="185" t="s">
        <v>145</v>
      </c>
      <c r="E259" s="186" t="s">
        <v>520</v>
      </c>
      <c r="F259" s="187" t="s">
        <v>521</v>
      </c>
      <c r="G259" s="188" t="s">
        <v>298</v>
      </c>
      <c r="H259" s="189">
        <v>84.48</v>
      </c>
      <c r="I259" s="190"/>
      <c r="J259" s="191">
        <f>ROUND(I259*H259,2)</f>
        <v>0</v>
      </c>
      <c r="K259" s="187" t="s">
        <v>149</v>
      </c>
      <c r="L259" s="40"/>
      <c r="M259" s="192" t="s">
        <v>1</v>
      </c>
      <c r="N259" s="193" t="s">
        <v>45</v>
      </c>
      <c r="O259" s="72"/>
      <c r="P259" s="194">
        <f>O259*H259</f>
        <v>0</v>
      </c>
      <c r="Q259" s="194">
        <v>0</v>
      </c>
      <c r="R259" s="194">
        <f>Q259*H259</f>
        <v>0</v>
      </c>
      <c r="S259" s="194">
        <v>0</v>
      </c>
      <c r="T259" s="195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96" t="s">
        <v>143</v>
      </c>
      <c r="AT259" s="196" t="s">
        <v>145</v>
      </c>
      <c r="AU259" s="196" t="s">
        <v>89</v>
      </c>
      <c r="AY259" s="18" t="s">
        <v>144</v>
      </c>
      <c r="BE259" s="197">
        <f>IF(N259="základní",J259,0)</f>
        <v>0</v>
      </c>
      <c r="BF259" s="197">
        <f>IF(N259="snížená",J259,0)</f>
        <v>0</v>
      </c>
      <c r="BG259" s="197">
        <f>IF(N259="zákl. přenesená",J259,0)</f>
        <v>0</v>
      </c>
      <c r="BH259" s="197">
        <f>IF(N259="sníž. přenesená",J259,0)</f>
        <v>0</v>
      </c>
      <c r="BI259" s="197">
        <f>IF(N259="nulová",J259,0)</f>
        <v>0</v>
      </c>
      <c r="BJ259" s="18" t="s">
        <v>87</v>
      </c>
      <c r="BK259" s="197">
        <f>ROUND(I259*H259,2)</f>
        <v>0</v>
      </c>
      <c r="BL259" s="18" t="s">
        <v>143</v>
      </c>
      <c r="BM259" s="196" t="s">
        <v>880</v>
      </c>
    </row>
    <row r="260" spans="2:51" s="15" customFormat="1" ht="10.2">
      <c r="B260" s="236"/>
      <c r="C260" s="237"/>
      <c r="D260" s="198" t="s">
        <v>225</v>
      </c>
      <c r="E260" s="238" t="s">
        <v>1</v>
      </c>
      <c r="F260" s="239" t="s">
        <v>881</v>
      </c>
      <c r="G260" s="237"/>
      <c r="H260" s="238" t="s">
        <v>1</v>
      </c>
      <c r="I260" s="240"/>
      <c r="J260" s="237"/>
      <c r="K260" s="237"/>
      <c r="L260" s="241"/>
      <c r="M260" s="242"/>
      <c r="N260" s="243"/>
      <c r="O260" s="243"/>
      <c r="P260" s="243"/>
      <c r="Q260" s="243"/>
      <c r="R260" s="243"/>
      <c r="S260" s="243"/>
      <c r="T260" s="244"/>
      <c r="AT260" s="245" t="s">
        <v>225</v>
      </c>
      <c r="AU260" s="245" t="s">
        <v>89</v>
      </c>
      <c r="AV260" s="15" t="s">
        <v>87</v>
      </c>
      <c r="AW260" s="15" t="s">
        <v>34</v>
      </c>
      <c r="AX260" s="15" t="s">
        <v>80</v>
      </c>
      <c r="AY260" s="245" t="s">
        <v>144</v>
      </c>
    </row>
    <row r="261" spans="2:51" s="13" customFormat="1" ht="10.2">
      <c r="B261" s="214"/>
      <c r="C261" s="215"/>
      <c r="D261" s="198" t="s">
        <v>225</v>
      </c>
      <c r="E261" s="216" t="s">
        <v>1</v>
      </c>
      <c r="F261" s="217" t="s">
        <v>882</v>
      </c>
      <c r="G261" s="215"/>
      <c r="H261" s="218">
        <v>84.48</v>
      </c>
      <c r="I261" s="219"/>
      <c r="J261" s="215"/>
      <c r="K261" s="215"/>
      <c r="L261" s="220"/>
      <c r="M261" s="221"/>
      <c r="N261" s="222"/>
      <c r="O261" s="222"/>
      <c r="P261" s="222"/>
      <c r="Q261" s="222"/>
      <c r="R261" s="222"/>
      <c r="S261" s="222"/>
      <c r="T261" s="223"/>
      <c r="AT261" s="224" t="s">
        <v>225</v>
      </c>
      <c r="AU261" s="224" t="s">
        <v>89</v>
      </c>
      <c r="AV261" s="13" t="s">
        <v>89</v>
      </c>
      <c r="AW261" s="13" t="s">
        <v>34</v>
      </c>
      <c r="AX261" s="13" t="s">
        <v>80</v>
      </c>
      <c r="AY261" s="224" t="s">
        <v>144</v>
      </c>
    </row>
    <row r="262" spans="2:51" s="14" customFormat="1" ht="10.2">
      <c r="B262" s="225"/>
      <c r="C262" s="226"/>
      <c r="D262" s="198" t="s">
        <v>225</v>
      </c>
      <c r="E262" s="227" t="s">
        <v>1</v>
      </c>
      <c r="F262" s="228" t="s">
        <v>227</v>
      </c>
      <c r="G262" s="226"/>
      <c r="H262" s="229">
        <v>84.48</v>
      </c>
      <c r="I262" s="230"/>
      <c r="J262" s="226"/>
      <c r="K262" s="226"/>
      <c r="L262" s="231"/>
      <c r="M262" s="232"/>
      <c r="N262" s="233"/>
      <c r="O262" s="233"/>
      <c r="P262" s="233"/>
      <c r="Q262" s="233"/>
      <c r="R262" s="233"/>
      <c r="S262" s="233"/>
      <c r="T262" s="234"/>
      <c r="AT262" s="235" t="s">
        <v>225</v>
      </c>
      <c r="AU262" s="235" t="s">
        <v>89</v>
      </c>
      <c r="AV262" s="14" t="s">
        <v>143</v>
      </c>
      <c r="AW262" s="14" t="s">
        <v>34</v>
      </c>
      <c r="AX262" s="14" t="s">
        <v>87</v>
      </c>
      <c r="AY262" s="235" t="s">
        <v>144</v>
      </c>
    </row>
    <row r="263" spans="1:65" s="2" customFormat="1" ht="24.15" customHeight="1">
      <c r="A263" s="35"/>
      <c r="B263" s="36"/>
      <c r="C263" s="185" t="s">
        <v>426</v>
      </c>
      <c r="D263" s="185" t="s">
        <v>145</v>
      </c>
      <c r="E263" s="186" t="s">
        <v>883</v>
      </c>
      <c r="F263" s="187" t="s">
        <v>884</v>
      </c>
      <c r="G263" s="188" t="s">
        <v>298</v>
      </c>
      <c r="H263" s="189">
        <v>21.12</v>
      </c>
      <c r="I263" s="190"/>
      <c r="J263" s="191">
        <f>ROUND(I263*H263,2)</f>
        <v>0</v>
      </c>
      <c r="K263" s="187" t="s">
        <v>149</v>
      </c>
      <c r="L263" s="40"/>
      <c r="M263" s="192" t="s">
        <v>1</v>
      </c>
      <c r="N263" s="193" t="s">
        <v>45</v>
      </c>
      <c r="O263" s="72"/>
      <c r="P263" s="194">
        <f>O263*H263</f>
        <v>0</v>
      </c>
      <c r="Q263" s="194">
        <v>0</v>
      </c>
      <c r="R263" s="194">
        <f>Q263*H263</f>
        <v>0</v>
      </c>
      <c r="S263" s="194">
        <v>0</v>
      </c>
      <c r="T263" s="195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96" t="s">
        <v>143</v>
      </c>
      <c r="AT263" s="196" t="s">
        <v>145</v>
      </c>
      <c r="AU263" s="196" t="s">
        <v>89</v>
      </c>
      <c r="AY263" s="18" t="s">
        <v>144</v>
      </c>
      <c r="BE263" s="197">
        <f>IF(N263="základní",J263,0)</f>
        <v>0</v>
      </c>
      <c r="BF263" s="197">
        <f>IF(N263="snížená",J263,0)</f>
        <v>0</v>
      </c>
      <c r="BG263" s="197">
        <f>IF(N263="zákl. přenesená",J263,0)</f>
        <v>0</v>
      </c>
      <c r="BH263" s="197">
        <f>IF(N263="sníž. přenesená",J263,0)</f>
        <v>0</v>
      </c>
      <c r="BI263" s="197">
        <f>IF(N263="nulová",J263,0)</f>
        <v>0</v>
      </c>
      <c r="BJ263" s="18" t="s">
        <v>87</v>
      </c>
      <c r="BK263" s="197">
        <f>ROUND(I263*H263,2)</f>
        <v>0</v>
      </c>
      <c r="BL263" s="18" t="s">
        <v>143</v>
      </c>
      <c r="BM263" s="196" t="s">
        <v>885</v>
      </c>
    </row>
    <row r="264" spans="2:51" s="13" customFormat="1" ht="20.4">
      <c r="B264" s="214"/>
      <c r="C264" s="215"/>
      <c r="D264" s="198" t="s">
        <v>225</v>
      </c>
      <c r="E264" s="216" t="s">
        <v>1</v>
      </c>
      <c r="F264" s="217" t="s">
        <v>886</v>
      </c>
      <c r="G264" s="215"/>
      <c r="H264" s="218">
        <v>21.12</v>
      </c>
      <c r="I264" s="219"/>
      <c r="J264" s="215"/>
      <c r="K264" s="215"/>
      <c r="L264" s="220"/>
      <c r="M264" s="221"/>
      <c r="N264" s="222"/>
      <c r="O264" s="222"/>
      <c r="P264" s="222"/>
      <c r="Q264" s="222"/>
      <c r="R264" s="222"/>
      <c r="S264" s="222"/>
      <c r="T264" s="223"/>
      <c r="AT264" s="224" t="s">
        <v>225</v>
      </c>
      <c r="AU264" s="224" t="s">
        <v>89</v>
      </c>
      <c r="AV264" s="13" t="s">
        <v>89</v>
      </c>
      <c r="AW264" s="13" t="s">
        <v>34</v>
      </c>
      <c r="AX264" s="13" t="s">
        <v>80</v>
      </c>
      <c r="AY264" s="224" t="s">
        <v>144</v>
      </c>
    </row>
    <row r="265" spans="2:51" s="14" customFormat="1" ht="10.2">
      <c r="B265" s="225"/>
      <c r="C265" s="226"/>
      <c r="D265" s="198" t="s">
        <v>225</v>
      </c>
      <c r="E265" s="227" t="s">
        <v>1</v>
      </c>
      <c r="F265" s="228" t="s">
        <v>227</v>
      </c>
      <c r="G265" s="226"/>
      <c r="H265" s="229">
        <v>21.12</v>
      </c>
      <c r="I265" s="230"/>
      <c r="J265" s="226"/>
      <c r="K265" s="226"/>
      <c r="L265" s="231"/>
      <c r="M265" s="232"/>
      <c r="N265" s="233"/>
      <c r="O265" s="233"/>
      <c r="P265" s="233"/>
      <c r="Q265" s="233"/>
      <c r="R265" s="233"/>
      <c r="S265" s="233"/>
      <c r="T265" s="234"/>
      <c r="AT265" s="235" t="s">
        <v>225</v>
      </c>
      <c r="AU265" s="235" t="s">
        <v>89</v>
      </c>
      <c r="AV265" s="14" t="s">
        <v>143</v>
      </c>
      <c r="AW265" s="14" t="s">
        <v>34</v>
      </c>
      <c r="AX265" s="14" t="s">
        <v>87</v>
      </c>
      <c r="AY265" s="235" t="s">
        <v>144</v>
      </c>
    </row>
    <row r="266" spans="1:65" s="2" customFormat="1" ht="44.25" customHeight="1">
      <c r="A266" s="35"/>
      <c r="B266" s="36"/>
      <c r="C266" s="185" t="s">
        <v>430</v>
      </c>
      <c r="D266" s="185" t="s">
        <v>145</v>
      </c>
      <c r="E266" s="186" t="s">
        <v>536</v>
      </c>
      <c r="F266" s="187" t="s">
        <v>537</v>
      </c>
      <c r="G266" s="188" t="s">
        <v>298</v>
      </c>
      <c r="H266" s="189">
        <v>4.046</v>
      </c>
      <c r="I266" s="190"/>
      <c r="J266" s="191">
        <f>ROUND(I266*H266,2)</f>
        <v>0</v>
      </c>
      <c r="K266" s="187" t="s">
        <v>149</v>
      </c>
      <c r="L266" s="40"/>
      <c r="M266" s="192" t="s">
        <v>1</v>
      </c>
      <c r="N266" s="193" t="s">
        <v>45</v>
      </c>
      <c r="O266" s="72"/>
      <c r="P266" s="194">
        <f>O266*H266</f>
        <v>0</v>
      </c>
      <c r="Q266" s="194">
        <v>0</v>
      </c>
      <c r="R266" s="194">
        <f>Q266*H266</f>
        <v>0</v>
      </c>
      <c r="S266" s="194">
        <v>0</v>
      </c>
      <c r="T266" s="195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96" t="s">
        <v>143</v>
      </c>
      <c r="AT266" s="196" t="s">
        <v>145</v>
      </c>
      <c r="AU266" s="196" t="s">
        <v>89</v>
      </c>
      <c r="AY266" s="18" t="s">
        <v>144</v>
      </c>
      <c r="BE266" s="197">
        <f>IF(N266="základní",J266,0)</f>
        <v>0</v>
      </c>
      <c r="BF266" s="197">
        <f>IF(N266="snížená",J266,0)</f>
        <v>0</v>
      </c>
      <c r="BG266" s="197">
        <f>IF(N266="zákl. přenesená",J266,0)</f>
        <v>0</v>
      </c>
      <c r="BH266" s="197">
        <f>IF(N266="sníž. přenesená",J266,0)</f>
        <v>0</v>
      </c>
      <c r="BI266" s="197">
        <f>IF(N266="nulová",J266,0)</f>
        <v>0</v>
      </c>
      <c r="BJ266" s="18" t="s">
        <v>87</v>
      </c>
      <c r="BK266" s="197">
        <f>ROUND(I266*H266,2)</f>
        <v>0</v>
      </c>
      <c r="BL266" s="18" t="s">
        <v>143</v>
      </c>
      <c r="BM266" s="196" t="s">
        <v>609</v>
      </c>
    </row>
    <row r="267" spans="2:51" s="13" customFormat="1" ht="20.4">
      <c r="B267" s="214"/>
      <c r="C267" s="215"/>
      <c r="D267" s="198" t="s">
        <v>225</v>
      </c>
      <c r="E267" s="216" t="s">
        <v>1</v>
      </c>
      <c r="F267" s="217" t="s">
        <v>887</v>
      </c>
      <c r="G267" s="215"/>
      <c r="H267" s="218">
        <v>4.046</v>
      </c>
      <c r="I267" s="219"/>
      <c r="J267" s="215"/>
      <c r="K267" s="215"/>
      <c r="L267" s="220"/>
      <c r="M267" s="221"/>
      <c r="N267" s="222"/>
      <c r="O267" s="222"/>
      <c r="P267" s="222"/>
      <c r="Q267" s="222"/>
      <c r="R267" s="222"/>
      <c r="S267" s="222"/>
      <c r="T267" s="223"/>
      <c r="AT267" s="224" t="s">
        <v>225</v>
      </c>
      <c r="AU267" s="224" t="s">
        <v>89</v>
      </c>
      <c r="AV267" s="13" t="s">
        <v>89</v>
      </c>
      <c r="AW267" s="13" t="s">
        <v>34</v>
      </c>
      <c r="AX267" s="13" t="s">
        <v>80</v>
      </c>
      <c r="AY267" s="224" t="s">
        <v>144</v>
      </c>
    </row>
    <row r="268" spans="2:51" s="14" customFormat="1" ht="10.2">
      <c r="B268" s="225"/>
      <c r="C268" s="226"/>
      <c r="D268" s="198" t="s">
        <v>225</v>
      </c>
      <c r="E268" s="227" t="s">
        <v>1</v>
      </c>
      <c r="F268" s="228" t="s">
        <v>227</v>
      </c>
      <c r="G268" s="226"/>
      <c r="H268" s="229">
        <v>4.046</v>
      </c>
      <c r="I268" s="230"/>
      <c r="J268" s="226"/>
      <c r="K268" s="226"/>
      <c r="L268" s="231"/>
      <c r="M268" s="232"/>
      <c r="N268" s="233"/>
      <c r="O268" s="233"/>
      <c r="P268" s="233"/>
      <c r="Q268" s="233"/>
      <c r="R268" s="233"/>
      <c r="S268" s="233"/>
      <c r="T268" s="234"/>
      <c r="AT268" s="235" t="s">
        <v>225</v>
      </c>
      <c r="AU268" s="235" t="s">
        <v>89</v>
      </c>
      <c r="AV268" s="14" t="s">
        <v>143</v>
      </c>
      <c r="AW268" s="14" t="s">
        <v>34</v>
      </c>
      <c r="AX268" s="14" t="s">
        <v>87</v>
      </c>
      <c r="AY268" s="235" t="s">
        <v>144</v>
      </c>
    </row>
    <row r="269" spans="1:65" s="2" customFormat="1" ht="44.25" customHeight="1">
      <c r="A269" s="35"/>
      <c r="B269" s="36"/>
      <c r="C269" s="185" t="s">
        <v>434</v>
      </c>
      <c r="D269" s="185" t="s">
        <v>145</v>
      </c>
      <c r="E269" s="186" t="s">
        <v>541</v>
      </c>
      <c r="F269" s="187" t="s">
        <v>542</v>
      </c>
      <c r="G269" s="188" t="s">
        <v>298</v>
      </c>
      <c r="H269" s="189">
        <v>8.412</v>
      </c>
      <c r="I269" s="190"/>
      <c r="J269" s="191">
        <f>ROUND(I269*H269,2)</f>
        <v>0</v>
      </c>
      <c r="K269" s="187" t="s">
        <v>149</v>
      </c>
      <c r="L269" s="40"/>
      <c r="M269" s="192" t="s">
        <v>1</v>
      </c>
      <c r="N269" s="193" t="s">
        <v>45</v>
      </c>
      <c r="O269" s="72"/>
      <c r="P269" s="194">
        <f>O269*H269</f>
        <v>0</v>
      </c>
      <c r="Q269" s="194">
        <v>0</v>
      </c>
      <c r="R269" s="194">
        <f>Q269*H269</f>
        <v>0</v>
      </c>
      <c r="S269" s="194">
        <v>0</v>
      </c>
      <c r="T269" s="195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96" t="s">
        <v>143</v>
      </c>
      <c r="AT269" s="196" t="s">
        <v>145</v>
      </c>
      <c r="AU269" s="196" t="s">
        <v>89</v>
      </c>
      <c r="AY269" s="18" t="s">
        <v>144</v>
      </c>
      <c r="BE269" s="197">
        <f>IF(N269="základní",J269,0)</f>
        <v>0</v>
      </c>
      <c r="BF269" s="197">
        <f>IF(N269="snížená",J269,0)</f>
        <v>0</v>
      </c>
      <c r="BG269" s="197">
        <f>IF(N269="zákl. přenesená",J269,0)</f>
        <v>0</v>
      </c>
      <c r="BH269" s="197">
        <f>IF(N269="sníž. přenesená",J269,0)</f>
        <v>0</v>
      </c>
      <c r="BI269" s="197">
        <f>IF(N269="nulová",J269,0)</f>
        <v>0</v>
      </c>
      <c r="BJ269" s="18" t="s">
        <v>87</v>
      </c>
      <c r="BK269" s="197">
        <f>ROUND(I269*H269,2)</f>
        <v>0</v>
      </c>
      <c r="BL269" s="18" t="s">
        <v>143</v>
      </c>
      <c r="BM269" s="196" t="s">
        <v>611</v>
      </c>
    </row>
    <row r="270" spans="2:51" s="13" customFormat="1" ht="10.2">
      <c r="B270" s="214"/>
      <c r="C270" s="215"/>
      <c r="D270" s="198" t="s">
        <v>225</v>
      </c>
      <c r="E270" s="216" t="s">
        <v>1</v>
      </c>
      <c r="F270" s="217" t="s">
        <v>888</v>
      </c>
      <c r="G270" s="215"/>
      <c r="H270" s="218">
        <v>6.08</v>
      </c>
      <c r="I270" s="219"/>
      <c r="J270" s="215"/>
      <c r="K270" s="215"/>
      <c r="L270" s="220"/>
      <c r="M270" s="221"/>
      <c r="N270" s="222"/>
      <c r="O270" s="222"/>
      <c r="P270" s="222"/>
      <c r="Q270" s="222"/>
      <c r="R270" s="222"/>
      <c r="S270" s="222"/>
      <c r="T270" s="223"/>
      <c r="AT270" s="224" t="s">
        <v>225</v>
      </c>
      <c r="AU270" s="224" t="s">
        <v>89</v>
      </c>
      <c r="AV270" s="13" t="s">
        <v>89</v>
      </c>
      <c r="AW270" s="13" t="s">
        <v>34</v>
      </c>
      <c r="AX270" s="13" t="s">
        <v>80</v>
      </c>
      <c r="AY270" s="224" t="s">
        <v>144</v>
      </c>
    </row>
    <row r="271" spans="2:51" s="13" customFormat="1" ht="20.4">
      <c r="B271" s="214"/>
      <c r="C271" s="215"/>
      <c r="D271" s="198" t="s">
        <v>225</v>
      </c>
      <c r="E271" s="216" t="s">
        <v>1</v>
      </c>
      <c r="F271" s="217" t="s">
        <v>889</v>
      </c>
      <c r="G271" s="215"/>
      <c r="H271" s="218">
        <v>2.332</v>
      </c>
      <c r="I271" s="219"/>
      <c r="J271" s="215"/>
      <c r="K271" s="215"/>
      <c r="L271" s="220"/>
      <c r="M271" s="221"/>
      <c r="N271" s="222"/>
      <c r="O271" s="222"/>
      <c r="P271" s="222"/>
      <c r="Q271" s="222"/>
      <c r="R271" s="222"/>
      <c r="S271" s="222"/>
      <c r="T271" s="223"/>
      <c r="AT271" s="224" t="s">
        <v>225</v>
      </c>
      <c r="AU271" s="224" t="s">
        <v>89</v>
      </c>
      <c r="AV271" s="13" t="s">
        <v>89</v>
      </c>
      <c r="AW271" s="13" t="s">
        <v>34</v>
      </c>
      <c r="AX271" s="13" t="s">
        <v>80</v>
      </c>
      <c r="AY271" s="224" t="s">
        <v>144</v>
      </c>
    </row>
    <row r="272" spans="2:51" s="14" customFormat="1" ht="10.2">
      <c r="B272" s="225"/>
      <c r="C272" s="226"/>
      <c r="D272" s="198" t="s">
        <v>225</v>
      </c>
      <c r="E272" s="227" t="s">
        <v>1</v>
      </c>
      <c r="F272" s="228" t="s">
        <v>227</v>
      </c>
      <c r="G272" s="226"/>
      <c r="H272" s="229">
        <v>8.411999999999999</v>
      </c>
      <c r="I272" s="230"/>
      <c r="J272" s="226"/>
      <c r="K272" s="226"/>
      <c r="L272" s="231"/>
      <c r="M272" s="232"/>
      <c r="N272" s="233"/>
      <c r="O272" s="233"/>
      <c r="P272" s="233"/>
      <c r="Q272" s="233"/>
      <c r="R272" s="233"/>
      <c r="S272" s="233"/>
      <c r="T272" s="234"/>
      <c r="AT272" s="235" t="s">
        <v>225</v>
      </c>
      <c r="AU272" s="235" t="s">
        <v>89</v>
      </c>
      <c r="AV272" s="14" t="s">
        <v>143</v>
      </c>
      <c r="AW272" s="14" t="s">
        <v>34</v>
      </c>
      <c r="AX272" s="14" t="s">
        <v>87</v>
      </c>
      <c r="AY272" s="235" t="s">
        <v>144</v>
      </c>
    </row>
    <row r="273" spans="2:63" s="11" customFormat="1" ht="22.8" customHeight="1">
      <c r="B273" s="171"/>
      <c r="C273" s="172"/>
      <c r="D273" s="173" t="s">
        <v>79</v>
      </c>
      <c r="E273" s="212" t="s">
        <v>547</v>
      </c>
      <c r="F273" s="212" t="s">
        <v>548</v>
      </c>
      <c r="G273" s="172"/>
      <c r="H273" s="172"/>
      <c r="I273" s="175"/>
      <c r="J273" s="213">
        <f>BK273</f>
        <v>0</v>
      </c>
      <c r="K273" s="172"/>
      <c r="L273" s="177"/>
      <c r="M273" s="178"/>
      <c r="N273" s="179"/>
      <c r="O273" s="179"/>
      <c r="P273" s="180">
        <f>P274</f>
        <v>0</v>
      </c>
      <c r="Q273" s="179"/>
      <c r="R273" s="180">
        <f>R274</f>
        <v>0</v>
      </c>
      <c r="S273" s="179"/>
      <c r="T273" s="181">
        <f>T274</f>
        <v>0</v>
      </c>
      <c r="AR273" s="182" t="s">
        <v>87</v>
      </c>
      <c r="AT273" s="183" t="s">
        <v>79</v>
      </c>
      <c r="AU273" s="183" t="s">
        <v>87</v>
      </c>
      <c r="AY273" s="182" t="s">
        <v>144</v>
      </c>
      <c r="BK273" s="184">
        <f>BK274</f>
        <v>0</v>
      </c>
    </row>
    <row r="274" spans="1:65" s="2" customFormat="1" ht="33" customHeight="1">
      <c r="A274" s="35"/>
      <c r="B274" s="36"/>
      <c r="C274" s="185" t="s">
        <v>439</v>
      </c>
      <c r="D274" s="185" t="s">
        <v>145</v>
      </c>
      <c r="E274" s="186" t="s">
        <v>614</v>
      </c>
      <c r="F274" s="187" t="s">
        <v>615</v>
      </c>
      <c r="G274" s="188" t="s">
        <v>298</v>
      </c>
      <c r="H274" s="189">
        <v>6.946</v>
      </c>
      <c r="I274" s="190"/>
      <c r="J274" s="191">
        <f>ROUND(I274*H274,2)</f>
        <v>0</v>
      </c>
      <c r="K274" s="187" t="s">
        <v>149</v>
      </c>
      <c r="L274" s="40"/>
      <c r="M274" s="267" t="s">
        <v>1</v>
      </c>
      <c r="N274" s="268" t="s">
        <v>45</v>
      </c>
      <c r="O274" s="205"/>
      <c r="P274" s="269">
        <f>O274*H274</f>
        <v>0</v>
      </c>
      <c r="Q274" s="269">
        <v>0</v>
      </c>
      <c r="R274" s="269">
        <f>Q274*H274</f>
        <v>0</v>
      </c>
      <c r="S274" s="269">
        <v>0</v>
      </c>
      <c r="T274" s="270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96" t="s">
        <v>143</v>
      </c>
      <c r="AT274" s="196" t="s">
        <v>145</v>
      </c>
      <c r="AU274" s="196" t="s">
        <v>89</v>
      </c>
      <c r="AY274" s="18" t="s">
        <v>144</v>
      </c>
      <c r="BE274" s="197">
        <f>IF(N274="základní",J274,0)</f>
        <v>0</v>
      </c>
      <c r="BF274" s="197">
        <f>IF(N274="snížená",J274,0)</f>
        <v>0</v>
      </c>
      <c r="BG274" s="197">
        <f>IF(N274="zákl. přenesená",J274,0)</f>
        <v>0</v>
      </c>
      <c r="BH274" s="197">
        <f>IF(N274="sníž. přenesená",J274,0)</f>
        <v>0</v>
      </c>
      <c r="BI274" s="197">
        <f>IF(N274="nulová",J274,0)</f>
        <v>0</v>
      </c>
      <c r="BJ274" s="18" t="s">
        <v>87</v>
      </c>
      <c r="BK274" s="197">
        <f>ROUND(I274*H274,2)</f>
        <v>0</v>
      </c>
      <c r="BL274" s="18" t="s">
        <v>143</v>
      </c>
      <c r="BM274" s="196" t="s">
        <v>616</v>
      </c>
    </row>
    <row r="275" spans="1:31" s="2" customFormat="1" ht="6.9" customHeight="1">
      <c r="A275" s="35"/>
      <c r="B275" s="55"/>
      <c r="C275" s="56"/>
      <c r="D275" s="56"/>
      <c r="E275" s="56"/>
      <c r="F275" s="56"/>
      <c r="G275" s="56"/>
      <c r="H275" s="56"/>
      <c r="I275" s="56"/>
      <c r="J275" s="56"/>
      <c r="K275" s="56"/>
      <c r="L275" s="40"/>
      <c r="M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</row>
  </sheetData>
  <sheetProtection algorithmName="SHA-512" hashValue="C9LQ2Rh0iGFuTi+d+lj6ZOv8/Nlf+kDK+KAPyT95jnhQYmjghQbEJpoAOYItXh0vNg51bc3LI1/WpJkjwTA/Dg==" saltValue="oUVVG1LTFxupmGV+KJATaSneRpVSxi27CL/CVyj8ofyztxI+5AZUJt4G+Gd/b2sTK1t0yssFQKTwwYdkXfSDAw==" spinCount="100000" sheet="1" objects="1" scenarios="1" formatColumns="0" formatRows="0" autoFilter="0"/>
  <autoFilter ref="C125:K274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8" t="s">
        <v>115</v>
      </c>
    </row>
    <row r="3" spans="2:46" s="1" customFormat="1" ht="6.9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89</v>
      </c>
    </row>
    <row r="4" spans="2:46" s="1" customFormat="1" ht="24.9" customHeight="1">
      <c r="B4" s="21"/>
      <c r="D4" s="118" t="s">
        <v>116</v>
      </c>
      <c r="L4" s="21"/>
      <c r="M4" s="119" t="s">
        <v>10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16" t="str">
        <f>'Rekapitulace stavby'!K6</f>
        <v>Společný pás pro cyklisty a chodce na ul. Záhumení a chodníky na ul. Krásenská</v>
      </c>
      <c r="F7" s="317"/>
      <c r="G7" s="317"/>
      <c r="H7" s="317"/>
      <c r="L7" s="21"/>
    </row>
    <row r="8" spans="2:12" s="1" customFormat="1" ht="12" customHeight="1">
      <c r="B8" s="21"/>
      <c r="D8" s="120" t="s">
        <v>117</v>
      </c>
      <c r="L8" s="21"/>
    </row>
    <row r="9" spans="1:31" s="2" customFormat="1" ht="16.5" customHeight="1">
      <c r="A9" s="35"/>
      <c r="B9" s="40"/>
      <c r="C9" s="35"/>
      <c r="D9" s="35"/>
      <c r="E9" s="316" t="s">
        <v>684</v>
      </c>
      <c r="F9" s="318"/>
      <c r="G9" s="318"/>
      <c r="H9" s="31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119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19" t="s">
        <v>890</v>
      </c>
      <c r="F11" s="318"/>
      <c r="G11" s="318"/>
      <c r="H11" s="318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.2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18</v>
      </c>
      <c r="E13" s="35"/>
      <c r="F13" s="111" t="s">
        <v>1</v>
      </c>
      <c r="G13" s="35"/>
      <c r="H13" s="35"/>
      <c r="I13" s="120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20</v>
      </c>
      <c r="E14" s="35"/>
      <c r="F14" s="111" t="s">
        <v>21</v>
      </c>
      <c r="G14" s="35"/>
      <c r="H14" s="35"/>
      <c r="I14" s="120" t="s">
        <v>22</v>
      </c>
      <c r="J14" s="121" t="str">
        <f>'Rekapitulace stavby'!AN8</f>
        <v>25. 1. 2022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8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24</v>
      </c>
      <c r="E16" s="35"/>
      <c r="F16" s="35"/>
      <c r="G16" s="35"/>
      <c r="H16" s="35"/>
      <c r="I16" s="120" t="s">
        <v>25</v>
      </c>
      <c r="J16" s="111" t="s">
        <v>26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27</v>
      </c>
      <c r="F17" s="35"/>
      <c r="G17" s="35"/>
      <c r="H17" s="35"/>
      <c r="I17" s="120" t="s">
        <v>28</v>
      </c>
      <c r="J17" s="111" t="s">
        <v>29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30</v>
      </c>
      <c r="E19" s="35"/>
      <c r="F19" s="35"/>
      <c r="G19" s="35"/>
      <c r="H19" s="35"/>
      <c r="I19" s="120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0" t="str">
        <f>'Rekapitulace stavby'!E14</f>
        <v>Vyplň údaj</v>
      </c>
      <c r="F20" s="321"/>
      <c r="G20" s="321"/>
      <c r="H20" s="321"/>
      <c r="I20" s="120" t="s">
        <v>28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32</v>
      </c>
      <c r="E22" s="35"/>
      <c r="F22" s="35"/>
      <c r="G22" s="35"/>
      <c r="H22" s="35"/>
      <c r="I22" s="120" t="s">
        <v>25</v>
      </c>
      <c r="J22" s="111" t="s">
        <v>33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35</v>
      </c>
      <c r="F23" s="35"/>
      <c r="G23" s="35"/>
      <c r="H23" s="35"/>
      <c r="I23" s="120" t="s">
        <v>28</v>
      </c>
      <c r="J23" s="111" t="s">
        <v>36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37</v>
      </c>
      <c r="E25" s="35"/>
      <c r="F25" s="35"/>
      <c r="G25" s="35"/>
      <c r="H25" s="35"/>
      <c r="I25" s="120" t="s">
        <v>25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0" t="s">
        <v>28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39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2"/>
      <c r="B29" s="123"/>
      <c r="C29" s="122"/>
      <c r="D29" s="122"/>
      <c r="E29" s="322" t="s">
        <v>1</v>
      </c>
      <c r="F29" s="322"/>
      <c r="G29" s="322"/>
      <c r="H29" s="322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40</v>
      </c>
      <c r="E32" s="35"/>
      <c r="F32" s="35"/>
      <c r="G32" s="35"/>
      <c r="H32" s="35"/>
      <c r="I32" s="35"/>
      <c r="J32" s="127">
        <f>ROUND(J125,2)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35"/>
      <c r="F34" s="128" t="s">
        <v>42</v>
      </c>
      <c r="G34" s="35"/>
      <c r="H34" s="35"/>
      <c r="I34" s="128" t="s">
        <v>41</v>
      </c>
      <c r="J34" s="128" t="s">
        <v>43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0"/>
      <c r="C35" s="35"/>
      <c r="D35" s="129" t="s">
        <v>44</v>
      </c>
      <c r="E35" s="120" t="s">
        <v>45</v>
      </c>
      <c r="F35" s="130">
        <f>ROUND((SUM(BE125:BE187)),2)</f>
        <v>0</v>
      </c>
      <c r="G35" s="35"/>
      <c r="H35" s="35"/>
      <c r="I35" s="131">
        <v>0.21</v>
      </c>
      <c r="J35" s="130">
        <f>ROUND(((SUM(BE125:BE187))*I35),2)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0"/>
      <c r="C36" s="35"/>
      <c r="D36" s="35"/>
      <c r="E36" s="120" t="s">
        <v>46</v>
      </c>
      <c r="F36" s="130">
        <f>ROUND((SUM(BF125:BF187)),2)</f>
        <v>0</v>
      </c>
      <c r="G36" s="35"/>
      <c r="H36" s="35"/>
      <c r="I36" s="131">
        <v>0.15</v>
      </c>
      <c r="J36" s="130">
        <f>ROUND(((SUM(BF125:BF187))*I36),2)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20" t="s">
        <v>47</v>
      </c>
      <c r="F37" s="130">
        <f>ROUND((SUM(BG125:BG187)),2)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0"/>
      <c r="C38" s="35"/>
      <c r="D38" s="35"/>
      <c r="E38" s="120" t="s">
        <v>48</v>
      </c>
      <c r="F38" s="130">
        <f>ROUND((SUM(BH125:BH187)),2)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0"/>
      <c r="C39" s="35"/>
      <c r="D39" s="35"/>
      <c r="E39" s="120" t="s">
        <v>49</v>
      </c>
      <c r="F39" s="130">
        <f>ROUND((SUM(BI125:BI187)),2)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50</v>
      </c>
      <c r="E41" s="134"/>
      <c r="F41" s="134"/>
      <c r="G41" s="135" t="s">
        <v>51</v>
      </c>
      <c r="H41" s="136" t="s">
        <v>52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2"/>
      <c r="D50" s="139" t="s">
        <v>53</v>
      </c>
      <c r="E50" s="140"/>
      <c r="F50" s="140"/>
      <c r="G50" s="139" t="s">
        <v>54</v>
      </c>
      <c r="H50" s="140"/>
      <c r="I50" s="140"/>
      <c r="J50" s="140"/>
      <c r="K50" s="140"/>
      <c r="L50" s="52"/>
    </row>
    <row r="51" spans="2:12" ht="10.2">
      <c r="B51" s="21"/>
      <c r="L51" s="21"/>
    </row>
    <row r="52" spans="2:12" ht="10.2">
      <c r="B52" s="21"/>
      <c r="L52" s="21"/>
    </row>
    <row r="53" spans="2:12" ht="10.2">
      <c r="B53" s="21"/>
      <c r="L53" s="21"/>
    </row>
    <row r="54" spans="2:12" ht="10.2">
      <c r="B54" s="21"/>
      <c r="L54" s="21"/>
    </row>
    <row r="55" spans="2:12" ht="10.2">
      <c r="B55" s="21"/>
      <c r="L55" s="21"/>
    </row>
    <row r="56" spans="2:12" ht="10.2">
      <c r="B56" s="21"/>
      <c r="L56" s="21"/>
    </row>
    <row r="57" spans="2:12" ht="10.2">
      <c r="B57" s="21"/>
      <c r="L57" s="21"/>
    </row>
    <row r="58" spans="2:12" ht="10.2">
      <c r="B58" s="21"/>
      <c r="L58" s="21"/>
    </row>
    <row r="59" spans="2:12" ht="10.2">
      <c r="B59" s="21"/>
      <c r="L59" s="21"/>
    </row>
    <row r="60" spans="2:12" ht="10.2">
      <c r="B60" s="21"/>
      <c r="L60" s="21"/>
    </row>
    <row r="61" spans="1:31" s="2" customFormat="1" ht="13.2">
      <c r="A61" s="35"/>
      <c r="B61" s="40"/>
      <c r="C61" s="35"/>
      <c r="D61" s="141" t="s">
        <v>55</v>
      </c>
      <c r="E61" s="142"/>
      <c r="F61" s="143" t="s">
        <v>56</v>
      </c>
      <c r="G61" s="141" t="s">
        <v>55</v>
      </c>
      <c r="H61" s="142"/>
      <c r="I61" s="142"/>
      <c r="J61" s="144" t="s">
        <v>56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0.2">
      <c r="B62" s="21"/>
      <c r="L62" s="21"/>
    </row>
    <row r="63" spans="2:12" ht="10.2">
      <c r="B63" s="21"/>
      <c r="L63" s="21"/>
    </row>
    <row r="64" spans="2:12" ht="10.2">
      <c r="B64" s="21"/>
      <c r="L64" s="21"/>
    </row>
    <row r="65" spans="1:31" s="2" customFormat="1" ht="13.2">
      <c r="A65" s="35"/>
      <c r="B65" s="40"/>
      <c r="C65" s="35"/>
      <c r="D65" s="139" t="s">
        <v>57</v>
      </c>
      <c r="E65" s="145"/>
      <c r="F65" s="145"/>
      <c r="G65" s="139" t="s">
        <v>58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0.2">
      <c r="B66" s="21"/>
      <c r="L66" s="21"/>
    </row>
    <row r="67" spans="2:12" ht="10.2">
      <c r="B67" s="21"/>
      <c r="L67" s="21"/>
    </row>
    <row r="68" spans="2:12" ht="10.2">
      <c r="B68" s="21"/>
      <c r="L68" s="21"/>
    </row>
    <row r="69" spans="2:12" ht="10.2">
      <c r="B69" s="21"/>
      <c r="L69" s="21"/>
    </row>
    <row r="70" spans="2:12" ht="10.2">
      <c r="B70" s="21"/>
      <c r="L70" s="21"/>
    </row>
    <row r="71" spans="2:12" ht="10.2">
      <c r="B71" s="21"/>
      <c r="L71" s="21"/>
    </row>
    <row r="72" spans="2:12" ht="10.2">
      <c r="B72" s="21"/>
      <c r="L72" s="21"/>
    </row>
    <row r="73" spans="2:12" ht="10.2">
      <c r="B73" s="21"/>
      <c r="L73" s="21"/>
    </row>
    <row r="74" spans="2:12" ht="10.2">
      <c r="B74" s="21"/>
      <c r="L74" s="21"/>
    </row>
    <row r="75" spans="2:12" ht="10.2">
      <c r="B75" s="21"/>
      <c r="L75" s="21"/>
    </row>
    <row r="76" spans="1:31" s="2" customFormat="1" ht="13.2">
      <c r="A76" s="35"/>
      <c r="B76" s="40"/>
      <c r="C76" s="35"/>
      <c r="D76" s="141" t="s">
        <v>55</v>
      </c>
      <c r="E76" s="142"/>
      <c r="F76" s="143" t="s">
        <v>56</v>
      </c>
      <c r="G76" s="141" t="s">
        <v>55</v>
      </c>
      <c r="H76" s="142"/>
      <c r="I76" s="142"/>
      <c r="J76" s="144" t="s">
        <v>56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" customHeight="1">
      <c r="A82" s="35"/>
      <c r="B82" s="36"/>
      <c r="C82" s="24" t="s">
        <v>121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23" t="str">
        <f>E7</f>
        <v>Společný pás pro cyklisty a chodce na ul. Záhumení a chodníky na ul. Krásenská</v>
      </c>
      <c r="F85" s="324"/>
      <c r="G85" s="324"/>
      <c r="H85" s="324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117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23" t="s">
        <v>684</v>
      </c>
      <c r="F87" s="325"/>
      <c r="G87" s="325"/>
      <c r="H87" s="325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119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6" t="str">
        <f>E11</f>
        <v>SO 301.b - Úprava uličních vpustí</v>
      </c>
      <c r="F89" s="325"/>
      <c r="G89" s="325"/>
      <c r="H89" s="325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>Valašské Meziříčí</v>
      </c>
      <c r="G91" s="37"/>
      <c r="H91" s="37"/>
      <c r="I91" s="30" t="s">
        <v>22</v>
      </c>
      <c r="J91" s="67" t="str">
        <f>IF(J14="","",J14)</f>
        <v>25. 1. 2022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15" customHeight="1">
      <c r="A93" s="35"/>
      <c r="B93" s="36"/>
      <c r="C93" s="30" t="s">
        <v>24</v>
      </c>
      <c r="D93" s="37"/>
      <c r="E93" s="37"/>
      <c r="F93" s="28" t="str">
        <f>E17</f>
        <v>Město Valašské Meziříčí</v>
      </c>
      <c r="G93" s="37"/>
      <c r="H93" s="37"/>
      <c r="I93" s="30" t="s">
        <v>32</v>
      </c>
      <c r="J93" s="33" t="str">
        <f>E23</f>
        <v>via-pds s.r.o.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15" customHeight="1">
      <c r="A94" s="35"/>
      <c r="B94" s="36"/>
      <c r="C94" s="30" t="s">
        <v>30</v>
      </c>
      <c r="D94" s="37"/>
      <c r="E94" s="37"/>
      <c r="F94" s="28" t="str">
        <f>IF(E20="","",E20)</f>
        <v>Vyplň údaj</v>
      </c>
      <c r="G94" s="37"/>
      <c r="H94" s="37"/>
      <c r="I94" s="30" t="s">
        <v>37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122</v>
      </c>
      <c r="D96" s="151"/>
      <c r="E96" s="151"/>
      <c r="F96" s="151"/>
      <c r="G96" s="151"/>
      <c r="H96" s="151"/>
      <c r="I96" s="151"/>
      <c r="J96" s="152" t="s">
        <v>123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8" customHeight="1">
      <c r="A98" s="35"/>
      <c r="B98" s="36"/>
      <c r="C98" s="153" t="s">
        <v>124</v>
      </c>
      <c r="D98" s="37"/>
      <c r="E98" s="37"/>
      <c r="F98" s="37"/>
      <c r="G98" s="37"/>
      <c r="H98" s="37"/>
      <c r="I98" s="37"/>
      <c r="J98" s="85">
        <f>J125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125</v>
      </c>
    </row>
    <row r="99" spans="2:12" s="9" customFormat="1" ht="24.9" customHeight="1">
      <c r="B99" s="154"/>
      <c r="C99" s="155"/>
      <c r="D99" s="156" t="s">
        <v>211</v>
      </c>
      <c r="E99" s="157"/>
      <c r="F99" s="157"/>
      <c r="G99" s="157"/>
      <c r="H99" s="157"/>
      <c r="I99" s="157"/>
      <c r="J99" s="158">
        <f>J126</f>
        <v>0</v>
      </c>
      <c r="K99" s="155"/>
      <c r="L99" s="159"/>
    </row>
    <row r="100" spans="2:12" s="12" customFormat="1" ht="19.95" customHeight="1">
      <c r="B100" s="207"/>
      <c r="C100" s="105"/>
      <c r="D100" s="208" t="s">
        <v>618</v>
      </c>
      <c r="E100" s="209"/>
      <c r="F100" s="209"/>
      <c r="G100" s="209"/>
      <c r="H100" s="209"/>
      <c r="I100" s="209"/>
      <c r="J100" s="210">
        <f>J127</f>
        <v>0</v>
      </c>
      <c r="K100" s="105"/>
      <c r="L100" s="211"/>
    </row>
    <row r="101" spans="2:12" s="12" customFormat="1" ht="19.95" customHeight="1">
      <c r="B101" s="207"/>
      <c r="C101" s="105"/>
      <c r="D101" s="208" t="s">
        <v>215</v>
      </c>
      <c r="E101" s="209"/>
      <c r="F101" s="209"/>
      <c r="G101" s="209"/>
      <c r="H101" s="209"/>
      <c r="I101" s="209"/>
      <c r="J101" s="210">
        <f>J173</f>
        <v>0</v>
      </c>
      <c r="K101" s="105"/>
      <c r="L101" s="211"/>
    </row>
    <row r="102" spans="2:12" s="12" customFormat="1" ht="19.95" customHeight="1">
      <c r="B102" s="207"/>
      <c r="C102" s="105"/>
      <c r="D102" s="208" t="s">
        <v>216</v>
      </c>
      <c r="E102" s="209"/>
      <c r="F102" s="209"/>
      <c r="G102" s="209"/>
      <c r="H102" s="209"/>
      <c r="I102" s="209"/>
      <c r="J102" s="210">
        <f>J175</f>
        <v>0</v>
      </c>
      <c r="K102" s="105"/>
      <c r="L102" s="211"/>
    </row>
    <row r="103" spans="2:12" s="12" customFormat="1" ht="19.95" customHeight="1">
      <c r="B103" s="207"/>
      <c r="C103" s="105"/>
      <c r="D103" s="208" t="s">
        <v>217</v>
      </c>
      <c r="E103" s="209"/>
      <c r="F103" s="209"/>
      <c r="G103" s="209"/>
      <c r="H103" s="209"/>
      <c r="I103" s="209"/>
      <c r="J103" s="210">
        <f>J186</f>
        <v>0</v>
      </c>
      <c r="K103" s="105"/>
      <c r="L103" s="211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" customHeight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" customHeight="1">
      <c r="A109" s="35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" customHeight="1">
      <c r="A110" s="35"/>
      <c r="B110" s="36"/>
      <c r="C110" s="24" t="s">
        <v>128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6.25" customHeight="1">
      <c r="A113" s="35"/>
      <c r="B113" s="36"/>
      <c r="C113" s="37"/>
      <c r="D113" s="37"/>
      <c r="E113" s="323" t="str">
        <f>E7</f>
        <v>Společný pás pro cyklisty a chodce na ul. Záhumení a chodníky na ul. Krásenská</v>
      </c>
      <c r="F113" s="324"/>
      <c r="G113" s="324"/>
      <c r="H113" s="324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2:12" s="1" customFormat="1" ht="12" customHeight="1">
      <c r="B114" s="22"/>
      <c r="C114" s="30" t="s">
        <v>117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5"/>
      <c r="B115" s="36"/>
      <c r="C115" s="37"/>
      <c r="D115" s="37"/>
      <c r="E115" s="323" t="s">
        <v>684</v>
      </c>
      <c r="F115" s="325"/>
      <c r="G115" s="325"/>
      <c r="H115" s="325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119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276" t="str">
        <f>E11</f>
        <v>SO 301.b - Úprava uličních vpustí</v>
      </c>
      <c r="F117" s="325"/>
      <c r="G117" s="325"/>
      <c r="H117" s="325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20</v>
      </c>
      <c r="D119" s="37"/>
      <c r="E119" s="37"/>
      <c r="F119" s="28" t="str">
        <f>F14</f>
        <v>Valašské Meziříčí</v>
      </c>
      <c r="G119" s="37"/>
      <c r="H119" s="37"/>
      <c r="I119" s="30" t="s">
        <v>22</v>
      </c>
      <c r="J119" s="67" t="str">
        <f>IF(J14="","",J14)</f>
        <v>25. 1. 2022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30" t="s">
        <v>24</v>
      </c>
      <c r="D121" s="37"/>
      <c r="E121" s="37"/>
      <c r="F121" s="28" t="str">
        <f>E17</f>
        <v>Město Valašské Meziříčí</v>
      </c>
      <c r="G121" s="37"/>
      <c r="H121" s="37"/>
      <c r="I121" s="30" t="s">
        <v>32</v>
      </c>
      <c r="J121" s="33" t="str">
        <f>E23</f>
        <v>via-pds s.r.o.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30" t="s">
        <v>30</v>
      </c>
      <c r="D122" s="37"/>
      <c r="E122" s="37"/>
      <c r="F122" s="28" t="str">
        <f>IF(E20="","",E20)</f>
        <v>Vyplň údaj</v>
      </c>
      <c r="G122" s="37"/>
      <c r="H122" s="37"/>
      <c r="I122" s="30" t="s">
        <v>37</v>
      </c>
      <c r="J122" s="33" t="str">
        <f>E26</f>
        <v xml:space="preserve"> 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0" customFormat="1" ht="29.25" customHeight="1">
      <c r="A124" s="160"/>
      <c r="B124" s="161"/>
      <c r="C124" s="162" t="s">
        <v>129</v>
      </c>
      <c r="D124" s="163" t="s">
        <v>65</v>
      </c>
      <c r="E124" s="163" t="s">
        <v>61</v>
      </c>
      <c r="F124" s="163" t="s">
        <v>62</v>
      </c>
      <c r="G124" s="163" t="s">
        <v>130</v>
      </c>
      <c r="H124" s="163" t="s">
        <v>131</v>
      </c>
      <c r="I124" s="163" t="s">
        <v>132</v>
      </c>
      <c r="J124" s="163" t="s">
        <v>123</v>
      </c>
      <c r="K124" s="164" t="s">
        <v>133</v>
      </c>
      <c r="L124" s="165"/>
      <c r="M124" s="76" t="s">
        <v>1</v>
      </c>
      <c r="N124" s="77" t="s">
        <v>44</v>
      </c>
      <c r="O124" s="77" t="s">
        <v>134</v>
      </c>
      <c r="P124" s="77" t="s">
        <v>135</v>
      </c>
      <c r="Q124" s="77" t="s">
        <v>136</v>
      </c>
      <c r="R124" s="77" t="s">
        <v>137</v>
      </c>
      <c r="S124" s="77" t="s">
        <v>138</v>
      </c>
      <c r="T124" s="78" t="s">
        <v>139</v>
      </c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</row>
    <row r="125" spans="1:63" s="2" customFormat="1" ht="22.8" customHeight="1">
      <c r="A125" s="35"/>
      <c r="B125" s="36"/>
      <c r="C125" s="83" t="s">
        <v>140</v>
      </c>
      <c r="D125" s="37"/>
      <c r="E125" s="37"/>
      <c r="F125" s="37"/>
      <c r="G125" s="37"/>
      <c r="H125" s="37"/>
      <c r="I125" s="37"/>
      <c r="J125" s="166">
        <f>BK125</f>
        <v>0</v>
      </c>
      <c r="K125" s="37"/>
      <c r="L125" s="40"/>
      <c r="M125" s="79"/>
      <c r="N125" s="167"/>
      <c r="O125" s="80"/>
      <c r="P125" s="168">
        <f>P126</f>
        <v>0</v>
      </c>
      <c r="Q125" s="80"/>
      <c r="R125" s="168">
        <f>R126</f>
        <v>8.81382</v>
      </c>
      <c r="S125" s="80"/>
      <c r="T125" s="169">
        <f>T126</f>
        <v>1.232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79</v>
      </c>
      <c r="AU125" s="18" t="s">
        <v>125</v>
      </c>
      <c r="BK125" s="170">
        <f>BK126</f>
        <v>0</v>
      </c>
    </row>
    <row r="126" spans="2:63" s="11" customFormat="1" ht="25.95" customHeight="1">
      <c r="B126" s="171"/>
      <c r="C126" s="172"/>
      <c r="D126" s="173" t="s">
        <v>79</v>
      </c>
      <c r="E126" s="174" t="s">
        <v>218</v>
      </c>
      <c r="F126" s="174" t="s">
        <v>219</v>
      </c>
      <c r="G126" s="172"/>
      <c r="H126" s="172"/>
      <c r="I126" s="175"/>
      <c r="J126" s="176">
        <f>BK126</f>
        <v>0</v>
      </c>
      <c r="K126" s="172"/>
      <c r="L126" s="177"/>
      <c r="M126" s="178"/>
      <c r="N126" s="179"/>
      <c r="O126" s="179"/>
      <c r="P126" s="180">
        <f>P127+P173+P175+P186</f>
        <v>0</v>
      </c>
      <c r="Q126" s="179"/>
      <c r="R126" s="180">
        <f>R127+R173+R175+R186</f>
        <v>8.81382</v>
      </c>
      <c r="S126" s="179"/>
      <c r="T126" s="181">
        <f>T127+T173+T175+T186</f>
        <v>1.232</v>
      </c>
      <c r="AR126" s="182" t="s">
        <v>87</v>
      </c>
      <c r="AT126" s="183" t="s">
        <v>79</v>
      </c>
      <c r="AU126" s="183" t="s">
        <v>80</v>
      </c>
      <c r="AY126" s="182" t="s">
        <v>144</v>
      </c>
      <c r="BK126" s="184">
        <f>BK127+BK173+BK175+BK186</f>
        <v>0</v>
      </c>
    </row>
    <row r="127" spans="2:63" s="11" customFormat="1" ht="22.8" customHeight="1">
      <c r="B127" s="171"/>
      <c r="C127" s="172"/>
      <c r="D127" s="173" t="s">
        <v>79</v>
      </c>
      <c r="E127" s="212" t="s">
        <v>183</v>
      </c>
      <c r="F127" s="212" t="s">
        <v>619</v>
      </c>
      <c r="G127" s="172"/>
      <c r="H127" s="172"/>
      <c r="I127" s="175"/>
      <c r="J127" s="213">
        <f>BK127</f>
        <v>0</v>
      </c>
      <c r="K127" s="172"/>
      <c r="L127" s="177"/>
      <c r="M127" s="178"/>
      <c r="N127" s="179"/>
      <c r="O127" s="179"/>
      <c r="P127" s="180">
        <f>SUM(P128:P172)</f>
        <v>0</v>
      </c>
      <c r="Q127" s="179"/>
      <c r="R127" s="180">
        <f>SUM(R128:R172)</f>
        <v>8.81382</v>
      </c>
      <c r="S127" s="179"/>
      <c r="T127" s="181">
        <f>SUM(T128:T172)</f>
        <v>1.232</v>
      </c>
      <c r="AR127" s="182" t="s">
        <v>87</v>
      </c>
      <c r="AT127" s="183" t="s">
        <v>79</v>
      </c>
      <c r="AU127" s="183" t="s">
        <v>87</v>
      </c>
      <c r="AY127" s="182" t="s">
        <v>144</v>
      </c>
      <c r="BK127" s="184">
        <f>SUM(BK128:BK172)</f>
        <v>0</v>
      </c>
    </row>
    <row r="128" spans="1:65" s="2" customFormat="1" ht="24.15" customHeight="1">
      <c r="A128" s="35"/>
      <c r="B128" s="36"/>
      <c r="C128" s="185" t="s">
        <v>87</v>
      </c>
      <c r="D128" s="185" t="s">
        <v>145</v>
      </c>
      <c r="E128" s="186" t="s">
        <v>620</v>
      </c>
      <c r="F128" s="187" t="s">
        <v>621</v>
      </c>
      <c r="G128" s="188" t="s">
        <v>258</v>
      </c>
      <c r="H128" s="189">
        <v>3</v>
      </c>
      <c r="I128" s="190"/>
      <c r="J128" s="191">
        <f>ROUND(I128*H128,2)</f>
        <v>0</v>
      </c>
      <c r="K128" s="187" t="s">
        <v>399</v>
      </c>
      <c r="L128" s="40"/>
      <c r="M128" s="192" t="s">
        <v>1</v>
      </c>
      <c r="N128" s="193" t="s">
        <v>45</v>
      </c>
      <c r="O128" s="72"/>
      <c r="P128" s="194">
        <f>O128*H128</f>
        <v>0</v>
      </c>
      <c r="Q128" s="194">
        <v>2.235</v>
      </c>
      <c r="R128" s="194">
        <f>Q128*H128</f>
        <v>6.705</v>
      </c>
      <c r="S128" s="194">
        <v>0</v>
      </c>
      <c r="T128" s="19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6" t="s">
        <v>143</v>
      </c>
      <c r="AT128" s="196" t="s">
        <v>145</v>
      </c>
      <c r="AU128" s="196" t="s">
        <v>89</v>
      </c>
      <c r="AY128" s="18" t="s">
        <v>144</v>
      </c>
      <c r="BE128" s="197">
        <f>IF(N128="základní",J128,0)</f>
        <v>0</v>
      </c>
      <c r="BF128" s="197">
        <f>IF(N128="snížená",J128,0)</f>
        <v>0</v>
      </c>
      <c r="BG128" s="197">
        <f>IF(N128="zákl. přenesená",J128,0)</f>
        <v>0</v>
      </c>
      <c r="BH128" s="197">
        <f>IF(N128="sníž. přenesená",J128,0)</f>
        <v>0</v>
      </c>
      <c r="BI128" s="197">
        <f>IF(N128="nulová",J128,0)</f>
        <v>0</v>
      </c>
      <c r="BJ128" s="18" t="s">
        <v>87</v>
      </c>
      <c r="BK128" s="197">
        <f>ROUND(I128*H128,2)</f>
        <v>0</v>
      </c>
      <c r="BL128" s="18" t="s">
        <v>143</v>
      </c>
      <c r="BM128" s="196" t="s">
        <v>622</v>
      </c>
    </row>
    <row r="129" spans="2:51" s="15" customFormat="1" ht="30.6">
      <c r="B129" s="236"/>
      <c r="C129" s="237"/>
      <c r="D129" s="198" t="s">
        <v>225</v>
      </c>
      <c r="E129" s="238" t="s">
        <v>1</v>
      </c>
      <c r="F129" s="239" t="s">
        <v>623</v>
      </c>
      <c r="G129" s="237"/>
      <c r="H129" s="238" t="s">
        <v>1</v>
      </c>
      <c r="I129" s="240"/>
      <c r="J129" s="237"/>
      <c r="K129" s="237"/>
      <c r="L129" s="241"/>
      <c r="M129" s="242"/>
      <c r="N129" s="243"/>
      <c r="O129" s="243"/>
      <c r="P129" s="243"/>
      <c r="Q129" s="243"/>
      <c r="R129" s="243"/>
      <c r="S129" s="243"/>
      <c r="T129" s="244"/>
      <c r="AT129" s="245" t="s">
        <v>225</v>
      </c>
      <c r="AU129" s="245" t="s">
        <v>89</v>
      </c>
      <c r="AV129" s="15" t="s">
        <v>87</v>
      </c>
      <c r="AW129" s="15" t="s">
        <v>34</v>
      </c>
      <c r="AX129" s="15" t="s">
        <v>80</v>
      </c>
      <c r="AY129" s="245" t="s">
        <v>144</v>
      </c>
    </row>
    <row r="130" spans="2:51" s="13" customFormat="1" ht="10.2">
      <c r="B130" s="214"/>
      <c r="C130" s="215"/>
      <c r="D130" s="198" t="s">
        <v>225</v>
      </c>
      <c r="E130" s="216" t="s">
        <v>1</v>
      </c>
      <c r="F130" s="217" t="s">
        <v>891</v>
      </c>
      <c r="G130" s="215"/>
      <c r="H130" s="218">
        <v>3</v>
      </c>
      <c r="I130" s="219"/>
      <c r="J130" s="215"/>
      <c r="K130" s="215"/>
      <c r="L130" s="220"/>
      <c r="M130" s="221"/>
      <c r="N130" s="222"/>
      <c r="O130" s="222"/>
      <c r="P130" s="222"/>
      <c r="Q130" s="222"/>
      <c r="R130" s="222"/>
      <c r="S130" s="222"/>
      <c r="T130" s="223"/>
      <c r="AT130" s="224" t="s">
        <v>225</v>
      </c>
      <c r="AU130" s="224" t="s">
        <v>89</v>
      </c>
      <c r="AV130" s="13" t="s">
        <v>89</v>
      </c>
      <c r="AW130" s="13" t="s">
        <v>34</v>
      </c>
      <c r="AX130" s="13" t="s">
        <v>80</v>
      </c>
      <c r="AY130" s="224" t="s">
        <v>144</v>
      </c>
    </row>
    <row r="131" spans="2:51" s="14" customFormat="1" ht="10.2">
      <c r="B131" s="225"/>
      <c r="C131" s="226"/>
      <c r="D131" s="198" t="s">
        <v>225</v>
      </c>
      <c r="E131" s="227" t="s">
        <v>1</v>
      </c>
      <c r="F131" s="228" t="s">
        <v>227</v>
      </c>
      <c r="G131" s="226"/>
      <c r="H131" s="229">
        <v>3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AT131" s="235" t="s">
        <v>225</v>
      </c>
      <c r="AU131" s="235" t="s">
        <v>89</v>
      </c>
      <c r="AV131" s="14" t="s">
        <v>143</v>
      </c>
      <c r="AW131" s="14" t="s">
        <v>34</v>
      </c>
      <c r="AX131" s="14" t="s">
        <v>87</v>
      </c>
      <c r="AY131" s="235" t="s">
        <v>144</v>
      </c>
    </row>
    <row r="132" spans="1:65" s="2" customFormat="1" ht="24.15" customHeight="1">
      <c r="A132" s="35"/>
      <c r="B132" s="36"/>
      <c r="C132" s="246" t="s">
        <v>89</v>
      </c>
      <c r="D132" s="246" t="s">
        <v>337</v>
      </c>
      <c r="E132" s="247" t="s">
        <v>625</v>
      </c>
      <c r="F132" s="248" t="s">
        <v>626</v>
      </c>
      <c r="G132" s="249" t="s">
        <v>258</v>
      </c>
      <c r="H132" s="250">
        <v>3</v>
      </c>
      <c r="I132" s="251"/>
      <c r="J132" s="252">
        <f>ROUND(I132*H132,2)</f>
        <v>0</v>
      </c>
      <c r="K132" s="248" t="s">
        <v>149</v>
      </c>
      <c r="L132" s="253"/>
      <c r="M132" s="254" t="s">
        <v>1</v>
      </c>
      <c r="N132" s="255" t="s">
        <v>45</v>
      </c>
      <c r="O132" s="72"/>
      <c r="P132" s="194">
        <f>O132*H132</f>
        <v>0</v>
      </c>
      <c r="Q132" s="194">
        <v>0.00142</v>
      </c>
      <c r="R132" s="194">
        <f>Q132*H132</f>
        <v>0.00426</v>
      </c>
      <c r="S132" s="194">
        <v>0</v>
      </c>
      <c r="T132" s="19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6" t="s">
        <v>183</v>
      </c>
      <c r="AT132" s="196" t="s">
        <v>337</v>
      </c>
      <c r="AU132" s="196" t="s">
        <v>89</v>
      </c>
      <c r="AY132" s="18" t="s">
        <v>144</v>
      </c>
      <c r="BE132" s="197">
        <f>IF(N132="základní",J132,0)</f>
        <v>0</v>
      </c>
      <c r="BF132" s="197">
        <f>IF(N132="snížená",J132,0)</f>
        <v>0</v>
      </c>
      <c r="BG132" s="197">
        <f>IF(N132="zákl. přenesená",J132,0)</f>
        <v>0</v>
      </c>
      <c r="BH132" s="197">
        <f>IF(N132="sníž. přenesená",J132,0)</f>
        <v>0</v>
      </c>
      <c r="BI132" s="197">
        <f>IF(N132="nulová",J132,0)</f>
        <v>0</v>
      </c>
      <c r="BJ132" s="18" t="s">
        <v>87</v>
      </c>
      <c r="BK132" s="197">
        <f>ROUND(I132*H132,2)</f>
        <v>0</v>
      </c>
      <c r="BL132" s="18" t="s">
        <v>143</v>
      </c>
      <c r="BM132" s="196" t="s">
        <v>627</v>
      </c>
    </row>
    <row r="133" spans="2:51" s="13" customFormat="1" ht="10.2">
      <c r="B133" s="214"/>
      <c r="C133" s="215"/>
      <c r="D133" s="198" t="s">
        <v>225</v>
      </c>
      <c r="E133" s="216" t="s">
        <v>1</v>
      </c>
      <c r="F133" s="217" t="s">
        <v>891</v>
      </c>
      <c r="G133" s="215"/>
      <c r="H133" s="218">
        <v>3</v>
      </c>
      <c r="I133" s="219"/>
      <c r="J133" s="215"/>
      <c r="K133" s="215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225</v>
      </c>
      <c r="AU133" s="224" t="s">
        <v>89</v>
      </c>
      <c r="AV133" s="13" t="s">
        <v>89</v>
      </c>
      <c r="AW133" s="13" t="s">
        <v>34</v>
      </c>
      <c r="AX133" s="13" t="s">
        <v>80</v>
      </c>
      <c r="AY133" s="224" t="s">
        <v>144</v>
      </c>
    </row>
    <row r="134" spans="2:51" s="14" customFormat="1" ht="10.2">
      <c r="B134" s="225"/>
      <c r="C134" s="226"/>
      <c r="D134" s="198" t="s">
        <v>225</v>
      </c>
      <c r="E134" s="227" t="s">
        <v>1</v>
      </c>
      <c r="F134" s="228" t="s">
        <v>227</v>
      </c>
      <c r="G134" s="226"/>
      <c r="H134" s="229">
        <v>3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AT134" s="235" t="s">
        <v>225</v>
      </c>
      <c r="AU134" s="235" t="s">
        <v>89</v>
      </c>
      <c r="AV134" s="14" t="s">
        <v>143</v>
      </c>
      <c r="AW134" s="14" t="s">
        <v>34</v>
      </c>
      <c r="AX134" s="14" t="s">
        <v>87</v>
      </c>
      <c r="AY134" s="235" t="s">
        <v>144</v>
      </c>
    </row>
    <row r="135" spans="1:65" s="2" customFormat="1" ht="24.15" customHeight="1">
      <c r="A135" s="35"/>
      <c r="B135" s="36"/>
      <c r="C135" s="185" t="s">
        <v>158</v>
      </c>
      <c r="D135" s="185" t="s">
        <v>145</v>
      </c>
      <c r="E135" s="186" t="s">
        <v>628</v>
      </c>
      <c r="F135" s="187" t="s">
        <v>629</v>
      </c>
      <c r="G135" s="188" t="s">
        <v>272</v>
      </c>
      <c r="H135" s="189">
        <v>0.7</v>
      </c>
      <c r="I135" s="190"/>
      <c r="J135" s="191">
        <f>ROUND(I135*H135,2)</f>
        <v>0</v>
      </c>
      <c r="K135" s="187" t="s">
        <v>149</v>
      </c>
      <c r="L135" s="40"/>
      <c r="M135" s="192" t="s">
        <v>1</v>
      </c>
      <c r="N135" s="193" t="s">
        <v>45</v>
      </c>
      <c r="O135" s="72"/>
      <c r="P135" s="194">
        <f>O135*H135</f>
        <v>0</v>
      </c>
      <c r="Q135" s="194">
        <v>0</v>
      </c>
      <c r="R135" s="194">
        <f>Q135*H135</f>
        <v>0</v>
      </c>
      <c r="S135" s="194">
        <v>1.76</v>
      </c>
      <c r="T135" s="195">
        <f>S135*H135</f>
        <v>1.232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6" t="s">
        <v>143</v>
      </c>
      <c r="AT135" s="196" t="s">
        <v>145</v>
      </c>
      <c r="AU135" s="196" t="s">
        <v>89</v>
      </c>
      <c r="AY135" s="18" t="s">
        <v>144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18" t="s">
        <v>87</v>
      </c>
      <c r="BK135" s="197">
        <f>ROUND(I135*H135,2)</f>
        <v>0</v>
      </c>
      <c r="BL135" s="18" t="s">
        <v>143</v>
      </c>
      <c r="BM135" s="196" t="s">
        <v>630</v>
      </c>
    </row>
    <row r="136" spans="2:51" s="13" customFormat="1" ht="10.2">
      <c r="B136" s="214"/>
      <c r="C136" s="215"/>
      <c r="D136" s="198" t="s">
        <v>225</v>
      </c>
      <c r="E136" s="216" t="s">
        <v>1</v>
      </c>
      <c r="F136" s="217" t="s">
        <v>892</v>
      </c>
      <c r="G136" s="215"/>
      <c r="H136" s="218">
        <v>0.7</v>
      </c>
      <c r="I136" s="219"/>
      <c r="J136" s="215"/>
      <c r="K136" s="215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225</v>
      </c>
      <c r="AU136" s="224" t="s">
        <v>89</v>
      </c>
      <c r="AV136" s="13" t="s">
        <v>89</v>
      </c>
      <c r="AW136" s="13" t="s">
        <v>34</v>
      </c>
      <c r="AX136" s="13" t="s">
        <v>80</v>
      </c>
      <c r="AY136" s="224" t="s">
        <v>144</v>
      </c>
    </row>
    <row r="137" spans="2:51" s="14" customFormat="1" ht="10.2">
      <c r="B137" s="225"/>
      <c r="C137" s="226"/>
      <c r="D137" s="198" t="s">
        <v>225</v>
      </c>
      <c r="E137" s="227" t="s">
        <v>1</v>
      </c>
      <c r="F137" s="228" t="s">
        <v>227</v>
      </c>
      <c r="G137" s="226"/>
      <c r="H137" s="229">
        <v>0.7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AT137" s="235" t="s">
        <v>225</v>
      </c>
      <c r="AU137" s="235" t="s">
        <v>89</v>
      </c>
      <c r="AV137" s="14" t="s">
        <v>143</v>
      </c>
      <c r="AW137" s="14" t="s">
        <v>34</v>
      </c>
      <c r="AX137" s="14" t="s">
        <v>87</v>
      </c>
      <c r="AY137" s="235" t="s">
        <v>144</v>
      </c>
    </row>
    <row r="138" spans="1:65" s="2" customFormat="1" ht="24.15" customHeight="1">
      <c r="A138" s="35"/>
      <c r="B138" s="36"/>
      <c r="C138" s="185" t="s">
        <v>143</v>
      </c>
      <c r="D138" s="185" t="s">
        <v>145</v>
      </c>
      <c r="E138" s="186" t="s">
        <v>632</v>
      </c>
      <c r="F138" s="187" t="s">
        <v>633</v>
      </c>
      <c r="G138" s="188" t="s">
        <v>333</v>
      </c>
      <c r="H138" s="189">
        <v>2</v>
      </c>
      <c r="I138" s="190"/>
      <c r="J138" s="191">
        <f>ROUND(I138*H138,2)</f>
        <v>0</v>
      </c>
      <c r="K138" s="187" t="s">
        <v>399</v>
      </c>
      <c r="L138" s="40"/>
      <c r="M138" s="192" t="s">
        <v>1</v>
      </c>
      <c r="N138" s="193" t="s">
        <v>45</v>
      </c>
      <c r="O138" s="72"/>
      <c r="P138" s="194">
        <f>O138*H138</f>
        <v>0</v>
      </c>
      <c r="Q138" s="194">
        <v>0.14494</v>
      </c>
      <c r="R138" s="194">
        <f>Q138*H138</f>
        <v>0.28988</v>
      </c>
      <c r="S138" s="194">
        <v>0</v>
      </c>
      <c r="T138" s="19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6" t="s">
        <v>143</v>
      </c>
      <c r="AT138" s="196" t="s">
        <v>145</v>
      </c>
      <c r="AU138" s="196" t="s">
        <v>89</v>
      </c>
      <c r="AY138" s="18" t="s">
        <v>144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8" t="s">
        <v>87</v>
      </c>
      <c r="BK138" s="197">
        <f>ROUND(I138*H138,2)</f>
        <v>0</v>
      </c>
      <c r="BL138" s="18" t="s">
        <v>143</v>
      </c>
      <c r="BM138" s="196" t="s">
        <v>634</v>
      </c>
    </row>
    <row r="139" spans="2:51" s="15" customFormat="1" ht="20.4">
      <c r="B139" s="236"/>
      <c r="C139" s="237"/>
      <c r="D139" s="198" t="s">
        <v>225</v>
      </c>
      <c r="E139" s="238" t="s">
        <v>1</v>
      </c>
      <c r="F139" s="239" t="s">
        <v>635</v>
      </c>
      <c r="G139" s="237"/>
      <c r="H139" s="238" t="s">
        <v>1</v>
      </c>
      <c r="I139" s="240"/>
      <c r="J139" s="237"/>
      <c r="K139" s="237"/>
      <c r="L139" s="241"/>
      <c r="M139" s="242"/>
      <c r="N139" s="243"/>
      <c r="O139" s="243"/>
      <c r="P139" s="243"/>
      <c r="Q139" s="243"/>
      <c r="R139" s="243"/>
      <c r="S139" s="243"/>
      <c r="T139" s="244"/>
      <c r="AT139" s="245" t="s">
        <v>225</v>
      </c>
      <c r="AU139" s="245" t="s">
        <v>89</v>
      </c>
      <c r="AV139" s="15" t="s">
        <v>87</v>
      </c>
      <c r="AW139" s="15" t="s">
        <v>34</v>
      </c>
      <c r="AX139" s="15" t="s">
        <v>80</v>
      </c>
      <c r="AY139" s="245" t="s">
        <v>144</v>
      </c>
    </row>
    <row r="140" spans="2:51" s="13" customFormat="1" ht="10.2">
      <c r="B140" s="214"/>
      <c r="C140" s="215"/>
      <c r="D140" s="198" t="s">
        <v>225</v>
      </c>
      <c r="E140" s="216" t="s">
        <v>1</v>
      </c>
      <c r="F140" s="217" t="s">
        <v>893</v>
      </c>
      <c r="G140" s="215"/>
      <c r="H140" s="218">
        <v>2</v>
      </c>
      <c r="I140" s="219"/>
      <c r="J140" s="215"/>
      <c r="K140" s="215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225</v>
      </c>
      <c r="AU140" s="224" t="s">
        <v>89</v>
      </c>
      <c r="AV140" s="13" t="s">
        <v>89</v>
      </c>
      <c r="AW140" s="13" t="s">
        <v>34</v>
      </c>
      <c r="AX140" s="13" t="s">
        <v>80</v>
      </c>
      <c r="AY140" s="224" t="s">
        <v>144</v>
      </c>
    </row>
    <row r="141" spans="2:51" s="14" customFormat="1" ht="10.2">
      <c r="B141" s="225"/>
      <c r="C141" s="226"/>
      <c r="D141" s="198" t="s">
        <v>225</v>
      </c>
      <c r="E141" s="227" t="s">
        <v>1</v>
      </c>
      <c r="F141" s="228" t="s">
        <v>227</v>
      </c>
      <c r="G141" s="226"/>
      <c r="H141" s="229">
        <v>2</v>
      </c>
      <c r="I141" s="230"/>
      <c r="J141" s="226"/>
      <c r="K141" s="226"/>
      <c r="L141" s="231"/>
      <c r="M141" s="232"/>
      <c r="N141" s="233"/>
      <c r="O141" s="233"/>
      <c r="P141" s="233"/>
      <c r="Q141" s="233"/>
      <c r="R141" s="233"/>
      <c r="S141" s="233"/>
      <c r="T141" s="234"/>
      <c r="AT141" s="235" t="s">
        <v>225</v>
      </c>
      <c r="AU141" s="235" t="s">
        <v>89</v>
      </c>
      <c r="AV141" s="14" t="s">
        <v>143</v>
      </c>
      <c r="AW141" s="14" t="s">
        <v>34</v>
      </c>
      <c r="AX141" s="14" t="s">
        <v>87</v>
      </c>
      <c r="AY141" s="235" t="s">
        <v>144</v>
      </c>
    </row>
    <row r="142" spans="1:65" s="2" customFormat="1" ht="24.15" customHeight="1">
      <c r="A142" s="35"/>
      <c r="B142" s="36"/>
      <c r="C142" s="246" t="s">
        <v>168</v>
      </c>
      <c r="D142" s="246" t="s">
        <v>337</v>
      </c>
      <c r="E142" s="247" t="s">
        <v>638</v>
      </c>
      <c r="F142" s="248" t="s">
        <v>639</v>
      </c>
      <c r="G142" s="249" t="s">
        <v>333</v>
      </c>
      <c r="H142" s="250">
        <v>2</v>
      </c>
      <c r="I142" s="251"/>
      <c r="J142" s="252">
        <f>ROUND(I142*H142,2)</f>
        <v>0</v>
      </c>
      <c r="K142" s="248" t="s">
        <v>149</v>
      </c>
      <c r="L142" s="253"/>
      <c r="M142" s="254" t="s">
        <v>1</v>
      </c>
      <c r="N142" s="255" t="s">
        <v>45</v>
      </c>
      <c r="O142" s="72"/>
      <c r="P142" s="194">
        <f>O142*H142</f>
        <v>0</v>
      </c>
      <c r="Q142" s="194">
        <v>0.087</v>
      </c>
      <c r="R142" s="194">
        <f>Q142*H142</f>
        <v>0.174</v>
      </c>
      <c r="S142" s="194">
        <v>0</v>
      </c>
      <c r="T142" s="19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6" t="s">
        <v>183</v>
      </c>
      <c r="AT142" s="196" t="s">
        <v>337</v>
      </c>
      <c r="AU142" s="196" t="s">
        <v>89</v>
      </c>
      <c r="AY142" s="18" t="s">
        <v>144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8" t="s">
        <v>87</v>
      </c>
      <c r="BK142" s="197">
        <f>ROUND(I142*H142,2)</f>
        <v>0</v>
      </c>
      <c r="BL142" s="18" t="s">
        <v>143</v>
      </c>
      <c r="BM142" s="196" t="s">
        <v>640</v>
      </c>
    </row>
    <row r="143" spans="2:51" s="13" customFormat="1" ht="10.2">
      <c r="B143" s="214"/>
      <c r="C143" s="215"/>
      <c r="D143" s="198" t="s">
        <v>225</v>
      </c>
      <c r="E143" s="216" t="s">
        <v>1</v>
      </c>
      <c r="F143" s="217" t="s">
        <v>893</v>
      </c>
      <c r="G143" s="215"/>
      <c r="H143" s="218">
        <v>2</v>
      </c>
      <c r="I143" s="219"/>
      <c r="J143" s="215"/>
      <c r="K143" s="215"/>
      <c r="L143" s="220"/>
      <c r="M143" s="221"/>
      <c r="N143" s="222"/>
      <c r="O143" s="222"/>
      <c r="P143" s="222"/>
      <c r="Q143" s="222"/>
      <c r="R143" s="222"/>
      <c r="S143" s="222"/>
      <c r="T143" s="223"/>
      <c r="AT143" s="224" t="s">
        <v>225</v>
      </c>
      <c r="AU143" s="224" t="s">
        <v>89</v>
      </c>
      <c r="AV143" s="13" t="s">
        <v>89</v>
      </c>
      <c r="AW143" s="13" t="s">
        <v>34</v>
      </c>
      <c r="AX143" s="13" t="s">
        <v>80</v>
      </c>
      <c r="AY143" s="224" t="s">
        <v>144</v>
      </c>
    </row>
    <row r="144" spans="2:51" s="14" customFormat="1" ht="10.2">
      <c r="B144" s="225"/>
      <c r="C144" s="226"/>
      <c r="D144" s="198" t="s">
        <v>225</v>
      </c>
      <c r="E144" s="227" t="s">
        <v>1</v>
      </c>
      <c r="F144" s="228" t="s">
        <v>227</v>
      </c>
      <c r="G144" s="226"/>
      <c r="H144" s="229">
        <v>2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AT144" s="235" t="s">
        <v>225</v>
      </c>
      <c r="AU144" s="235" t="s">
        <v>89</v>
      </c>
      <c r="AV144" s="14" t="s">
        <v>143</v>
      </c>
      <c r="AW144" s="14" t="s">
        <v>34</v>
      </c>
      <c r="AX144" s="14" t="s">
        <v>87</v>
      </c>
      <c r="AY144" s="235" t="s">
        <v>144</v>
      </c>
    </row>
    <row r="145" spans="1:65" s="2" customFormat="1" ht="16.5" customHeight="1">
      <c r="A145" s="35"/>
      <c r="B145" s="36"/>
      <c r="C145" s="246" t="s">
        <v>173</v>
      </c>
      <c r="D145" s="246" t="s">
        <v>337</v>
      </c>
      <c r="E145" s="247" t="s">
        <v>641</v>
      </c>
      <c r="F145" s="248" t="s">
        <v>642</v>
      </c>
      <c r="G145" s="249" t="s">
        <v>333</v>
      </c>
      <c r="H145" s="250">
        <v>2</v>
      </c>
      <c r="I145" s="251"/>
      <c r="J145" s="252">
        <f>ROUND(I145*H145,2)</f>
        <v>0</v>
      </c>
      <c r="K145" s="248" t="s">
        <v>149</v>
      </c>
      <c r="L145" s="253"/>
      <c r="M145" s="254" t="s">
        <v>1</v>
      </c>
      <c r="N145" s="255" t="s">
        <v>45</v>
      </c>
      <c r="O145" s="72"/>
      <c r="P145" s="194">
        <f>O145*H145</f>
        <v>0</v>
      </c>
      <c r="Q145" s="194">
        <v>0.103</v>
      </c>
      <c r="R145" s="194">
        <f>Q145*H145</f>
        <v>0.206</v>
      </c>
      <c r="S145" s="194">
        <v>0</v>
      </c>
      <c r="T145" s="19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6" t="s">
        <v>183</v>
      </c>
      <c r="AT145" s="196" t="s">
        <v>337</v>
      </c>
      <c r="AU145" s="196" t="s">
        <v>89</v>
      </c>
      <c r="AY145" s="18" t="s">
        <v>144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18" t="s">
        <v>87</v>
      </c>
      <c r="BK145" s="197">
        <f>ROUND(I145*H145,2)</f>
        <v>0</v>
      </c>
      <c r="BL145" s="18" t="s">
        <v>143</v>
      </c>
      <c r="BM145" s="196" t="s">
        <v>643</v>
      </c>
    </row>
    <row r="146" spans="2:51" s="13" customFormat="1" ht="10.2">
      <c r="B146" s="214"/>
      <c r="C146" s="215"/>
      <c r="D146" s="198" t="s">
        <v>225</v>
      </c>
      <c r="E146" s="216" t="s">
        <v>1</v>
      </c>
      <c r="F146" s="217" t="s">
        <v>893</v>
      </c>
      <c r="G146" s="215"/>
      <c r="H146" s="218">
        <v>2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225</v>
      </c>
      <c r="AU146" s="224" t="s">
        <v>89</v>
      </c>
      <c r="AV146" s="13" t="s">
        <v>89</v>
      </c>
      <c r="AW146" s="13" t="s">
        <v>34</v>
      </c>
      <c r="AX146" s="13" t="s">
        <v>80</v>
      </c>
      <c r="AY146" s="224" t="s">
        <v>144</v>
      </c>
    </row>
    <row r="147" spans="2:51" s="14" customFormat="1" ht="10.2">
      <c r="B147" s="225"/>
      <c r="C147" s="226"/>
      <c r="D147" s="198" t="s">
        <v>225</v>
      </c>
      <c r="E147" s="227" t="s">
        <v>1</v>
      </c>
      <c r="F147" s="228" t="s">
        <v>227</v>
      </c>
      <c r="G147" s="226"/>
      <c r="H147" s="229">
        <v>2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AT147" s="235" t="s">
        <v>225</v>
      </c>
      <c r="AU147" s="235" t="s">
        <v>89</v>
      </c>
      <c r="AV147" s="14" t="s">
        <v>143</v>
      </c>
      <c r="AW147" s="14" t="s">
        <v>34</v>
      </c>
      <c r="AX147" s="14" t="s">
        <v>87</v>
      </c>
      <c r="AY147" s="235" t="s">
        <v>144</v>
      </c>
    </row>
    <row r="148" spans="1:65" s="2" customFormat="1" ht="16.5" customHeight="1">
      <c r="A148" s="35"/>
      <c r="B148" s="36"/>
      <c r="C148" s="246" t="s">
        <v>178</v>
      </c>
      <c r="D148" s="246" t="s">
        <v>337</v>
      </c>
      <c r="E148" s="247" t="s">
        <v>644</v>
      </c>
      <c r="F148" s="248" t="s">
        <v>645</v>
      </c>
      <c r="G148" s="249" t="s">
        <v>333</v>
      </c>
      <c r="H148" s="250">
        <v>2</v>
      </c>
      <c r="I148" s="251"/>
      <c r="J148" s="252">
        <f>ROUND(I148*H148,2)</f>
        <v>0</v>
      </c>
      <c r="K148" s="248" t="s">
        <v>149</v>
      </c>
      <c r="L148" s="253"/>
      <c r="M148" s="254" t="s">
        <v>1</v>
      </c>
      <c r="N148" s="255" t="s">
        <v>45</v>
      </c>
      <c r="O148" s="72"/>
      <c r="P148" s="194">
        <f>O148*H148</f>
        <v>0</v>
      </c>
      <c r="Q148" s="194">
        <v>0.175</v>
      </c>
      <c r="R148" s="194">
        <f>Q148*H148</f>
        <v>0.35</v>
      </c>
      <c r="S148" s="194">
        <v>0</v>
      </c>
      <c r="T148" s="19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6" t="s">
        <v>183</v>
      </c>
      <c r="AT148" s="196" t="s">
        <v>337</v>
      </c>
      <c r="AU148" s="196" t="s">
        <v>89</v>
      </c>
      <c r="AY148" s="18" t="s">
        <v>144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8" t="s">
        <v>87</v>
      </c>
      <c r="BK148" s="197">
        <f>ROUND(I148*H148,2)</f>
        <v>0</v>
      </c>
      <c r="BL148" s="18" t="s">
        <v>143</v>
      </c>
      <c r="BM148" s="196" t="s">
        <v>646</v>
      </c>
    </row>
    <row r="149" spans="2:51" s="13" customFormat="1" ht="10.2">
      <c r="B149" s="214"/>
      <c r="C149" s="215"/>
      <c r="D149" s="198" t="s">
        <v>225</v>
      </c>
      <c r="E149" s="216" t="s">
        <v>1</v>
      </c>
      <c r="F149" s="217" t="s">
        <v>893</v>
      </c>
      <c r="G149" s="215"/>
      <c r="H149" s="218">
        <v>2</v>
      </c>
      <c r="I149" s="219"/>
      <c r="J149" s="215"/>
      <c r="K149" s="215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225</v>
      </c>
      <c r="AU149" s="224" t="s">
        <v>89</v>
      </c>
      <c r="AV149" s="13" t="s">
        <v>89</v>
      </c>
      <c r="AW149" s="13" t="s">
        <v>34</v>
      </c>
      <c r="AX149" s="13" t="s">
        <v>80</v>
      </c>
      <c r="AY149" s="224" t="s">
        <v>144</v>
      </c>
    </row>
    <row r="150" spans="2:51" s="14" customFormat="1" ht="10.2">
      <c r="B150" s="225"/>
      <c r="C150" s="226"/>
      <c r="D150" s="198" t="s">
        <v>225</v>
      </c>
      <c r="E150" s="227" t="s">
        <v>1</v>
      </c>
      <c r="F150" s="228" t="s">
        <v>227</v>
      </c>
      <c r="G150" s="226"/>
      <c r="H150" s="229">
        <v>2</v>
      </c>
      <c r="I150" s="230"/>
      <c r="J150" s="226"/>
      <c r="K150" s="226"/>
      <c r="L150" s="231"/>
      <c r="M150" s="232"/>
      <c r="N150" s="233"/>
      <c r="O150" s="233"/>
      <c r="P150" s="233"/>
      <c r="Q150" s="233"/>
      <c r="R150" s="233"/>
      <c r="S150" s="233"/>
      <c r="T150" s="234"/>
      <c r="AT150" s="235" t="s">
        <v>225</v>
      </c>
      <c r="AU150" s="235" t="s">
        <v>89</v>
      </c>
      <c r="AV150" s="14" t="s">
        <v>143</v>
      </c>
      <c r="AW150" s="14" t="s">
        <v>34</v>
      </c>
      <c r="AX150" s="14" t="s">
        <v>87</v>
      </c>
      <c r="AY150" s="235" t="s">
        <v>144</v>
      </c>
    </row>
    <row r="151" spans="1:65" s="2" customFormat="1" ht="24.15" customHeight="1">
      <c r="A151" s="35"/>
      <c r="B151" s="36"/>
      <c r="C151" s="246" t="s">
        <v>183</v>
      </c>
      <c r="D151" s="246" t="s">
        <v>337</v>
      </c>
      <c r="E151" s="247" t="s">
        <v>647</v>
      </c>
      <c r="F151" s="248" t="s">
        <v>648</v>
      </c>
      <c r="G151" s="249" t="s">
        <v>333</v>
      </c>
      <c r="H151" s="250">
        <v>2</v>
      </c>
      <c r="I151" s="251"/>
      <c r="J151" s="252">
        <f>ROUND(I151*H151,2)</f>
        <v>0</v>
      </c>
      <c r="K151" s="248" t="s">
        <v>149</v>
      </c>
      <c r="L151" s="253"/>
      <c r="M151" s="254" t="s">
        <v>1</v>
      </c>
      <c r="N151" s="255" t="s">
        <v>45</v>
      </c>
      <c r="O151" s="72"/>
      <c r="P151" s="194">
        <f>O151*H151</f>
        <v>0</v>
      </c>
      <c r="Q151" s="194">
        <v>0.17</v>
      </c>
      <c r="R151" s="194">
        <f>Q151*H151</f>
        <v>0.34</v>
      </c>
      <c r="S151" s="194">
        <v>0</v>
      </c>
      <c r="T151" s="19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6" t="s">
        <v>183</v>
      </c>
      <c r="AT151" s="196" t="s">
        <v>337</v>
      </c>
      <c r="AU151" s="196" t="s">
        <v>89</v>
      </c>
      <c r="AY151" s="18" t="s">
        <v>144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18" t="s">
        <v>87</v>
      </c>
      <c r="BK151" s="197">
        <f>ROUND(I151*H151,2)</f>
        <v>0</v>
      </c>
      <c r="BL151" s="18" t="s">
        <v>143</v>
      </c>
      <c r="BM151" s="196" t="s">
        <v>649</v>
      </c>
    </row>
    <row r="152" spans="2:51" s="13" customFormat="1" ht="10.2">
      <c r="B152" s="214"/>
      <c r="C152" s="215"/>
      <c r="D152" s="198" t="s">
        <v>225</v>
      </c>
      <c r="E152" s="216" t="s">
        <v>1</v>
      </c>
      <c r="F152" s="217" t="s">
        <v>893</v>
      </c>
      <c r="G152" s="215"/>
      <c r="H152" s="218">
        <v>2</v>
      </c>
      <c r="I152" s="219"/>
      <c r="J152" s="215"/>
      <c r="K152" s="215"/>
      <c r="L152" s="220"/>
      <c r="M152" s="221"/>
      <c r="N152" s="222"/>
      <c r="O152" s="222"/>
      <c r="P152" s="222"/>
      <c r="Q152" s="222"/>
      <c r="R152" s="222"/>
      <c r="S152" s="222"/>
      <c r="T152" s="223"/>
      <c r="AT152" s="224" t="s">
        <v>225</v>
      </c>
      <c r="AU152" s="224" t="s">
        <v>89</v>
      </c>
      <c r="AV152" s="13" t="s">
        <v>89</v>
      </c>
      <c r="AW152" s="13" t="s">
        <v>34</v>
      </c>
      <c r="AX152" s="13" t="s">
        <v>80</v>
      </c>
      <c r="AY152" s="224" t="s">
        <v>144</v>
      </c>
    </row>
    <row r="153" spans="2:51" s="14" customFormat="1" ht="10.2">
      <c r="B153" s="225"/>
      <c r="C153" s="226"/>
      <c r="D153" s="198" t="s">
        <v>225</v>
      </c>
      <c r="E153" s="227" t="s">
        <v>1</v>
      </c>
      <c r="F153" s="228" t="s">
        <v>227</v>
      </c>
      <c r="G153" s="226"/>
      <c r="H153" s="229">
        <v>2</v>
      </c>
      <c r="I153" s="230"/>
      <c r="J153" s="226"/>
      <c r="K153" s="226"/>
      <c r="L153" s="231"/>
      <c r="M153" s="232"/>
      <c r="N153" s="233"/>
      <c r="O153" s="233"/>
      <c r="P153" s="233"/>
      <c r="Q153" s="233"/>
      <c r="R153" s="233"/>
      <c r="S153" s="233"/>
      <c r="T153" s="234"/>
      <c r="AT153" s="235" t="s">
        <v>225</v>
      </c>
      <c r="AU153" s="235" t="s">
        <v>89</v>
      </c>
      <c r="AV153" s="14" t="s">
        <v>143</v>
      </c>
      <c r="AW153" s="14" t="s">
        <v>34</v>
      </c>
      <c r="AX153" s="14" t="s">
        <v>87</v>
      </c>
      <c r="AY153" s="235" t="s">
        <v>144</v>
      </c>
    </row>
    <row r="154" spans="1:65" s="2" customFormat="1" ht="16.5" customHeight="1">
      <c r="A154" s="35"/>
      <c r="B154" s="36"/>
      <c r="C154" s="246" t="s">
        <v>188</v>
      </c>
      <c r="D154" s="246" t="s">
        <v>337</v>
      </c>
      <c r="E154" s="247" t="s">
        <v>650</v>
      </c>
      <c r="F154" s="248" t="s">
        <v>651</v>
      </c>
      <c r="G154" s="249" t="s">
        <v>333</v>
      </c>
      <c r="H154" s="250">
        <v>2</v>
      </c>
      <c r="I154" s="251"/>
      <c r="J154" s="252">
        <f>ROUND(I154*H154,2)</f>
        <v>0</v>
      </c>
      <c r="K154" s="248" t="s">
        <v>149</v>
      </c>
      <c r="L154" s="253"/>
      <c r="M154" s="254" t="s">
        <v>1</v>
      </c>
      <c r="N154" s="255" t="s">
        <v>45</v>
      </c>
      <c r="O154" s="72"/>
      <c r="P154" s="194">
        <f>O154*H154</f>
        <v>0</v>
      </c>
      <c r="Q154" s="194">
        <v>0.06</v>
      </c>
      <c r="R154" s="194">
        <f>Q154*H154</f>
        <v>0.12</v>
      </c>
      <c r="S154" s="194">
        <v>0</v>
      </c>
      <c r="T154" s="19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6" t="s">
        <v>183</v>
      </c>
      <c r="AT154" s="196" t="s">
        <v>337</v>
      </c>
      <c r="AU154" s="196" t="s">
        <v>89</v>
      </c>
      <c r="AY154" s="18" t="s">
        <v>144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18" t="s">
        <v>87</v>
      </c>
      <c r="BK154" s="197">
        <f>ROUND(I154*H154,2)</f>
        <v>0</v>
      </c>
      <c r="BL154" s="18" t="s">
        <v>143</v>
      </c>
      <c r="BM154" s="196" t="s">
        <v>652</v>
      </c>
    </row>
    <row r="155" spans="2:51" s="13" customFormat="1" ht="10.2">
      <c r="B155" s="214"/>
      <c r="C155" s="215"/>
      <c r="D155" s="198" t="s">
        <v>225</v>
      </c>
      <c r="E155" s="216" t="s">
        <v>1</v>
      </c>
      <c r="F155" s="217" t="s">
        <v>893</v>
      </c>
      <c r="G155" s="215"/>
      <c r="H155" s="218">
        <v>2</v>
      </c>
      <c r="I155" s="219"/>
      <c r="J155" s="215"/>
      <c r="K155" s="215"/>
      <c r="L155" s="220"/>
      <c r="M155" s="221"/>
      <c r="N155" s="222"/>
      <c r="O155" s="222"/>
      <c r="P155" s="222"/>
      <c r="Q155" s="222"/>
      <c r="R155" s="222"/>
      <c r="S155" s="222"/>
      <c r="T155" s="223"/>
      <c r="AT155" s="224" t="s">
        <v>225</v>
      </c>
      <c r="AU155" s="224" t="s">
        <v>89</v>
      </c>
      <c r="AV155" s="13" t="s">
        <v>89</v>
      </c>
      <c r="AW155" s="13" t="s">
        <v>34</v>
      </c>
      <c r="AX155" s="13" t="s">
        <v>80</v>
      </c>
      <c r="AY155" s="224" t="s">
        <v>144</v>
      </c>
    </row>
    <row r="156" spans="2:51" s="14" customFormat="1" ht="10.2">
      <c r="B156" s="225"/>
      <c r="C156" s="226"/>
      <c r="D156" s="198" t="s">
        <v>225</v>
      </c>
      <c r="E156" s="227" t="s">
        <v>1</v>
      </c>
      <c r="F156" s="228" t="s">
        <v>227</v>
      </c>
      <c r="G156" s="226"/>
      <c r="H156" s="229">
        <v>2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AT156" s="235" t="s">
        <v>225</v>
      </c>
      <c r="AU156" s="235" t="s">
        <v>89</v>
      </c>
      <c r="AV156" s="14" t="s">
        <v>143</v>
      </c>
      <c r="AW156" s="14" t="s">
        <v>34</v>
      </c>
      <c r="AX156" s="14" t="s">
        <v>87</v>
      </c>
      <c r="AY156" s="235" t="s">
        <v>144</v>
      </c>
    </row>
    <row r="157" spans="1:65" s="2" customFormat="1" ht="24.15" customHeight="1">
      <c r="A157" s="35"/>
      <c r="B157" s="36"/>
      <c r="C157" s="246" t="s">
        <v>193</v>
      </c>
      <c r="D157" s="246" t="s">
        <v>337</v>
      </c>
      <c r="E157" s="247" t="s">
        <v>653</v>
      </c>
      <c r="F157" s="248" t="s">
        <v>654</v>
      </c>
      <c r="G157" s="249" t="s">
        <v>333</v>
      </c>
      <c r="H157" s="250">
        <v>2</v>
      </c>
      <c r="I157" s="251"/>
      <c r="J157" s="252">
        <f>ROUND(I157*H157,2)</f>
        <v>0</v>
      </c>
      <c r="K157" s="248" t="s">
        <v>149</v>
      </c>
      <c r="L157" s="253"/>
      <c r="M157" s="254" t="s">
        <v>1</v>
      </c>
      <c r="N157" s="255" t="s">
        <v>45</v>
      </c>
      <c r="O157" s="72"/>
      <c r="P157" s="194">
        <f>O157*H157</f>
        <v>0</v>
      </c>
      <c r="Q157" s="194">
        <v>0.027</v>
      </c>
      <c r="R157" s="194">
        <f>Q157*H157</f>
        <v>0.054</v>
      </c>
      <c r="S157" s="194">
        <v>0</v>
      </c>
      <c r="T157" s="19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6" t="s">
        <v>183</v>
      </c>
      <c r="AT157" s="196" t="s">
        <v>337</v>
      </c>
      <c r="AU157" s="196" t="s">
        <v>89</v>
      </c>
      <c r="AY157" s="18" t="s">
        <v>144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18" t="s">
        <v>87</v>
      </c>
      <c r="BK157" s="197">
        <f>ROUND(I157*H157,2)</f>
        <v>0</v>
      </c>
      <c r="BL157" s="18" t="s">
        <v>143</v>
      </c>
      <c r="BM157" s="196" t="s">
        <v>655</v>
      </c>
    </row>
    <row r="158" spans="2:51" s="13" customFormat="1" ht="10.2">
      <c r="B158" s="214"/>
      <c r="C158" s="215"/>
      <c r="D158" s="198" t="s">
        <v>225</v>
      </c>
      <c r="E158" s="216" t="s">
        <v>1</v>
      </c>
      <c r="F158" s="217" t="s">
        <v>893</v>
      </c>
      <c r="G158" s="215"/>
      <c r="H158" s="218">
        <v>2</v>
      </c>
      <c r="I158" s="219"/>
      <c r="J158" s="215"/>
      <c r="K158" s="215"/>
      <c r="L158" s="220"/>
      <c r="M158" s="221"/>
      <c r="N158" s="222"/>
      <c r="O158" s="222"/>
      <c r="P158" s="222"/>
      <c r="Q158" s="222"/>
      <c r="R158" s="222"/>
      <c r="S158" s="222"/>
      <c r="T158" s="223"/>
      <c r="AT158" s="224" t="s">
        <v>225</v>
      </c>
      <c r="AU158" s="224" t="s">
        <v>89</v>
      </c>
      <c r="AV158" s="13" t="s">
        <v>89</v>
      </c>
      <c r="AW158" s="13" t="s">
        <v>34</v>
      </c>
      <c r="AX158" s="13" t="s">
        <v>80</v>
      </c>
      <c r="AY158" s="224" t="s">
        <v>144</v>
      </c>
    </row>
    <row r="159" spans="2:51" s="14" customFormat="1" ht="10.2">
      <c r="B159" s="225"/>
      <c r="C159" s="226"/>
      <c r="D159" s="198" t="s">
        <v>225</v>
      </c>
      <c r="E159" s="227" t="s">
        <v>1</v>
      </c>
      <c r="F159" s="228" t="s">
        <v>227</v>
      </c>
      <c r="G159" s="226"/>
      <c r="H159" s="229">
        <v>2</v>
      </c>
      <c r="I159" s="230"/>
      <c r="J159" s="226"/>
      <c r="K159" s="226"/>
      <c r="L159" s="231"/>
      <c r="M159" s="232"/>
      <c r="N159" s="233"/>
      <c r="O159" s="233"/>
      <c r="P159" s="233"/>
      <c r="Q159" s="233"/>
      <c r="R159" s="233"/>
      <c r="S159" s="233"/>
      <c r="T159" s="234"/>
      <c r="AT159" s="235" t="s">
        <v>225</v>
      </c>
      <c r="AU159" s="235" t="s">
        <v>89</v>
      </c>
      <c r="AV159" s="14" t="s">
        <v>143</v>
      </c>
      <c r="AW159" s="14" t="s">
        <v>34</v>
      </c>
      <c r="AX159" s="14" t="s">
        <v>87</v>
      </c>
      <c r="AY159" s="235" t="s">
        <v>144</v>
      </c>
    </row>
    <row r="160" spans="1:65" s="2" customFormat="1" ht="24.15" customHeight="1">
      <c r="A160" s="35"/>
      <c r="B160" s="36"/>
      <c r="C160" s="185" t="s">
        <v>198</v>
      </c>
      <c r="D160" s="185" t="s">
        <v>145</v>
      </c>
      <c r="E160" s="186" t="s">
        <v>656</v>
      </c>
      <c r="F160" s="187" t="s">
        <v>657</v>
      </c>
      <c r="G160" s="188" t="s">
        <v>333</v>
      </c>
      <c r="H160" s="189">
        <v>2</v>
      </c>
      <c r="I160" s="190"/>
      <c r="J160" s="191">
        <f>ROUND(I160*H160,2)</f>
        <v>0</v>
      </c>
      <c r="K160" s="187" t="s">
        <v>149</v>
      </c>
      <c r="L160" s="40"/>
      <c r="M160" s="192" t="s">
        <v>1</v>
      </c>
      <c r="N160" s="193" t="s">
        <v>45</v>
      </c>
      <c r="O160" s="72"/>
      <c r="P160" s="194">
        <f>O160*H160</f>
        <v>0</v>
      </c>
      <c r="Q160" s="194">
        <v>0.21734</v>
      </c>
      <c r="R160" s="194">
        <f>Q160*H160</f>
        <v>0.43468</v>
      </c>
      <c r="S160" s="194">
        <v>0</v>
      </c>
      <c r="T160" s="19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6" t="s">
        <v>143</v>
      </c>
      <c r="AT160" s="196" t="s">
        <v>145</v>
      </c>
      <c r="AU160" s="196" t="s">
        <v>89</v>
      </c>
      <c r="AY160" s="18" t="s">
        <v>144</v>
      </c>
      <c r="BE160" s="197">
        <f>IF(N160="základní",J160,0)</f>
        <v>0</v>
      </c>
      <c r="BF160" s="197">
        <f>IF(N160="snížená",J160,0)</f>
        <v>0</v>
      </c>
      <c r="BG160" s="197">
        <f>IF(N160="zákl. přenesená",J160,0)</f>
        <v>0</v>
      </c>
      <c r="BH160" s="197">
        <f>IF(N160="sníž. přenesená",J160,0)</f>
        <v>0</v>
      </c>
      <c r="BI160" s="197">
        <f>IF(N160="nulová",J160,0)</f>
        <v>0</v>
      </c>
      <c r="BJ160" s="18" t="s">
        <v>87</v>
      </c>
      <c r="BK160" s="197">
        <f>ROUND(I160*H160,2)</f>
        <v>0</v>
      </c>
      <c r="BL160" s="18" t="s">
        <v>143</v>
      </c>
      <c r="BM160" s="196" t="s">
        <v>658</v>
      </c>
    </row>
    <row r="161" spans="2:51" s="13" customFormat="1" ht="10.2">
      <c r="B161" s="214"/>
      <c r="C161" s="215"/>
      <c r="D161" s="198" t="s">
        <v>225</v>
      </c>
      <c r="E161" s="216" t="s">
        <v>1</v>
      </c>
      <c r="F161" s="217" t="s">
        <v>893</v>
      </c>
      <c r="G161" s="215"/>
      <c r="H161" s="218">
        <v>2</v>
      </c>
      <c r="I161" s="219"/>
      <c r="J161" s="215"/>
      <c r="K161" s="215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225</v>
      </c>
      <c r="AU161" s="224" t="s">
        <v>89</v>
      </c>
      <c r="AV161" s="13" t="s">
        <v>89</v>
      </c>
      <c r="AW161" s="13" t="s">
        <v>34</v>
      </c>
      <c r="AX161" s="13" t="s">
        <v>80</v>
      </c>
      <c r="AY161" s="224" t="s">
        <v>144</v>
      </c>
    </row>
    <row r="162" spans="2:51" s="14" customFormat="1" ht="10.2">
      <c r="B162" s="225"/>
      <c r="C162" s="226"/>
      <c r="D162" s="198" t="s">
        <v>225</v>
      </c>
      <c r="E162" s="227" t="s">
        <v>1</v>
      </c>
      <c r="F162" s="228" t="s">
        <v>227</v>
      </c>
      <c r="G162" s="226"/>
      <c r="H162" s="229">
        <v>2</v>
      </c>
      <c r="I162" s="230"/>
      <c r="J162" s="226"/>
      <c r="K162" s="226"/>
      <c r="L162" s="231"/>
      <c r="M162" s="232"/>
      <c r="N162" s="233"/>
      <c r="O162" s="233"/>
      <c r="P162" s="233"/>
      <c r="Q162" s="233"/>
      <c r="R162" s="233"/>
      <c r="S162" s="233"/>
      <c r="T162" s="234"/>
      <c r="AT162" s="235" t="s">
        <v>225</v>
      </c>
      <c r="AU162" s="235" t="s">
        <v>89</v>
      </c>
      <c r="AV162" s="14" t="s">
        <v>143</v>
      </c>
      <c r="AW162" s="14" t="s">
        <v>34</v>
      </c>
      <c r="AX162" s="14" t="s">
        <v>87</v>
      </c>
      <c r="AY162" s="235" t="s">
        <v>144</v>
      </c>
    </row>
    <row r="163" spans="1:65" s="2" customFormat="1" ht="24.15" customHeight="1">
      <c r="A163" s="35"/>
      <c r="B163" s="36"/>
      <c r="C163" s="246" t="s">
        <v>205</v>
      </c>
      <c r="D163" s="246" t="s">
        <v>337</v>
      </c>
      <c r="E163" s="247" t="s">
        <v>659</v>
      </c>
      <c r="F163" s="248" t="s">
        <v>660</v>
      </c>
      <c r="G163" s="249" t="s">
        <v>333</v>
      </c>
      <c r="H163" s="250">
        <v>2</v>
      </c>
      <c r="I163" s="251"/>
      <c r="J163" s="252">
        <f>ROUND(I163*H163,2)</f>
        <v>0</v>
      </c>
      <c r="K163" s="248" t="s">
        <v>149</v>
      </c>
      <c r="L163" s="253"/>
      <c r="M163" s="254" t="s">
        <v>1</v>
      </c>
      <c r="N163" s="255" t="s">
        <v>45</v>
      </c>
      <c r="O163" s="72"/>
      <c r="P163" s="194">
        <f>O163*H163</f>
        <v>0</v>
      </c>
      <c r="Q163" s="194">
        <v>0.004</v>
      </c>
      <c r="R163" s="194">
        <f>Q163*H163</f>
        <v>0.008</v>
      </c>
      <c r="S163" s="194">
        <v>0</v>
      </c>
      <c r="T163" s="19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6" t="s">
        <v>183</v>
      </c>
      <c r="AT163" s="196" t="s">
        <v>337</v>
      </c>
      <c r="AU163" s="196" t="s">
        <v>89</v>
      </c>
      <c r="AY163" s="18" t="s">
        <v>144</v>
      </c>
      <c r="BE163" s="197">
        <f>IF(N163="základní",J163,0)</f>
        <v>0</v>
      </c>
      <c r="BF163" s="197">
        <f>IF(N163="snížená",J163,0)</f>
        <v>0</v>
      </c>
      <c r="BG163" s="197">
        <f>IF(N163="zákl. přenesená",J163,0)</f>
        <v>0</v>
      </c>
      <c r="BH163" s="197">
        <f>IF(N163="sníž. přenesená",J163,0)</f>
        <v>0</v>
      </c>
      <c r="BI163" s="197">
        <f>IF(N163="nulová",J163,0)</f>
        <v>0</v>
      </c>
      <c r="BJ163" s="18" t="s">
        <v>87</v>
      </c>
      <c r="BK163" s="197">
        <f>ROUND(I163*H163,2)</f>
        <v>0</v>
      </c>
      <c r="BL163" s="18" t="s">
        <v>143</v>
      </c>
      <c r="BM163" s="196" t="s">
        <v>661</v>
      </c>
    </row>
    <row r="164" spans="2:51" s="13" customFormat="1" ht="10.2">
      <c r="B164" s="214"/>
      <c r="C164" s="215"/>
      <c r="D164" s="198" t="s">
        <v>225</v>
      </c>
      <c r="E164" s="216" t="s">
        <v>1</v>
      </c>
      <c r="F164" s="217" t="s">
        <v>893</v>
      </c>
      <c r="G164" s="215"/>
      <c r="H164" s="218">
        <v>2</v>
      </c>
      <c r="I164" s="219"/>
      <c r="J164" s="215"/>
      <c r="K164" s="215"/>
      <c r="L164" s="220"/>
      <c r="M164" s="221"/>
      <c r="N164" s="222"/>
      <c r="O164" s="222"/>
      <c r="P164" s="222"/>
      <c r="Q164" s="222"/>
      <c r="R164" s="222"/>
      <c r="S164" s="222"/>
      <c r="T164" s="223"/>
      <c r="AT164" s="224" t="s">
        <v>225</v>
      </c>
      <c r="AU164" s="224" t="s">
        <v>89</v>
      </c>
      <c r="AV164" s="13" t="s">
        <v>89</v>
      </c>
      <c r="AW164" s="13" t="s">
        <v>34</v>
      </c>
      <c r="AX164" s="13" t="s">
        <v>80</v>
      </c>
      <c r="AY164" s="224" t="s">
        <v>144</v>
      </c>
    </row>
    <row r="165" spans="2:51" s="14" customFormat="1" ht="10.2">
      <c r="B165" s="225"/>
      <c r="C165" s="226"/>
      <c r="D165" s="198" t="s">
        <v>225</v>
      </c>
      <c r="E165" s="227" t="s">
        <v>1</v>
      </c>
      <c r="F165" s="228" t="s">
        <v>227</v>
      </c>
      <c r="G165" s="226"/>
      <c r="H165" s="229">
        <v>2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AT165" s="235" t="s">
        <v>225</v>
      </c>
      <c r="AU165" s="235" t="s">
        <v>89</v>
      </c>
      <c r="AV165" s="14" t="s">
        <v>143</v>
      </c>
      <c r="AW165" s="14" t="s">
        <v>34</v>
      </c>
      <c r="AX165" s="14" t="s">
        <v>87</v>
      </c>
      <c r="AY165" s="235" t="s">
        <v>144</v>
      </c>
    </row>
    <row r="166" spans="1:65" s="2" customFormat="1" ht="24.15" customHeight="1">
      <c r="A166" s="35"/>
      <c r="B166" s="36"/>
      <c r="C166" s="246" t="s">
        <v>280</v>
      </c>
      <c r="D166" s="246" t="s">
        <v>337</v>
      </c>
      <c r="E166" s="247" t="s">
        <v>662</v>
      </c>
      <c r="F166" s="248" t="s">
        <v>663</v>
      </c>
      <c r="G166" s="249" t="s">
        <v>333</v>
      </c>
      <c r="H166" s="250">
        <v>2</v>
      </c>
      <c r="I166" s="251"/>
      <c r="J166" s="252">
        <f>ROUND(I166*H166,2)</f>
        <v>0</v>
      </c>
      <c r="K166" s="248" t="s">
        <v>399</v>
      </c>
      <c r="L166" s="253"/>
      <c r="M166" s="254" t="s">
        <v>1</v>
      </c>
      <c r="N166" s="255" t="s">
        <v>45</v>
      </c>
      <c r="O166" s="72"/>
      <c r="P166" s="194">
        <f>O166*H166</f>
        <v>0</v>
      </c>
      <c r="Q166" s="194">
        <v>0.064</v>
      </c>
      <c r="R166" s="194">
        <f>Q166*H166</f>
        <v>0.128</v>
      </c>
      <c r="S166" s="194">
        <v>0</v>
      </c>
      <c r="T166" s="19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6" t="s">
        <v>183</v>
      </c>
      <c r="AT166" s="196" t="s">
        <v>337</v>
      </c>
      <c r="AU166" s="196" t="s">
        <v>89</v>
      </c>
      <c r="AY166" s="18" t="s">
        <v>144</v>
      </c>
      <c r="BE166" s="197">
        <f>IF(N166="základní",J166,0)</f>
        <v>0</v>
      </c>
      <c r="BF166" s="197">
        <f>IF(N166="snížená",J166,0)</f>
        <v>0</v>
      </c>
      <c r="BG166" s="197">
        <f>IF(N166="zákl. přenesená",J166,0)</f>
        <v>0</v>
      </c>
      <c r="BH166" s="197">
        <f>IF(N166="sníž. přenesená",J166,0)</f>
        <v>0</v>
      </c>
      <c r="BI166" s="197">
        <f>IF(N166="nulová",J166,0)</f>
        <v>0</v>
      </c>
      <c r="BJ166" s="18" t="s">
        <v>87</v>
      </c>
      <c r="BK166" s="197">
        <f>ROUND(I166*H166,2)</f>
        <v>0</v>
      </c>
      <c r="BL166" s="18" t="s">
        <v>143</v>
      </c>
      <c r="BM166" s="196" t="s">
        <v>664</v>
      </c>
    </row>
    <row r="167" spans="2:51" s="13" customFormat="1" ht="10.2">
      <c r="B167" s="214"/>
      <c r="C167" s="215"/>
      <c r="D167" s="198" t="s">
        <v>225</v>
      </c>
      <c r="E167" s="216" t="s">
        <v>1</v>
      </c>
      <c r="F167" s="217" t="s">
        <v>893</v>
      </c>
      <c r="G167" s="215"/>
      <c r="H167" s="218">
        <v>2</v>
      </c>
      <c r="I167" s="219"/>
      <c r="J167" s="215"/>
      <c r="K167" s="215"/>
      <c r="L167" s="220"/>
      <c r="M167" s="221"/>
      <c r="N167" s="222"/>
      <c r="O167" s="222"/>
      <c r="P167" s="222"/>
      <c r="Q167" s="222"/>
      <c r="R167" s="222"/>
      <c r="S167" s="222"/>
      <c r="T167" s="223"/>
      <c r="AT167" s="224" t="s">
        <v>225</v>
      </c>
      <c r="AU167" s="224" t="s">
        <v>89</v>
      </c>
      <c r="AV167" s="13" t="s">
        <v>89</v>
      </c>
      <c r="AW167" s="13" t="s">
        <v>34</v>
      </c>
      <c r="AX167" s="13" t="s">
        <v>80</v>
      </c>
      <c r="AY167" s="224" t="s">
        <v>144</v>
      </c>
    </row>
    <row r="168" spans="2:51" s="14" customFormat="1" ht="10.2">
      <c r="B168" s="225"/>
      <c r="C168" s="226"/>
      <c r="D168" s="198" t="s">
        <v>225</v>
      </c>
      <c r="E168" s="227" t="s">
        <v>1</v>
      </c>
      <c r="F168" s="228" t="s">
        <v>227</v>
      </c>
      <c r="G168" s="226"/>
      <c r="H168" s="229">
        <v>2</v>
      </c>
      <c r="I168" s="230"/>
      <c r="J168" s="226"/>
      <c r="K168" s="226"/>
      <c r="L168" s="231"/>
      <c r="M168" s="232"/>
      <c r="N168" s="233"/>
      <c r="O168" s="233"/>
      <c r="P168" s="233"/>
      <c r="Q168" s="233"/>
      <c r="R168" s="233"/>
      <c r="S168" s="233"/>
      <c r="T168" s="234"/>
      <c r="AT168" s="235" t="s">
        <v>225</v>
      </c>
      <c r="AU168" s="235" t="s">
        <v>89</v>
      </c>
      <c r="AV168" s="14" t="s">
        <v>143</v>
      </c>
      <c r="AW168" s="14" t="s">
        <v>34</v>
      </c>
      <c r="AX168" s="14" t="s">
        <v>87</v>
      </c>
      <c r="AY168" s="235" t="s">
        <v>144</v>
      </c>
    </row>
    <row r="169" spans="1:65" s="2" customFormat="1" ht="16.5" customHeight="1">
      <c r="A169" s="35"/>
      <c r="B169" s="36"/>
      <c r="C169" s="185" t="s">
        <v>8</v>
      </c>
      <c r="D169" s="185" t="s">
        <v>145</v>
      </c>
      <c r="E169" s="186" t="s">
        <v>668</v>
      </c>
      <c r="F169" s="187" t="s">
        <v>669</v>
      </c>
      <c r="G169" s="188" t="s">
        <v>333</v>
      </c>
      <c r="H169" s="189">
        <v>2</v>
      </c>
      <c r="I169" s="190"/>
      <c r="J169" s="191">
        <f>ROUND(I169*H169,2)</f>
        <v>0</v>
      </c>
      <c r="K169" s="187" t="s">
        <v>399</v>
      </c>
      <c r="L169" s="40"/>
      <c r="M169" s="192" t="s">
        <v>1</v>
      </c>
      <c r="N169" s="193" t="s">
        <v>45</v>
      </c>
      <c r="O169" s="72"/>
      <c r="P169" s="194">
        <f>O169*H169</f>
        <v>0</v>
      </c>
      <c r="Q169" s="194">
        <v>0</v>
      </c>
      <c r="R169" s="194">
        <f>Q169*H169</f>
        <v>0</v>
      </c>
      <c r="S169" s="194">
        <v>0</v>
      </c>
      <c r="T169" s="19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6" t="s">
        <v>143</v>
      </c>
      <c r="AT169" s="196" t="s">
        <v>145</v>
      </c>
      <c r="AU169" s="196" t="s">
        <v>89</v>
      </c>
      <c r="AY169" s="18" t="s">
        <v>144</v>
      </c>
      <c r="BE169" s="197">
        <f>IF(N169="základní",J169,0)</f>
        <v>0</v>
      </c>
      <c r="BF169" s="197">
        <f>IF(N169="snížená",J169,0)</f>
        <v>0</v>
      </c>
      <c r="BG169" s="197">
        <f>IF(N169="zákl. přenesená",J169,0)</f>
        <v>0</v>
      </c>
      <c r="BH169" s="197">
        <f>IF(N169="sníž. přenesená",J169,0)</f>
        <v>0</v>
      </c>
      <c r="BI169" s="197">
        <f>IF(N169="nulová",J169,0)</f>
        <v>0</v>
      </c>
      <c r="BJ169" s="18" t="s">
        <v>87</v>
      </c>
      <c r="BK169" s="197">
        <f>ROUND(I169*H169,2)</f>
        <v>0</v>
      </c>
      <c r="BL169" s="18" t="s">
        <v>143</v>
      </c>
      <c r="BM169" s="196" t="s">
        <v>670</v>
      </c>
    </row>
    <row r="170" spans="2:51" s="15" customFormat="1" ht="20.4">
      <c r="B170" s="236"/>
      <c r="C170" s="237"/>
      <c r="D170" s="198" t="s">
        <v>225</v>
      </c>
      <c r="E170" s="238" t="s">
        <v>1</v>
      </c>
      <c r="F170" s="239" t="s">
        <v>671</v>
      </c>
      <c r="G170" s="237"/>
      <c r="H170" s="238" t="s">
        <v>1</v>
      </c>
      <c r="I170" s="240"/>
      <c r="J170" s="237"/>
      <c r="K170" s="237"/>
      <c r="L170" s="241"/>
      <c r="M170" s="242"/>
      <c r="N170" s="243"/>
      <c r="O170" s="243"/>
      <c r="P170" s="243"/>
      <c r="Q170" s="243"/>
      <c r="R170" s="243"/>
      <c r="S170" s="243"/>
      <c r="T170" s="244"/>
      <c r="AT170" s="245" t="s">
        <v>225</v>
      </c>
      <c r="AU170" s="245" t="s">
        <v>89</v>
      </c>
      <c r="AV170" s="15" t="s">
        <v>87</v>
      </c>
      <c r="AW170" s="15" t="s">
        <v>34</v>
      </c>
      <c r="AX170" s="15" t="s">
        <v>80</v>
      </c>
      <c r="AY170" s="245" t="s">
        <v>144</v>
      </c>
    </row>
    <row r="171" spans="2:51" s="13" customFormat="1" ht="10.2">
      <c r="B171" s="214"/>
      <c r="C171" s="215"/>
      <c r="D171" s="198" t="s">
        <v>225</v>
      </c>
      <c r="E171" s="216" t="s">
        <v>1</v>
      </c>
      <c r="F171" s="217" t="s">
        <v>894</v>
      </c>
      <c r="G171" s="215"/>
      <c r="H171" s="218">
        <v>2</v>
      </c>
      <c r="I171" s="219"/>
      <c r="J171" s="215"/>
      <c r="K171" s="215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225</v>
      </c>
      <c r="AU171" s="224" t="s">
        <v>89</v>
      </c>
      <c r="AV171" s="13" t="s">
        <v>89</v>
      </c>
      <c r="AW171" s="13" t="s">
        <v>34</v>
      </c>
      <c r="AX171" s="13" t="s">
        <v>80</v>
      </c>
      <c r="AY171" s="224" t="s">
        <v>144</v>
      </c>
    </row>
    <row r="172" spans="2:51" s="14" customFormat="1" ht="10.2">
      <c r="B172" s="225"/>
      <c r="C172" s="226"/>
      <c r="D172" s="198" t="s">
        <v>225</v>
      </c>
      <c r="E172" s="227" t="s">
        <v>1</v>
      </c>
      <c r="F172" s="228" t="s">
        <v>227</v>
      </c>
      <c r="G172" s="226"/>
      <c r="H172" s="229">
        <v>2</v>
      </c>
      <c r="I172" s="230"/>
      <c r="J172" s="226"/>
      <c r="K172" s="226"/>
      <c r="L172" s="231"/>
      <c r="M172" s="232"/>
      <c r="N172" s="233"/>
      <c r="O172" s="233"/>
      <c r="P172" s="233"/>
      <c r="Q172" s="233"/>
      <c r="R172" s="233"/>
      <c r="S172" s="233"/>
      <c r="T172" s="234"/>
      <c r="AT172" s="235" t="s">
        <v>225</v>
      </c>
      <c r="AU172" s="235" t="s">
        <v>89</v>
      </c>
      <c r="AV172" s="14" t="s">
        <v>143</v>
      </c>
      <c r="AW172" s="14" t="s">
        <v>34</v>
      </c>
      <c r="AX172" s="14" t="s">
        <v>87</v>
      </c>
      <c r="AY172" s="235" t="s">
        <v>144</v>
      </c>
    </row>
    <row r="173" spans="2:63" s="11" customFormat="1" ht="22.8" customHeight="1">
      <c r="B173" s="171"/>
      <c r="C173" s="172"/>
      <c r="D173" s="173" t="s">
        <v>79</v>
      </c>
      <c r="E173" s="212" t="s">
        <v>188</v>
      </c>
      <c r="F173" s="212" t="s">
        <v>417</v>
      </c>
      <c r="G173" s="172"/>
      <c r="H173" s="172"/>
      <c r="I173" s="175"/>
      <c r="J173" s="213">
        <f>BK173</f>
        <v>0</v>
      </c>
      <c r="K173" s="172"/>
      <c r="L173" s="177"/>
      <c r="M173" s="178"/>
      <c r="N173" s="179"/>
      <c r="O173" s="179"/>
      <c r="P173" s="180">
        <f>P174</f>
        <v>0</v>
      </c>
      <c r="Q173" s="179"/>
      <c r="R173" s="180">
        <f>R174</f>
        <v>0</v>
      </c>
      <c r="S173" s="179"/>
      <c r="T173" s="181">
        <f>T174</f>
        <v>0</v>
      </c>
      <c r="AR173" s="182" t="s">
        <v>87</v>
      </c>
      <c r="AT173" s="183" t="s">
        <v>79</v>
      </c>
      <c r="AU173" s="183" t="s">
        <v>87</v>
      </c>
      <c r="AY173" s="182" t="s">
        <v>144</v>
      </c>
      <c r="BK173" s="184">
        <f>BK174</f>
        <v>0</v>
      </c>
    </row>
    <row r="174" spans="1:65" s="2" customFormat="1" ht="21.75" customHeight="1">
      <c r="A174" s="35"/>
      <c r="B174" s="36"/>
      <c r="C174" s="185" t="s">
        <v>295</v>
      </c>
      <c r="D174" s="185" t="s">
        <v>145</v>
      </c>
      <c r="E174" s="186" t="s">
        <v>673</v>
      </c>
      <c r="F174" s="187" t="s">
        <v>674</v>
      </c>
      <c r="G174" s="188" t="s">
        <v>148</v>
      </c>
      <c r="H174" s="189">
        <v>1</v>
      </c>
      <c r="I174" s="190"/>
      <c r="J174" s="191">
        <f>ROUND(I174*H174,2)</f>
        <v>0</v>
      </c>
      <c r="K174" s="187" t="s">
        <v>399</v>
      </c>
      <c r="L174" s="40"/>
      <c r="M174" s="192" t="s">
        <v>1</v>
      </c>
      <c r="N174" s="193" t="s">
        <v>45</v>
      </c>
      <c r="O174" s="72"/>
      <c r="P174" s="194">
        <f>O174*H174</f>
        <v>0</v>
      </c>
      <c r="Q174" s="194">
        <v>0</v>
      </c>
      <c r="R174" s="194">
        <f>Q174*H174</f>
        <v>0</v>
      </c>
      <c r="S174" s="194">
        <v>0</v>
      </c>
      <c r="T174" s="19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6" t="s">
        <v>143</v>
      </c>
      <c r="AT174" s="196" t="s">
        <v>145</v>
      </c>
      <c r="AU174" s="196" t="s">
        <v>89</v>
      </c>
      <c r="AY174" s="18" t="s">
        <v>144</v>
      </c>
      <c r="BE174" s="197">
        <f>IF(N174="základní",J174,0)</f>
        <v>0</v>
      </c>
      <c r="BF174" s="197">
        <f>IF(N174="snížená",J174,0)</f>
        <v>0</v>
      </c>
      <c r="BG174" s="197">
        <f>IF(N174="zákl. přenesená",J174,0)</f>
        <v>0</v>
      </c>
      <c r="BH174" s="197">
        <f>IF(N174="sníž. přenesená",J174,0)</f>
        <v>0</v>
      </c>
      <c r="BI174" s="197">
        <f>IF(N174="nulová",J174,0)</f>
        <v>0</v>
      </c>
      <c r="BJ174" s="18" t="s">
        <v>87</v>
      </c>
      <c r="BK174" s="197">
        <f>ROUND(I174*H174,2)</f>
        <v>0</v>
      </c>
      <c r="BL174" s="18" t="s">
        <v>143</v>
      </c>
      <c r="BM174" s="196" t="s">
        <v>675</v>
      </c>
    </row>
    <row r="175" spans="2:63" s="11" customFormat="1" ht="22.8" customHeight="1">
      <c r="B175" s="171"/>
      <c r="C175" s="172"/>
      <c r="D175" s="173" t="s">
        <v>79</v>
      </c>
      <c r="E175" s="212" t="s">
        <v>479</v>
      </c>
      <c r="F175" s="212" t="s">
        <v>480</v>
      </c>
      <c r="G175" s="172"/>
      <c r="H175" s="172"/>
      <c r="I175" s="175"/>
      <c r="J175" s="213">
        <f>BK175</f>
        <v>0</v>
      </c>
      <c r="K175" s="172"/>
      <c r="L175" s="177"/>
      <c r="M175" s="178"/>
      <c r="N175" s="179"/>
      <c r="O175" s="179"/>
      <c r="P175" s="180">
        <f>SUM(P176:P185)</f>
        <v>0</v>
      </c>
      <c r="Q175" s="179"/>
      <c r="R175" s="180">
        <f>SUM(R176:R185)</f>
        <v>0</v>
      </c>
      <c r="S175" s="179"/>
      <c r="T175" s="181">
        <f>SUM(T176:T185)</f>
        <v>0</v>
      </c>
      <c r="AR175" s="182" t="s">
        <v>87</v>
      </c>
      <c r="AT175" s="183" t="s">
        <v>79</v>
      </c>
      <c r="AU175" s="183" t="s">
        <v>87</v>
      </c>
      <c r="AY175" s="182" t="s">
        <v>144</v>
      </c>
      <c r="BK175" s="184">
        <f>SUM(BK176:BK185)</f>
        <v>0</v>
      </c>
    </row>
    <row r="176" spans="1:65" s="2" customFormat="1" ht="21.75" customHeight="1">
      <c r="A176" s="35"/>
      <c r="B176" s="36"/>
      <c r="C176" s="185" t="s">
        <v>301</v>
      </c>
      <c r="D176" s="185" t="s">
        <v>145</v>
      </c>
      <c r="E176" s="186" t="s">
        <v>494</v>
      </c>
      <c r="F176" s="187" t="s">
        <v>495</v>
      </c>
      <c r="G176" s="188" t="s">
        <v>298</v>
      </c>
      <c r="H176" s="189">
        <v>0.7</v>
      </c>
      <c r="I176" s="190"/>
      <c r="J176" s="191">
        <f>ROUND(I176*H176,2)</f>
        <v>0</v>
      </c>
      <c r="K176" s="187" t="s">
        <v>149</v>
      </c>
      <c r="L176" s="40"/>
      <c r="M176" s="192" t="s">
        <v>1</v>
      </c>
      <c r="N176" s="193" t="s">
        <v>45</v>
      </c>
      <c r="O176" s="72"/>
      <c r="P176" s="194">
        <f>O176*H176</f>
        <v>0</v>
      </c>
      <c r="Q176" s="194">
        <v>0</v>
      </c>
      <c r="R176" s="194">
        <f>Q176*H176</f>
        <v>0</v>
      </c>
      <c r="S176" s="194">
        <v>0</v>
      </c>
      <c r="T176" s="19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6" t="s">
        <v>143</v>
      </c>
      <c r="AT176" s="196" t="s">
        <v>145</v>
      </c>
      <c r="AU176" s="196" t="s">
        <v>89</v>
      </c>
      <c r="AY176" s="18" t="s">
        <v>144</v>
      </c>
      <c r="BE176" s="197">
        <f>IF(N176="základní",J176,0)</f>
        <v>0</v>
      </c>
      <c r="BF176" s="197">
        <f>IF(N176="snížená",J176,0)</f>
        <v>0</v>
      </c>
      <c r="BG176" s="197">
        <f>IF(N176="zákl. přenesená",J176,0)</f>
        <v>0</v>
      </c>
      <c r="BH176" s="197">
        <f>IF(N176="sníž. přenesená",J176,0)</f>
        <v>0</v>
      </c>
      <c r="BI176" s="197">
        <f>IF(N176="nulová",J176,0)</f>
        <v>0</v>
      </c>
      <c r="BJ176" s="18" t="s">
        <v>87</v>
      </c>
      <c r="BK176" s="197">
        <f>ROUND(I176*H176,2)</f>
        <v>0</v>
      </c>
      <c r="BL176" s="18" t="s">
        <v>143</v>
      </c>
      <c r="BM176" s="196" t="s">
        <v>676</v>
      </c>
    </row>
    <row r="177" spans="2:51" s="13" customFormat="1" ht="10.2">
      <c r="B177" s="214"/>
      <c r="C177" s="215"/>
      <c r="D177" s="198" t="s">
        <v>225</v>
      </c>
      <c r="E177" s="216" t="s">
        <v>1</v>
      </c>
      <c r="F177" s="217" t="s">
        <v>892</v>
      </c>
      <c r="G177" s="215"/>
      <c r="H177" s="218">
        <v>0.7</v>
      </c>
      <c r="I177" s="219"/>
      <c r="J177" s="215"/>
      <c r="K177" s="215"/>
      <c r="L177" s="220"/>
      <c r="M177" s="221"/>
      <c r="N177" s="222"/>
      <c r="O177" s="222"/>
      <c r="P177" s="222"/>
      <c r="Q177" s="222"/>
      <c r="R177" s="222"/>
      <c r="S177" s="222"/>
      <c r="T177" s="223"/>
      <c r="AT177" s="224" t="s">
        <v>225</v>
      </c>
      <c r="AU177" s="224" t="s">
        <v>89</v>
      </c>
      <c r="AV177" s="13" t="s">
        <v>89</v>
      </c>
      <c r="AW177" s="13" t="s">
        <v>34</v>
      </c>
      <c r="AX177" s="13" t="s">
        <v>80</v>
      </c>
      <c r="AY177" s="224" t="s">
        <v>144</v>
      </c>
    </row>
    <row r="178" spans="2:51" s="14" customFormat="1" ht="10.2">
      <c r="B178" s="225"/>
      <c r="C178" s="226"/>
      <c r="D178" s="198" t="s">
        <v>225</v>
      </c>
      <c r="E178" s="227" t="s">
        <v>1</v>
      </c>
      <c r="F178" s="228" t="s">
        <v>227</v>
      </c>
      <c r="G178" s="226"/>
      <c r="H178" s="229">
        <v>0.7</v>
      </c>
      <c r="I178" s="230"/>
      <c r="J178" s="226"/>
      <c r="K178" s="226"/>
      <c r="L178" s="231"/>
      <c r="M178" s="232"/>
      <c r="N178" s="233"/>
      <c r="O178" s="233"/>
      <c r="P178" s="233"/>
      <c r="Q178" s="233"/>
      <c r="R178" s="233"/>
      <c r="S178" s="233"/>
      <c r="T178" s="234"/>
      <c r="AT178" s="235" t="s">
        <v>225</v>
      </c>
      <c r="AU178" s="235" t="s">
        <v>89</v>
      </c>
      <c r="AV178" s="14" t="s">
        <v>143</v>
      </c>
      <c r="AW178" s="14" t="s">
        <v>34</v>
      </c>
      <c r="AX178" s="14" t="s">
        <v>87</v>
      </c>
      <c r="AY178" s="235" t="s">
        <v>144</v>
      </c>
    </row>
    <row r="179" spans="1:65" s="2" customFormat="1" ht="24.15" customHeight="1">
      <c r="A179" s="35"/>
      <c r="B179" s="36"/>
      <c r="C179" s="185" t="s">
        <v>306</v>
      </c>
      <c r="D179" s="185" t="s">
        <v>145</v>
      </c>
      <c r="E179" s="186" t="s">
        <v>504</v>
      </c>
      <c r="F179" s="187" t="s">
        <v>505</v>
      </c>
      <c r="G179" s="188" t="s">
        <v>298</v>
      </c>
      <c r="H179" s="189">
        <v>9.8</v>
      </c>
      <c r="I179" s="190"/>
      <c r="J179" s="191">
        <f>ROUND(I179*H179,2)</f>
        <v>0</v>
      </c>
      <c r="K179" s="187" t="s">
        <v>149</v>
      </c>
      <c r="L179" s="40"/>
      <c r="M179" s="192" t="s">
        <v>1</v>
      </c>
      <c r="N179" s="193" t="s">
        <v>45</v>
      </c>
      <c r="O179" s="72"/>
      <c r="P179" s="194">
        <f>O179*H179</f>
        <v>0</v>
      </c>
      <c r="Q179" s="194">
        <v>0</v>
      </c>
      <c r="R179" s="194">
        <f>Q179*H179</f>
        <v>0</v>
      </c>
      <c r="S179" s="194">
        <v>0</v>
      </c>
      <c r="T179" s="195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6" t="s">
        <v>143</v>
      </c>
      <c r="AT179" s="196" t="s">
        <v>145</v>
      </c>
      <c r="AU179" s="196" t="s">
        <v>89</v>
      </c>
      <c r="AY179" s="18" t="s">
        <v>144</v>
      </c>
      <c r="BE179" s="197">
        <f>IF(N179="základní",J179,0)</f>
        <v>0</v>
      </c>
      <c r="BF179" s="197">
        <f>IF(N179="snížená",J179,0)</f>
        <v>0</v>
      </c>
      <c r="BG179" s="197">
        <f>IF(N179="zákl. přenesená",J179,0)</f>
        <v>0</v>
      </c>
      <c r="BH179" s="197">
        <f>IF(N179="sníž. přenesená",J179,0)</f>
        <v>0</v>
      </c>
      <c r="BI179" s="197">
        <f>IF(N179="nulová",J179,0)</f>
        <v>0</v>
      </c>
      <c r="BJ179" s="18" t="s">
        <v>87</v>
      </c>
      <c r="BK179" s="197">
        <f>ROUND(I179*H179,2)</f>
        <v>0</v>
      </c>
      <c r="BL179" s="18" t="s">
        <v>143</v>
      </c>
      <c r="BM179" s="196" t="s">
        <v>677</v>
      </c>
    </row>
    <row r="180" spans="2:51" s="15" customFormat="1" ht="10.2">
      <c r="B180" s="236"/>
      <c r="C180" s="237"/>
      <c r="D180" s="198" t="s">
        <v>225</v>
      </c>
      <c r="E180" s="238" t="s">
        <v>1</v>
      </c>
      <c r="F180" s="239" t="s">
        <v>289</v>
      </c>
      <c r="G180" s="237"/>
      <c r="H180" s="238" t="s">
        <v>1</v>
      </c>
      <c r="I180" s="240"/>
      <c r="J180" s="237"/>
      <c r="K180" s="237"/>
      <c r="L180" s="241"/>
      <c r="M180" s="242"/>
      <c r="N180" s="243"/>
      <c r="O180" s="243"/>
      <c r="P180" s="243"/>
      <c r="Q180" s="243"/>
      <c r="R180" s="243"/>
      <c r="S180" s="243"/>
      <c r="T180" s="244"/>
      <c r="AT180" s="245" t="s">
        <v>225</v>
      </c>
      <c r="AU180" s="245" t="s">
        <v>89</v>
      </c>
      <c r="AV180" s="15" t="s">
        <v>87</v>
      </c>
      <c r="AW180" s="15" t="s">
        <v>34</v>
      </c>
      <c r="AX180" s="15" t="s">
        <v>80</v>
      </c>
      <c r="AY180" s="245" t="s">
        <v>144</v>
      </c>
    </row>
    <row r="181" spans="2:51" s="13" customFormat="1" ht="10.2">
      <c r="B181" s="214"/>
      <c r="C181" s="215"/>
      <c r="D181" s="198" t="s">
        <v>225</v>
      </c>
      <c r="E181" s="216" t="s">
        <v>1</v>
      </c>
      <c r="F181" s="217" t="s">
        <v>895</v>
      </c>
      <c r="G181" s="215"/>
      <c r="H181" s="218">
        <v>9.8</v>
      </c>
      <c r="I181" s="219"/>
      <c r="J181" s="215"/>
      <c r="K181" s="215"/>
      <c r="L181" s="220"/>
      <c r="M181" s="221"/>
      <c r="N181" s="222"/>
      <c r="O181" s="222"/>
      <c r="P181" s="222"/>
      <c r="Q181" s="222"/>
      <c r="R181" s="222"/>
      <c r="S181" s="222"/>
      <c r="T181" s="223"/>
      <c r="AT181" s="224" t="s">
        <v>225</v>
      </c>
      <c r="AU181" s="224" t="s">
        <v>89</v>
      </c>
      <c r="AV181" s="13" t="s">
        <v>89</v>
      </c>
      <c r="AW181" s="13" t="s">
        <v>34</v>
      </c>
      <c r="AX181" s="13" t="s">
        <v>80</v>
      </c>
      <c r="AY181" s="224" t="s">
        <v>144</v>
      </c>
    </row>
    <row r="182" spans="2:51" s="14" customFormat="1" ht="10.2">
      <c r="B182" s="225"/>
      <c r="C182" s="226"/>
      <c r="D182" s="198" t="s">
        <v>225</v>
      </c>
      <c r="E182" s="227" t="s">
        <v>1</v>
      </c>
      <c r="F182" s="228" t="s">
        <v>227</v>
      </c>
      <c r="G182" s="226"/>
      <c r="H182" s="229">
        <v>9.8</v>
      </c>
      <c r="I182" s="230"/>
      <c r="J182" s="226"/>
      <c r="K182" s="226"/>
      <c r="L182" s="231"/>
      <c r="M182" s="232"/>
      <c r="N182" s="233"/>
      <c r="O182" s="233"/>
      <c r="P182" s="233"/>
      <c r="Q182" s="233"/>
      <c r="R182" s="233"/>
      <c r="S182" s="233"/>
      <c r="T182" s="234"/>
      <c r="AT182" s="235" t="s">
        <v>225</v>
      </c>
      <c r="AU182" s="235" t="s">
        <v>89</v>
      </c>
      <c r="AV182" s="14" t="s">
        <v>143</v>
      </c>
      <c r="AW182" s="14" t="s">
        <v>34</v>
      </c>
      <c r="AX182" s="14" t="s">
        <v>87</v>
      </c>
      <c r="AY182" s="235" t="s">
        <v>144</v>
      </c>
    </row>
    <row r="183" spans="1:65" s="2" customFormat="1" ht="37.8" customHeight="1">
      <c r="A183" s="35"/>
      <c r="B183" s="36"/>
      <c r="C183" s="185" t="s">
        <v>312</v>
      </c>
      <c r="D183" s="185" t="s">
        <v>145</v>
      </c>
      <c r="E183" s="186" t="s">
        <v>526</v>
      </c>
      <c r="F183" s="187" t="s">
        <v>527</v>
      </c>
      <c r="G183" s="188" t="s">
        <v>298</v>
      </c>
      <c r="H183" s="189">
        <v>0.7</v>
      </c>
      <c r="I183" s="190"/>
      <c r="J183" s="191">
        <f>ROUND(I183*H183,2)</f>
        <v>0</v>
      </c>
      <c r="K183" s="187" t="s">
        <v>149</v>
      </c>
      <c r="L183" s="40"/>
      <c r="M183" s="192" t="s">
        <v>1</v>
      </c>
      <c r="N183" s="193" t="s">
        <v>45</v>
      </c>
      <c r="O183" s="72"/>
      <c r="P183" s="194">
        <f>O183*H183</f>
        <v>0</v>
      </c>
      <c r="Q183" s="194">
        <v>0</v>
      </c>
      <c r="R183" s="194">
        <f>Q183*H183</f>
        <v>0</v>
      </c>
      <c r="S183" s="194">
        <v>0</v>
      </c>
      <c r="T183" s="195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6" t="s">
        <v>143</v>
      </c>
      <c r="AT183" s="196" t="s">
        <v>145</v>
      </c>
      <c r="AU183" s="196" t="s">
        <v>89</v>
      </c>
      <c r="AY183" s="18" t="s">
        <v>144</v>
      </c>
      <c r="BE183" s="197">
        <f>IF(N183="základní",J183,0)</f>
        <v>0</v>
      </c>
      <c r="BF183" s="197">
        <f>IF(N183="snížená",J183,0)</f>
        <v>0</v>
      </c>
      <c r="BG183" s="197">
        <f>IF(N183="zákl. přenesená",J183,0)</f>
        <v>0</v>
      </c>
      <c r="BH183" s="197">
        <f>IF(N183="sníž. přenesená",J183,0)</f>
        <v>0</v>
      </c>
      <c r="BI183" s="197">
        <f>IF(N183="nulová",J183,0)</f>
        <v>0</v>
      </c>
      <c r="BJ183" s="18" t="s">
        <v>87</v>
      </c>
      <c r="BK183" s="197">
        <f>ROUND(I183*H183,2)</f>
        <v>0</v>
      </c>
      <c r="BL183" s="18" t="s">
        <v>143</v>
      </c>
      <c r="BM183" s="196" t="s">
        <v>679</v>
      </c>
    </row>
    <row r="184" spans="2:51" s="13" customFormat="1" ht="10.2">
      <c r="B184" s="214"/>
      <c r="C184" s="215"/>
      <c r="D184" s="198" t="s">
        <v>225</v>
      </c>
      <c r="E184" s="216" t="s">
        <v>1</v>
      </c>
      <c r="F184" s="217" t="s">
        <v>896</v>
      </c>
      <c r="G184" s="215"/>
      <c r="H184" s="218">
        <v>0.7</v>
      </c>
      <c r="I184" s="219"/>
      <c r="J184" s="215"/>
      <c r="K184" s="215"/>
      <c r="L184" s="220"/>
      <c r="M184" s="221"/>
      <c r="N184" s="222"/>
      <c r="O184" s="222"/>
      <c r="P184" s="222"/>
      <c r="Q184" s="222"/>
      <c r="R184" s="222"/>
      <c r="S184" s="222"/>
      <c r="T184" s="223"/>
      <c r="AT184" s="224" t="s">
        <v>225</v>
      </c>
      <c r="AU184" s="224" t="s">
        <v>89</v>
      </c>
      <c r="AV184" s="13" t="s">
        <v>89</v>
      </c>
      <c r="AW184" s="13" t="s">
        <v>34</v>
      </c>
      <c r="AX184" s="13" t="s">
        <v>80</v>
      </c>
      <c r="AY184" s="224" t="s">
        <v>144</v>
      </c>
    </row>
    <row r="185" spans="2:51" s="14" customFormat="1" ht="10.2">
      <c r="B185" s="225"/>
      <c r="C185" s="226"/>
      <c r="D185" s="198" t="s">
        <v>225</v>
      </c>
      <c r="E185" s="227" t="s">
        <v>1</v>
      </c>
      <c r="F185" s="228" t="s">
        <v>227</v>
      </c>
      <c r="G185" s="226"/>
      <c r="H185" s="229">
        <v>0.7</v>
      </c>
      <c r="I185" s="230"/>
      <c r="J185" s="226"/>
      <c r="K185" s="226"/>
      <c r="L185" s="231"/>
      <c r="M185" s="232"/>
      <c r="N185" s="233"/>
      <c r="O185" s="233"/>
      <c r="P185" s="233"/>
      <c r="Q185" s="233"/>
      <c r="R185" s="233"/>
      <c r="S185" s="233"/>
      <c r="T185" s="234"/>
      <c r="AT185" s="235" t="s">
        <v>225</v>
      </c>
      <c r="AU185" s="235" t="s">
        <v>89</v>
      </c>
      <c r="AV185" s="14" t="s">
        <v>143</v>
      </c>
      <c r="AW185" s="14" t="s">
        <v>34</v>
      </c>
      <c r="AX185" s="14" t="s">
        <v>87</v>
      </c>
      <c r="AY185" s="235" t="s">
        <v>144</v>
      </c>
    </row>
    <row r="186" spans="2:63" s="11" customFormat="1" ht="22.8" customHeight="1">
      <c r="B186" s="171"/>
      <c r="C186" s="172"/>
      <c r="D186" s="173" t="s">
        <v>79</v>
      </c>
      <c r="E186" s="212" t="s">
        <v>547</v>
      </c>
      <c r="F186" s="212" t="s">
        <v>548</v>
      </c>
      <c r="G186" s="172"/>
      <c r="H186" s="172"/>
      <c r="I186" s="175"/>
      <c r="J186" s="213">
        <f>BK186</f>
        <v>0</v>
      </c>
      <c r="K186" s="172"/>
      <c r="L186" s="177"/>
      <c r="M186" s="178"/>
      <c r="N186" s="179"/>
      <c r="O186" s="179"/>
      <c r="P186" s="180">
        <f>P187</f>
        <v>0</v>
      </c>
      <c r="Q186" s="179"/>
      <c r="R186" s="180">
        <f>R187</f>
        <v>0</v>
      </c>
      <c r="S186" s="179"/>
      <c r="T186" s="181">
        <f>T187</f>
        <v>0</v>
      </c>
      <c r="AR186" s="182" t="s">
        <v>87</v>
      </c>
      <c r="AT186" s="183" t="s">
        <v>79</v>
      </c>
      <c r="AU186" s="183" t="s">
        <v>87</v>
      </c>
      <c r="AY186" s="182" t="s">
        <v>144</v>
      </c>
      <c r="BK186" s="184">
        <f>BK187</f>
        <v>0</v>
      </c>
    </row>
    <row r="187" spans="1:65" s="2" customFormat="1" ht="24.15" customHeight="1">
      <c r="A187" s="35"/>
      <c r="B187" s="36"/>
      <c r="C187" s="185" t="s">
        <v>318</v>
      </c>
      <c r="D187" s="185" t="s">
        <v>145</v>
      </c>
      <c r="E187" s="186" t="s">
        <v>681</v>
      </c>
      <c r="F187" s="187" t="s">
        <v>682</v>
      </c>
      <c r="G187" s="188" t="s">
        <v>298</v>
      </c>
      <c r="H187" s="189">
        <v>8.814</v>
      </c>
      <c r="I187" s="190"/>
      <c r="J187" s="191">
        <f>ROUND(I187*H187,2)</f>
        <v>0</v>
      </c>
      <c r="K187" s="187" t="s">
        <v>149</v>
      </c>
      <c r="L187" s="40"/>
      <c r="M187" s="267" t="s">
        <v>1</v>
      </c>
      <c r="N187" s="268" t="s">
        <v>45</v>
      </c>
      <c r="O187" s="205"/>
      <c r="P187" s="269">
        <f>O187*H187</f>
        <v>0</v>
      </c>
      <c r="Q187" s="269">
        <v>0</v>
      </c>
      <c r="R187" s="269">
        <f>Q187*H187</f>
        <v>0</v>
      </c>
      <c r="S187" s="269">
        <v>0</v>
      </c>
      <c r="T187" s="270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6" t="s">
        <v>143</v>
      </c>
      <c r="AT187" s="196" t="s">
        <v>145</v>
      </c>
      <c r="AU187" s="196" t="s">
        <v>89</v>
      </c>
      <c r="AY187" s="18" t="s">
        <v>144</v>
      </c>
      <c r="BE187" s="197">
        <f>IF(N187="základní",J187,0)</f>
        <v>0</v>
      </c>
      <c r="BF187" s="197">
        <f>IF(N187="snížená",J187,0)</f>
        <v>0</v>
      </c>
      <c r="BG187" s="197">
        <f>IF(N187="zákl. přenesená",J187,0)</f>
        <v>0</v>
      </c>
      <c r="BH187" s="197">
        <f>IF(N187="sníž. přenesená",J187,0)</f>
        <v>0</v>
      </c>
      <c r="BI187" s="197">
        <f>IF(N187="nulová",J187,0)</f>
        <v>0</v>
      </c>
      <c r="BJ187" s="18" t="s">
        <v>87</v>
      </c>
      <c r="BK187" s="197">
        <f>ROUND(I187*H187,2)</f>
        <v>0</v>
      </c>
      <c r="BL187" s="18" t="s">
        <v>143</v>
      </c>
      <c r="BM187" s="196" t="s">
        <v>683</v>
      </c>
    </row>
    <row r="188" spans="1:31" s="2" customFormat="1" ht="6.9" customHeight="1">
      <c r="A188" s="35"/>
      <c r="B188" s="55"/>
      <c r="C188" s="56"/>
      <c r="D188" s="56"/>
      <c r="E188" s="56"/>
      <c r="F188" s="56"/>
      <c r="G188" s="56"/>
      <c r="H188" s="56"/>
      <c r="I188" s="56"/>
      <c r="J188" s="56"/>
      <c r="K188" s="56"/>
      <c r="L188" s="40"/>
      <c r="M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</row>
  </sheetData>
  <sheetProtection algorithmName="SHA-512" hashValue="nRu1lQ7BKF+uEz3qFjcToSo6Ifv/KYBYrPecHtzpDNGCcgAOz+oXQ497Fap1fqykJeHmaRDE9e6UwsZIu/e6Tg==" saltValue="nPCVC9cgijqvlDAID72aygbOmclYu7ncC9ei20MYCLFbTAwJmTihuUEx1b4Ew9gTsjR0PvAvgCc90XLGjPPW2A==" spinCount="100000" sheet="1" objects="1" scenarios="1" formatColumns="0" formatRows="0" autoFilter="0"/>
  <autoFilter ref="C124:K187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LAPTOP-PTG2KFLL\Miloš Drábek</dc:creator>
  <cp:keywords/>
  <dc:description/>
  <cp:lastModifiedBy>Gorduličová Janka, Mgr.</cp:lastModifiedBy>
  <dcterms:created xsi:type="dcterms:W3CDTF">2022-01-25T11:35:39Z</dcterms:created>
  <dcterms:modified xsi:type="dcterms:W3CDTF">2022-02-02T11:21:31Z</dcterms:modified>
  <cp:category/>
  <cp:version/>
  <cp:contentType/>
  <cp:contentStatus/>
</cp:coreProperties>
</file>