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skovjanovairena\Desktop\veřejné zakázky\2_PODLIMITNÍ\2022\MŠ Podlesí\2) Zahájení\Příloha č. 2 Soupisy stavebních prací s výkazem výměr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0" i="12" l="1"/>
  <c r="G86" i="12"/>
  <c r="G79" i="12"/>
  <c r="G76" i="12"/>
  <c r="G73" i="12"/>
  <c r="G67" i="12"/>
  <c r="G65" i="12"/>
  <c r="G63" i="12"/>
  <c r="G62" i="12"/>
  <c r="G61" i="12"/>
  <c r="G60" i="12"/>
  <c r="G59" i="12"/>
  <c r="G57" i="12"/>
  <c r="G55" i="12"/>
  <c r="G47" i="12"/>
  <c r="G39" i="12"/>
  <c r="G34" i="12"/>
  <c r="G26" i="12"/>
  <c r="G23" i="12"/>
  <c r="G9" i="12"/>
  <c r="BA91" i="12" l="1"/>
  <c r="BA10" i="12"/>
  <c r="G8" i="12"/>
  <c r="I47" i="1" s="1"/>
  <c r="I9" i="12"/>
  <c r="K9" i="12"/>
  <c r="M9" i="12"/>
  <c r="O9" i="12"/>
  <c r="Q9" i="12"/>
  <c r="U9" i="12"/>
  <c r="I23" i="12"/>
  <c r="K23" i="12"/>
  <c r="M23" i="12"/>
  <c r="O23" i="12"/>
  <c r="Q23" i="12"/>
  <c r="U23" i="12"/>
  <c r="I26" i="12"/>
  <c r="K26" i="12"/>
  <c r="M26" i="12"/>
  <c r="O26" i="12"/>
  <c r="Q26" i="12"/>
  <c r="U26" i="12"/>
  <c r="I34" i="12"/>
  <c r="K34" i="12"/>
  <c r="M34" i="12"/>
  <c r="O34" i="12"/>
  <c r="Q34" i="12"/>
  <c r="U34" i="12"/>
  <c r="I39" i="12"/>
  <c r="K39" i="12"/>
  <c r="M39" i="12"/>
  <c r="O39" i="12"/>
  <c r="Q39" i="12"/>
  <c r="U39" i="12"/>
  <c r="I47" i="12"/>
  <c r="K47" i="12"/>
  <c r="M47" i="12"/>
  <c r="O47" i="12"/>
  <c r="Q47" i="12"/>
  <c r="U47" i="12"/>
  <c r="I55" i="12"/>
  <c r="K55" i="12"/>
  <c r="M55" i="12"/>
  <c r="O55" i="12"/>
  <c r="Q55" i="12"/>
  <c r="U55" i="12"/>
  <c r="G56" i="12"/>
  <c r="I48" i="1" s="1"/>
  <c r="I57" i="12"/>
  <c r="I56" i="12" s="1"/>
  <c r="K57" i="12"/>
  <c r="K56" i="12" s="1"/>
  <c r="M57" i="12"/>
  <c r="M56" i="12" s="1"/>
  <c r="O57" i="12"/>
  <c r="O56" i="12" s="1"/>
  <c r="Q57" i="12"/>
  <c r="Q56" i="12" s="1"/>
  <c r="U57" i="12"/>
  <c r="U56" i="12" s="1"/>
  <c r="G58" i="12"/>
  <c r="I49" i="1" s="1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G64" i="12"/>
  <c r="I50" i="1" s="1"/>
  <c r="I65" i="12"/>
  <c r="I64" i="12" s="1"/>
  <c r="K65" i="12"/>
  <c r="K64" i="12" s="1"/>
  <c r="M65" i="12"/>
  <c r="M64" i="12" s="1"/>
  <c r="O65" i="12"/>
  <c r="O64" i="12" s="1"/>
  <c r="Q65" i="12"/>
  <c r="Q64" i="12" s="1"/>
  <c r="U65" i="12"/>
  <c r="U64" i="12" s="1"/>
  <c r="G66" i="12"/>
  <c r="I51" i="1" s="1"/>
  <c r="I17" i="1" s="1"/>
  <c r="I67" i="12"/>
  <c r="K67" i="12"/>
  <c r="M67" i="12"/>
  <c r="O67" i="12"/>
  <c r="Q67" i="12"/>
  <c r="U67" i="12"/>
  <c r="I73" i="12"/>
  <c r="K73" i="12"/>
  <c r="M73" i="12"/>
  <c r="O73" i="12"/>
  <c r="Q73" i="12"/>
  <c r="U73" i="12"/>
  <c r="I76" i="12"/>
  <c r="K76" i="12"/>
  <c r="M76" i="12"/>
  <c r="O76" i="12"/>
  <c r="Q76" i="12"/>
  <c r="U76" i="12"/>
  <c r="I79" i="12"/>
  <c r="K79" i="12"/>
  <c r="M79" i="12"/>
  <c r="O79" i="12"/>
  <c r="Q79" i="12"/>
  <c r="U79" i="12"/>
  <c r="I86" i="12"/>
  <c r="K86" i="12"/>
  <c r="M86" i="12"/>
  <c r="O86" i="12"/>
  <c r="Q86" i="12"/>
  <c r="U86" i="12"/>
  <c r="G89" i="12"/>
  <c r="I52" i="1" s="1"/>
  <c r="I90" i="12"/>
  <c r="I89" i="12" s="1"/>
  <c r="K90" i="12"/>
  <c r="K89" i="12" s="1"/>
  <c r="M90" i="12"/>
  <c r="M89" i="12" s="1"/>
  <c r="O90" i="12"/>
  <c r="O89" i="12" s="1"/>
  <c r="Q90" i="12"/>
  <c r="Q89" i="12" s="1"/>
  <c r="U90" i="12"/>
  <c r="U89" i="12" s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21" i="1" s="1"/>
  <c r="G25" i="1" s="1"/>
  <c r="G26" i="1"/>
  <c r="G29" i="1" s="1"/>
  <c r="I53" i="1"/>
  <c r="M66" i="12"/>
  <c r="Q66" i="12"/>
  <c r="I66" i="12"/>
  <c r="M58" i="12"/>
  <c r="Q58" i="12"/>
  <c r="I58" i="12"/>
  <c r="U58" i="12"/>
  <c r="K58" i="12"/>
  <c r="O58" i="12"/>
  <c r="Q8" i="12"/>
  <c r="I8" i="12"/>
  <c r="M8" i="12"/>
  <c r="O66" i="12"/>
  <c r="U66" i="12"/>
  <c r="K66" i="12"/>
  <c r="O8" i="12"/>
  <c r="U8" i="12"/>
  <c r="K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<sst xmlns="http://schemas.openxmlformats.org/spreadsheetml/2006/main" count="350" uniqueCount="206">
  <si>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</si>
  <si>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</si>
  <si>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</si>
  <si>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</si>
  <si>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</si>
  <si>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</si>
  <si>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</si>
  <si>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</si>
  <si>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</si>
  <si>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</si>
  <si>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</si>
  <si>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</si>
  <si>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</si>
  <si>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</si>
  <si>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</si>
  <si>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</si>
  <si>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</si>
  <si>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</si>
  <si>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</si>
  <si>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</si>
  <si>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</si>
  <si>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</si>
  <si>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</si>
  <si>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</si>
  <si>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</si>
  <si>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</si>
  <si>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</si>
  <si>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</si>
  <si>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</si>
  <si>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</si>
  <si>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</si>
  <si>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</si>
  <si>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</si>
  <si>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</si>
  <si>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</si>
  <si>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</si>
  <si>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</si>
  <si>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</si>
  <si>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</si>
  <si>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</si>
  <si>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</si>
  <si>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</si>
  <si>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</si>
  <si>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</si>
  <si>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</si>
  <si>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Martin Dvorský</t>
  </si>
  <si>
    <t>MŠ Podlesí - ETAPA 3</t>
  </si>
  <si>
    <t>Město Valašské Meziříčí</t>
  </si>
  <si>
    <t>Náměstí 7/5</t>
  </si>
  <si>
    <t>Valašské Meziříčí</t>
  </si>
  <si>
    <t>75701</t>
  </si>
  <si>
    <t>00304387</t>
  </si>
  <si>
    <t>CZ00304387</t>
  </si>
  <si>
    <t>Celkem za stavbu</t>
  </si>
  <si>
    <t>CZK</t>
  </si>
  <si>
    <t>Rekapitulace dílů</t>
  </si>
  <si>
    <t>Typ dílu</t>
  </si>
  <si>
    <t>62</t>
  </si>
  <si>
    <t>Upravy povrchů vnější</t>
  </si>
  <si>
    <t>94</t>
  </si>
  <si>
    <t>Lešení a stavební výtahy</t>
  </si>
  <si>
    <t>95</t>
  </si>
  <si>
    <t>Dokončovací kce na pozem.stav.</t>
  </si>
  <si>
    <t>99</t>
  </si>
  <si>
    <t>Staveništní přesun hmot</t>
  </si>
  <si>
    <t>764</t>
  </si>
  <si>
    <t>Konstrukce klempířské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</si>
  <si>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</si>
  <si>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</si>
  <si>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</si>
  <si>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</si>
  <si>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</si>
  <si>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</si>
  <si>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</si>
  <si>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</si>
  <si>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</si>
  <si>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</si>
  <si>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</si>
  <si>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</si>
  <si>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</si>
  <si>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</si>
  <si>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</si>
  <si>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</si>
  <si>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</si>
  <si>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</si>
  <si>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</si>
  <si>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</si>
  <si>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</si>
  <si>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</si>
  <si>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</si>
  <si>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</si>
  <si>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</si>
  <si>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</si>
  <si>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</si>
  <si>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</si>
  <si>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</si>
  <si>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</si>
  <si>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</si>
  <si>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622324335RT3</t>
  </si>
  <si>
    <t>Zatepl.syst.MultiTherm, fasáda, EPS NEO, tl.160 mm, s omítkou silikonovou Multiputz ZS  3,0 kg/m2</t>
  </si>
  <si>
    <t>m2</t>
  </si>
  <si>
    <t>POL1_0</t>
  </si>
  <si>
    <t>Položky zateplení fasád a soklů obsahují: nanesení lepicího tmelu na izolační desky, nalepení desek, zajištění talířovými hmoždinkami (6 ks/m2), natažení stěrky, vtlačení výztužné tkaniny (1,15 m2/m2), přehlazení stěrky, kontaktní nátěr (vyžaduje -li to typ omítkoviny), povrchová úprava omítkou. Položky obsahují 0,14 m rohových lišt na m2. Položky pro zateplení minerální deskou obsahují vyrovnávací stěrku na armovací vrstvu.</t>
  </si>
  <si>
    <t>POP</t>
  </si>
  <si>
    <t>((12,95+15,55)*2)*3,05</t>
  </si>
  <si>
    <t>VV</t>
  </si>
  <si>
    <t>(2,45*2)*2,58</t>
  </si>
  <si>
    <t xml:space="preserve">otvory: : </t>
  </si>
  <si>
    <t>-(2,20*1,50)*5</t>
  </si>
  <si>
    <t>-(0,60*0,60)*1</t>
  </si>
  <si>
    <t>-(0,60*0,90)*2</t>
  </si>
  <si>
    <t>-1,85*1,5</t>
  </si>
  <si>
    <t>-2,30*2,35</t>
  </si>
  <si>
    <t xml:space="preserve">přístavby: : </t>
  </si>
  <si>
    <t>-4,69*3,05</t>
  </si>
  <si>
    <t xml:space="preserve">zateplená MV: : </t>
  </si>
  <si>
    <t>-14,26</t>
  </si>
  <si>
    <t>622324735RT1</t>
  </si>
  <si>
    <t>Zatepl.syst.MultiTherm,fasáda, min.vlna, tl.160, s omítkou silikonovou Multiputz ZS  3,0 kg/m2</t>
  </si>
  <si>
    <t xml:space="preserve">zeteplení stěny u požárního schodiště: : </t>
  </si>
  <si>
    <t>4,60*3,10</t>
  </si>
  <si>
    <t>622324353RT3</t>
  </si>
  <si>
    <t>Zatepl.syst.MultiTherm, ostění, EPS NEO, tl. 30 mm, s omítkou silikonovou Multiputz ZS  3,0 kg/m2</t>
  </si>
  <si>
    <t>((1,50+2,20+1,50)*0,15)*5</t>
  </si>
  <si>
    <t>(0,60+0,60+0,60)*0,15</t>
  </si>
  <si>
    <t>((0,90+0,60+0,90)*0,15)*2</t>
  </si>
  <si>
    <t>(1,50+1,85+1,50)*0,15</t>
  </si>
  <si>
    <t>(2,30+2,35+2,30)*0,15</t>
  </si>
  <si>
    <t/>
  </si>
  <si>
    <t>622324363R00</t>
  </si>
  <si>
    <t>Zatepl.syst.MultiTherm, parapet, EPS NEO,tl. 30 mm</t>
  </si>
  <si>
    <t>(2,20*0,15)*5</t>
  </si>
  <si>
    <t>(0,60*0,15)*3</t>
  </si>
  <si>
    <t>1,85*0,15</t>
  </si>
  <si>
    <t>622319522RV1</t>
  </si>
  <si>
    <t>Zateplovací systém, sokl, XPS tl. 100 mm, zakončený stěrkou s výztužnou tkaninou</t>
  </si>
  <si>
    <t>15,55*0,60</t>
  </si>
  <si>
    <t>4,85*0,60</t>
  </si>
  <si>
    <t>4,95*1,20</t>
  </si>
  <si>
    <t>15,55*1,20</t>
  </si>
  <si>
    <t>12,95*0,90</t>
  </si>
  <si>
    <t>2,45*1,20</t>
  </si>
  <si>
    <t>2,45*0,60</t>
  </si>
  <si>
    <t>602022189R00</t>
  </si>
  <si>
    <t>Omítka stěn mozaik. BASF,Prince Color Multiputz MP</t>
  </si>
  <si>
    <t>15,55*0,30</t>
  </si>
  <si>
    <t>4,85*0,30</t>
  </si>
  <si>
    <t>4,95*1,00</t>
  </si>
  <si>
    <t>15,55*1,00</t>
  </si>
  <si>
    <t>12,95*0,70</t>
  </si>
  <si>
    <t>2,45*1</t>
  </si>
  <si>
    <t>2,45*0,30</t>
  </si>
  <si>
    <t>622904112R00</t>
  </si>
  <si>
    <t>Očištění fasád tlakovou vodou složitost 1 - 2</t>
  </si>
  <si>
    <t>941940031RAB</t>
  </si>
  <si>
    <t>Lešení lehké fasádní, š. 1 m, výška do 10 m, montáž, demontáž, doprava, pronájem 2 měsíce</t>
  </si>
  <si>
    <t>POL2_0</t>
  </si>
  <si>
    <t>953943112R00</t>
  </si>
  <si>
    <t>Osazení kovových předmětů do zdiva, 5 kg / kus</t>
  </si>
  <si>
    <t>kus</t>
  </si>
  <si>
    <t>55347639R</t>
  </si>
  <si>
    <t>Dvířka revizní se zámkem nerez 400x400 mm</t>
  </si>
  <si>
    <t>POL3_0</t>
  </si>
  <si>
    <t>42972740R</t>
  </si>
  <si>
    <t>Mřížka kruhová KMM pr.100.20, na konec potrubí</t>
  </si>
  <si>
    <t>42972741R</t>
  </si>
  <si>
    <t>Mřížka kruhová KMM pr.160.20, na konec potrubí</t>
  </si>
  <si>
    <t>42972742R</t>
  </si>
  <si>
    <t>Mřížka kruhová KMM pr.200.20, na konec potrubí</t>
  </si>
  <si>
    <t>998011002R00</t>
  </si>
  <si>
    <t>Přesun hmot pro budovy zděné výšky do 12 m</t>
  </si>
  <si>
    <t>t</t>
  </si>
  <si>
    <t>764900050RA0</t>
  </si>
  <si>
    <t>Demontáž oplechování parapetů</t>
  </si>
  <si>
    <t>m</t>
  </si>
  <si>
    <t xml:space="preserve">pozice B2: : </t>
  </si>
  <si>
    <t>2,20*6</t>
  </si>
  <si>
    <t>0,60*3</t>
  </si>
  <si>
    <t>1,85</t>
  </si>
  <si>
    <t>764900020RA0</t>
  </si>
  <si>
    <t>Demontáž oplechování zdí</t>
  </si>
  <si>
    <t xml:space="preserve">pozice B3: : </t>
  </si>
  <si>
    <t>4,9</t>
  </si>
  <si>
    <t>764900040RA0</t>
  </si>
  <si>
    <t>Demontáž odpadních trub</t>
  </si>
  <si>
    <t xml:space="preserve">pozice D5: : </t>
  </si>
  <si>
    <t>8,5</t>
  </si>
  <si>
    <t>764410010RAD</t>
  </si>
  <si>
    <t>Oplechování parapetů z Pz plechu, rš 500 mm</t>
  </si>
  <si>
    <t xml:space="preserve">pozice K1: : </t>
  </si>
  <si>
    <t>0,65*3</t>
  </si>
  <si>
    <t xml:space="preserve">pozice K3: : </t>
  </si>
  <si>
    <t>1,85*1</t>
  </si>
  <si>
    <t xml:space="preserve">pozice K4: : </t>
  </si>
  <si>
    <t>2,25*5</t>
  </si>
  <si>
    <t>764331220R00</t>
  </si>
  <si>
    <t>Lemování z Pz plechu zdí, tvrdá krytina, rš 250 mm</t>
  </si>
  <si>
    <t xml:space="preserve">pozice K8: : </t>
  </si>
  <si>
    <t>2,45*2</t>
  </si>
  <si>
    <t>781900020RA0</t>
  </si>
  <si>
    <t>Odsekání obkladů vnějších</t>
  </si>
  <si>
    <t>osekání obkladu z režných pásků vč. přesunu a likvidace na skladku.</t>
  </si>
  <si>
    <t xml:space="preserve">pozice B4: : </t>
  </si>
  <si>
    <t>70</t>
  </si>
  <si>
    <t>END</t>
  </si>
  <si>
    <t>MŠ Podlesí ZATEPLENÍ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</si>
</sst>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horizontal="center" vertical="top" wrapText="1" shrinkToFit="1"/>
    </xf>
    <xf numFmtId="164" fontId="18" fillId="0" borderId="37" xfId="0" applyNumberFormat="1" applyFont="1" applyBorder="1" applyAlignment="1">
      <alignment vertical="top" wrapText="1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8" fillId="0" borderId="37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5" borderId="33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F5" sqref="F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2" t="s">
        <v>42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">
      <c r="A2" s="4"/>
      <c r="B2" s="81" t="s">
        <v>40</v>
      </c>
      <c r="C2" s="82"/>
      <c r="D2" s="83"/>
      <c r="E2" s="83" t="s">
        <v>205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/>
      <c r="E11" s="219"/>
      <c r="F11" s="219"/>
      <c r="G11" s="219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22"/>
      <c r="E12" s="222"/>
      <c r="F12" s="222"/>
      <c r="G12" s="222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23"/>
      <c r="E13" s="223"/>
      <c r="F13" s="223"/>
      <c r="G13" s="223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20"/>
      <c r="H15" s="220"/>
      <c r="I15" s="220" t="s">
        <v>28</v>
      </c>
      <c r="J15" s="221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06"/>
      <c r="F16" s="211"/>
      <c r="G16" s="206"/>
      <c r="H16" s="211"/>
      <c r="I16" s="206">
        <f>SUM(I47:J50)</f>
        <v>0</v>
      </c>
      <c r="J16" s="207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06"/>
      <c r="F17" s="211"/>
      <c r="G17" s="206"/>
      <c r="H17" s="211"/>
      <c r="I17" s="206">
        <f>SUM(I51:J52)</f>
        <v>0</v>
      </c>
      <c r="J17" s="207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06"/>
      <c r="F18" s="211"/>
      <c r="G18" s="206"/>
      <c r="H18" s="211"/>
      <c r="I18" s="206">
        <v>0</v>
      </c>
      <c r="J18" s="207"/>
    </row>
    <row r="19" spans="1:10" ht="23.25" customHeight="1" x14ac:dyDescent="0.2">
      <c r="A19" s="146" t="s">
        <v>69</v>
      </c>
      <c r="B19" s="147" t="s">
        <v>26</v>
      </c>
      <c r="C19" s="58"/>
      <c r="D19" s="59"/>
      <c r="E19" s="206"/>
      <c r="F19" s="211"/>
      <c r="G19" s="206"/>
      <c r="H19" s="211"/>
      <c r="I19" s="206">
        <v>0</v>
      </c>
      <c r="J19" s="207"/>
    </row>
    <row r="20" spans="1:10" ht="23.25" customHeight="1" x14ac:dyDescent="0.2">
      <c r="A20" s="146" t="s">
        <v>70</v>
      </c>
      <c r="B20" s="147" t="s">
        <v>27</v>
      </c>
      <c r="C20" s="58"/>
      <c r="D20" s="59"/>
      <c r="E20" s="206"/>
      <c r="F20" s="211"/>
      <c r="G20" s="206"/>
      <c r="H20" s="211"/>
      <c r="I20" s="206">
        <v>0</v>
      </c>
      <c r="J20" s="207"/>
    </row>
    <row r="21" spans="1:10" ht="23.25" customHeight="1" x14ac:dyDescent="0.2">
      <c r="A21" s="4"/>
      <c r="B21" s="74" t="s">
        <v>28</v>
      </c>
      <c r="C21" s="75"/>
      <c r="D21" s="76"/>
      <c r="E21" s="208"/>
      <c r="F21" s="209"/>
      <c r="G21" s="208"/>
      <c r="H21" s="209"/>
      <c r="I21" s="208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4">
        <v>0</v>
      </c>
      <c r="H23" s="205"/>
      <c r="I23" s="20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4">
        <f>I21</f>
        <v>0</v>
      </c>
      <c r="H25" s="205"/>
      <c r="I25" s="20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5">
        <f>(ZakladDPHZakl*1.21)-ZakladDPHZakl</f>
        <v>0</v>
      </c>
      <c r="H26" s="216"/>
      <c r="I26" s="21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7">
        <v>0</v>
      </c>
      <c r="H27" s="217"/>
      <c r="I27" s="217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3">
        <v>394172.22</v>
      </c>
      <c r="H28" s="210"/>
      <c r="I28" s="210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3">
        <f>SUM(G25:I26)</f>
        <v>0</v>
      </c>
      <c r="H29" s="203"/>
      <c r="I29" s="203"/>
      <c r="J29" s="125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44638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31"/>
      <c r="D39" s="232"/>
      <c r="E39" s="232"/>
      <c r="F39" s="114">
        <v>0</v>
      </c>
      <c r="G39" s="115">
        <v>394172.22</v>
      </c>
      <c r="H39" s="116">
        <v>82776</v>
      </c>
      <c r="I39" s="116">
        <v>476948.22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33" t="s">
        <v>53</v>
      </c>
      <c r="C40" s="234"/>
      <c r="D40" s="234"/>
      <c r="E40" s="235"/>
      <c r="F40" s="117">
        <f>SUMIF(A39:A39,"=1",F39:F39)</f>
        <v>0</v>
      </c>
      <c r="G40" s="118">
        <f>SUMIF(A39:A39,"=1",G39:G39)</f>
        <v>394172.22</v>
      </c>
      <c r="H40" s="118">
        <f>SUMIF(A39:A39,"=1",H39:H39)</f>
        <v>82776</v>
      </c>
      <c r="I40" s="118">
        <f>SUMIF(A39:A39,"=1",I39:I39)</f>
        <v>476948.22</v>
      </c>
      <c r="J40" s="104">
        <f>SUMIF(A39:A39,"=1",J39:J39)</f>
        <v>100</v>
      </c>
    </row>
    <row r="44" spans="1:10" ht="15.75" x14ac:dyDescent="0.25">
      <c r="B44" s="126" t="s">
        <v>55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56</v>
      </c>
      <c r="G46" s="135"/>
      <c r="H46" s="135"/>
      <c r="I46" s="236" t="s">
        <v>28</v>
      </c>
      <c r="J46" s="236"/>
    </row>
    <row r="47" spans="1:10" ht="25.5" customHeight="1" x14ac:dyDescent="0.2">
      <c r="A47" s="128"/>
      <c r="B47" s="136" t="s">
        <v>57</v>
      </c>
      <c r="C47" s="238" t="s">
        <v>58</v>
      </c>
      <c r="D47" s="239"/>
      <c r="E47" s="239"/>
      <c r="F47" s="138" t="s">
        <v>23</v>
      </c>
      <c r="G47" s="139"/>
      <c r="H47" s="139"/>
      <c r="I47" s="237">
        <f>' Pol'!G8</f>
        <v>0</v>
      </c>
      <c r="J47" s="237"/>
    </row>
    <row r="48" spans="1:10" ht="25.5" customHeight="1" x14ac:dyDescent="0.2">
      <c r="A48" s="128"/>
      <c r="B48" s="130" t="s">
        <v>59</v>
      </c>
      <c r="C48" s="225" t="s">
        <v>60</v>
      </c>
      <c r="D48" s="226"/>
      <c r="E48" s="226"/>
      <c r="F48" s="140" t="s">
        <v>23</v>
      </c>
      <c r="G48" s="141"/>
      <c r="H48" s="141"/>
      <c r="I48" s="224">
        <f>' Pol'!G56</f>
        <v>0</v>
      </c>
      <c r="J48" s="224"/>
    </row>
    <row r="49" spans="1:10" ht="25.5" customHeight="1" x14ac:dyDescent="0.2">
      <c r="A49" s="128"/>
      <c r="B49" s="130" t="s">
        <v>61</v>
      </c>
      <c r="C49" s="225" t="s">
        <v>62</v>
      </c>
      <c r="D49" s="226"/>
      <c r="E49" s="226"/>
      <c r="F49" s="140" t="s">
        <v>23</v>
      </c>
      <c r="G49" s="141"/>
      <c r="H49" s="141"/>
      <c r="I49" s="224">
        <f>' Pol'!G58</f>
        <v>0</v>
      </c>
      <c r="J49" s="224"/>
    </row>
    <row r="50" spans="1:10" ht="25.5" customHeight="1" x14ac:dyDescent="0.2">
      <c r="A50" s="128"/>
      <c r="B50" s="130" t="s">
        <v>63</v>
      </c>
      <c r="C50" s="225" t="s">
        <v>64</v>
      </c>
      <c r="D50" s="226"/>
      <c r="E50" s="226"/>
      <c r="F50" s="140" t="s">
        <v>23</v>
      </c>
      <c r="G50" s="141"/>
      <c r="H50" s="141"/>
      <c r="I50" s="224">
        <f>' Pol'!G64</f>
        <v>0</v>
      </c>
      <c r="J50" s="224"/>
    </row>
    <row r="51" spans="1:10" ht="25.5" customHeight="1" x14ac:dyDescent="0.2">
      <c r="A51" s="128"/>
      <c r="B51" s="130" t="s">
        <v>65</v>
      </c>
      <c r="C51" s="225" t="s">
        <v>66</v>
      </c>
      <c r="D51" s="226"/>
      <c r="E51" s="226"/>
      <c r="F51" s="140" t="s">
        <v>24</v>
      </c>
      <c r="G51" s="141"/>
      <c r="H51" s="141"/>
      <c r="I51" s="224">
        <f>' Pol'!G66</f>
        <v>0</v>
      </c>
      <c r="J51" s="224"/>
    </row>
    <row r="52" spans="1:10" ht="25.5" customHeight="1" x14ac:dyDescent="0.2">
      <c r="A52" s="128"/>
      <c r="B52" s="137" t="s">
        <v>67</v>
      </c>
      <c r="C52" s="241" t="s">
        <v>68</v>
      </c>
      <c r="D52" s="242"/>
      <c r="E52" s="242"/>
      <c r="F52" s="142" t="s">
        <v>24</v>
      </c>
      <c r="G52" s="143"/>
      <c r="H52" s="143"/>
      <c r="I52" s="240">
        <f>' Pol'!G89</f>
        <v>0</v>
      </c>
      <c r="J52" s="240"/>
    </row>
    <row r="53" spans="1:10" ht="25.5" customHeight="1" x14ac:dyDescent="0.2">
      <c r="A53" s="129"/>
      <c r="B53" s="133" t="s">
        <v>1</v>
      </c>
      <c r="C53" s="133"/>
      <c r="D53" s="134"/>
      <c r="E53" s="134"/>
      <c r="F53" s="144"/>
      <c r="G53" s="145"/>
      <c r="H53" s="145"/>
      <c r="I53" s="243">
        <f>SUM(I47:I52)</f>
        <v>0</v>
      </c>
      <c r="J53" s="243"/>
    </row>
    <row r="54" spans="1:10" x14ac:dyDescent="0.2">
      <c r="F54" s="101"/>
      <c r="G54" s="102"/>
      <c r="H54" s="101"/>
      <c r="I54" s="102"/>
      <c r="J54" s="102"/>
    </row>
    <row r="55" spans="1:10" x14ac:dyDescent="0.2">
      <c r="F55" s="101"/>
      <c r="G55" s="102"/>
      <c r="H55" s="101"/>
      <c r="I55" s="102"/>
      <c r="J55" s="102"/>
    </row>
    <row r="56" spans="1:10" x14ac:dyDescent="0.2">
      <c r="F56" s="101"/>
      <c r="G56" s="102"/>
      <c r="H56" s="101"/>
      <c r="I56" s="102"/>
      <c r="J56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72</v>
      </c>
    </row>
    <row r="2" spans="1:60" ht="24.95" customHeight="1" x14ac:dyDescent="0.2">
      <c r="A2" s="151" t="s">
        <v>71</v>
      </c>
      <c r="B2" s="149"/>
      <c r="C2" s="254" t="s">
        <v>46</v>
      </c>
      <c r="D2" s="255"/>
      <c r="E2" s="255"/>
      <c r="F2" s="255"/>
      <c r="G2" s="256"/>
      <c r="AE2" t="s">
        <v>73</v>
      </c>
    </row>
    <row r="3" spans="1:60" ht="24.95" hidden="1" customHeight="1" x14ac:dyDescent="0.2">
      <c r="A3" s="152" t="s">
        <v>7</v>
      </c>
      <c r="B3" s="150"/>
      <c r="C3" s="257"/>
      <c r="D3" s="257"/>
      <c r="E3" s="257"/>
      <c r="F3" s="257"/>
      <c r="G3" s="258"/>
      <c r="AE3" t="s">
        <v>74</v>
      </c>
    </row>
    <row r="4" spans="1:60" ht="24.95" hidden="1" customHeight="1" x14ac:dyDescent="0.2">
      <c r="A4" s="152" t="s">
        <v>8</v>
      </c>
      <c r="B4" s="150"/>
      <c r="C4" s="259"/>
      <c r="D4" s="257"/>
      <c r="E4" s="257"/>
      <c r="F4" s="257"/>
      <c r="G4" s="258"/>
      <c r="AE4" t="s">
        <v>75</v>
      </c>
    </row>
    <row r="5" spans="1:60" hidden="1" x14ac:dyDescent="0.2">
      <c r="A5" s="153" t="s">
        <v>76</v>
      </c>
      <c r="B5" s="154"/>
      <c r="C5" s="155"/>
      <c r="D5" s="156"/>
      <c r="E5" s="157"/>
      <c r="F5" s="157"/>
      <c r="G5" s="158"/>
      <c r="AE5" t="s">
        <v>77</v>
      </c>
    </row>
    <row r="6" spans="1:60" x14ac:dyDescent="0.2">
      <c r="D6" s="148"/>
    </row>
    <row r="7" spans="1:60" ht="38.25" x14ac:dyDescent="0.2">
      <c r="A7" s="164" t="s">
        <v>78</v>
      </c>
      <c r="B7" s="165" t="s">
        <v>79</v>
      </c>
      <c r="C7" s="165" t="s">
        <v>80</v>
      </c>
      <c r="D7" s="180" t="s">
        <v>81</v>
      </c>
      <c r="E7" s="164" t="s">
        <v>82</v>
      </c>
      <c r="F7" s="159" t="s">
        <v>83</v>
      </c>
      <c r="G7" s="181" t="s">
        <v>28</v>
      </c>
      <c r="H7" s="182" t="s">
        <v>29</v>
      </c>
      <c r="I7" s="182" t="s">
        <v>84</v>
      </c>
      <c r="J7" s="182" t="s">
        <v>30</v>
      </c>
      <c r="K7" s="182" t="s">
        <v>85</v>
      </c>
      <c r="L7" s="182" t="s">
        <v>86</v>
      </c>
      <c r="M7" s="182" t="s">
        <v>87</v>
      </c>
      <c r="N7" s="182" t="s">
        <v>88</v>
      </c>
      <c r="O7" s="182" t="s">
        <v>89</v>
      </c>
      <c r="P7" s="182" t="s">
        <v>90</v>
      </c>
      <c r="Q7" s="182" t="s">
        <v>91</v>
      </c>
      <c r="R7" s="182" t="s">
        <v>92</v>
      </c>
      <c r="S7" s="182" t="s">
        <v>93</v>
      </c>
      <c r="T7" s="182" t="s">
        <v>94</v>
      </c>
      <c r="U7" s="166" t="s">
        <v>95</v>
      </c>
    </row>
    <row r="8" spans="1:60" x14ac:dyDescent="0.2">
      <c r="A8" s="183" t="s">
        <v>96</v>
      </c>
      <c r="B8" s="184" t="s">
        <v>57</v>
      </c>
      <c r="C8" s="185" t="s">
        <v>58</v>
      </c>
      <c r="D8" s="186"/>
      <c r="E8" s="187"/>
      <c r="F8" s="175"/>
      <c r="G8" s="175">
        <f>SUMIF(AE9:AE55,"&lt;&gt;NOR",G9:G55)</f>
        <v>0</v>
      </c>
      <c r="H8" s="175"/>
      <c r="I8" s="175">
        <f>SUM(I9:I55)</f>
        <v>159822.19000000003</v>
      </c>
      <c r="J8" s="175"/>
      <c r="K8" s="175">
        <f>SUM(K9:K55)</f>
        <v>159121.68999999997</v>
      </c>
      <c r="L8" s="175"/>
      <c r="M8" s="175">
        <f>SUM(M9:M55)</f>
        <v>0</v>
      </c>
      <c r="N8" s="175"/>
      <c r="O8" s="175">
        <f>SUM(O9:O55)</f>
        <v>3.1599999999999997</v>
      </c>
      <c r="P8" s="175"/>
      <c r="Q8" s="175">
        <f>SUM(Q9:Q55)</f>
        <v>0</v>
      </c>
      <c r="R8" s="175"/>
      <c r="S8" s="175"/>
      <c r="T8" s="188"/>
      <c r="U8" s="175">
        <f>SUM(U9:U55)</f>
        <v>287.69</v>
      </c>
      <c r="AE8" t="s">
        <v>97</v>
      </c>
    </row>
    <row r="9" spans="1:60" ht="22.5" outlineLevel="1" x14ac:dyDescent="0.2">
      <c r="A9" s="161">
        <v>1</v>
      </c>
      <c r="B9" s="167" t="s">
        <v>98</v>
      </c>
      <c r="C9" s="195" t="s">
        <v>99</v>
      </c>
      <c r="D9" s="169" t="s">
        <v>100</v>
      </c>
      <c r="E9" s="172">
        <v>131.8075</v>
      </c>
      <c r="F9" s="201"/>
      <c r="G9" s="176">
        <f>F9*E9</f>
        <v>0</v>
      </c>
      <c r="H9" s="176">
        <v>716.87</v>
      </c>
      <c r="I9" s="176">
        <f>ROUND(E9*H9,2)</f>
        <v>94488.84</v>
      </c>
      <c r="J9" s="176">
        <v>664.13</v>
      </c>
      <c r="K9" s="176">
        <f>ROUND(E9*J9,2)</f>
        <v>87537.31</v>
      </c>
      <c r="L9" s="176">
        <v>21</v>
      </c>
      <c r="M9" s="176">
        <f>G9*(1+L9/100)</f>
        <v>0</v>
      </c>
      <c r="N9" s="176">
        <v>1.439E-2</v>
      </c>
      <c r="O9" s="176">
        <f>ROUND(E9*N9,2)</f>
        <v>1.9</v>
      </c>
      <c r="P9" s="176">
        <v>0</v>
      </c>
      <c r="Q9" s="176">
        <f>ROUND(E9*P9,2)</f>
        <v>0</v>
      </c>
      <c r="R9" s="176"/>
      <c r="S9" s="176"/>
      <c r="T9" s="177">
        <v>1.2558</v>
      </c>
      <c r="U9" s="176">
        <f>ROUND(E9*T9,2)</f>
        <v>165.52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101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56.25" outlineLevel="1" x14ac:dyDescent="0.2">
      <c r="A10" s="161"/>
      <c r="B10" s="167"/>
      <c r="C10" s="248" t="s">
        <v>102</v>
      </c>
      <c r="D10" s="249"/>
      <c r="E10" s="250"/>
      <c r="F10" s="251"/>
      <c r="G10" s="252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7"/>
      <c r="U10" s="176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3" t="str">
        <f>C10</f>
        <v>Položky zateplení fasád a soklů obsahují: nanesení lepicího tmelu na izolační desky, nalepení desek, zajištění talířovými hmoždinkami (6 ks/m2), natažení stěrky, vtlačení výztužné tkaniny (1,15 m2/m2), přehlazení stěrky, kontaktní nátěr (vyžaduje -li to typ omítkoviny), povrchová úprava omítkou. Položky obsahují 0,14 m rohových lišt na m2. Položky pro zateplení minerální deskou obsahují vyrovnávací stěrku na armovací vrstvu.</v>
      </c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/>
      <c r="B11" s="167"/>
      <c r="C11" s="196" t="s">
        <v>104</v>
      </c>
      <c r="D11" s="170"/>
      <c r="E11" s="173">
        <v>173.85</v>
      </c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7"/>
      <c r="U11" s="176"/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105</v>
      </c>
      <c r="AF11" s="160">
        <v>0</v>
      </c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7"/>
      <c r="C12" s="196" t="s">
        <v>106</v>
      </c>
      <c r="D12" s="170"/>
      <c r="E12" s="173">
        <v>12.641999999999999</v>
      </c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7"/>
      <c r="U12" s="176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105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/>
      <c r="B13" s="167"/>
      <c r="C13" s="196" t="s">
        <v>107</v>
      </c>
      <c r="D13" s="170"/>
      <c r="E13" s="173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7"/>
      <c r="U13" s="176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105</v>
      </c>
      <c r="AF13" s="160">
        <v>0</v>
      </c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7"/>
      <c r="C14" s="196" t="s">
        <v>108</v>
      </c>
      <c r="D14" s="170"/>
      <c r="E14" s="173">
        <v>-16.5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7"/>
      <c r="U14" s="176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105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/>
      <c r="B15" s="167"/>
      <c r="C15" s="196" t="s">
        <v>109</v>
      </c>
      <c r="D15" s="170"/>
      <c r="E15" s="173">
        <v>-0.36</v>
      </c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7"/>
      <c r="U15" s="176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105</v>
      </c>
      <c r="AF15" s="160"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7"/>
      <c r="C16" s="196" t="s">
        <v>110</v>
      </c>
      <c r="D16" s="170"/>
      <c r="E16" s="173">
        <v>-1.08</v>
      </c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7"/>
      <c r="U16" s="176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105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/>
      <c r="B17" s="167"/>
      <c r="C17" s="196" t="s">
        <v>111</v>
      </c>
      <c r="D17" s="170"/>
      <c r="E17" s="173">
        <v>-2.7749999999999999</v>
      </c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7"/>
      <c r="U17" s="176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105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67"/>
      <c r="C18" s="196" t="s">
        <v>112</v>
      </c>
      <c r="D18" s="170"/>
      <c r="E18" s="173">
        <v>-5.4050000000000002</v>
      </c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7"/>
      <c r="U18" s="176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105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67"/>
      <c r="C19" s="196" t="s">
        <v>113</v>
      </c>
      <c r="D19" s="170"/>
      <c r="E19" s="173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7"/>
      <c r="U19" s="176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105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/>
      <c r="B20" s="167"/>
      <c r="C20" s="196" t="s">
        <v>114</v>
      </c>
      <c r="D20" s="170"/>
      <c r="E20" s="173">
        <v>-14.304500000000001</v>
      </c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7"/>
      <c r="U20" s="176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105</v>
      </c>
      <c r="AF20" s="160">
        <v>0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/>
      <c r="B21" s="167"/>
      <c r="C21" s="196" t="s">
        <v>115</v>
      </c>
      <c r="D21" s="170"/>
      <c r="E21" s="173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7"/>
      <c r="U21" s="176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105</v>
      </c>
      <c r="AF21" s="160">
        <v>0</v>
      </c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/>
      <c r="B22" s="167"/>
      <c r="C22" s="196" t="s">
        <v>116</v>
      </c>
      <c r="D22" s="170"/>
      <c r="E22" s="173">
        <v>-14.26</v>
      </c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7"/>
      <c r="U22" s="176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105</v>
      </c>
      <c r="AF22" s="160">
        <v>0</v>
      </c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ht="22.5" outlineLevel="1" x14ac:dyDescent="0.2">
      <c r="A23" s="161">
        <v>2</v>
      </c>
      <c r="B23" s="167" t="s">
        <v>117</v>
      </c>
      <c r="C23" s="195" t="s">
        <v>118</v>
      </c>
      <c r="D23" s="169" t="s">
        <v>100</v>
      </c>
      <c r="E23" s="172">
        <v>14.26</v>
      </c>
      <c r="F23" s="201"/>
      <c r="G23" s="176">
        <f>F23*E23</f>
        <v>0</v>
      </c>
      <c r="H23" s="176">
        <v>772.53</v>
      </c>
      <c r="I23" s="176">
        <f>ROUND(E23*H23,2)</f>
        <v>11016.28</v>
      </c>
      <c r="J23" s="176">
        <v>1201.47</v>
      </c>
      <c r="K23" s="176">
        <f>ROUND(E23*J23,2)</f>
        <v>17132.96</v>
      </c>
      <c r="L23" s="176">
        <v>21</v>
      </c>
      <c r="M23" s="176">
        <f>G23*(1+L23/100)</f>
        <v>0</v>
      </c>
      <c r="N23" s="176">
        <v>2.7810000000000001E-2</v>
      </c>
      <c r="O23" s="176">
        <f>ROUND(E23*N23,2)</f>
        <v>0.4</v>
      </c>
      <c r="P23" s="176">
        <v>0</v>
      </c>
      <c r="Q23" s="176">
        <f>ROUND(E23*P23,2)</f>
        <v>0</v>
      </c>
      <c r="R23" s="176"/>
      <c r="S23" s="176"/>
      <c r="T23" s="177">
        <v>1.2758</v>
      </c>
      <c r="U23" s="176">
        <f>ROUND(E23*T23,2)</f>
        <v>18.190000000000001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101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/>
      <c r="B24" s="167"/>
      <c r="C24" s="196" t="s">
        <v>119</v>
      </c>
      <c r="D24" s="170"/>
      <c r="E24" s="173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7"/>
      <c r="U24" s="176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105</v>
      </c>
      <c r="AF24" s="160">
        <v>0</v>
      </c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/>
      <c r="B25" s="167"/>
      <c r="C25" s="196" t="s">
        <v>120</v>
      </c>
      <c r="D25" s="170"/>
      <c r="E25" s="173">
        <v>14.26</v>
      </c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7"/>
      <c r="U25" s="176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105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ht="22.5" outlineLevel="1" x14ac:dyDescent="0.2">
      <c r="A26" s="161">
        <v>3</v>
      </c>
      <c r="B26" s="167" t="s">
        <v>121</v>
      </c>
      <c r="C26" s="195" t="s">
        <v>122</v>
      </c>
      <c r="D26" s="169" t="s">
        <v>100</v>
      </c>
      <c r="E26" s="172">
        <v>6.66</v>
      </c>
      <c r="F26" s="201"/>
      <c r="G26" s="176">
        <f>F26*E26</f>
        <v>0</v>
      </c>
      <c r="H26" s="176">
        <v>647.01</v>
      </c>
      <c r="I26" s="176">
        <f>ROUND(E26*H26,2)</f>
        <v>4309.09</v>
      </c>
      <c r="J26" s="176">
        <v>1417.99</v>
      </c>
      <c r="K26" s="176">
        <f>ROUND(E26*J26,2)</f>
        <v>9443.81</v>
      </c>
      <c r="L26" s="176">
        <v>21</v>
      </c>
      <c r="M26" s="176">
        <f>G26*(1+L26/100)</f>
        <v>0</v>
      </c>
      <c r="N26" s="176">
        <v>1.34E-2</v>
      </c>
      <c r="O26" s="176">
        <f>ROUND(E26*N26,2)</f>
        <v>0.09</v>
      </c>
      <c r="P26" s="176">
        <v>0</v>
      </c>
      <c r="Q26" s="176">
        <f>ROUND(E26*P26,2)</f>
        <v>0</v>
      </c>
      <c r="R26" s="176"/>
      <c r="S26" s="176"/>
      <c r="T26" s="177">
        <v>2.9020000000000001</v>
      </c>
      <c r="U26" s="176">
        <f>ROUND(E26*T26,2)</f>
        <v>19.329999999999998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101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/>
      <c r="B27" s="167"/>
      <c r="C27" s="196" t="s">
        <v>107</v>
      </c>
      <c r="D27" s="170"/>
      <c r="E27" s="173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7"/>
      <c r="U27" s="176"/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105</v>
      </c>
      <c r="AF27" s="160">
        <v>0</v>
      </c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/>
      <c r="B28" s="167"/>
      <c r="C28" s="196" t="s">
        <v>123</v>
      </c>
      <c r="D28" s="170"/>
      <c r="E28" s="173">
        <v>3.9</v>
      </c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7"/>
      <c r="U28" s="176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105</v>
      </c>
      <c r="AF28" s="160">
        <v>0</v>
      </c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/>
      <c r="B29" s="167"/>
      <c r="C29" s="196" t="s">
        <v>124</v>
      </c>
      <c r="D29" s="170"/>
      <c r="E29" s="173">
        <v>0.27</v>
      </c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7"/>
      <c r="U29" s="176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105</v>
      </c>
      <c r="AF29" s="160">
        <v>0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/>
      <c r="B30" s="167"/>
      <c r="C30" s="196" t="s">
        <v>125</v>
      </c>
      <c r="D30" s="170"/>
      <c r="E30" s="173">
        <v>0.72</v>
      </c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7"/>
      <c r="U30" s="176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105</v>
      </c>
      <c r="AF30" s="160">
        <v>0</v>
      </c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/>
      <c r="B31" s="167"/>
      <c r="C31" s="196" t="s">
        <v>126</v>
      </c>
      <c r="D31" s="170"/>
      <c r="E31" s="173">
        <v>0.72750000000000004</v>
      </c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7"/>
      <c r="U31" s="176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105</v>
      </c>
      <c r="AF31" s="160">
        <v>0</v>
      </c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/>
      <c r="B32" s="167"/>
      <c r="C32" s="196" t="s">
        <v>127</v>
      </c>
      <c r="D32" s="170"/>
      <c r="E32" s="173">
        <v>1.0425</v>
      </c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7"/>
      <c r="U32" s="176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105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/>
      <c r="B33" s="167"/>
      <c r="C33" s="196" t="s">
        <v>128</v>
      </c>
      <c r="D33" s="170"/>
      <c r="E33" s="173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7"/>
      <c r="U33" s="176"/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105</v>
      </c>
      <c r="AF33" s="160">
        <v>0</v>
      </c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>
        <v>4</v>
      </c>
      <c r="B34" s="167" t="s">
        <v>129</v>
      </c>
      <c r="C34" s="195" t="s">
        <v>130</v>
      </c>
      <c r="D34" s="169" t="s">
        <v>100</v>
      </c>
      <c r="E34" s="172">
        <v>2.1974999999999998</v>
      </c>
      <c r="F34" s="201"/>
      <c r="G34" s="176">
        <f>F34*E34</f>
        <v>0</v>
      </c>
      <c r="H34" s="176">
        <v>332.36</v>
      </c>
      <c r="I34" s="176">
        <f>ROUND(E34*H34,2)</f>
        <v>730.36</v>
      </c>
      <c r="J34" s="176">
        <v>806.64</v>
      </c>
      <c r="K34" s="176">
        <f>ROUND(E34*J34,2)</f>
        <v>1772.59</v>
      </c>
      <c r="L34" s="176">
        <v>21</v>
      </c>
      <c r="M34" s="176">
        <f>G34*(1+L34/100)</f>
        <v>0</v>
      </c>
      <c r="N34" s="176">
        <v>9.3600000000000003E-3</v>
      </c>
      <c r="O34" s="176">
        <f>ROUND(E34*N34,2)</f>
        <v>0.02</v>
      </c>
      <c r="P34" s="176">
        <v>0</v>
      </c>
      <c r="Q34" s="176">
        <f>ROUND(E34*P34,2)</f>
        <v>0</v>
      </c>
      <c r="R34" s="176"/>
      <c r="S34" s="176"/>
      <c r="T34" s="177">
        <v>1.5620000000000001</v>
      </c>
      <c r="U34" s="176">
        <f>ROUND(E34*T34,2)</f>
        <v>3.43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101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/>
      <c r="B35" s="167"/>
      <c r="C35" s="196" t="s">
        <v>107</v>
      </c>
      <c r="D35" s="170"/>
      <c r="E35" s="173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7"/>
      <c r="U35" s="176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105</v>
      </c>
      <c r="AF35" s="160">
        <v>0</v>
      </c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/>
      <c r="B36" s="167"/>
      <c r="C36" s="196" t="s">
        <v>131</v>
      </c>
      <c r="D36" s="170"/>
      <c r="E36" s="173">
        <v>1.65</v>
      </c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7"/>
      <c r="U36" s="176"/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105</v>
      </c>
      <c r="AF36" s="160">
        <v>0</v>
      </c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/>
      <c r="B37" s="167"/>
      <c r="C37" s="196" t="s">
        <v>132</v>
      </c>
      <c r="D37" s="170"/>
      <c r="E37" s="173">
        <v>0.27</v>
      </c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7"/>
      <c r="U37" s="176"/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105</v>
      </c>
      <c r="AF37" s="160">
        <v>0</v>
      </c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/>
      <c r="B38" s="167"/>
      <c r="C38" s="196" t="s">
        <v>133</v>
      </c>
      <c r="D38" s="170"/>
      <c r="E38" s="173">
        <v>0.27750000000000002</v>
      </c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7"/>
      <c r="U38" s="176"/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105</v>
      </c>
      <c r="AF38" s="160">
        <v>0</v>
      </c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ht="22.5" outlineLevel="1" x14ac:dyDescent="0.2">
      <c r="A39" s="161">
        <v>5</v>
      </c>
      <c r="B39" s="167" t="s">
        <v>134</v>
      </c>
      <c r="C39" s="195" t="s">
        <v>135</v>
      </c>
      <c r="D39" s="169" t="s">
        <v>100</v>
      </c>
      <c r="E39" s="172">
        <v>52.905000000000001</v>
      </c>
      <c r="F39" s="201"/>
      <c r="G39" s="176">
        <f>F39*E39</f>
        <v>0</v>
      </c>
      <c r="H39" s="176">
        <v>684.06</v>
      </c>
      <c r="I39" s="176">
        <f>ROUND(E39*H39,2)</f>
        <v>36190.19</v>
      </c>
      <c r="J39" s="176">
        <v>440.94000000000005</v>
      </c>
      <c r="K39" s="176">
        <f>ROUND(E39*J39,2)</f>
        <v>23327.93</v>
      </c>
      <c r="L39" s="176">
        <v>21</v>
      </c>
      <c r="M39" s="176">
        <f>G39*(1+L39/100)</f>
        <v>0</v>
      </c>
      <c r="N39" s="176">
        <v>1.1089999999999999E-2</v>
      </c>
      <c r="O39" s="176">
        <f>ROUND(E39*N39,2)</f>
        <v>0.59</v>
      </c>
      <c r="P39" s="176">
        <v>0</v>
      </c>
      <c r="Q39" s="176">
        <f>ROUND(E39*P39,2)</f>
        <v>0</v>
      </c>
      <c r="R39" s="176"/>
      <c r="S39" s="176"/>
      <c r="T39" s="177">
        <v>0.85699999999999998</v>
      </c>
      <c r="U39" s="176">
        <f>ROUND(E39*T39,2)</f>
        <v>45.34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101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">
      <c r="A40" s="161"/>
      <c r="B40" s="167"/>
      <c r="C40" s="196" t="s">
        <v>136</v>
      </c>
      <c r="D40" s="170"/>
      <c r="E40" s="173">
        <v>9.33</v>
      </c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7"/>
      <c r="U40" s="176"/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105</v>
      </c>
      <c r="AF40" s="160">
        <v>0</v>
      </c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/>
      <c r="B41" s="167"/>
      <c r="C41" s="196" t="s">
        <v>137</v>
      </c>
      <c r="D41" s="170"/>
      <c r="E41" s="173">
        <v>2.91</v>
      </c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7"/>
      <c r="U41" s="176"/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105</v>
      </c>
      <c r="AF41" s="160">
        <v>0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/>
      <c r="B42" s="167"/>
      <c r="C42" s="196" t="s">
        <v>138</v>
      </c>
      <c r="D42" s="170"/>
      <c r="E42" s="173">
        <v>5.94</v>
      </c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7"/>
      <c r="U42" s="176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105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/>
      <c r="B43" s="167"/>
      <c r="C43" s="196" t="s">
        <v>139</v>
      </c>
      <c r="D43" s="170"/>
      <c r="E43" s="173">
        <v>18.66</v>
      </c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7"/>
      <c r="U43" s="176"/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105</v>
      </c>
      <c r="AF43" s="160">
        <v>0</v>
      </c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/>
      <c r="B44" s="167"/>
      <c r="C44" s="196" t="s">
        <v>140</v>
      </c>
      <c r="D44" s="170"/>
      <c r="E44" s="173">
        <v>11.654999999999999</v>
      </c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  <c r="T44" s="177"/>
      <c r="U44" s="176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105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/>
      <c r="B45" s="167"/>
      <c r="C45" s="196" t="s">
        <v>141</v>
      </c>
      <c r="D45" s="170"/>
      <c r="E45" s="173">
        <v>2.94</v>
      </c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7"/>
      <c r="U45" s="176"/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105</v>
      </c>
      <c r="AF45" s="160">
        <v>0</v>
      </c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/>
      <c r="B46" s="167"/>
      <c r="C46" s="196" t="s">
        <v>142</v>
      </c>
      <c r="D46" s="170"/>
      <c r="E46" s="173">
        <v>1.47</v>
      </c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  <c r="T46" s="177"/>
      <c r="U46" s="176"/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105</v>
      </c>
      <c r="AF46" s="160">
        <v>0</v>
      </c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>
        <v>6</v>
      </c>
      <c r="B47" s="167" t="s">
        <v>143</v>
      </c>
      <c r="C47" s="195" t="s">
        <v>144</v>
      </c>
      <c r="D47" s="169" t="s">
        <v>100</v>
      </c>
      <c r="E47" s="172">
        <v>38.869999999999997</v>
      </c>
      <c r="F47" s="201"/>
      <c r="G47" s="176">
        <f>F47*E47</f>
        <v>0</v>
      </c>
      <c r="H47" s="176">
        <v>318.83</v>
      </c>
      <c r="I47" s="176">
        <f>ROUND(E47*H47,2)</f>
        <v>12392.92</v>
      </c>
      <c r="J47" s="176">
        <v>237.17000000000002</v>
      </c>
      <c r="K47" s="176">
        <f>ROUND(E47*J47,2)</f>
        <v>9218.7999999999993</v>
      </c>
      <c r="L47" s="176">
        <v>21</v>
      </c>
      <c r="M47" s="176">
        <f>G47*(1+L47/100)</f>
        <v>0</v>
      </c>
      <c r="N47" s="176">
        <v>4.1999999999999997E-3</v>
      </c>
      <c r="O47" s="176">
        <f>ROUND(E47*N47,2)</f>
        <v>0.16</v>
      </c>
      <c r="P47" s="176">
        <v>0</v>
      </c>
      <c r="Q47" s="176">
        <f>ROUND(E47*P47,2)</f>
        <v>0</v>
      </c>
      <c r="R47" s="176"/>
      <c r="S47" s="176"/>
      <c r="T47" s="177">
        <v>0.36</v>
      </c>
      <c r="U47" s="176">
        <f>ROUND(E47*T47,2)</f>
        <v>13.99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101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/>
      <c r="B48" s="167"/>
      <c r="C48" s="196" t="s">
        <v>145</v>
      </c>
      <c r="D48" s="170"/>
      <c r="E48" s="173">
        <v>4.665</v>
      </c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7"/>
      <c r="U48" s="176"/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105</v>
      </c>
      <c r="AF48" s="160">
        <v>0</v>
      </c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">
      <c r="A49" s="161"/>
      <c r="B49" s="167"/>
      <c r="C49" s="196" t="s">
        <v>146</v>
      </c>
      <c r="D49" s="170"/>
      <c r="E49" s="173">
        <v>1.4550000000000001</v>
      </c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7"/>
      <c r="U49" s="176"/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105</v>
      </c>
      <c r="AF49" s="160">
        <v>0</v>
      </c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">
      <c r="A50" s="161"/>
      <c r="B50" s="167"/>
      <c r="C50" s="196" t="s">
        <v>147</v>
      </c>
      <c r="D50" s="170"/>
      <c r="E50" s="173">
        <v>4.95</v>
      </c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7"/>
      <c r="U50" s="176"/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105</v>
      </c>
      <c r="AF50" s="160">
        <v>0</v>
      </c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">
      <c r="A51" s="161"/>
      <c r="B51" s="167"/>
      <c r="C51" s="196" t="s">
        <v>148</v>
      </c>
      <c r="D51" s="170"/>
      <c r="E51" s="173">
        <v>15.55</v>
      </c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7"/>
      <c r="U51" s="176"/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105</v>
      </c>
      <c r="AF51" s="160">
        <v>0</v>
      </c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">
      <c r="A52" s="161"/>
      <c r="B52" s="167"/>
      <c r="C52" s="196" t="s">
        <v>149</v>
      </c>
      <c r="D52" s="170"/>
      <c r="E52" s="173">
        <v>9.0649999999999995</v>
      </c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7"/>
      <c r="U52" s="176"/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105</v>
      </c>
      <c r="AF52" s="160">
        <v>0</v>
      </c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/>
      <c r="B53" s="167"/>
      <c r="C53" s="196" t="s">
        <v>150</v>
      </c>
      <c r="D53" s="170"/>
      <c r="E53" s="173">
        <v>2.4500000000000002</v>
      </c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7"/>
      <c r="U53" s="176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105</v>
      </c>
      <c r="AF53" s="160">
        <v>0</v>
      </c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/>
      <c r="B54" s="167"/>
      <c r="C54" s="196" t="s">
        <v>151</v>
      </c>
      <c r="D54" s="170"/>
      <c r="E54" s="173">
        <v>0.73499999999999999</v>
      </c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7"/>
      <c r="U54" s="176"/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105</v>
      </c>
      <c r="AF54" s="160">
        <v>0</v>
      </c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">
      <c r="A55" s="161">
        <v>7</v>
      </c>
      <c r="B55" s="167" t="s">
        <v>152</v>
      </c>
      <c r="C55" s="195" t="s">
        <v>153</v>
      </c>
      <c r="D55" s="169" t="s">
        <v>100</v>
      </c>
      <c r="E55" s="172">
        <v>199</v>
      </c>
      <c r="F55" s="201"/>
      <c r="G55" s="176">
        <f>F55*E55</f>
        <v>0</v>
      </c>
      <c r="H55" s="176">
        <v>3.49</v>
      </c>
      <c r="I55" s="176">
        <f>ROUND(E55*H55,2)</f>
        <v>694.51</v>
      </c>
      <c r="J55" s="176">
        <v>53.71</v>
      </c>
      <c r="K55" s="176">
        <f>ROUND(E55*J55,2)</f>
        <v>10688.29</v>
      </c>
      <c r="L55" s="176">
        <v>21</v>
      </c>
      <c r="M55" s="176">
        <f>G55*(1+L55/100)</f>
        <v>0</v>
      </c>
      <c r="N55" s="176">
        <v>2.0000000000000002E-5</v>
      </c>
      <c r="O55" s="176">
        <f>ROUND(E55*N55,2)</f>
        <v>0</v>
      </c>
      <c r="P55" s="176">
        <v>0</v>
      </c>
      <c r="Q55" s="176">
        <f>ROUND(E55*P55,2)</f>
        <v>0</v>
      </c>
      <c r="R55" s="176"/>
      <c r="S55" s="176"/>
      <c r="T55" s="177">
        <v>0.11</v>
      </c>
      <c r="U55" s="176">
        <f>ROUND(E55*T55,2)</f>
        <v>21.89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101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x14ac:dyDescent="0.2">
      <c r="A56" s="162" t="s">
        <v>96</v>
      </c>
      <c r="B56" s="168" t="s">
        <v>59</v>
      </c>
      <c r="C56" s="197" t="s">
        <v>60</v>
      </c>
      <c r="D56" s="171"/>
      <c r="E56" s="174"/>
      <c r="F56" s="178"/>
      <c r="G56" s="178">
        <f>SUMIF(AE57:AE57,"&lt;&gt;NOR",G57:G57)</f>
        <v>0</v>
      </c>
      <c r="H56" s="178"/>
      <c r="I56" s="178">
        <f>SUM(I57:I57)</f>
        <v>11844.32</v>
      </c>
      <c r="J56" s="178"/>
      <c r="K56" s="178">
        <f>SUM(K57:K57)</f>
        <v>24963.439999999999</v>
      </c>
      <c r="L56" s="178"/>
      <c r="M56" s="178">
        <f>SUM(M57:M57)</f>
        <v>0</v>
      </c>
      <c r="N56" s="178"/>
      <c r="O56" s="178">
        <f>SUM(O57:O57)</f>
        <v>4.01</v>
      </c>
      <c r="P56" s="178"/>
      <c r="Q56" s="178">
        <f>SUM(Q57:Q57)</f>
        <v>0</v>
      </c>
      <c r="R56" s="178"/>
      <c r="S56" s="178"/>
      <c r="T56" s="179"/>
      <c r="U56" s="178">
        <f>SUM(U57:U57)</f>
        <v>58.17</v>
      </c>
      <c r="AE56" t="s">
        <v>97</v>
      </c>
    </row>
    <row r="57" spans="1:60" ht="22.5" outlineLevel="1" x14ac:dyDescent="0.2">
      <c r="A57" s="161">
        <v>8</v>
      </c>
      <c r="B57" s="167" t="s">
        <v>154</v>
      </c>
      <c r="C57" s="195" t="s">
        <v>155</v>
      </c>
      <c r="D57" s="169" t="s">
        <v>100</v>
      </c>
      <c r="E57" s="172">
        <v>199.5</v>
      </c>
      <c r="F57" s="201"/>
      <c r="G57" s="176">
        <f>F57*E57</f>
        <v>0</v>
      </c>
      <c r="H57" s="176">
        <v>59.37</v>
      </c>
      <c r="I57" s="176">
        <f>ROUND(E57*H57,2)</f>
        <v>11844.32</v>
      </c>
      <c r="J57" s="176">
        <v>125.13</v>
      </c>
      <c r="K57" s="176">
        <f>ROUND(E57*J57,2)</f>
        <v>24963.439999999999</v>
      </c>
      <c r="L57" s="176">
        <v>21</v>
      </c>
      <c r="M57" s="176">
        <f>G57*(1+L57/100)</f>
        <v>0</v>
      </c>
      <c r="N57" s="176">
        <v>2.0080000000000001E-2</v>
      </c>
      <c r="O57" s="176">
        <f>ROUND(E57*N57,2)</f>
        <v>4.01</v>
      </c>
      <c r="P57" s="176">
        <v>0</v>
      </c>
      <c r="Q57" s="176">
        <f>ROUND(E57*P57,2)</f>
        <v>0</v>
      </c>
      <c r="R57" s="176"/>
      <c r="S57" s="176"/>
      <c r="T57" s="177">
        <v>0.29159000000000002</v>
      </c>
      <c r="U57" s="176">
        <f>ROUND(E57*T57,2)</f>
        <v>58.17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156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x14ac:dyDescent="0.2">
      <c r="A58" s="162" t="s">
        <v>96</v>
      </c>
      <c r="B58" s="168" t="s">
        <v>61</v>
      </c>
      <c r="C58" s="197" t="s">
        <v>62</v>
      </c>
      <c r="D58" s="171"/>
      <c r="E58" s="174"/>
      <c r="F58" s="178"/>
      <c r="G58" s="178">
        <f>SUMIF(AE59:AE63,"&lt;&gt;NOR",G59:G63)</f>
        <v>0</v>
      </c>
      <c r="H58" s="178"/>
      <c r="I58" s="178">
        <f>SUM(I59:I63)</f>
        <v>2335.3199999999997</v>
      </c>
      <c r="J58" s="178"/>
      <c r="K58" s="178">
        <f>SUM(K59:K63)</f>
        <v>660.68</v>
      </c>
      <c r="L58" s="178"/>
      <c r="M58" s="178">
        <f>SUM(M59:M63)</f>
        <v>0</v>
      </c>
      <c r="N58" s="178"/>
      <c r="O58" s="178">
        <f>SUM(O59:O63)</f>
        <v>7.0000000000000007E-2</v>
      </c>
      <c r="P58" s="178"/>
      <c r="Q58" s="178">
        <f>SUM(Q59:Q63)</f>
        <v>0</v>
      </c>
      <c r="R58" s="178"/>
      <c r="S58" s="178"/>
      <c r="T58" s="179"/>
      <c r="U58" s="178">
        <f>SUM(U59:U63)</f>
        <v>1.6</v>
      </c>
      <c r="AE58" t="s">
        <v>97</v>
      </c>
    </row>
    <row r="59" spans="1:60" outlineLevel="1" x14ac:dyDescent="0.2">
      <c r="A59" s="161">
        <v>9</v>
      </c>
      <c r="B59" s="167" t="s">
        <v>157</v>
      </c>
      <c r="C59" s="195" t="s">
        <v>158</v>
      </c>
      <c r="D59" s="169" t="s">
        <v>159</v>
      </c>
      <c r="E59" s="172">
        <v>4</v>
      </c>
      <c r="F59" s="201"/>
      <c r="G59" s="176">
        <f>F59*E59</f>
        <v>0</v>
      </c>
      <c r="H59" s="176">
        <v>19.329999999999998</v>
      </c>
      <c r="I59" s="176">
        <f>ROUND(E59*H59,2)</f>
        <v>77.319999999999993</v>
      </c>
      <c r="J59" s="176">
        <v>165.17000000000002</v>
      </c>
      <c r="K59" s="176">
        <f>ROUND(E59*J59,2)</f>
        <v>660.68</v>
      </c>
      <c r="L59" s="176">
        <v>21</v>
      </c>
      <c r="M59" s="176">
        <f>G59*(1+L59/100)</f>
        <v>0</v>
      </c>
      <c r="N59" s="176">
        <v>1.6379999999999999E-2</v>
      </c>
      <c r="O59" s="176">
        <f>ROUND(E59*N59,2)</f>
        <v>7.0000000000000007E-2</v>
      </c>
      <c r="P59" s="176">
        <v>0</v>
      </c>
      <c r="Q59" s="176">
        <f>ROUND(E59*P59,2)</f>
        <v>0</v>
      </c>
      <c r="R59" s="176"/>
      <c r="S59" s="176"/>
      <c r="T59" s="177">
        <v>0.4</v>
      </c>
      <c r="U59" s="176">
        <f>ROUND(E59*T59,2)</f>
        <v>1.6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101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>
        <v>10</v>
      </c>
      <c r="B60" s="167" t="s">
        <v>160</v>
      </c>
      <c r="C60" s="195" t="s">
        <v>161</v>
      </c>
      <c r="D60" s="169" t="s">
        <v>159</v>
      </c>
      <c r="E60" s="172">
        <v>1</v>
      </c>
      <c r="F60" s="201"/>
      <c r="G60" s="176">
        <f>F60*E60</f>
        <v>0</v>
      </c>
      <c r="H60" s="176">
        <v>1545</v>
      </c>
      <c r="I60" s="176">
        <f>ROUND(E60*H60,2)</f>
        <v>1545</v>
      </c>
      <c r="J60" s="176">
        <v>0</v>
      </c>
      <c r="K60" s="176">
        <f>ROUND(E60*J60,2)</f>
        <v>0</v>
      </c>
      <c r="L60" s="176">
        <v>21</v>
      </c>
      <c r="M60" s="176">
        <f>G60*(1+L60/100)</f>
        <v>0</v>
      </c>
      <c r="N60" s="176">
        <v>0</v>
      </c>
      <c r="O60" s="176">
        <f>ROUND(E60*N60,2)</f>
        <v>0</v>
      </c>
      <c r="P60" s="176">
        <v>0</v>
      </c>
      <c r="Q60" s="176">
        <f>ROUND(E60*P60,2)</f>
        <v>0</v>
      </c>
      <c r="R60" s="176"/>
      <c r="S60" s="176"/>
      <c r="T60" s="177">
        <v>0</v>
      </c>
      <c r="U60" s="176">
        <f>ROUND(E60*T60,2)</f>
        <v>0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162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11</v>
      </c>
      <c r="B61" s="167" t="s">
        <v>163</v>
      </c>
      <c r="C61" s="195" t="s">
        <v>164</v>
      </c>
      <c r="D61" s="169" t="s">
        <v>159</v>
      </c>
      <c r="E61" s="172">
        <v>1</v>
      </c>
      <c r="F61" s="201"/>
      <c r="G61" s="176">
        <f>F61*E61</f>
        <v>0</v>
      </c>
      <c r="H61" s="176">
        <v>213</v>
      </c>
      <c r="I61" s="176">
        <f>ROUND(E61*H61,2)</f>
        <v>213</v>
      </c>
      <c r="J61" s="176">
        <v>0</v>
      </c>
      <c r="K61" s="176">
        <f>ROUND(E61*J61,2)</f>
        <v>0</v>
      </c>
      <c r="L61" s="176">
        <v>21</v>
      </c>
      <c r="M61" s="176">
        <f>G61*(1+L61/100)</f>
        <v>0</v>
      </c>
      <c r="N61" s="176">
        <v>2.0000000000000001E-4</v>
      </c>
      <c r="O61" s="176">
        <f>ROUND(E61*N61,2)</f>
        <v>0</v>
      </c>
      <c r="P61" s="176">
        <v>0</v>
      </c>
      <c r="Q61" s="176">
        <f>ROUND(E61*P61,2)</f>
        <v>0</v>
      </c>
      <c r="R61" s="176"/>
      <c r="S61" s="176"/>
      <c r="T61" s="177">
        <v>0</v>
      </c>
      <c r="U61" s="176">
        <f>ROUND(E61*T61,2)</f>
        <v>0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162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>
        <v>12</v>
      </c>
      <c r="B62" s="167" t="s">
        <v>165</v>
      </c>
      <c r="C62" s="195" t="s">
        <v>166</v>
      </c>
      <c r="D62" s="169" t="s">
        <v>159</v>
      </c>
      <c r="E62" s="172">
        <v>1</v>
      </c>
      <c r="F62" s="201"/>
      <c r="G62" s="176">
        <f>F62*E62</f>
        <v>0</v>
      </c>
      <c r="H62" s="176">
        <v>240</v>
      </c>
      <c r="I62" s="176">
        <f>ROUND(E62*H62,2)</f>
        <v>240</v>
      </c>
      <c r="J62" s="176">
        <v>0</v>
      </c>
      <c r="K62" s="176">
        <f>ROUND(E62*J62,2)</f>
        <v>0</v>
      </c>
      <c r="L62" s="176">
        <v>21</v>
      </c>
      <c r="M62" s="176">
        <f>G62*(1+L62/100)</f>
        <v>0</v>
      </c>
      <c r="N62" s="176">
        <v>4.0000000000000002E-4</v>
      </c>
      <c r="O62" s="176">
        <f>ROUND(E62*N62,2)</f>
        <v>0</v>
      </c>
      <c r="P62" s="176">
        <v>0</v>
      </c>
      <c r="Q62" s="176">
        <f>ROUND(E62*P62,2)</f>
        <v>0</v>
      </c>
      <c r="R62" s="176"/>
      <c r="S62" s="176"/>
      <c r="T62" s="177">
        <v>0</v>
      </c>
      <c r="U62" s="176">
        <f>ROUND(E62*T62,2)</f>
        <v>0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162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>
        <v>13</v>
      </c>
      <c r="B63" s="167" t="s">
        <v>167</v>
      </c>
      <c r="C63" s="195" t="s">
        <v>168</v>
      </c>
      <c r="D63" s="169" t="s">
        <v>159</v>
      </c>
      <c r="E63" s="172">
        <v>1</v>
      </c>
      <c r="F63" s="201"/>
      <c r="G63" s="176">
        <f>F63*E63</f>
        <v>0</v>
      </c>
      <c r="H63" s="176">
        <v>260</v>
      </c>
      <c r="I63" s="176">
        <f>ROUND(E63*H63,2)</f>
        <v>260</v>
      </c>
      <c r="J63" s="176">
        <v>0</v>
      </c>
      <c r="K63" s="176">
        <f>ROUND(E63*J63,2)</f>
        <v>0</v>
      </c>
      <c r="L63" s="176">
        <v>21</v>
      </c>
      <c r="M63" s="176">
        <f>G63*(1+L63/100)</f>
        <v>0</v>
      </c>
      <c r="N63" s="176">
        <v>5.0000000000000001E-4</v>
      </c>
      <c r="O63" s="176">
        <f>ROUND(E63*N63,2)</f>
        <v>0</v>
      </c>
      <c r="P63" s="176">
        <v>0</v>
      </c>
      <c r="Q63" s="176">
        <f>ROUND(E63*P63,2)</f>
        <v>0</v>
      </c>
      <c r="R63" s="176"/>
      <c r="S63" s="176"/>
      <c r="T63" s="177">
        <v>0</v>
      </c>
      <c r="U63" s="176">
        <f>ROUND(E63*T63,2)</f>
        <v>0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162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x14ac:dyDescent="0.2">
      <c r="A64" s="162" t="s">
        <v>96</v>
      </c>
      <c r="B64" s="168" t="s">
        <v>63</v>
      </c>
      <c r="C64" s="197" t="s">
        <v>64</v>
      </c>
      <c r="D64" s="171"/>
      <c r="E64" s="174"/>
      <c r="F64" s="178"/>
      <c r="G64" s="178">
        <f>SUMIF(AE65:AE65,"&lt;&gt;NOR",G65:G65)</f>
        <v>0</v>
      </c>
      <c r="H64" s="178"/>
      <c r="I64" s="178">
        <f>SUM(I65:I65)</f>
        <v>0</v>
      </c>
      <c r="J64" s="178"/>
      <c r="K64" s="178">
        <f>SUM(K65:K65)</f>
        <v>1834.39</v>
      </c>
      <c r="L64" s="178"/>
      <c r="M64" s="178">
        <f>SUM(M65:M65)</f>
        <v>0</v>
      </c>
      <c r="N64" s="178"/>
      <c r="O64" s="178">
        <f>SUM(O65:O65)</f>
        <v>0</v>
      </c>
      <c r="P64" s="178"/>
      <c r="Q64" s="178">
        <f>SUM(Q65:Q65)</f>
        <v>0</v>
      </c>
      <c r="R64" s="178"/>
      <c r="S64" s="178"/>
      <c r="T64" s="179"/>
      <c r="U64" s="178">
        <f>SUM(U65:U65)</f>
        <v>2.2200000000000002</v>
      </c>
      <c r="AE64" t="s">
        <v>97</v>
      </c>
    </row>
    <row r="65" spans="1:60" outlineLevel="1" x14ac:dyDescent="0.2">
      <c r="A65" s="161">
        <v>14</v>
      </c>
      <c r="B65" s="167" t="s">
        <v>169</v>
      </c>
      <c r="C65" s="195" t="s">
        <v>170</v>
      </c>
      <c r="D65" s="169" t="s">
        <v>171</v>
      </c>
      <c r="E65" s="172">
        <v>7.2220000000000004</v>
      </c>
      <c r="F65" s="201"/>
      <c r="G65" s="176">
        <f>F65*E65</f>
        <v>0</v>
      </c>
      <c r="H65" s="176">
        <v>0</v>
      </c>
      <c r="I65" s="176">
        <f>ROUND(E65*H65,2)</f>
        <v>0</v>
      </c>
      <c r="J65" s="176">
        <v>254</v>
      </c>
      <c r="K65" s="176">
        <f>ROUND(E65*J65,2)</f>
        <v>1834.39</v>
      </c>
      <c r="L65" s="176">
        <v>21</v>
      </c>
      <c r="M65" s="176">
        <f>G65*(1+L65/100)</f>
        <v>0</v>
      </c>
      <c r="N65" s="176">
        <v>0</v>
      </c>
      <c r="O65" s="176">
        <f>ROUND(E65*N65,2)</f>
        <v>0</v>
      </c>
      <c r="P65" s="176">
        <v>0</v>
      </c>
      <c r="Q65" s="176">
        <f>ROUND(E65*P65,2)</f>
        <v>0</v>
      </c>
      <c r="R65" s="176"/>
      <c r="S65" s="176"/>
      <c r="T65" s="177">
        <v>0.307</v>
      </c>
      <c r="U65" s="176">
        <f>ROUND(E65*T65,2)</f>
        <v>2.2200000000000002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101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x14ac:dyDescent="0.2">
      <c r="A66" s="162" t="s">
        <v>96</v>
      </c>
      <c r="B66" s="168" t="s">
        <v>65</v>
      </c>
      <c r="C66" s="197" t="s">
        <v>66</v>
      </c>
      <c r="D66" s="171"/>
      <c r="E66" s="174"/>
      <c r="F66" s="178"/>
      <c r="G66" s="178">
        <f>SUMIF(AE67:AE88,"&lt;&gt;NOR",G67:G88)</f>
        <v>0</v>
      </c>
      <c r="H66" s="178"/>
      <c r="I66" s="178">
        <f>SUM(I67:I88)</f>
        <v>1960.9299999999998</v>
      </c>
      <c r="J66" s="178"/>
      <c r="K66" s="178">
        <f>SUM(K67:K88)</f>
        <v>9509.25</v>
      </c>
      <c r="L66" s="178"/>
      <c r="M66" s="178">
        <f>SUM(M67:M88)</f>
        <v>0</v>
      </c>
      <c r="N66" s="178"/>
      <c r="O66" s="178">
        <f>SUM(O67:O88)</f>
        <v>0.08</v>
      </c>
      <c r="P66" s="178"/>
      <c r="Q66" s="178">
        <f>SUM(Q67:Q88)</f>
        <v>7.0000000000000007E-2</v>
      </c>
      <c r="R66" s="178"/>
      <c r="S66" s="178"/>
      <c r="T66" s="179"/>
      <c r="U66" s="178">
        <f>SUM(U67:U88)</f>
        <v>17.86</v>
      </c>
      <c r="AE66" t="s">
        <v>97</v>
      </c>
    </row>
    <row r="67" spans="1:60" outlineLevel="1" x14ac:dyDescent="0.2">
      <c r="A67" s="161">
        <v>15</v>
      </c>
      <c r="B67" s="167" t="s">
        <v>172</v>
      </c>
      <c r="C67" s="195" t="s">
        <v>173</v>
      </c>
      <c r="D67" s="169" t="s">
        <v>174</v>
      </c>
      <c r="E67" s="172">
        <v>16.850000000000001</v>
      </c>
      <c r="F67" s="201"/>
      <c r="G67" s="176">
        <f>F67*E67</f>
        <v>0</v>
      </c>
      <c r="H67" s="176">
        <v>0</v>
      </c>
      <c r="I67" s="176">
        <f>ROUND(E67*H67,2)</f>
        <v>0</v>
      </c>
      <c r="J67" s="176">
        <v>56.1</v>
      </c>
      <c r="K67" s="176">
        <f>ROUND(E67*J67,2)</f>
        <v>945.29</v>
      </c>
      <c r="L67" s="176">
        <v>21</v>
      </c>
      <c r="M67" s="176">
        <f>G67*(1+L67/100)</f>
        <v>0</v>
      </c>
      <c r="N67" s="176">
        <v>0</v>
      </c>
      <c r="O67" s="176">
        <f>ROUND(E67*N67,2)</f>
        <v>0</v>
      </c>
      <c r="P67" s="176">
        <v>1.81E-3</v>
      </c>
      <c r="Q67" s="176">
        <f>ROUND(E67*P67,2)</f>
        <v>0.03</v>
      </c>
      <c r="R67" s="176"/>
      <c r="S67" s="176"/>
      <c r="T67" s="177">
        <v>0.10050000000000001</v>
      </c>
      <c r="U67" s="176">
        <f>ROUND(E67*T67,2)</f>
        <v>1.69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156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/>
      <c r="B68" s="167"/>
      <c r="C68" s="196" t="s">
        <v>175</v>
      </c>
      <c r="D68" s="170"/>
      <c r="E68" s="173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7"/>
      <c r="U68" s="176"/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105</v>
      </c>
      <c r="AF68" s="160">
        <v>0</v>
      </c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/>
      <c r="B69" s="167"/>
      <c r="C69" s="196" t="s">
        <v>107</v>
      </c>
      <c r="D69" s="170"/>
      <c r="E69" s="173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7"/>
      <c r="U69" s="176"/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105</v>
      </c>
      <c r="AF69" s="160">
        <v>0</v>
      </c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/>
      <c r="B70" s="167"/>
      <c r="C70" s="196" t="s">
        <v>176</v>
      </c>
      <c r="D70" s="170"/>
      <c r="E70" s="173">
        <v>13.2</v>
      </c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7"/>
      <c r="U70" s="176"/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105</v>
      </c>
      <c r="AF70" s="160">
        <v>0</v>
      </c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">
      <c r="A71" s="161"/>
      <c r="B71" s="167"/>
      <c r="C71" s="196" t="s">
        <v>177</v>
      </c>
      <c r="D71" s="170"/>
      <c r="E71" s="173">
        <v>1.8</v>
      </c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7"/>
      <c r="U71" s="176"/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105</v>
      </c>
      <c r="AF71" s="160">
        <v>0</v>
      </c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">
      <c r="A72" s="161"/>
      <c r="B72" s="167"/>
      <c r="C72" s="196" t="s">
        <v>178</v>
      </c>
      <c r="D72" s="170"/>
      <c r="E72" s="173">
        <v>1.85</v>
      </c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7"/>
      <c r="U72" s="176"/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105</v>
      </c>
      <c r="AF72" s="160">
        <v>0</v>
      </c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>
        <v>16</v>
      </c>
      <c r="B73" s="167" t="s">
        <v>179</v>
      </c>
      <c r="C73" s="195" t="s">
        <v>180</v>
      </c>
      <c r="D73" s="169" t="s">
        <v>174</v>
      </c>
      <c r="E73" s="172">
        <v>4.9000000000000004</v>
      </c>
      <c r="F73" s="201"/>
      <c r="G73" s="176">
        <f>F73*E73</f>
        <v>0</v>
      </c>
      <c r="H73" s="176">
        <v>0</v>
      </c>
      <c r="I73" s="176">
        <f>ROUND(E73*H73,2)</f>
        <v>0</v>
      </c>
      <c r="J73" s="176">
        <v>56.1</v>
      </c>
      <c r="K73" s="176">
        <f>ROUND(E73*J73,2)</f>
        <v>274.89</v>
      </c>
      <c r="L73" s="176">
        <v>21</v>
      </c>
      <c r="M73" s="176">
        <f>G73*(1+L73/100)</f>
        <v>0</v>
      </c>
      <c r="N73" s="176">
        <v>0</v>
      </c>
      <c r="O73" s="176">
        <f>ROUND(E73*N73,2)</f>
        <v>0</v>
      </c>
      <c r="P73" s="176">
        <v>2.3E-3</v>
      </c>
      <c r="Q73" s="176">
        <f>ROUND(E73*P73,2)</f>
        <v>0.01</v>
      </c>
      <c r="R73" s="176"/>
      <c r="S73" s="176"/>
      <c r="T73" s="177">
        <v>0.10992</v>
      </c>
      <c r="U73" s="176">
        <f>ROUND(E73*T73,2)</f>
        <v>0.54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156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">
      <c r="A74" s="161"/>
      <c r="B74" s="167"/>
      <c r="C74" s="196" t="s">
        <v>181</v>
      </c>
      <c r="D74" s="170"/>
      <c r="E74" s="173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7"/>
      <c r="U74" s="176"/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105</v>
      </c>
      <c r="AF74" s="160">
        <v>0</v>
      </c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">
      <c r="A75" s="161"/>
      <c r="B75" s="167"/>
      <c r="C75" s="196" t="s">
        <v>182</v>
      </c>
      <c r="D75" s="170"/>
      <c r="E75" s="173">
        <v>4.9000000000000004</v>
      </c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7"/>
      <c r="U75" s="176"/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105</v>
      </c>
      <c r="AF75" s="160">
        <v>0</v>
      </c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">
      <c r="A76" s="161">
        <v>17</v>
      </c>
      <c r="B76" s="167" t="s">
        <v>183</v>
      </c>
      <c r="C76" s="195" t="s">
        <v>184</v>
      </c>
      <c r="D76" s="169" t="s">
        <v>174</v>
      </c>
      <c r="E76" s="172">
        <v>8.5</v>
      </c>
      <c r="F76" s="201"/>
      <c r="G76" s="176">
        <f>F76*E76</f>
        <v>0</v>
      </c>
      <c r="H76" s="176">
        <v>0</v>
      </c>
      <c r="I76" s="176">
        <f>ROUND(E76*H76,2)</f>
        <v>0</v>
      </c>
      <c r="J76" s="176">
        <v>58.5</v>
      </c>
      <c r="K76" s="176">
        <f>ROUND(E76*J76,2)</f>
        <v>497.25</v>
      </c>
      <c r="L76" s="176">
        <v>21</v>
      </c>
      <c r="M76" s="176">
        <f>G76*(1+L76/100)</f>
        <v>0</v>
      </c>
      <c r="N76" s="176">
        <v>0</v>
      </c>
      <c r="O76" s="176">
        <f>ROUND(E76*N76,2)</f>
        <v>0</v>
      </c>
      <c r="P76" s="176">
        <v>3.3600000000000001E-3</v>
      </c>
      <c r="Q76" s="176">
        <f>ROUND(E76*P76,2)</f>
        <v>0.03</v>
      </c>
      <c r="R76" s="176"/>
      <c r="S76" s="176"/>
      <c r="T76" s="177">
        <v>0.10596</v>
      </c>
      <c r="U76" s="176">
        <f>ROUND(E76*T76,2)</f>
        <v>0.9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156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outlineLevel="1" x14ac:dyDescent="0.2">
      <c r="A77" s="161"/>
      <c r="B77" s="167"/>
      <c r="C77" s="196" t="s">
        <v>185</v>
      </c>
      <c r="D77" s="170"/>
      <c r="E77" s="173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7"/>
      <c r="U77" s="176"/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105</v>
      </c>
      <c r="AF77" s="160">
        <v>0</v>
      </c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outlineLevel="1" x14ac:dyDescent="0.2">
      <c r="A78" s="161"/>
      <c r="B78" s="167"/>
      <c r="C78" s="196" t="s">
        <v>186</v>
      </c>
      <c r="D78" s="170"/>
      <c r="E78" s="173">
        <v>8.5</v>
      </c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7"/>
      <c r="U78" s="176"/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105</v>
      </c>
      <c r="AF78" s="160">
        <v>0</v>
      </c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">
      <c r="A79" s="161">
        <v>18</v>
      </c>
      <c r="B79" s="167" t="s">
        <v>187</v>
      </c>
      <c r="C79" s="195" t="s">
        <v>188</v>
      </c>
      <c r="D79" s="169" t="s">
        <v>174</v>
      </c>
      <c r="E79" s="172">
        <v>15.05</v>
      </c>
      <c r="F79" s="201"/>
      <c r="G79" s="176">
        <f>F79*E79</f>
        <v>0</v>
      </c>
      <c r="H79" s="176">
        <v>107.81</v>
      </c>
      <c r="I79" s="176">
        <f>ROUND(E79*H79,2)</f>
        <v>1622.54</v>
      </c>
      <c r="J79" s="176">
        <v>478.19</v>
      </c>
      <c r="K79" s="176">
        <f>ROUND(E79*J79,2)</f>
        <v>7196.76</v>
      </c>
      <c r="L79" s="176">
        <v>21</v>
      </c>
      <c r="M79" s="176">
        <f>G79*(1+L79/100)</f>
        <v>0</v>
      </c>
      <c r="N79" s="176">
        <v>4.3699999999999998E-3</v>
      </c>
      <c r="O79" s="176">
        <f>ROUND(E79*N79,2)</f>
        <v>7.0000000000000007E-2</v>
      </c>
      <c r="P79" s="176">
        <v>0</v>
      </c>
      <c r="Q79" s="176">
        <f>ROUND(E79*P79,2)</f>
        <v>0</v>
      </c>
      <c r="R79" s="176"/>
      <c r="S79" s="176"/>
      <c r="T79" s="177">
        <v>0.91610000000000003</v>
      </c>
      <c r="U79" s="176">
        <f>ROUND(E79*T79,2)</f>
        <v>13.79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156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">
      <c r="A80" s="161"/>
      <c r="B80" s="167"/>
      <c r="C80" s="196" t="s">
        <v>189</v>
      </c>
      <c r="D80" s="170"/>
      <c r="E80" s="173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7"/>
      <c r="U80" s="176"/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105</v>
      </c>
      <c r="AF80" s="160">
        <v>0</v>
      </c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">
      <c r="A81" s="161"/>
      <c r="B81" s="167"/>
      <c r="C81" s="196" t="s">
        <v>190</v>
      </c>
      <c r="D81" s="170"/>
      <c r="E81" s="173">
        <v>1.95</v>
      </c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7"/>
      <c r="U81" s="176"/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105</v>
      </c>
      <c r="AF81" s="160">
        <v>0</v>
      </c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 x14ac:dyDescent="0.2">
      <c r="A82" s="161"/>
      <c r="B82" s="167"/>
      <c r="C82" s="196" t="s">
        <v>191</v>
      </c>
      <c r="D82" s="170"/>
      <c r="E82" s="173"/>
      <c r="F82" s="176"/>
      <c r="G82" s="176"/>
      <c r="H82" s="176"/>
      <c r="I82" s="176"/>
      <c r="J82" s="176"/>
      <c r="K82" s="176"/>
      <c r="L82" s="176"/>
      <c r="M82" s="176"/>
      <c r="N82" s="176"/>
      <c r="O82" s="176"/>
      <c r="P82" s="176"/>
      <c r="Q82" s="176"/>
      <c r="R82" s="176"/>
      <c r="S82" s="176"/>
      <c r="T82" s="177"/>
      <c r="U82" s="176"/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105</v>
      </c>
      <c r="AF82" s="160">
        <v>0</v>
      </c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/>
      <c r="B83" s="167"/>
      <c r="C83" s="196" t="s">
        <v>192</v>
      </c>
      <c r="D83" s="170"/>
      <c r="E83" s="173">
        <v>1.85</v>
      </c>
      <c r="F83" s="176"/>
      <c r="G83" s="176"/>
      <c r="H83" s="176"/>
      <c r="I83" s="176"/>
      <c r="J83" s="176"/>
      <c r="K83" s="176"/>
      <c r="L83" s="176"/>
      <c r="M83" s="176"/>
      <c r="N83" s="176"/>
      <c r="O83" s="176"/>
      <c r="P83" s="176"/>
      <c r="Q83" s="176"/>
      <c r="R83" s="176"/>
      <c r="S83" s="176"/>
      <c r="T83" s="177"/>
      <c r="U83" s="176"/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105</v>
      </c>
      <c r="AF83" s="160">
        <v>0</v>
      </c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">
      <c r="A84" s="161"/>
      <c r="B84" s="167"/>
      <c r="C84" s="196" t="s">
        <v>193</v>
      </c>
      <c r="D84" s="170"/>
      <c r="E84" s="173"/>
      <c r="F84" s="176"/>
      <c r="G84" s="176"/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7"/>
      <c r="U84" s="176"/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105</v>
      </c>
      <c r="AF84" s="160">
        <v>0</v>
      </c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">
      <c r="A85" s="161"/>
      <c r="B85" s="167"/>
      <c r="C85" s="196" t="s">
        <v>194</v>
      </c>
      <c r="D85" s="170"/>
      <c r="E85" s="173">
        <v>11.25</v>
      </c>
      <c r="F85" s="176"/>
      <c r="G85" s="176"/>
      <c r="H85" s="176"/>
      <c r="I85" s="176"/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7"/>
      <c r="U85" s="176"/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105</v>
      </c>
      <c r="AF85" s="160">
        <v>0</v>
      </c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>
        <v>19</v>
      </c>
      <c r="B86" s="167" t="s">
        <v>195</v>
      </c>
      <c r="C86" s="195" t="s">
        <v>196</v>
      </c>
      <c r="D86" s="169" t="s">
        <v>174</v>
      </c>
      <c r="E86" s="172">
        <v>4.9000000000000004</v>
      </c>
      <c r="F86" s="201"/>
      <c r="G86" s="176">
        <f>F86*E86</f>
        <v>0</v>
      </c>
      <c r="H86" s="176">
        <v>69.06</v>
      </c>
      <c r="I86" s="176">
        <f>ROUND(E86*H86,2)</f>
        <v>338.39</v>
      </c>
      <c r="J86" s="176">
        <v>121.44</v>
      </c>
      <c r="K86" s="176">
        <f>ROUND(E86*J86,2)</f>
        <v>595.05999999999995</v>
      </c>
      <c r="L86" s="176">
        <v>21</v>
      </c>
      <c r="M86" s="176">
        <f>G86*(1+L86/100)</f>
        <v>0</v>
      </c>
      <c r="N86" s="176">
        <v>1.4499999999999999E-3</v>
      </c>
      <c r="O86" s="176">
        <f>ROUND(E86*N86,2)</f>
        <v>0.01</v>
      </c>
      <c r="P86" s="176">
        <v>0</v>
      </c>
      <c r="Q86" s="176">
        <f>ROUND(E86*P86,2)</f>
        <v>0</v>
      </c>
      <c r="R86" s="176"/>
      <c r="S86" s="176"/>
      <c r="T86" s="177">
        <v>0.192</v>
      </c>
      <c r="U86" s="176">
        <f>ROUND(E86*T86,2)</f>
        <v>0.94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101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">
      <c r="A87" s="161"/>
      <c r="B87" s="167"/>
      <c r="C87" s="196" t="s">
        <v>197</v>
      </c>
      <c r="D87" s="170"/>
      <c r="E87" s="173"/>
      <c r="F87" s="176"/>
      <c r="G87" s="176"/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7"/>
      <c r="U87" s="176"/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105</v>
      </c>
      <c r="AF87" s="160">
        <v>0</v>
      </c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">
      <c r="A88" s="161"/>
      <c r="B88" s="167"/>
      <c r="C88" s="196" t="s">
        <v>198</v>
      </c>
      <c r="D88" s="170"/>
      <c r="E88" s="173">
        <v>4.9000000000000004</v>
      </c>
      <c r="F88" s="176"/>
      <c r="G88" s="176"/>
      <c r="H88" s="176"/>
      <c r="I88" s="176"/>
      <c r="J88" s="176"/>
      <c r="K88" s="176"/>
      <c r="L88" s="176"/>
      <c r="M88" s="176"/>
      <c r="N88" s="176"/>
      <c r="O88" s="176"/>
      <c r="P88" s="176"/>
      <c r="Q88" s="176"/>
      <c r="R88" s="176"/>
      <c r="S88" s="176"/>
      <c r="T88" s="177"/>
      <c r="U88" s="176"/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105</v>
      </c>
      <c r="AF88" s="160">
        <v>0</v>
      </c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x14ac:dyDescent="0.2">
      <c r="A89" s="162" t="s">
        <v>96</v>
      </c>
      <c r="B89" s="168" t="s">
        <v>67</v>
      </c>
      <c r="C89" s="197" t="s">
        <v>68</v>
      </c>
      <c r="D89" s="171"/>
      <c r="E89" s="174"/>
      <c r="F89" s="178"/>
      <c r="G89" s="178">
        <f>SUMIF(AE90:AE93,"&lt;&gt;NOR",G90:G93)</f>
        <v>0</v>
      </c>
      <c r="H89" s="178"/>
      <c r="I89" s="178">
        <f>SUM(I90:I93)</f>
        <v>0</v>
      </c>
      <c r="J89" s="178"/>
      <c r="K89" s="178">
        <f>SUM(K90:K93)</f>
        <v>22120</v>
      </c>
      <c r="L89" s="178"/>
      <c r="M89" s="178">
        <f>SUM(M90:M93)</f>
        <v>0</v>
      </c>
      <c r="N89" s="178"/>
      <c r="O89" s="178">
        <f>SUM(O90:O93)</f>
        <v>0</v>
      </c>
      <c r="P89" s="178"/>
      <c r="Q89" s="178">
        <f>SUM(Q90:Q93)</f>
        <v>6.23</v>
      </c>
      <c r="R89" s="178"/>
      <c r="S89" s="178"/>
      <c r="T89" s="179"/>
      <c r="U89" s="178">
        <f>SUM(U90:U93)</f>
        <v>59.35</v>
      </c>
      <c r="AE89" t="s">
        <v>97</v>
      </c>
    </row>
    <row r="90" spans="1:60" outlineLevel="1" x14ac:dyDescent="0.2">
      <c r="A90" s="161">
        <v>20</v>
      </c>
      <c r="B90" s="167" t="s">
        <v>199</v>
      </c>
      <c r="C90" s="195" t="s">
        <v>200</v>
      </c>
      <c r="D90" s="169" t="s">
        <v>100</v>
      </c>
      <c r="E90" s="172">
        <v>70</v>
      </c>
      <c r="F90" s="201"/>
      <c r="G90" s="176">
        <f>F90*E90</f>
        <v>0</v>
      </c>
      <c r="H90" s="176">
        <v>0</v>
      </c>
      <c r="I90" s="176">
        <f>ROUND(E90*H90,2)</f>
        <v>0</v>
      </c>
      <c r="J90" s="176">
        <v>316</v>
      </c>
      <c r="K90" s="176">
        <f>ROUND(E90*J90,2)</f>
        <v>22120</v>
      </c>
      <c r="L90" s="176">
        <v>21</v>
      </c>
      <c r="M90" s="176">
        <f>G90*(1+L90/100)</f>
        <v>0</v>
      </c>
      <c r="N90" s="176">
        <v>0</v>
      </c>
      <c r="O90" s="176">
        <f>ROUND(E90*N90,2)</f>
        <v>0</v>
      </c>
      <c r="P90" s="176">
        <v>8.8999999999999996E-2</v>
      </c>
      <c r="Q90" s="176">
        <f>ROUND(E90*P90,2)</f>
        <v>6.23</v>
      </c>
      <c r="R90" s="176"/>
      <c r="S90" s="176"/>
      <c r="T90" s="177">
        <v>0.84787000000000001</v>
      </c>
      <c r="U90" s="176">
        <f>ROUND(E90*T90,2)</f>
        <v>59.35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156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/>
      <c r="B91" s="167"/>
      <c r="C91" s="248" t="s">
        <v>201</v>
      </c>
      <c r="D91" s="249"/>
      <c r="E91" s="250"/>
      <c r="F91" s="251"/>
      <c r="G91" s="252"/>
      <c r="H91" s="176"/>
      <c r="I91" s="176"/>
      <c r="J91" s="176"/>
      <c r="K91" s="176"/>
      <c r="L91" s="176"/>
      <c r="M91" s="176"/>
      <c r="N91" s="176"/>
      <c r="O91" s="176"/>
      <c r="P91" s="176"/>
      <c r="Q91" s="176"/>
      <c r="R91" s="176"/>
      <c r="S91" s="176"/>
      <c r="T91" s="177"/>
      <c r="U91" s="176"/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103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3" t="str">
        <f>C91</f>
        <v>osekání obkladu z režných pásků vč. přesunu a likvidace na skladku.</v>
      </c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/>
      <c r="B92" s="167"/>
      <c r="C92" s="196" t="s">
        <v>202</v>
      </c>
      <c r="D92" s="170"/>
      <c r="E92" s="173"/>
      <c r="F92" s="176"/>
      <c r="G92" s="176"/>
      <c r="H92" s="176"/>
      <c r="I92" s="176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7"/>
      <c r="U92" s="176"/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105</v>
      </c>
      <c r="AF92" s="160">
        <v>0</v>
      </c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">
      <c r="A93" s="189"/>
      <c r="B93" s="190"/>
      <c r="C93" s="198" t="s">
        <v>203</v>
      </c>
      <c r="D93" s="191"/>
      <c r="E93" s="192">
        <v>70</v>
      </c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4"/>
      <c r="U93" s="193"/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105</v>
      </c>
      <c r="AF93" s="160">
        <v>0</v>
      </c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x14ac:dyDescent="0.2">
      <c r="A94" s="6"/>
      <c r="B94" s="7" t="s">
        <v>128</v>
      </c>
      <c r="C94" s="199" t="s">
        <v>128</v>
      </c>
      <c r="D94" s="9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v>15</v>
      </c>
      <c r="AD94">
        <v>21</v>
      </c>
    </row>
    <row r="95" spans="1:60" x14ac:dyDescent="0.2">
      <c r="C95" s="200"/>
      <c r="D95" s="148"/>
      <c r="AE95" t="s">
        <v>204</v>
      </c>
    </row>
    <row r="96" spans="1:60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6">
    <mergeCell ref="C91:G91"/>
    <mergeCell ref="A1:G1"/>
    <mergeCell ref="C2:G2"/>
    <mergeCell ref="C3:G3"/>
    <mergeCell ref="C4:G4"/>
    <mergeCell ref="C10:G1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Leskovjanová Irena, Mgr.</cp:lastModifiedBy>
  <cp:lastPrinted>2014-02-28T09:52:57Z</cp:lastPrinted>
  <dcterms:created xsi:type="dcterms:W3CDTF">2009-04-08T07:15:50Z</dcterms:created>
  <dcterms:modified xsi:type="dcterms:W3CDTF">2022-03-18T08:24:25Z</dcterms:modified>
</cp:coreProperties>
</file>