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C:\Dokumenty\Zakázky\Město 2022\"/>
    </mc:Choice>
  </mc:AlternateContent>
  <xr:revisionPtr revIDLastSave="0" documentId="13_ncr:1_{AA154F42-94CE-4339-80DE-C51621610A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Mesto094 - Oprava místní ..." sheetId="2" r:id="rId2"/>
    <sheet name="Seznam figur" sheetId="3" r:id="rId3"/>
  </sheets>
  <definedNames>
    <definedName name="_xlnm._FilterDatabase" localSheetId="1" hidden="1">'Mesto094 - Oprava místní ...'!$C$121:$K$151</definedName>
    <definedName name="_xlnm.Print_Titles" localSheetId="1">'Mesto094 - Oprava místní ...'!$121:$121</definedName>
    <definedName name="_xlnm.Print_Titles" localSheetId="0">'Rekapitulace stavby'!$92:$92</definedName>
    <definedName name="_xlnm.Print_Titles" localSheetId="2">'Seznam figur'!$9:$9</definedName>
    <definedName name="_xlnm.Print_Area" localSheetId="1">'Mesto094 - Oprava místní ...'!$C$4:$J$76,'Mesto094 - Oprava místní ...'!$C$82:$J$105,'Mesto094 - Oprava místní ...'!$C$111:$K$151</definedName>
    <definedName name="_xlnm.Print_Area" localSheetId="0">'Rekapitulace stavby'!$D$4:$AO$76,'Rekapitulace stavby'!$C$82:$AQ$96</definedName>
    <definedName name="_xlnm.Print_Area" localSheetId="2">'Seznam figur'!$C$4:$G$12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 s="1"/>
  <c r="BI151" i="2"/>
  <c r="BH151" i="2"/>
  <c r="BG151" i="2"/>
  <c r="BF151" i="2"/>
  <c r="T151" i="2"/>
  <c r="T150" i="2"/>
  <c r="R151" i="2"/>
  <c r="R150" i="2" s="1"/>
  <c r="P151" i="2"/>
  <c r="P150" i="2"/>
  <c r="BI149" i="2"/>
  <c r="BH149" i="2"/>
  <c r="BG149" i="2"/>
  <c r="BF149" i="2"/>
  <c r="T149" i="2"/>
  <c r="T148" i="2" s="1"/>
  <c r="T147" i="2" s="1"/>
  <c r="R149" i="2"/>
  <c r="R148" i="2" s="1"/>
  <c r="R147" i="2" s="1"/>
  <c r="P149" i="2"/>
  <c r="P148" i="2"/>
  <c r="P147" i="2" s="1"/>
  <c r="BI146" i="2"/>
  <c r="BH146" i="2"/>
  <c r="BG146" i="2"/>
  <c r="BF146" i="2"/>
  <c r="T146" i="2"/>
  <c r="T145" i="2"/>
  <c r="R146" i="2"/>
  <c r="R145" i="2" s="1"/>
  <c r="P146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T124" i="2" s="1"/>
  <c r="R125" i="2"/>
  <c r="R124" i="2" s="1"/>
  <c r="P125" i="2"/>
  <c r="P124" i="2" s="1"/>
  <c r="J119" i="2"/>
  <c r="F118" i="2"/>
  <c r="F116" i="2"/>
  <c r="E114" i="2"/>
  <c r="J90" i="2"/>
  <c r="F89" i="2"/>
  <c r="F87" i="2"/>
  <c r="E85" i="2"/>
  <c r="J19" i="2"/>
  <c r="E19" i="2"/>
  <c r="J118" i="2" s="1"/>
  <c r="J18" i="2"/>
  <c r="J16" i="2"/>
  <c r="E16" i="2"/>
  <c r="F119" i="2" s="1"/>
  <c r="J15" i="2"/>
  <c r="J10" i="2"/>
  <c r="J116" i="2" s="1"/>
  <c r="L90" i="1"/>
  <c r="AM90" i="1"/>
  <c r="AM89" i="1"/>
  <c r="L89" i="1"/>
  <c r="AM87" i="1"/>
  <c r="L87" i="1"/>
  <c r="L85" i="1"/>
  <c r="L84" i="1"/>
  <c r="BK151" i="2"/>
  <c r="BK143" i="2"/>
  <c r="J136" i="2"/>
  <c r="J127" i="2"/>
  <c r="BK149" i="2"/>
  <c r="J141" i="2"/>
  <c r="J134" i="2"/>
  <c r="J128" i="2"/>
  <c r="BK134" i="2"/>
  <c r="BK136" i="2"/>
  <c r="J144" i="2"/>
  <c r="BK141" i="2"/>
  <c r="BK137" i="2"/>
  <c r="J131" i="2"/>
  <c r="BK144" i="2"/>
  <c r="BK138" i="2"/>
  <c r="BK129" i="2"/>
  <c r="BK135" i="2"/>
  <c r="AS94" i="1"/>
  <c r="J149" i="2"/>
  <c r="J138" i="2"/>
  <c r="J135" i="2"/>
  <c r="J129" i="2"/>
  <c r="J146" i="2"/>
  <c r="J140" i="2"/>
  <c r="J132" i="2"/>
  <c r="BK127" i="2"/>
  <c r="BK128" i="2"/>
  <c r="BK146" i="2"/>
  <c r="BK140" i="2"/>
  <c r="BK132" i="2"/>
  <c r="J151" i="2"/>
  <c r="J143" i="2"/>
  <c r="J137" i="2"/>
  <c r="BK131" i="2"/>
  <c r="BK125" i="2"/>
  <c r="J125" i="2"/>
  <c r="P133" i="2" l="1"/>
  <c r="BK139" i="2"/>
  <c r="J139" i="2"/>
  <c r="J100" i="2"/>
  <c r="R139" i="2"/>
  <c r="BK126" i="2"/>
  <c r="J126" i="2"/>
  <c r="J97" i="2"/>
  <c r="R126" i="2"/>
  <c r="R123" i="2" s="1"/>
  <c r="R122" i="2" s="1"/>
  <c r="P126" i="2"/>
  <c r="P123" i="2" s="1"/>
  <c r="P122" i="2" s="1"/>
  <c r="AU95" i="1" s="1"/>
  <c r="AU94" i="1" s="1"/>
  <c r="BK130" i="2"/>
  <c r="J130" i="2" s="1"/>
  <c r="J98" i="2" s="1"/>
  <c r="R130" i="2"/>
  <c r="BK133" i="2"/>
  <c r="J133" i="2" s="1"/>
  <c r="J99" i="2" s="1"/>
  <c r="R133" i="2"/>
  <c r="P139" i="2"/>
  <c r="T126" i="2"/>
  <c r="T123" i="2" s="1"/>
  <c r="T122" i="2" s="1"/>
  <c r="P130" i="2"/>
  <c r="T130" i="2"/>
  <c r="T133" i="2"/>
  <c r="T139" i="2"/>
  <c r="BK148" i="2"/>
  <c r="J148" i="2" s="1"/>
  <c r="J103" i="2" s="1"/>
  <c r="BK145" i="2"/>
  <c r="J145" i="2"/>
  <c r="J101" i="2" s="1"/>
  <c r="BK124" i="2"/>
  <c r="BK150" i="2"/>
  <c r="J150" i="2"/>
  <c r="J104" i="2" s="1"/>
  <c r="J87" i="2"/>
  <c r="BE125" i="2"/>
  <c r="BE129" i="2"/>
  <c r="BE132" i="2"/>
  <c r="BE134" i="2"/>
  <c r="BE137" i="2"/>
  <c r="J89" i="2"/>
  <c r="BE131" i="2"/>
  <c r="BE136" i="2"/>
  <c r="BE135" i="2"/>
  <c r="BE140" i="2"/>
  <c r="BE143" i="2"/>
  <c r="BE144" i="2"/>
  <c r="BE149" i="2"/>
  <c r="BE151" i="2"/>
  <c r="F90" i="2"/>
  <c r="BE127" i="2"/>
  <c r="BE128" i="2"/>
  <c r="BE138" i="2"/>
  <c r="BE141" i="2"/>
  <c r="BE146" i="2"/>
  <c r="F35" i="2"/>
  <c r="BD95" i="1"/>
  <c r="BD94" i="1"/>
  <c r="W33" i="1" s="1"/>
  <c r="F34" i="2"/>
  <c r="BC95" i="1"/>
  <c r="BC94" i="1"/>
  <c r="AY94" i="1" s="1"/>
  <c r="F33" i="2"/>
  <c r="BB95" i="1"/>
  <c r="BB94" i="1"/>
  <c r="W31" i="1" s="1"/>
  <c r="F32" i="2"/>
  <c r="BA95" i="1"/>
  <c r="BA94" i="1"/>
  <c r="W30" i="1" s="1"/>
  <c r="J32" i="2"/>
  <c r="AW95" i="1"/>
  <c r="BK123" i="2" l="1"/>
  <c r="J123" i="2"/>
  <c r="J95" i="2"/>
  <c r="J124" i="2"/>
  <c r="J96" i="2" s="1"/>
  <c r="BK147" i="2"/>
  <c r="J147" i="2"/>
  <c r="J102" i="2"/>
  <c r="AX94" i="1"/>
  <c r="AW94" i="1"/>
  <c r="AK30" i="1"/>
  <c r="F31" i="2"/>
  <c r="AZ95" i="1" s="1"/>
  <c r="AZ94" i="1" s="1"/>
  <c r="W29" i="1" s="1"/>
  <c r="W32" i="1"/>
  <c r="J31" i="2"/>
  <c r="AV95" i="1" s="1"/>
  <c r="AT95" i="1" s="1"/>
  <c r="BK122" i="2" l="1"/>
  <c r="J122" i="2"/>
  <c r="J94" i="2"/>
  <c r="AV94" i="1"/>
  <c r="AK29" i="1"/>
  <c r="J28" i="2" l="1"/>
  <c r="AG95" i="1"/>
  <c r="AG94" i="1"/>
  <c r="AK26" i="1"/>
  <c r="AT94" i="1"/>
  <c r="AN94" i="1"/>
  <c r="J37" i="2" l="1"/>
  <c r="AN95" i="1"/>
  <c r="AK35" i="1"/>
</calcChain>
</file>

<file path=xl/sharedStrings.xml><?xml version="1.0" encoding="utf-8"?>
<sst xmlns="http://schemas.openxmlformats.org/spreadsheetml/2006/main" count="615" uniqueCount="212">
  <si>
    <t>Export Komplet</t>
  </si>
  <si>
    <t/>
  </si>
  <si>
    <t>2.0</t>
  </si>
  <si>
    <t>False</t>
  </si>
  <si>
    <t>{3932965a-a47a-43c2-b953-04b3e07e86b2}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</si>
  <si>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</si>
  <si>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</si>
  <si>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</si>
  <si>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</si>
  <si>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</si>
  <si>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</si>
  <si>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</si>
  <si>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</si>
  <si>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</si>
  <si>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Mesto094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</si>
  <si>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</si>
  <si>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</si>
  <si>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místní komunikace Valašské Meziříčí - ul.Schlattauerova</t>
  </si>
  <si>
    <t>KSO:</t>
  </si>
  <si>
    <t>CC-CZ:</t>
  </si>
  <si>
    <t>Místo:</t>
  </si>
  <si>
    <t>Valašské Meziříčí</t>
  </si>
  <si>
    <t>Datum:</t>
  </si>
  <si>
    <t>10. 1. 2022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</si>
  <si>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</si>
  <si>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</si>
  <si>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</si>
  <si>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</si>
  <si>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</si>
  <si>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</si>
  <si>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</si>
  <si>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</si>
  <si>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</si>
  <si>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</si>
  <si>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</si>
  <si>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</si>
  <si>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</si>
  <si>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</si>
  <si>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</si>
  <si>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</si>
  <si>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</si>
  <si>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</si>
  <si>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</si>
  <si>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</si>
  <si>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</si>
  <si>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</si>
  <si>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</si>
  <si>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</si>
  <si>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</si>
  <si>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</si>
  <si>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</si>
  <si>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</si>
  <si>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</si>
  <si>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</si>
  <si>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</si>
  <si>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</si>
  <si>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</si>
  <si>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</si>
  <si>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</si>
  <si>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</si>
  <si>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</si>
  <si>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</si>
  <si>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</si>
  <si>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</si>
  <si>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</si>
  <si>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</si>
  <si>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</si>
  <si>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</si>
  <si>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</si>
  <si>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</si>
  <si>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</si>
  <si>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</si>
  <si>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</si>
  <si>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</si>
  <si>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</si>
  <si>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</si>
  <si>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</si>
  <si>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</si>
  <si>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</si>
  <si>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</si>
  <si>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</si>
  <si>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</si>
  <si>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</si>
  <si>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</si>
  <si>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</si>
  <si>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</si>
  <si>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</si>
  <si>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</si>
  <si>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</si>
  <si>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</si>
  <si>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</si>
  <si>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</si>
  <si>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</si>
  <si>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</si>
  <si>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</si>
  <si>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</si>
  <si>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</si>
  <si>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</si>
  <si>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</si>
  <si>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</si>
  <si>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</si>
  <si>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</si>
  <si>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</si>
  <si>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</si>
  <si>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</si>
  <si>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</si>
  <si>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</si>
  <si>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</si>
  <si>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</si>
  <si>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</si>
  <si>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</si>
  <si>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</si>
  <si>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</si>
  <si>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</si>
  <si>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</si>
  <si>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</si>
  <si>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</si>
  <si>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</si>
  <si>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113154223</t>
  </si>
  <si>
    <t>Frézování živičného krytu tl 50 mm pruh š 1 m pl do 1000 m2 bez překážek v trase</t>
  </si>
  <si>
    <t>m2</t>
  </si>
  <si>
    <t>CS ÚRS 2022 01</t>
  </si>
  <si>
    <t>4</t>
  </si>
  <si>
    <t>881809359</t>
  </si>
  <si>
    <t>5</t>
  </si>
  <si>
    <t>Komunikace pozemní</t>
  </si>
  <si>
    <t>573231111</t>
  </si>
  <si>
    <t>Postřik živičný spojovací ze silniční emulze v množství 0,70 kg/m2</t>
  </si>
  <si>
    <t>63531544</t>
  </si>
  <si>
    <t>3</t>
  </si>
  <si>
    <t>577144121</t>
  </si>
  <si>
    <t>Asfaltový beton vrstva obrusná ACO 11 (ABS) tř. I tl 50 mm š přes 3 m z nemodifikovaného asfaltu</t>
  </si>
  <si>
    <t>-1838926524</t>
  </si>
  <si>
    <t>599141111</t>
  </si>
  <si>
    <t>Vyplnění spár mezi silničními dílci živičnou zálivkou</t>
  </si>
  <si>
    <t>m</t>
  </si>
  <si>
    <t>2064016610</t>
  </si>
  <si>
    <t>8</t>
  </si>
  <si>
    <t>Trubní vedení</t>
  </si>
  <si>
    <t>899331111</t>
  </si>
  <si>
    <t>Výšková úprava uličního vstupu nebo vpusti do 200 mm zvýšením poklopu</t>
  </si>
  <si>
    <t>kus</t>
  </si>
  <si>
    <t>-1565974054</t>
  </si>
  <si>
    <t>6</t>
  </si>
  <si>
    <t>899431111</t>
  </si>
  <si>
    <t>Výšková úprava uličního vstupu nebo vpusti do 200 mm zvýšením krycího hrnce, šoupěte nebo hydrantu</t>
  </si>
  <si>
    <t>192407047</t>
  </si>
  <si>
    <t>9</t>
  </si>
  <si>
    <t>Ostatní konstrukce a práce, bourání</t>
  </si>
  <si>
    <t>7</t>
  </si>
  <si>
    <t>915111112</t>
  </si>
  <si>
    <t>Vodorovné dopravní značení dělící čáry souvislé š 125 mm retroreflexní bílá barva</t>
  </si>
  <si>
    <t>-1711413935</t>
  </si>
  <si>
    <t>915131112</t>
  </si>
  <si>
    <t>Vodorovné dopravní značení přechody pro chodce, šipky, symboly retroreflexní bílá barva</t>
  </si>
  <si>
    <t>1445698414</t>
  </si>
  <si>
    <t>915611111</t>
  </si>
  <si>
    <t>Předznačení vodorovného liniového značení</t>
  </si>
  <si>
    <t>70670674</t>
  </si>
  <si>
    <t>10</t>
  </si>
  <si>
    <t>915621111</t>
  </si>
  <si>
    <t>Předznačení vodorovného plošného značení</t>
  </si>
  <si>
    <t>-280343842</t>
  </si>
  <si>
    <t>11</t>
  </si>
  <si>
    <t>919735112</t>
  </si>
  <si>
    <t>Řezání stávajícího živičného krytu hl do 100 mm</t>
  </si>
  <si>
    <t>1930917723</t>
  </si>
  <si>
    <t>997</t>
  </si>
  <si>
    <t>Přesun sutě</t>
  </si>
  <si>
    <t>12</t>
  </si>
  <si>
    <t>997221551</t>
  </si>
  <si>
    <t>Vodorovná doprava suti ze sypkých materiálů do 1 km</t>
  </si>
  <si>
    <t>t</t>
  </si>
  <si>
    <t>1801312152</t>
  </si>
  <si>
    <t>13</t>
  </si>
  <si>
    <t>997221559</t>
  </si>
  <si>
    <t>Příplatek ZKD 1 km u vodorovné dopravy suti ze sypkých materiálů</t>
  </si>
  <si>
    <t>-1560929504</t>
  </si>
  <si>
    <t>VV</t>
  </si>
  <si>
    <t>106,95*14 'Přepočtené koeficientem množství</t>
  </si>
  <si>
    <t>14</t>
  </si>
  <si>
    <t>997221611</t>
  </si>
  <si>
    <t>Nakládání suti na dopravní prostředky pro vodorovnou dopravu</t>
  </si>
  <si>
    <t>-806639293</t>
  </si>
  <si>
    <t>997221645</t>
  </si>
  <si>
    <t>Poplatek za uložení na skládce (skládkovné) odpadu asfaltového bez dehtu kód odpadu 17 03 02</t>
  </si>
  <si>
    <t>976786335</t>
  </si>
  <si>
    <t>998</t>
  </si>
  <si>
    <t>Přesun hmot</t>
  </si>
  <si>
    <t>16</t>
  </si>
  <si>
    <t>998225111</t>
  </si>
  <si>
    <t>Přesun hmot pro pozemní komunikace s krytem z kamene, monolitickým betonovým nebo živičným</t>
  </si>
  <si>
    <t>-398801756</t>
  </si>
  <si>
    <t>VRN</t>
  </si>
  <si>
    <t>Vedlejší rozpočtové náklady</t>
  </si>
  <si>
    <t>VRN3</t>
  </si>
  <si>
    <t>Zařízení staveniště</t>
  </si>
  <si>
    <t>17</t>
  </si>
  <si>
    <t>030001000</t>
  </si>
  <si>
    <t>kpl</t>
  </si>
  <si>
    <t>1024</t>
  </si>
  <si>
    <t>-1547846550</t>
  </si>
  <si>
    <t>VRN7</t>
  </si>
  <si>
    <t>Provozní vlivy</t>
  </si>
  <si>
    <t>18</t>
  </si>
  <si>
    <t>072002000</t>
  </si>
  <si>
    <t>Silniční provoz - dočasné dopravní značení</t>
  </si>
  <si>
    <t>-115918611</t>
  </si>
  <si>
    <t>SEZNAM FIGUR</t>
  </si>
  <si>
    <t>Výměra</t>
  </si>
  <si>
    <t>or</t>
  </si>
  <si>
    <t>110,0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</si>
</sst>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2" fillId="0" borderId="16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/>
    </xf>
    <xf numFmtId="167" fontId="32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58" workbookViewId="0">
      <selection activeCell="AB68" sqref="AB6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>
      <c r="AR2" s="209" t="s">
        <v>5</v>
      </c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s="1" customFormat="1" ht="12" customHeight="1">
      <c r="B5" s="18"/>
      <c r="D5" s="22" t="s">
        <v>13</v>
      </c>
      <c r="K5" s="174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R5" s="18"/>
      <c r="BE5" s="171" t="s">
        <v>15</v>
      </c>
      <c r="BS5" s="15" t="s">
        <v>6</v>
      </c>
    </row>
    <row r="6" spans="1:74" s="1" customFormat="1" ht="36.950000000000003" customHeight="1">
      <c r="B6" s="18"/>
      <c r="D6" s="24" t="s">
        <v>16</v>
      </c>
      <c r="K6" s="176" t="s">
        <v>17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R6" s="18"/>
      <c r="BE6" s="172"/>
      <c r="BS6" s="15" t="s">
        <v>6</v>
      </c>
    </row>
    <row r="7" spans="1:74" s="1" customFormat="1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72"/>
      <c r="BS7" s="15" t="s">
        <v>6</v>
      </c>
    </row>
    <row r="8" spans="1:74" s="1" customFormat="1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72"/>
      <c r="BS8" s="15" t="s">
        <v>6</v>
      </c>
    </row>
    <row r="9" spans="1:74" s="1" customFormat="1" ht="14.45" customHeight="1">
      <c r="B9" s="18"/>
      <c r="AR9" s="18"/>
      <c r="BE9" s="172"/>
      <c r="BS9" s="15" t="s">
        <v>6</v>
      </c>
    </row>
    <row r="10" spans="1:74" s="1" customFormat="1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172"/>
      <c r="BS10" s="15" t="s">
        <v>6</v>
      </c>
    </row>
    <row r="11" spans="1:74" s="1" customFormat="1" ht="18.399999999999999" customHeight="1">
      <c r="B11" s="18"/>
      <c r="E11" s="23" t="s">
        <v>26</v>
      </c>
      <c r="AK11" s="25" t="s">
        <v>27</v>
      </c>
      <c r="AN11" s="23" t="s">
        <v>1</v>
      </c>
      <c r="AR11" s="18"/>
      <c r="BE11" s="172"/>
      <c r="BS11" s="15" t="s">
        <v>6</v>
      </c>
    </row>
    <row r="12" spans="1:74" s="1" customFormat="1" ht="6.95" customHeight="1">
      <c r="B12" s="18"/>
      <c r="AR12" s="18"/>
      <c r="BE12" s="172"/>
      <c r="BS12" s="15" t="s">
        <v>6</v>
      </c>
    </row>
    <row r="13" spans="1:74" s="1" customFormat="1" ht="12" customHeight="1">
      <c r="B13" s="18"/>
      <c r="D13" s="25" t="s">
        <v>28</v>
      </c>
      <c r="AK13" s="25" t="s">
        <v>25</v>
      </c>
      <c r="AN13" s="27" t="s">
        <v>29</v>
      </c>
      <c r="AR13" s="18"/>
      <c r="BE13" s="172"/>
      <c r="BS13" s="15" t="s">
        <v>6</v>
      </c>
    </row>
    <row r="14" spans="1:74" ht="12.75">
      <c r="B14" s="18"/>
      <c r="E14" s="177" t="s">
        <v>29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  <c r="AH14" s="178"/>
      <c r="AI14" s="178"/>
      <c r="AJ14" s="178"/>
      <c r="AK14" s="25" t="s">
        <v>27</v>
      </c>
      <c r="AN14" s="27" t="s">
        <v>29</v>
      </c>
      <c r="AR14" s="18"/>
      <c r="BE14" s="172"/>
      <c r="BS14" s="15" t="s">
        <v>6</v>
      </c>
    </row>
    <row r="15" spans="1:74" s="1" customFormat="1" ht="6.95" customHeight="1">
      <c r="B15" s="18"/>
      <c r="AR15" s="18"/>
      <c r="BE15" s="172"/>
      <c r="BS15" s="15" t="s">
        <v>3</v>
      </c>
    </row>
    <row r="16" spans="1:74" s="1" customFormat="1" ht="12" customHeight="1">
      <c r="B16" s="18"/>
      <c r="D16" s="25" t="s">
        <v>30</v>
      </c>
      <c r="AK16" s="25" t="s">
        <v>25</v>
      </c>
      <c r="AN16" s="23" t="s">
        <v>1</v>
      </c>
      <c r="AR16" s="18"/>
      <c r="BE16" s="172"/>
      <c r="BS16" s="15" t="s">
        <v>3</v>
      </c>
    </row>
    <row r="17" spans="1:71" s="1" customFormat="1" ht="18.399999999999999" customHeight="1">
      <c r="B17" s="18"/>
      <c r="E17" s="23" t="s">
        <v>31</v>
      </c>
      <c r="AK17" s="25" t="s">
        <v>27</v>
      </c>
      <c r="AN17" s="23" t="s">
        <v>1</v>
      </c>
      <c r="AR17" s="18"/>
      <c r="BE17" s="172"/>
      <c r="BS17" s="15" t="s">
        <v>32</v>
      </c>
    </row>
    <row r="18" spans="1:71" s="1" customFormat="1" ht="6.95" customHeight="1">
      <c r="B18" s="18"/>
      <c r="AR18" s="18"/>
      <c r="BE18" s="172"/>
      <c r="BS18" s="15" t="s">
        <v>6</v>
      </c>
    </row>
    <row r="19" spans="1:71" s="1" customFormat="1" ht="12" customHeight="1">
      <c r="B19" s="18"/>
      <c r="D19" s="25" t="s">
        <v>33</v>
      </c>
      <c r="AK19" s="25" t="s">
        <v>25</v>
      </c>
      <c r="AN19" s="23" t="s">
        <v>1</v>
      </c>
      <c r="AR19" s="18"/>
      <c r="BE19" s="172"/>
      <c r="BS19" s="15" t="s">
        <v>6</v>
      </c>
    </row>
    <row r="20" spans="1:71" s="1" customFormat="1" ht="18.399999999999999" customHeight="1">
      <c r="B20" s="18"/>
      <c r="E20" s="23" t="s">
        <v>34</v>
      </c>
      <c r="AK20" s="25" t="s">
        <v>27</v>
      </c>
      <c r="AN20" s="23" t="s">
        <v>1</v>
      </c>
      <c r="AR20" s="18"/>
      <c r="BE20" s="172"/>
      <c r="BS20" s="15" t="s">
        <v>32</v>
      </c>
    </row>
    <row r="21" spans="1:71" s="1" customFormat="1" ht="6.95" customHeight="1">
      <c r="B21" s="18"/>
      <c r="AR21" s="18"/>
      <c r="BE21" s="172"/>
    </row>
    <row r="22" spans="1:71" s="1" customFormat="1" ht="12" customHeight="1">
      <c r="B22" s="18"/>
      <c r="D22" s="25" t="s">
        <v>35</v>
      </c>
      <c r="AR22" s="18"/>
      <c r="BE22" s="172"/>
    </row>
    <row r="23" spans="1:71" s="1" customFormat="1" ht="16.5" customHeight="1">
      <c r="B23" s="18"/>
      <c r="E23" s="179" t="s">
        <v>1</v>
      </c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R23" s="18"/>
      <c r="BE23" s="172"/>
    </row>
    <row r="24" spans="1:71" s="1" customFormat="1" ht="6.95" customHeight="1">
      <c r="B24" s="18"/>
      <c r="AR24" s="18"/>
      <c r="BE24" s="172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2"/>
    </row>
    <row r="26" spans="1:71" s="2" customFormat="1" ht="25.9" customHeight="1">
      <c r="A26" s="30"/>
      <c r="B26" s="31"/>
      <c r="C26" s="30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80">
        <f>ROUND(AG94,2)</f>
        <v>0</v>
      </c>
      <c r="AL26" s="181"/>
      <c r="AM26" s="181"/>
      <c r="AN26" s="181"/>
      <c r="AO26" s="181"/>
      <c r="AP26" s="30"/>
      <c r="AQ26" s="30"/>
      <c r="AR26" s="31"/>
      <c r="BE26" s="172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72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182" t="s">
        <v>37</v>
      </c>
      <c r="M28" s="182"/>
      <c r="N28" s="182"/>
      <c r="O28" s="182"/>
      <c r="P28" s="182"/>
      <c r="Q28" s="30"/>
      <c r="R28" s="30"/>
      <c r="S28" s="30"/>
      <c r="T28" s="30"/>
      <c r="U28" s="30"/>
      <c r="V28" s="30"/>
      <c r="W28" s="182" t="s">
        <v>38</v>
      </c>
      <c r="X28" s="182"/>
      <c r="Y28" s="182"/>
      <c r="Z28" s="182"/>
      <c r="AA28" s="182"/>
      <c r="AB28" s="182"/>
      <c r="AC28" s="182"/>
      <c r="AD28" s="182"/>
      <c r="AE28" s="182"/>
      <c r="AF28" s="30"/>
      <c r="AG28" s="30"/>
      <c r="AH28" s="30"/>
      <c r="AI28" s="30"/>
      <c r="AJ28" s="30"/>
      <c r="AK28" s="182" t="s">
        <v>39</v>
      </c>
      <c r="AL28" s="182"/>
      <c r="AM28" s="182"/>
      <c r="AN28" s="182"/>
      <c r="AO28" s="182"/>
      <c r="AP28" s="30"/>
      <c r="AQ28" s="30"/>
      <c r="AR28" s="31"/>
      <c r="BE28" s="172"/>
    </row>
    <row r="29" spans="1:71" s="3" customFormat="1" ht="14.45" customHeight="1">
      <c r="B29" s="35"/>
      <c r="D29" s="25" t="s">
        <v>40</v>
      </c>
      <c r="F29" s="25" t="s">
        <v>41</v>
      </c>
      <c r="L29" s="185">
        <v>0.21</v>
      </c>
      <c r="M29" s="184"/>
      <c r="N29" s="184"/>
      <c r="O29" s="184"/>
      <c r="P29" s="184"/>
      <c r="W29" s="183">
        <f>ROUND(AZ94, 2)</f>
        <v>0</v>
      </c>
      <c r="X29" s="184"/>
      <c r="Y29" s="184"/>
      <c r="Z29" s="184"/>
      <c r="AA29" s="184"/>
      <c r="AB29" s="184"/>
      <c r="AC29" s="184"/>
      <c r="AD29" s="184"/>
      <c r="AE29" s="184"/>
      <c r="AK29" s="183">
        <f>ROUND(AV94, 2)</f>
        <v>0</v>
      </c>
      <c r="AL29" s="184"/>
      <c r="AM29" s="184"/>
      <c r="AN29" s="184"/>
      <c r="AO29" s="184"/>
      <c r="AR29" s="35"/>
      <c r="BE29" s="173"/>
    </row>
    <row r="30" spans="1:71" s="3" customFormat="1" ht="14.45" customHeight="1">
      <c r="B30" s="35"/>
      <c r="F30" s="25" t="s">
        <v>42</v>
      </c>
      <c r="L30" s="185">
        <v>0.15</v>
      </c>
      <c r="M30" s="184"/>
      <c r="N30" s="184"/>
      <c r="O30" s="184"/>
      <c r="P30" s="184"/>
      <c r="W30" s="183">
        <f>ROUND(BA94, 2)</f>
        <v>0</v>
      </c>
      <c r="X30" s="184"/>
      <c r="Y30" s="184"/>
      <c r="Z30" s="184"/>
      <c r="AA30" s="184"/>
      <c r="AB30" s="184"/>
      <c r="AC30" s="184"/>
      <c r="AD30" s="184"/>
      <c r="AE30" s="184"/>
      <c r="AK30" s="183">
        <f>ROUND(AW94, 2)</f>
        <v>0</v>
      </c>
      <c r="AL30" s="184"/>
      <c r="AM30" s="184"/>
      <c r="AN30" s="184"/>
      <c r="AO30" s="184"/>
      <c r="AR30" s="35"/>
      <c r="BE30" s="173"/>
    </row>
    <row r="31" spans="1:71" s="3" customFormat="1" ht="14.45" hidden="1" customHeight="1">
      <c r="B31" s="35"/>
      <c r="F31" s="25" t="s">
        <v>43</v>
      </c>
      <c r="L31" s="185">
        <v>0.21</v>
      </c>
      <c r="M31" s="184"/>
      <c r="N31" s="184"/>
      <c r="O31" s="184"/>
      <c r="P31" s="184"/>
      <c r="W31" s="183">
        <f>ROUND(BB94, 2)</f>
        <v>0</v>
      </c>
      <c r="X31" s="184"/>
      <c r="Y31" s="184"/>
      <c r="Z31" s="184"/>
      <c r="AA31" s="184"/>
      <c r="AB31" s="184"/>
      <c r="AC31" s="184"/>
      <c r="AD31" s="184"/>
      <c r="AE31" s="184"/>
      <c r="AK31" s="183">
        <v>0</v>
      </c>
      <c r="AL31" s="184"/>
      <c r="AM31" s="184"/>
      <c r="AN31" s="184"/>
      <c r="AO31" s="184"/>
      <c r="AR31" s="35"/>
      <c r="BE31" s="173"/>
    </row>
    <row r="32" spans="1:71" s="3" customFormat="1" ht="14.45" hidden="1" customHeight="1">
      <c r="B32" s="35"/>
      <c r="F32" s="25" t="s">
        <v>44</v>
      </c>
      <c r="L32" s="185">
        <v>0.15</v>
      </c>
      <c r="M32" s="184"/>
      <c r="N32" s="184"/>
      <c r="O32" s="184"/>
      <c r="P32" s="184"/>
      <c r="W32" s="183">
        <f>ROUND(BC94, 2)</f>
        <v>0</v>
      </c>
      <c r="X32" s="184"/>
      <c r="Y32" s="184"/>
      <c r="Z32" s="184"/>
      <c r="AA32" s="184"/>
      <c r="AB32" s="184"/>
      <c r="AC32" s="184"/>
      <c r="AD32" s="184"/>
      <c r="AE32" s="184"/>
      <c r="AK32" s="183">
        <v>0</v>
      </c>
      <c r="AL32" s="184"/>
      <c r="AM32" s="184"/>
      <c r="AN32" s="184"/>
      <c r="AO32" s="184"/>
      <c r="AR32" s="35"/>
      <c r="BE32" s="173"/>
    </row>
    <row r="33" spans="1:57" s="3" customFormat="1" ht="14.45" hidden="1" customHeight="1">
      <c r="B33" s="35"/>
      <c r="F33" s="25" t="s">
        <v>45</v>
      </c>
      <c r="L33" s="185">
        <v>0</v>
      </c>
      <c r="M33" s="184"/>
      <c r="N33" s="184"/>
      <c r="O33" s="184"/>
      <c r="P33" s="184"/>
      <c r="W33" s="183">
        <f>ROUND(BD94, 2)</f>
        <v>0</v>
      </c>
      <c r="X33" s="184"/>
      <c r="Y33" s="184"/>
      <c r="Z33" s="184"/>
      <c r="AA33" s="184"/>
      <c r="AB33" s="184"/>
      <c r="AC33" s="184"/>
      <c r="AD33" s="184"/>
      <c r="AE33" s="184"/>
      <c r="AK33" s="183">
        <v>0</v>
      </c>
      <c r="AL33" s="184"/>
      <c r="AM33" s="184"/>
      <c r="AN33" s="184"/>
      <c r="AO33" s="184"/>
      <c r="AR33" s="35"/>
      <c r="BE33" s="173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72"/>
    </row>
    <row r="35" spans="1:57" s="2" customFormat="1" ht="25.9" customHeight="1">
      <c r="A35" s="30"/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186" t="s">
        <v>48</v>
      </c>
      <c r="Y35" s="187"/>
      <c r="Z35" s="187"/>
      <c r="AA35" s="187"/>
      <c r="AB35" s="187"/>
      <c r="AC35" s="38"/>
      <c r="AD35" s="38"/>
      <c r="AE35" s="38"/>
      <c r="AF35" s="38"/>
      <c r="AG35" s="38"/>
      <c r="AH35" s="38"/>
      <c r="AI35" s="38"/>
      <c r="AJ35" s="38"/>
      <c r="AK35" s="188">
        <f>SUM(AK26:AK33)</f>
        <v>0</v>
      </c>
      <c r="AL35" s="187"/>
      <c r="AM35" s="187"/>
      <c r="AN35" s="187"/>
      <c r="AO35" s="189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40"/>
      <c r="D49" s="41" t="s">
        <v>49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50</v>
      </c>
      <c r="AI49" s="42"/>
      <c r="AJ49" s="42"/>
      <c r="AK49" s="42"/>
      <c r="AL49" s="42"/>
      <c r="AM49" s="42"/>
      <c r="AN49" s="42"/>
      <c r="AO49" s="42"/>
      <c r="AR49" s="40"/>
    </row>
    <row r="50" spans="1:57" ht="11.25">
      <c r="B50" s="18"/>
      <c r="AR50" s="18"/>
    </row>
    <row r="51" spans="1:57" ht="11.25">
      <c r="B51" s="18"/>
      <c r="AR51" s="18"/>
    </row>
    <row r="52" spans="1:57" ht="11.25">
      <c r="B52" s="18"/>
      <c r="AR52" s="18"/>
    </row>
    <row r="53" spans="1:57" ht="11.25">
      <c r="B53" s="18"/>
      <c r="AR53" s="18"/>
    </row>
    <row r="54" spans="1:57" ht="11.25">
      <c r="B54" s="18"/>
      <c r="AR54" s="18"/>
    </row>
    <row r="55" spans="1:57" ht="11.25">
      <c r="B55" s="18"/>
      <c r="AR55" s="18"/>
    </row>
    <row r="56" spans="1:57" ht="11.25">
      <c r="B56" s="18"/>
      <c r="AR56" s="18"/>
    </row>
    <row r="57" spans="1:57" ht="11.25">
      <c r="B57" s="18"/>
      <c r="AR57" s="18"/>
    </row>
    <row r="58" spans="1:57" ht="11.25">
      <c r="B58" s="18"/>
      <c r="AR58" s="18"/>
    </row>
    <row r="59" spans="1:57" ht="11.25">
      <c r="B59" s="18"/>
      <c r="AR59" s="18"/>
    </row>
    <row r="60" spans="1:57" s="2" customFormat="1" ht="12.75">
      <c r="A60" s="30"/>
      <c r="B60" s="31"/>
      <c r="C60" s="30"/>
      <c r="D60" s="43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51</v>
      </c>
      <c r="AI60" s="33"/>
      <c r="AJ60" s="33"/>
      <c r="AK60" s="33"/>
      <c r="AL60" s="33"/>
      <c r="AM60" s="43" t="s">
        <v>52</v>
      </c>
      <c r="AN60" s="33"/>
      <c r="AO60" s="33"/>
      <c r="AP60" s="30"/>
      <c r="AQ60" s="30"/>
      <c r="AR60" s="31"/>
      <c r="BE60" s="30"/>
    </row>
    <row r="61" spans="1:57" ht="11.25">
      <c r="B61" s="18"/>
      <c r="AR61" s="18"/>
    </row>
    <row r="62" spans="1:57" ht="11.25">
      <c r="B62" s="18"/>
      <c r="AR62" s="18"/>
    </row>
    <row r="63" spans="1:57" ht="11.25">
      <c r="B63" s="18"/>
      <c r="AR63" s="18"/>
    </row>
    <row r="64" spans="1:57" s="2" customFormat="1" ht="12.75">
      <c r="A64" s="30"/>
      <c r="B64" s="31"/>
      <c r="C64" s="30"/>
      <c r="D64" s="41" t="s">
        <v>53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54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ht="11.25">
      <c r="B65" s="18"/>
      <c r="AR65" s="18"/>
    </row>
    <row r="66" spans="1:57" ht="11.25">
      <c r="B66" s="18"/>
      <c r="AR66" s="18"/>
    </row>
    <row r="67" spans="1:57" ht="11.25">
      <c r="B67" s="18"/>
      <c r="AR67" s="18"/>
    </row>
    <row r="68" spans="1:57" ht="11.25">
      <c r="B68" s="18"/>
      <c r="AR68" s="18"/>
    </row>
    <row r="69" spans="1:57" ht="11.25">
      <c r="B69" s="18"/>
      <c r="AR69" s="18"/>
    </row>
    <row r="70" spans="1:57" ht="11.25">
      <c r="B70" s="18"/>
      <c r="AR70" s="18"/>
    </row>
    <row r="71" spans="1:57" ht="11.25">
      <c r="B71" s="18"/>
      <c r="AR71" s="18"/>
    </row>
    <row r="72" spans="1:57" ht="11.25">
      <c r="B72" s="18"/>
      <c r="AR72" s="18"/>
    </row>
    <row r="73" spans="1:57" ht="11.25">
      <c r="B73" s="18"/>
      <c r="AR73" s="18"/>
    </row>
    <row r="74" spans="1:57" ht="11.25">
      <c r="B74" s="18"/>
      <c r="AR74" s="18"/>
    </row>
    <row r="75" spans="1:57" s="2" customFormat="1" ht="12.75">
      <c r="A75" s="30"/>
      <c r="B75" s="31"/>
      <c r="C75" s="30"/>
      <c r="D75" s="43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51</v>
      </c>
      <c r="AI75" s="33"/>
      <c r="AJ75" s="33"/>
      <c r="AK75" s="33"/>
      <c r="AL75" s="33"/>
      <c r="AM75" s="43" t="s">
        <v>52</v>
      </c>
      <c r="AN75" s="33"/>
      <c r="AO75" s="33"/>
      <c r="AP75" s="30"/>
      <c r="AQ75" s="30"/>
      <c r="AR75" s="31"/>
      <c r="BE75" s="30"/>
    </row>
    <row r="76" spans="1:57" s="2" customFormat="1" ht="11.25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0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0" s="2" customFormat="1" ht="24.95" customHeight="1">
      <c r="A82" s="30"/>
      <c r="B82" s="31"/>
      <c r="C82" s="19" t="s">
        <v>55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0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0" s="4" customFormat="1" ht="12" customHeight="1">
      <c r="B84" s="49"/>
      <c r="C84" s="25" t="s">
        <v>13</v>
      </c>
      <c r="L84" s="4">
        <f>K5</f>
        <v>0</v>
      </c>
      <c r="AR84" s="49"/>
    </row>
    <row r="85" spans="1:90" s="5" customFormat="1" ht="36.950000000000003" customHeight="1">
      <c r="B85" s="50"/>
      <c r="C85" s="51" t="s">
        <v>16</v>
      </c>
      <c r="L85" s="190" t="str">
        <f>K6</f>
        <v>Oprava místní komunikace Valašské Meziříčí - ul.Schlattauerova</v>
      </c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191"/>
      <c r="AK85" s="191"/>
      <c r="AL85" s="191"/>
      <c r="AM85" s="191"/>
      <c r="AN85" s="191"/>
      <c r="AO85" s="191"/>
      <c r="AR85" s="50"/>
    </row>
    <row r="86" spans="1:90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0" s="2" customFormat="1" ht="12" customHeight="1">
      <c r="A87" s="30"/>
      <c r="B87" s="31"/>
      <c r="C87" s="25" t="s">
        <v>20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Valašské Meziříčí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22</v>
      </c>
      <c r="AJ87" s="30"/>
      <c r="AK87" s="30"/>
      <c r="AL87" s="30"/>
      <c r="AM87" s="192" t="str">
        <f>IF(AN8= "","",AN8)</f>
        <v>10. 1. 2022</v>
      </c>
      <c r="AN87" s="192"/>
      <c r="AO87" s="30"/>
      <c r="AP87" s="30"/>
      <c r="AQ87" s="30"/>
      <c r="AR87" s="31"/>
      <c r="BE87" s="30"/>
    </row>
    <row r="88" spans="1:90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0" s="2" customFormat="1" ht="15.2" customHeight="1">
      <c r="A89" s="30"/>
      <c r="B89" s="31"/>
      <c r="C89" s="25" t="s">
        <v>24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Město Valašské Meziříčí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30</v>
      </c>
      <c r="AJ89" s="30"/>
      <c r="AK89" s="30"/>
      <c r="AL89" s="30"/>
      <c r="AM89" s="193" t="str">
        <f>IF(E17="","",E17)</f>
        <v xml:space="preserve"> </v>
      </c>
      <c r="AN89" s="194"/>
      <c r="AO89" s="194"/>
      <c r="AP89" s="194"/>
      <c r="AQ89" s="30"/>
      <c r="AR89" s="31"/>
      <c r="AS89" s="195" t="s">
        <v>56</v>
      </c>
      <c r="AT89" s="196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0" s="2" customFormat="1" ht="15.2" customHeight="1">
      <c r="A90" s="30"/>
      <c r="B90" s="31"/>
      <c r="C90" s="25" t="s">
        <v>28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33</v>
      </c>
      <c r="AJ90" s="30"/>
      <c r="AK90" s="30"/>
      <c r="AL90" s="30"/>
      <c r="AM90" s="193" t="str">
        <f>IF(E20="","",E20)</f>
        <v>Fajfrová Irena</v>
      </c>
      <c r="AN90" s="194"/>
      <c r="AO90" s="194"/>
      <c r="AP90" s="194"/>
      <c r="AQ90" s="30"/>
      <c r="AR90" s="31"/>
      <c r="AS90" s="197"/>
      <c r="AT90" s="198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0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197"/>
      <c r="AT91" s="198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0" s="2" customFormat="1" ht="29.25" customHeight="1">
      <c r="A92" s="30"/>
      <c r="B92" s="31"/>
      <c r="C92" s="199" t="s">
        <v>57</v>
      </c>
      <c r="D92" s="200"/>
      <c r="E92" s="200"/>
      <c r="F92" s="200"/>
      <c r="G92" s="200"/>
      <c r="H92" s="58"/>
      <c r="I92" s="201" t="s">
        <v>58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2" t="s">
        <v>59</v>
      </c>
      <c r="AH92" s="200"/>
      <c r="AI92" s="200"/>
      <c r="AJ92" s="200"/>
      <c r="AK92" s="200"/>
      <c r="AL92" s="200"/>
      <c r="AM92" s="200"/>
      <c r="AN92" s="201" t="s">
        <v>60</v>
      </c>
      <c r="AO92" s="200"/>
      <c r="AP92" s="203"/>
      <c r="AQ92" s="59" t="s">
        <v>61</v>
      </c>
      <c r="AR92" s="31"/>
      <c r="AS92" s="60" t="s">
        <v>62</v>
      </c>
      <c r="AT92" s="61" t="s">
        <v>63</v>
      </c>
      <c r="AU92" s="61" t="s">
        <v>64</v>
      </c>
      <c r="AV92" s="61" t="s">
        <v>65</v>
      </c>
      <c r="AW92" s="61" t="s">
        <v>66</v>
      </c>
      <c r="AX92" s="61" t="s">
        <v>67</v>
      </c>
      <c r="AY92" s="61" t="s">
        <v>68</v>
      </c>
      <c r="AZ92" s="61" t="s">
        <v>69</v>
      </c>
      <c r="BA92" s="61" t="s">
        <v>70</v>
      </c>
      <c r="BB92" s="61" t="s">
        <v>71</v>
      </c>
      <c r="BC92" s="61" t="s">
        <v>72</v>
      </c>
      <c r="BD92" s="62" t="s">
        <v>73</v>
      </c>
      <c r="BE92" s="30"/>
    </row>
    <row r="93" spans="1:90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0" s="6" customFormat="1" ht="32.450000000000003" customHeight="1">
      <c r="B94" s="66"/>
      <c r="C94" s="67" t="s">
        <v>74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07">
        <f>ROUND(AG95,2)</f>
        <v>0</v>
      </c>
      <c r="AH94" s="207"/>
      <c r="AI94" s="207"/>
      <c r="AJ94" s="207"/>
      <c r="AK94" s="207"/>
      <c r="AL94" s="207"/>
      <c r="AM94" s="207"/>
      <c r="AN94" s="208">
        <f>SUM(AG94,AT94)</f>
        <v>0</v>
      </c>
      <c r="AO94" s="208"/>
      <c r="AP94" s="208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75</v>
      </c>
      <c r="BT94" s="75" t="s">
        <v>76</v>
      </c>
      <c r="BV94" s="75" t="s">
        <v>77</v>
      </c>
      <c r="BW94" s="75" t="s">
        <v>4</v>
      </c>
      <c r="BX94" s="75" t="s">
        <v>78</v>
      </c>
      <c r="CL94" s="75" t="s">
        <v>1</v>
      </c>
    </row>
    <row r="95" spans="1:90" s="7" customFormat="1" ht="24.75" customHeight="1">
      <c r="A95" s="76" t="s">
        <v>79</v>
      </c>
      <c r="B95" s="77"/>
      <c r="C95" s="78"/>
      <c r="D95" s="206"/>
      <c r="E95" s="206"/>
      <c r="F95" s="206"/>
      <c r="G95" s="206"/>
      <c r="H95" s="206"/>
      <c r="I95" s="79"/>
      <c r="J95" s="206" t="s">
        <v>17</v>
      </c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4">
        <f>'Mesto094 - Oprava místní ...'!J28</f>
        <v>0</v>
      </c>
      <c r="AH95" s="205"/>
      <c r="AI95" s="205"/>
      <c r="AJ95" s="205"/>
      <c r="AK95" s="205"/>
      <c r="AL95" s="205"/>
      <c r="AM95" s="205"/>
      <c r="AN95" s="204">
        <f>SUM(AG95,AT95)</f>
        <v>0</v>
      </c>
      <c r="AO95" s="205"/>
      <c r="AP95" s="205"/>
      <c r="AQ95" s="80" t="s">
        <v>80</v>
      </c>
      <c r="AR95" s="77"/>
      <c r="AS95" s="81">
        <v>0</v>
      </c>
      <c r="AT95" s="82">
        <f>ROUND(SUM(AV95:AW95),2)</f>
        <v>0</v>
      </c>
      <c r="AU95" s="83">
        <f>'Mesto094 - Oprava místní ...'!P122</f>
        <v>0</v>
      </c>
      <c r="AV95" s="82">
        <f>'Mesto094 - Oprava místní ...'!J31</f>
        <v>0</v>
      </c>
      <c r="AW95" s="82">
        <f>'Mesto094 - Oprava místní ...'!J32</f>
        <v>0</v>
      </c>
      <c r="AX95" s="82">
        <f>'Mesto094 - Oprava místní ...'!J33</f>
        <v>0</v>
      </c>
      <c r="AY95" s="82">
        <f>'Mesto094 - Oprava místní ...'!J34</f>
        <v>0</v>
      </c>
      <c r="AZ95" s="82">
        <f>'Mesto094 - Oprava místní ...'!F31</f>
        <v>0</v>
      </c>
      <c r="BA95" s="82">
        <f>'Mesto094 - Oprava místní ...'!F32</f>
        <v>0</v>
      </c>
      <c r="BB95" s="82">
        <f>'Mesto094 - Oprava místní ...'!F33</f>
        <v>0</v>
      </c>
      <c r="BC95" s="82">
        <f>'Mesto094 - Oprava místní ...'!F34</f>
        <v>0</v>
      </c>
      <c r="BD95" s="84">
        <f>'Mesto094 - Oprava místní ...'!F35</f>
        <v>0</v>
      </c>
      <c r="BT95" s="85" t="s">
        <v>81</v>
      </c>
      <c r="BU95" s="85" t="s">
        <v>82</v>
      </c>
      <c r="BV95" s="85" t="s">
        <v>77</v>
      </c>
      <c r="BW95" s="85" t="s">
        <v>4</v>
      </c>
      <c r="BX95" s="85" t="s">
        <v>78</v>
      </c>
      <c r="CL95" s="85" t="s">
        <v>1</v>
      </c>
    </row>
    <row r="96" spans="1:90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Mesto094 - Oprava místní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5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9" t="s">
        <v>5</v>
      </c>
      <c r="M2" s="175"/>
      <c r="N2" s="175"/>
      <c r="O2" s="175"/>
      <c r="P2" s="175"/>
      <c r="Q2" s="175"/>
      <c r="R2" s="175"/>
      <c r="S2" s="175"/>
      <c r="T2" s="175"/>
      <c r="U2" s="175"/>
      <c r="V2" s="175"/>
      <c r="AT2" s="15" t="s">
        <v>4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1:46" s="1" customFormat="1" ht="24.95" customHeight="1">
      <c r="B4" s="18"/>
      <c r="D4" s="19" t="s">
        <v>84</v>
      </c>
      <c r="L4" s="18"/>
      <c r="M4" s="86" t="s">
        <v>10</v>
      </c>
      <c r="AT4" s="15" t="s">
        <v>3</v>
      </c>
    </row>
    <row r="5" spans="1:46" s="1" customFormat="1" ht="6.95" customHeight="1">
      <c r="B5" s="18"/>
      <c r="L5" s="18"/>
    </row>
    <row r="6" spans="1:46" s="2" customFormat="1" ht="12" customHeight="1">
      <c r="A6" s="30"/>
      <c r="B6" s="31"/>
      <c r="C6" s="30"/>
      <c r="D6" s="25" t="s">
        <v>16</v>
      </c>
      <c r="E6" s="30"/>
      <c r="F6" s="30"/>
      <c r="G6" s="30"/>
      <c r="H6" s="30"/>
      <c r="I6" s="30"/>
      <c r="J6" s="30"/>
      <c r="K6" s="30"/>
      <c r="L6" s="4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2" customFormat="1" ht="30" customHeight="1">
      <c r="A7" s="30"/>
      <c r="B7" s="31"/>
      <c r="C7" s="30"/>
      <c r="D7" s="30"/>
      <c r="E7" s="190" t="s">
        <v>17</v>
      </c>
      <c r="F7" s="210"/>
      <c r="G7" s="210"/>
      <c r="H7" s="210"/>
      <c r="I7" s="30"/>
      <c r="J7" s="30"/>
      <c r="K7" s="30"/>
      <c r="L7" s="4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2" customFormat="1" ht="11.25">
      <c r="A8" s="30"/>
      <c r="B8" s="31"/>
      <c r="C8" s="30"/>
      <c r="D8" s="30"/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2" customHeight="1">
      <c r="A9" s="30"/>
      <c r="B9" s="31"/>
      <c r="C9" s="30"/>
      <c r="D9" s="25" t="s">
        <v>18</v>
      </c>
      <c r="E9" s="30"/>
      <c r="F9" s="23" t="s">
        <v>1</v>
      </c>
      <c r="G9" s="30"/>
      <c r="H9" s="30"/>
      <c r="I9" s="25" t="s">
        <v>19</v>
      </c>
      <c r="J9" s="23" t="s">
        <v>1</v>
      </c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5" t="s">
        <v>20</v>
      </c>
      <c r="E10" s="30"/>
      <c r="F10" s="23" t="s">
        <v>21</v>
      </c>
      <c r="G10" s="30"/>
      <c r="H10" s="30"/>
      <c r="I10" s="25" t="s">
        <v>22</v>
      </c>
      <c r="J10" s="53" t="str">
        <f>'Rekapitulace stavby'!AN8</f>
        <v>10. 1. 2022</v>
      </c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0.9" customHeight="1">
      <c r="A11" s="30"/>
      <c r="B11" s="31"/>
      <c r="C11" s="30"/>
      <c r="D11" s="30"/>
      <c r="E11" s="30"/>
      <c r="F11" s="30"/>
      <c r="G11" s="30"/>
      <c r="H11" s="3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24</v>
      </c>
      <c r="E12" s="30"/>
      <c r="F12" s="30"/>
      <c r="G12" s="30"/>
      <c r="H12" s="30"/>
      <c r="I12" s="25" t="s">
        <v>25</v>
      </c>
      <c r="J12" s="23" t="s">
        <v>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8" customHeight="1">
      <c r="A13" s="30"/>
      <c r="B13" s="31"/>
      <c r="C13" s="30"/>
      <c r="D13" s="30"/>
      <c r="E13" s="23" t="s">
        <v>26</v>
      </c>
      <c r="F13" s="30"/>
      <c r="G13" s="30"/>
      <c r="H13" s="30"/>
      <c r="I13" s="25" t="s">
        <v>27</v>
      </c>
      <c r="J13" s="23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6.95" customHeight="1">
      <c r="A14" s="30"/>
      <c r="B14" s="31"/>
      <c r="C14" s="30"/>
      <c r="D14" s="30"/>
      <c r="E14" s="30"/>
      <c r="F14" s="30"/>
      <c r="G14" s="30"/>
      <c r="H14" s="30"/>
      <c r="I14" s="30"/>
      <c r="J14" s="30"/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1"/>
      <c r="C15" s="30"/>
      <c r="D15" s="25" t="s">
        <v>28</v>
      </c>
      <c r="E15" s="30"/>
      <c r="F15" s="30"/>
      <c r="G15" s="30"/>
      <c r="H15" s="30"/>
      <c r="I15" s="25" t="s">
        <v>25</v>
      </c>
      <c r="J15" s="26" t="str">
        <f>'Rekapitulace stavby'!AN13</f>
        <v>Vyplň údaj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8" customHeight="1">
      <c r="A16" s="30"/>
      <c r="B16" s="31"/>
      <c r="C16" s="30"/>
      <c r="D16" s="30"/>
      <c r="E16" s="211" t="str">
        <f>'Rekapitulace stavby'!E14</f>
        <v>Vyplň údaj</v>
      </c>
      <c r="F16" s="174"/>
      <c r="G16" s="174"/>
      <c r="H16" s="174"/>
      <c r="I16" s="25" t="s">
        <v>27</v>
      </c>
      <c r="J16" s="26" t="str">
        <f>'Rekapitulace stavby'!AN14</f>
        <v>Vyplň údaj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6.95" customHeight="1">
      <c r="A17" s="30"/>
      <c r="B17" s="31"/>
      <c r="C17" s="30"/>
      <c r="D17" s="30"/>
      <c r="E17" s="30"/>
      <c r="F17" s="30"/>
      <c r="G17" s="30"/>
      <c r="H17" s="30"/>
      <c r="I17" s="30"/>
      <c r="J17" s="30"/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1"/>
      <c r="C18" s="30"/>
      <c r="D18" s="25" t="s">
        <v>30</v>
      </c>
      <c r="E18" s="30"/>
      <c r="F18" s="30"/>
      <c r="G18" s="30"/>
      <c r="H18" s="30"/>
      <c r="I18" s="25" t="s">
        <v>25</v>
      </c>
      <c r="J18" s="23" t="str">
        <f>IF('Rekapitulace stavby'!AN16="","",'Rekapitulace stavby'!AN16)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1"/>
      <c r="C19" s="30"/>
      <c r="D19" s="30"/>
      <c r="E19" s="23" t="str">
        <f>IF('Rekapitulace stavby'!E17="","",'Rekapitulace stavby'!E17)</f>
        <v xml:space="preserve"> </v>
      </c>
      <c r="F19" s="30"/>
      <c r="G19" s="30"/>
      <c r="H19" s="30"/>
      <c r="I19" s="25" t="s">
        <v>27</v>
      </c>
      <c r="J19" s="23" t="str">
        <f>IF('Rekapitulace stavby'!AN17="","",'Rekapitulace stavby'!AN17)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1"/>
      <c r="C20" s="30"/>
      <c r="D20" s="30"/>
      <c r="E20" s="30"/>
      <c r="F20" s="30"/>
      <c r="G20" s="30"/>
      <c r="H20" s="30"/>
      <c r="I20" s="30"/>
      <c r="J20" s="30"/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1"/>
      <c r="C21" s="30"/>
      <c r="D21" s="25" t="s">
        <v>33</v>
      </c>
      <c r="E21" s="30"/>
      <c r="F21" s="30"/>
      <c r="G21" s="30"/>
      <c r="H21" s="30"/>
      <c r="I21" s="25" t="s">
        <v>25</v>
      </c>
      <c r="J21" s="23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1"/>
      <c r="C22" s="30"/>
      <c r="D22" s="30"/>
      <c r="E22" s="23" t="s">
        <v>34</v>
      </c>
      <c r="F22" s="30"/>
      <c r="G22" s="30"/>
      <c r="H22" s="30"/>
      <c r="I22" s="25" t="s">
        <v>27</v>
      </c>
      <c r="J22" s="23" t="s">
        <v>1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1"/>
      <c r="C23" s="30"/>
      <c r="D23" s="30"/>
      <c r="E23" s="30"/>
      <c r="F23" s="30"/>
      <c r="G23" s="30"/>
      <c r="H23" s="30"/>
      <c r="I23" s="30"/>
      <c r="J23" s="30"/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1"/>
      <c r="C24" s="30"/>
      <c r="D24" s="25" t="s">
        <v>35</v>
      </c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8" customFormat="1" ht="16.5" customHeight="1">
      <c r="A25" s="87"/>
      <c r="B25" s="88"/>
      <c r="C25" s="87"/>
      <c r="D25" s="87"/>
      <c r="E25" s="179" t="s">
        <v>1</v>
      </c>
      <c r="F25" s="179"/>
      <c r="G25" s="179"/>
      <c r="H25" s="179"/>
      <c r="I25" s="87"/>
      <c r="J25" s="87"/>
      <c r="K25" s="87"/>
      <c r="L25" s="89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</row>
    <row r="26" spans="1:31" s="2" customFormat="1" ht="6.95" customHeight="1">
      <c r="A26" s="30"/>
      <c r="B26" s="31"/>
      <c r="C26" s="30"/>
      <c r="D26" s="30"/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64"/>
      <c r="E27" s="64"/>
      <c r="F27" s="64"/>
      <c r="G27" s="64"/>
      <c r="H27" s="64"/>
      <c r="I27" s="64"/>
      <c r="J27" s="64"/>
      <c r="K27" s="64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25.35" customHeight="1">
      <c r="A28" s="30"/>
      <c r="B28" s="31"/>
      <c r="C28" s="30"/>
      <c r="D28" s="90" t="s">
        <v>36</v>
      </c>
      <c r="E28" s="30"/>
      <c r="F28" s="30"/>
      <c r="G28" s="30"/>
      <c r="H28" s="30"/>
      <c r="I28" s="30"/>
      <c r="J28" s="69">
        <f>ROUND(J122, 2)</f>
        <v>0</v>
      </c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1"/>
      <c r="C30" s="30"/>
      <c r="D30" s="30"/>
      <c r="E30" s="30"/>
      <c r="F30" s="34" t="s">
        <v>38</v>
      </c>
      <c r="G30" s="30"/>
      <c r="H30" s="30"/>
      <c r="I30" s="34" t="s">
        <v>37</v>
      </c>
      <c r="J30" s="34" t="s">
        <v>39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customHeight="1">
      <c r="A31" s="30"/>
      <c r="B31" s="31"/>
      <c r="C31" s="30"/>
      <c r="D31" s="91" t="s">
        <v>40</v>
      </c>
      <c r="E31" s="25" t="s">
        <v>41</v>
      </c>
      <c r="F31" s="92">
        <f>ROUND((SUM(BE122:BE151)),  2)</f>
        <v>0</v>
      </c>
      <c r="G31" s="30"/>
      <c r="H31" s="30"/>
      <c r="I31" s="93">
        <v>0.21</v>
      </c>
      <c r="J31" s="92">
        <f>ROUND(((SUM(BE122:BE151))*I31),  2)</f>
        <v>0</v>
      </c>
      <c r="K31" s="30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25" t="s">
        <v>42</v>
      </c>
      <c r="F32" s="92">
        <f>ROUND((SUM(BF122:BF151)),  2)</f>
        <v>0</v>
      </c>
      <c r="G32" s="30"/>
      <c r="H32" s="30"/>
      <c r="I32" s="93">
        <v>0.15</v>
      </c>
      <c r="J32" s="92">
        <f>ROUND(((SUM(BF122:BF151))*I32), 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30"/>
      <c r="E33" s="25" t="s">
        <v>43</v>
      </c>
      <c r="F33" s="92">
        <f>ROUND((SUM(BG122:BG151)),  2)</f>
        <v>0</v>
      </c>
      <c r="G33" s="30"/>
      <c r="H33" s="30"/>
      <c r="I33" s="93">
        <v>0.21</v>
      </c>
      <c r="J33" s="92">
        <f>0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44</v>
      </c>
      <c r="F34" s="92">
        <f>ROUND((SUM(BH122:BH151)),  2)</f>
        <v>0</v>
      </c>
      <c r="G34" s="30"/>
      <c r="H34" s="30"/>
      <c r="I34" s="93">
        <v>0.15</v>
      </c>
      <c r="J34" s="92">
        <f>0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45</v>
      </c>
      <c r="F35" s="92">
        <f>ROUND((SUM(BI122:BI151)),  2)</f>
        <v>0</v>
      </c>
      <c r="G35" s="30"/>
      <c r="H35" s="30"/>
      <c r="I35" s="93">
        <v>0</v>
      </c>
      <c r="J35" s="92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25.35" customHeight="1">
      <c r="A37" s="30"/>
      <c r="B37" s="31"/>
      <c r="C37" s="94"/>
      <c r="D37" s="95" t="s">
        <v>46</v>
      </c>
      <c r="E37" s="58"/>
      <c r="F37" s="58"/>
      <c r="G37" s="96" t="s">
        <v>47</v>
      </c>
      <c r="H37" s="97" t="s">
        <v>48</v>
      </c>
      <c r="I37" s="58"/>
      <c r="J37" s="98">
        <f>SUM(J28:J35)</f>
        <v>0</v>
      </c>
      <c r="K37" s="99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customHeight="1">
      <c r="B39" s="18"/>
      <c r="L39" s="18"/>
    </row>
    <row r="40" spans="1:31" s="1" customFormat="1" ht="14.45" customHeight="1">
      <c r="B40" s="18"/>
      <c r="L40" s="18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40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0"/>
      <c r="B61" s="31"/>
      <c r="C61" s="30"/>
      <c r="D61" s="43" t="s">
        <v>51</v>
      </c>
      <c r="E61" s="33"/>
      <c r="F61" s="100" t="s">
        <v>52</v>
      </c>
      <c r="G61" s="43" t="s">
        <v>51</v>
      </c>
      <c r="H61" s="33"/>
      <c r="I61" s="33"/>
      <c r="J61" s="101" t="s">
        <v>52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0"/>
      <c r="B65" s="31"/>
      <c r="C65" s="30"/>
      <c r="D65" s="41" t="s">
        <v>53</v>
      </c>
      <c r="E65" s="44"/>
      <c r="F65" s="44"/>
      <c r="G65" s="41" t="s">
        <v>54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0"/>
      <c r="B76" s="31"/>
      <c r="C76" s="30"/>
      <c r="D76" s="43" t="s">
        <v>51</v>
      </c>
      <c r="E76" s="33"/>
      <c r="F76" s="100" t="s">
        <v>52</v>
      </c>
      <c r="G76" s="43" t="s">
        <v>51</v>
      </c>
      <c r="H76" s="33"/>
      <c r="I76" s="33"/>
      <c r="J76" s="101" t="s">
        <v>52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85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30" customHeight="1">
      <c r="A85" s="30"/>
      <c r="B85" s="31"/>
      <c r="C85" s="30"/>
      <c r="D85" s="30"/>
      <c r="E85" s="190" t="str">
        <f>E7</f>
        <v>Oprava místní komunikace Valašské Meziříčí - ul.Schlattauerova</v>
      </c>
      <c r="F85" s="210"/>
      <c r="G85" s="210"/>
      <c r="H85" s="21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2" customHeight="1">
      <c r="A87" s="30"/>
      <c r="B87" s="31"/>
      <c r="C87" s="25" t="s">
        <v>20</v>
      </c>
      <c r="D87" s="30"/>
      <c r="E87" s="30"/>
      <c r="F87" s="23" t="str">
        <f>F10</f>
        <v>Valašské Meziříčí</v>
      </c>
      <c r="G87" s="30"/>
      <c r="H87" s="30"/>
      <c r="I87" s="25" t="s">
        <v>22</v>
      </c>
      <c r="J87" s="53" t="str">
        <f>IF(J10="","",J10)</f>
        <v>10. 1. 2022</v>
      </c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5.2" customHeight="1">
      <c r="A89" s="30"/>
      <c r="B89" s="31"/>
      <c r="C89" s="25" t="s">
        <v>24</v>
      </c>
      <c r="D89" s="30"/>
      <c r="E89" s="30"/>
      <c r="F89" s="23" t="str">
        <f>E13</f>
        <v>Město Valašské Meziříčí</v>
      </c>
      <c r="G89" s="30"/>
      <c r="H89" s="30"/>
      <c r="I89" s="25" t="s">
        <v>30</v>
      </c>
      <c r="J89" s="28" t="str">
        <f>E19</f>
        <v xml:space="preserve"> 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customHeight="1">
      <c r="A90" s="30"/>
      <c r="B90" s="31"/>
      <c r="C90" s="25" t="s">
        <v>28</v>
      </c>
      <c r="D90" s="30"/>
      <c r="E90" s="30"/>
      <c r="F90" s="23" t="str">
        <f>IF(E16="","",E16)</f>
        <v>Vyplň údaj</v>
      </c>
      <c r="G90" s="30"/>
      <c r="H90" s="30"/>
      <c r="I90" s="25" t="s">
        <v>33</v>
      </c>
      <c r="J90" s="28" t="str">
        <f>E22</f>
        <v>Fajfrová Irena</v>
      </c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0.35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9.25" customHeight="1">
      <c r="A92" s="30"/>
      <c r="B92" s="31"/>
      <c r="C92" s="102" t="s">
        <v>86</v>
      </c>
      <c r="D92" s="94"/>
      <c r="E92" s="94"/>
      <c r="F92" s="94"/>
      <c r="G92" s="94"/>
      <c r="H92" s="94"/>
      <c r="I92" s="94"/>
      <c r="J92" s="103" t="s">
        <v>87</v>
      </c>
      <c r="K92" s="94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2.9" customHeight="1">
      <c r="A94" s="30"/>
      <c r="B94" s="31"/>
      <c r="C94" s="104" t="s">
        <v>88</v>
      </c>
      <c r="D94" s="30"/>
      <c r="E94" s="30"/>
      <c r="F94" s="30"/>
      <c r="G94" s="30"/>
      <c r="H94" s="30"/>
      <c r="I94" s="30"/>
      <c r="J94" s="69">
        <f>J122</f>
        <v>0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5" t="s">
        <v>89</v>
      </c>
    </row>
    <row r="95" spans="1:47" s="9" customFormat="1" ht="24.95" customHeight="1">
      <c r="B95" s="105"/>
      <c r="D95" s="106" t="s">
        <v>90</v>
      </c>
      <c r="E95" s="107"/>
      <c r="F95" s="107"/>
      <c r="G95" s="107"/>
      <c r="H95" s="107"/>
      <c r="I95" s="107"/>
      <c r="J95" s="108">
        <f>J123</f>
        <v>0</v>
      </c>
      <c r="L95" s="105"/>
    </row>
    <row r="96" spans="1:47" s="10" customFormat="1" ht="19.899999999999999" customHeight="1">
      <c r="B96" s="109"/>
      <c r="D96" s="110" t="s">
        <v>91</v>
      </c>
      <c r="E96" s="111"/>
      <c r="F96" s="111"/>
      <c r="G96" s="111"/>
      <c r="H96" s="111"/>
      <c r="I96" s="111"/>
      <c r="J96" s="112">
        <f>J124</f>
        <v>0</v>
      </c>
      <c r="L96" s="109"/>
    </row>
    <row r="97" spans="1:31" s="10" customFormat="1" ht="19.899999999999999" customHeight="1">
      <c r="B97" s="109"/>
      <c r="D97" s="110" t="s">
        <v>92</v>
      </c>
      <c r="E97" s="111"/>
      <c r="F97" s="111"/>
      <c r="G97" s="111"/>
      <c r="H97" s="111"/>
      <c r="I97" s="111"/>
      <c r="J97" s="112">
        <f>J126</f>
        <v>0</v>
      </c>
      <c r="L97" s="109"/>
    </row>
    <row r="98" spans="1:31" s="10" customFormat="1" ht="19.899999999999999" customHeight="1">
      <c r="B98" s="109"/>
      <c r="D98" s="110" t="s">
        <v>93</v>
      </c>
      <c r="E98" s="111"/>
      <c r="F98" s="111"/>
      <c r="G98" s="111"/>
      <c r="H98" s="111"/>
      <c r="I98" s="111"/>
      <c r="J98" s="112">
        <f>J130</f>
        <v>0</v>
      </c>
      <c r="L98" s="109"/>
    </row>
    <row r="99" spans="1:31" s="10" customFormat="1" ht="19.899999999999999" customHeight="1">
      <c r="B99" s="109"/>
      <c r="D99" s="110" t="s">
        <v>94</v>
      </c>
      <c r="E99" s="111"/>
      <c r="F99" s="111"/>
      <c r="G99" s="111"/>
      <c r="H99" s="111"/>
      <c r="I99" s="111"/>
      <c r="J99" s="112">
        <f>J133</f>
        <v>0</v>
      </c>
      <c r="L99" s="109"/>
    </row>
    <row r="100" spans="1:31" s="10" customFormat="1" ht="19.899999999999999" customHeight="1">
      <c r="B100" s="109"/>
      <c r="D100" s="110" t="s">
        <v>95</v>
      </c>
      <c r="E100" s="111"/>
      <c r="F100" s="111"/>
      <c r="G100" s="111"/>
      <c r="H100" s="111"/>
      <c r="I100" s="111"/>
      <c r="J100" s="112">
        <f>J139</f>
        <v>0</v>
      </c>
      <c r="L100" s="109"/>
    </row>
    <row r="101" spans="1:31" s="10" customFormat="1" ht="19.899999999999999" customHeight="1">
      <c r="B101" s="109"/>
      <c r="D101" s="110" t="s">
        <v>96</v>
      </c>
      <c r="E101" s="111"/>
      <c r="F101" s="111"/>
      <c r="G101" s="111"/>
      <c r="H101" s="111"/>
      <c r="I101" s="111"/>
      <c r="J101" s="112">
        <f>J145</f>
        <v>0</v>
      </c>
      <c r="L101" s="109"/>
    </row>
    <row r="102" spans="1:31" s="9" customFormat="1" ht="24.95" customHeight="1">
      <c r="B102" s="105"/>
      <c r="D102" s="106" t="s">
        <v>97</v>
      </c>
      <c r="E102" s="107"/>
      <c r="F102" s="107"/>
      <c r="G102" s="107"/>
      <c r="H102" s="107"/>
      <c r="I102" s="107"/>
      <c r="J102" s="108">
        <f>J147</f>
        <v>0</v>
      </c>
      <c r="L102" s="105"/>
    </row>
    <row r="103" spans="1:31" s="10" customFormat="1" ht="19.899999999999999" customHeight="1">
      <c r="B103" s="109"/>
      <c r="D103" s="110" t="s">
        <v>98</v>
      </c>
      <c r="E103" s="111"/>
      <c r="F103" s="111"/>
      <c r="G103" s="111"/>
      <c r="H103" s="111"/>
      <c r="I103" s="111"/>
      <c r="J103" s="112">
        <f>J148</f>
        <v>0</v>
      </c>
      <c r="L103" s="109"/>
    </row>
    <row r="104" spans="1:31" s="10" customFormat="1" ht="19.899999999999999" customHeight="1">
      <c r="B104" s="109"/>
      <c r="D104" s="110" t="s">
        <v>99</v>
      </c>
      <c r="E104" s="111"/>
      <c r="F104" s="111"/>
      <c r="G104" s="111"/>
      <c r="H104" s="111"/>
      <c r="I104" s="111"/>
      <c r="J104" s="112">
        <f>J150</f>
        <v>0</v>
      </c>
      <c r="L104" s="109"/>
    </row>
    <row r="105" spans="1:31" s="2" customFormat="1" ht="21.75" customHeight="1">
      <c r="A105" s="30"/>
      <c r="B105" s="31"/>
      <c r="C105" s="30"/>
      <c r="D105" s="30"/>
      <c r="E105" s="30"/>
      <c r="F105" s="30"/>
      <c r="G105" s="30"/>
      <c r="H105" s="30"/>
      <c r="I105" s="30"/>
      <c r="J105" s="30"/>
      <c r="K105" s="30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6.95" customHeight="1">
      <c r="A106" s="30"/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10" spans="1:31" s="2" customFormat="1" ht="6.95" customHeight="1">
      <c r="A110" s="30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24.95" customHeight="1">
      <c r="A111" s="30"/>
      <c r="B111" s="31"/>
      <c r="C111" s="19" t="s">
        <v>100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5" t="s">
        <v>16</v>
      </c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30" customHeight="1">
      <c r="A114" s="30"/>
      <c r="B114" s="31"/>
      <c r="C114" s="30"/>
      <c r="D114" s="30"/>
      <c r="E114" s="190" t="str">
        <f>E7</f>
        <v>Oprava místní komunikace Valašské Meziříčí - ul.Schlattauerova</v>
      </c>
      <c r="F114" s="210"/>
      <c r="G114" s="210"/>
      <c r="H114" s="21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>
      <c r="A116" s="30"/>
      <c r="B116" s="31"/>
      <c r="C116" s="25" t="s">
        <v>20</v>
      </c>
      <c r="D116" s="30"/>
      <c r="E116" s="30"/>
      <c r="F116" s="23" t="str">
        <f>F10</f>
        <v>Valašské Meziříčí</v>
      </c>
      <c r="G116" s="30"/>
      <c r="H116" s="30"/>
      <c r="I116" s="25" t="s">
        <v>22</v>
      </c>
      <c r="J116" s="53" t="str">
        <f>IF(J10="","",J10)</f>
        <v>10. 1. 2022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5" t="s">
        <v>24</v>
      </c>
      <c r="D118" s="30"/>
      <c r="E118" s="30"/>
      <c r="F118" s="23" t="str">
        <f>E13</f>
        <v>Město Valašské Meziříčí</v>
      </c>
      <c r="G118" s="30"/>
      <c r="H118" s="30"/>
      <c r="I118" s="25" t="s">
        <v>30</v>
      </c>
      <c r="J118" s="28" t="str">
        <f>E19</f>
        <v xml:space="preserve"> 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5" t="s">
        <v>28</v>
      </c>
      <c r="D119" s="30"/>
      <c r="E119" s="30"/>
      <c r="F119" s="23" t="str">
        <f>IF(E16="","",E16)</f>
        <v>Vyplň údaj</v>
      </c>
      <c r="G119" s="30"/>
      <c r="H119" s="30"/>
      <c r="I119" s="25" t="s">
        <v>33</v>
      </c>
      <c r="J119" s="28" t="str">
        <f>E22</f>
        <v>Fajfrová Irena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1" customFormat="1" ht="29.25" customHeight="1">
      <c r="A121" s="113"/>
      <c r="B121" s="114"/>
      <c r="C121" s="115" t="s">
        <v>101</v>
      </c>
      <c r="D121" s="116" t="s">
        <v>61</v>
      </c>
      <c r="E121" s="116" t="s">
        <v>57</v>
      </c>
      <c r="F121" s="116" t="s">
        <v>58</v>
      </c>
      <c r="G121" s="116" t="s">
        <v>102</v>
      </c>
      <c r="H121" s="116" t="s">
        <v>103</v>
      </c>
      <c r="I121" s="116" t="s">
        <v>104</v>
      </c>
      <c r="J121" s="116" t="s">
        <v>87</v>
      </c>
      <c r="K121" s="117" t="s">
        <v>105</v>
      </c>
      <c r="L121" s="118"/>
      <c r="M121" s="60" t="s">
        <v>1</v>
      </c>
      <c r="N121" s="61" t="s">
        <v>40</v>
      </c>
      <c r="O121" s="61" t="s">
        <v>106</v>
      </c>
      <c r="P121" s="61" t="s">
        <v>107</v>
      </c>
      <c r="Q121" s="61" t="s">
        <v>108</v>
      </c>
      <c r="R121" s="61" t="s">
        <v>109</v>
      </c>
      <c r="S121" s="61" t="s">
        <v>110</v>
      </c>
      <c r="T121" s="62" t="s">
        <v>111</v>
      </c>
      <c r="U121" s="113"/>
      <c r="V121" s="113"/>
      <c r="W121" s="113"/>
      <c r="X121" s="113"/>
      <c r="Y121" s="113"/>
      <c r="Z121" s="113"/>
      <c r="AA121" s="113"/>
      <c r="AB121" s="113"/>
      <c r="AC121" s="113"/>
      <c r="AD121" s="113"/>
      <c r="AE121" s="113"/>
    </row>
    <row r="122" spans="1:65" s="2" customFormat="1" ht="22.9" customHeight="1">
      <c r="A122" s="30"/>
      <c r="B122" s="31"/>
      <c r="C122" s="67" t="s">
        <v>112</v>
      </c>
      <c r="D122" s="30"/>
      <c r="E122" s="30"/>
      <c r="F122" s="30"/>
      <c r="G122" s="30"/>
      <c r="H122" s="30"/>
      <c r="I122" s="30"/>
      <c r="J122" s="119">
        <f>BK122</f>
        <v>0</v>
      </c>
      <c r="K122" s="30"/>
      <c r="L122" s="31"/>
      <c r="M122" s="63"/>
      <c r="N122" s="54"/>
      <c r="O122" s="64"/>
      <c r="P122" s="120">
        <f>P123+P147</f>
        <v>0</v>
      </c>
      <c r="Q122" s="64"/>
      <c r="R122" s="120">
        <f>R123+R147</f>
        <v>126.27643999999999</v>
      </c>
      <c r="S122" s="64"/>
      <c r="T122" s="121">
        <f>T123+T147</f>
        <v>106.95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5" t="s">
        <v>75</v>
      </c>
      <c r="AU122" s="15" t="s">
        <v>89</v>
      </c>
      <c r="BK122" s="122">
        <f>BK123+BK147</f>
        <v>0</v>
      </c>
    </row>
    <row r="123" spans="1:65" s="12" customFormat="1" ht="25.9" customHeight="1">
      <c r="B123" s="123"/>
      <c r="D123" s="124" t="s">
        <v>75</v>
      </c>
      <c r="E123" s="125" t="s">
        <v>113</v>
      </c>
      <c r="F123" s="125" t="s">
        <v>114</v>
      </c>
      <c r="I123" s="126"/>
      <c r="J123" s="127">
        <f>BK123</f>
        <v>0</v>
      </c>
      <c r="L123" s="123"/>
      <c r="M123" s="128"/>
      <c r="N123" s="129"/>
      <c r="O123" s="129"/>
      <c r="P123" s="130">
        <f>P124+P126+P130+P133+P139+P145</f>
        <v>0</v>
      </c>
      <c r="Q123" s="129"/>
      <c r="R123" s="130">
        <f>R124+R126+R130+R133+R139+R145</f>
        <v>126.27643999999999</v>
      </c>
      <c r="S123" s="129"/>
      <c r="T123" s="131">
        <f>T124+T126+T130+T133+T139+T145</f>
        <v>106.95</v>
      </c>
      <c r="AR123" s="124" t="s">
        <v>81</v>
      </c>
      <c r="AT123" s="132" t="s">
        <v>75</v>
      </c>
      <c r="AU123" s="132" t="s">
        <v>76</v>
      </c>
      <c r="AY123" s="124" t="s">
        <v>115</v>
      </c>
      <c r="BK123" s="133">
        <f>BK124+BK126+BK130+BK133+BK139+BK145</f>
        <v>0</v>
      </c>
    </row>
    <row r="124" spans="1:65" s="12" customFormat="1" ht="22.9" customHeight="1">
      <c r="B124" s="123"/>
      <c r="D124" s="124" t="s">
        <v>75</v>
      </c>
      <c r="E124" s="134" t="s">
        <v>81</v>
      </c>
      <c r="F124" s="134" t="s">
        <v>116</v>
      </c>
      <c r="I124" s="126"/>
      <c r="J124" s="135">
        <f>BK124</f>
        <v>0</v>
      </c>
      <c r="L124" s="123"/>
      <c r="M124" s="128"/>
      <c r="N124" s="129"/>
      <c r="O124" s="129"/>
      <c r="P124" s="130">
        <f>P125</f>
        <v>0</v>
      </c>
      <c r="Q124" s="129"/>
      <c r="R124" s="130">
        <f>R125</f>
        <v>4.65E-2</v>
      </c>
      <c r="S124" s="129"/>
      <c r="T124" s="131">
        <f>T125</f>
        <v>106.95</v>
      </c>
      <c r="AR124" s="124" t="s">
        <v>81</v>
      </c>
      <c r="AT124" s="132" t="s">
        <v>75</v>
      </c>
      <c r="AU124" s="132" t="s">
        <v>81</v>
      </c>
      <c r="AY124" s="124" t="s">
        <v>115</v>
      </c>
      <c r="BK124" s="133">
        <f>BK125</f>
        <v>0</v>
      </c>
    </row>
    <row r="125" spans="1:65" s="2" customFormat="1" ht="24.2" customHeight="1">
      <c r="A125" s="30"/>
      <c r="B125" s="136"/>
      <c r="C125" s="137" t="s">
        <v>81</v>
      </c>
      <c r="D125" s="137" t="s">
        <v>117</v>
      </c>
      <c r="E125" s="138" t="s">
        <v>118</v>
      </c>
      <c r="F125" s="139" t="s">
        <v>119</v>
      </c>
      <c r="G125" s="140" t="s">
        <v>120</v>
      </c>
      <c r="H125" s="141">
        <v>930</v>
      </c>
      <c r="I125" s="142"/>
      <c r="J125" s="143">
        <f>ROUND(I125*H125,2)</f>
        <v>0</v>
      </c>
      <c r="K125" s="139" t="s">
        <v>121</v>
      </c>
      <c r="L125" s="31"/>
      <c r="M125" s="144" t="s">
        <v>1</v>
      </c>
      <c r="N125" s="145" t="s">
        <v>41</v>
      </c>
      <c r="O125" s="56"/>
      <c r="P125" s="146">
        <f>O125*H125</f>
        <v>0</v>
      </c>
      <c r="Q125" s="146">
        <v>5.0000000000000002E-5</v>
      </c>
      <c r="R125" s="146">
        <f>Q125*H125</f>
        <v>4.65E-2</v>
      </c>
      <c r="S125" s="146">
        <v>0.115</v>
      </c>
      <c r="T125" s="147">
        <f>S125*H125</f>
        <v>106.95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48" t="s">
        <v>122</v>
      </c>
      <c r="AT125" s="148" t="s">
        <v>117</v>
      </c>
      <c r="AU125" s="148" t="s">
        <v>83</v>
      </c>
      <c r="AY125" s="15" t="s">
        <v>115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5" t="s">
        <v>81</v>
      </c>
      <c r="BK125" s="149">
        <f>ROUND(I125*H125,2)</f>
        <v>0</v>
      </c>
      <c r="BL125" s="15" t="s">
        <v>122</v>
      </c>
      <c r="BM125" s="148" t="s">
        <v>123</v>
      </c>
    </row>
    <row r="126" spans="1:65" s="12" customFormat="1" ht="22.9" customHeight="1">
      <c r="B126" s="123"/>
      <c r="D126" s="124" t="s">
        <v>75</v>
      </c>
      <c r="E126" s="134" t="s">
        <v>124</v>
      </c>
      <c r="F126" s="134" t="s">
        <v>125</v>
      </c>
      <c r="I126" s="126"/>
      <c r="J126" s="135">
        <f>BK126</f>
        <v>0</v>
      </c>
      <c r="L126" s="123"/>
      <c r="M126" s="128"/>
      <c r="N126" s="129"/>
      <c r="O126" s="129"/>
      <c r="P126" s="130">
        <f>SUM(P127:P129)</f>
        <v>0</v>
      </c>
      <c r="Q126" s="129"/>
      <c r="R126" s="130">
        <f>SUM(R127:R129)</f>
        <v>121.86330000000001</v>
      </c>
      <c r="S126" s="129"/>
      <c r="T126" s="131">
        <f>SUM(T127:T129)</f>
        <v>0</v>
      </c>
      <c r="AR126" s="124" t="s">
        <v>81</v>
      </c>
      <c r="AT126" s="132" t="s">
        <v>75</v>
      </c>
      <c r="AU126" s="132" t="s">
        <v>81</v>
      </c>
      <c r="AY126" s="124" t="s">
        <v>115</v>
      </c>
      <c r="BK126" s="133">
        <f>SUM(BK127:BK129)</f>
        <v>0</v>
      </c>
    </row>
    <row r="127" spans="1:65" s="2" customFormat="1" ht="24.2" customHeight="1">
      <c r="A127" s="30"/>
      <c r="B127" s="136"/>
      <c r="C127" s="137" t="s">
        <v>83</v>
      </c>
      <c r="D127" s="137" t="s">
        <v>117</v>
      </c>
      <c r="E127" s="138" t="s">
        <v>126</v>
      </c>
      <c r="F127" s="139" t="s">
        <v>127</v>
      </c>
      <c r="G127" s="140" t="s">
        <v>120</v>
      </c>
      <c r="H127" s="141">
        <v>930</v>
      </c>
      <c r="I127" s="142"/>
      <c r="J127" s="143">
        <f>ROUND(I127*H127,2)</f>
        <v>0</v>
      </c>
      <c r="K127" s="139" t="s">
        <v>121</v>
      </c>
      <c r="L127" s="31"/>
      <c r="M127" s="144" t="s">
        <v>1</v>
      </c>
      <c r="N127" s="145" t="s">
        <v>41</v>
      </c>
      <c r="O127" s="56"/>
      <c r="P127" s="146">
        <f>O127*H127</f>
        <v>0</v>
      </c>
      <c r="Q127" s="146">
        <v>7.1000000000000002E-4</v>
      </c>
      <c r="R127" s="146">
        <f>Q127*H127</f>
        <v>0.6603</v>
      </c>
      <c r="S127" s="146">
        <v>0</v>
      </c>
      <c r="T127" s="147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48" t="s">
        <v>122</v>
      </c>
      <c r="AT127" s="148" t="s">
        <v>117</v>
      </c>
      <c r="AU127" s="148" t="s">
        <v>83</v>
      </c>
      <c r="AY127" s="15" t="s">
        <v>115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5" t="s">
        <v>81</v>
      </c>
      <c r="BK127" s="149">
        <f>ROUND(I127*H127,2)</f>
        <v>0</v>
      </c>
      <c r="BL127" s="15" t="s">
        <v>122</v>
      </c>
      <c r="BM127" s="148" t="s">
        <v>128</v>
      </c>
    </row>
    <row r="128" spans="1:65" s="2" customFormat="1" ht="33" customHeight="1">
      <c r="A128" s="30"/>
      <c r="B128" s="136"/>
      <c r="C128" s="137" t="s">
        <v>129</v>
      </c>
      <c r="D128" s="137" t="s">
        <v>117</v>
      </c>
      <c r="E128" s="138" t="s">
        <v>130</v>
      </c>
      <c r="F128" s="139" t="s">
        <v>131</v>
      </c>
      <c r="G128" s="140" t="s">
        <v>120</v>
      </c>
      <c r="H128" s="141">
        <v>930</v>
      </c>
      <c r="I128" s="142"/>
      <c r="J128" s="143">
        <f>ROUND(I128*H128,2)</f>
        <v>0</v>
      </c>
      <c r="K128" s="139" t="s">
        <v>121</v>
      </c>
      <c r="L128" s="31"/>
      <c r="M128" s="144" t="s">
        <v>1</v>
      </c>
      <c r="N128" s="145" t="s">
        <v>41</v>
      </c>
      <c r="O128" s="56"/>
      <c r="P128" s="146">
        <f>O128*H128</f>
        <v>0</v>
      </c>
      <c r="Q128" s="146">
        <v>0.12966</v>
      </c>
      <c r="R128" s="146">
        <f>Q128*H128</f>
        <v>120.5838</v>
      </c>
      <c r="S128" s="146">
        <v>0</v>
      </c>
      <c r="T128" s="147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48" t="s">
        <v>122</v>
      </c>
      <c r="AT128" s="148" t="s">
        <v>117</v>
      </c>
      <c r="AU128" s="148" t="s">
        <v>83</v>
      </c>
      <c r="AY128" s="15" t="s">
        <v>115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5" t="s">
        <v>81</v>
      </c>
      <c r="BK128" s="149">
        <f>ROUND(I128*H128,2)</f>
        <v>0</v>
      </c>
      <c r="BL128" s="15" t="s">
        <v>122</v>
      </c>
      <c r="BM128" s="148" t="s">
        <v>132</v>
      </c>
    </row>
    <row r="129" spans="1:65" s="2" customFormat="1" ht="21.75" customHeight="1">
      <c r="A129" s="30"/>
      <c r="B129" s="136"/>
      <c r="C129" s="137" t="s">
        <v>122</v>
      </c>
      <c r="D129" s="137" t="s">
        <v>117</v>
      </c>
      <c r="E129" s="138" t="s">
        <v>133</v>
      </c>
      <c r="F129" s="139" t="s">
        <v>134</v>
      </c>
      <c r="G129" s="140" t="s">
        <v>135</v>
      </c>
      <c r="H129" s="141">
        <v>172</v>
      </c>
      <c r="I129" s="142"/>
      <c r="J129" s="143">
        <f>ROUND(I129*H129,2)</f>
        <v>0</v>
      </c>
      <c r="K129" s="139" t="s">
        <v>121</v>
      </c>
      <c r="L129" s="31"/>
      <c r="M129" s="144" t="s">
        <v>1</v>
      </c>
      <c r="N129" s="145" t="s">
        <v>41</v>
      </c>
      <c r="O129" s="56"/>
      <c r="P129" s="146">
        <f>O129*H129</f>
        <v>0</v>
      </c>
      <c r="Q129" s="146">
        <v>3.5999999999999999E-3</v>
      </c>
      <c r="R129" s="146">
        <f>Q129*H129</f>
        <v>0.61919999999999997</v>
      </c>
      <c r="S129" s="146">
        <v>0</v>
      </c>
      <c r="T129" s="147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48" t="s">
        <v>122</v>
      </c>
      <c r="AT129" s="148" t="s">
        <v>117</v>
      </c>
      <c r="AU129" s="148" t="s">
        <v>83</v>
      </c>
      <c r="AY129" s="15" t="s">
        <v>115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5" t="s">
        <v>81</v>
      </c>
      <c r="BK129" s="149">
        <f>ROUND(I129*H129,2)</f>
        <v>0</v>
      </c>
      <c r="BL129" s="15" t="s">
        <v>122</v>
      </c>
      <c r="BM129" s="148" t="s">
        <v>136</v>
      </c>
    </row>
    <row r="130" spans="1:65" s="12" customFormat="1" ht="22.9" customHeight="1">
      <c r="B130" s="123"/>
      <c r="D130" s="124" t="s">
        <v>75</v>
      </c>
      <c r="E130" s="134" t="s">
        <v>137</v>
      </c>
      <c r="F130" s="134" t="s">
        <v>138</v>
      </c>
      <c r="I130" s="126"/>
      <c r="J130" s="135">
        <f>BK130</f>
        <v>0</v>
      </c>
      <c r="L130" s="123"/>
      <c r="M130" s="128"/>
      <c r="N130" s="129"/>
      <c r="O130" s="129"/>
      <c r="P130" s="130">
        <f>SUM(P131:P132)</f>
        <v>0</v>
      </c>
      <c r="Q130" s="129"/>
      <c r="R130" s="130">
        <f>SUM(R131:R132)</f>
        <v>4.2996400000000001</v>
      </c>
      <c r="S130" s="129"/>
      <c r="T130" s="131">
        <f>SUM(T131:T132)</f>
        <v>0</v>
      </c>
      <c r="AR130" s="124" t="s">
        <v>81</v>
      </c>
      <c r="AT130" s="132" t="s">
        <v>75</v>
      </c>
      <c r="AU130" s="132" t="s">
        <v>81</v>
      </c>
      <c r="AY130" s="124" t="s">
        <v>115</v>
      </c>
      <c r="BK130" s="133">
        <f>SUM(BK131:BK132)</f>
        <v>0</v>
      </c>
    </row>
    <row r="131" spans="1:65" s="2" customFormat="1" ht="24.2" customHeight="1">
      <c r="A131" s="30"/>
      <c r="B131" s="136"/>
      <c r="C131" s="137" t="s">
        <v>124</v>
      </c>
      <c r="D131" s="137" t="s">
        <v>117</v>
      </c>
      <c r="E131" s="138" t="s">
        <v>139</v>
      </c>
      <c r="F131" s="139" t="s">
        <v>140</v>
      </c>
      <c r="G131" s="140" t="s">
        <v>141</v>
      </c>
      <c r="H131" s="141">
        <v>8</v>
      </c>
      <c r="I131" s="142"/>
      <c r="J131" s="143">
        <f>ROUND(I131*H131,2)</f>
        <v>0</v>
      </c>
      <c r="K131" s="139" t="s">
        <v>121</v>
      </c>
      <c r="L131" s="31"/>
      <c r="M131" s="144" t="s">
        <v>1</v>
      </c>
      <c r="N131" s="145" t="s">
        <v>41</v>
      </c>
      <c r="O131" s="56"/>
      <c r="P131" s="146">
        <f>O131*H131</f>
        <v>0</v>
      </c>
      <c r="Q131" s="146">
        <v>0.42080000000000001</v>
      </c>
      <c r="R131" s="146">
        <f>Q131*H131</f>
        <v>3.3664000000000001</v>
      </c>
      <c r="S131" s="146">
        <v>0</v>
      </c>
      <c r="T131" s="147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48" t="s">
        <v>122</v>
      </c>
      <c r="AT131" s="148" t="s">
        <v>117</v>
      </c>
      <c r="AU131" s="148" t="s">
        <v>83</v>
      </c>
      <c r="AY131" s="15" t="s">
        <v>115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5" t="s">
        <v>81</v>
      </c>
      <c r="BK131" s="149">
        <f>ROUND(I131*H131,2)</f>
        <v>0</v>
      </c>
      <c r="BL131" s="15" t="s">
        <v>122</v>
      </c>
      <c r="BM131" s="148" t="s">
        <v>142</v>
      </c>
    </row>
    <row r="132" spans="1:65" s="2" customFormat="1" ht="33" customHeight="1">
      <c r="A132" s="30"/>
      <c r="B132" s="136"/>
      <c r="C132" s="137" t="s">
        <v>143</v>
      </c>
      <c r="D132" s="137" t="s">
        <v>117</v>
      </c>
      <c r="E132" s="138" t="s">
        <v>144</v>
      </c>
      <c r="F132" s="139" t="s">
        <v>145</v>
      </c>
      <c r="G132" s="140" t="s">
        <v>141</v>
      </c>
      <c r="H132" s="141">
        <v>3</v>
      </c>
      <c r="I132" s="142"/>
      <c r="J132" s="143">
        <f>ROUND(I132*H132,2)</f>
        <v>0</v>
      </c>
      <c r="K132" s="139" t="s">
        <v>121</v>
      </c>
      <c r="L132" s="31"/>
      <c r="M132" s="144" t="s">
        <v>1</v>
      </c>
      <c r="N132" s="145" t="s">
        <v>41</v>
      </c>
      <c r="O132" s="56"/>
      <c r="P132" s="146">
        <f>O132*H132</f>
        <v>0</v>
      </c>
      <c r="Q132" s="146">
        <v>0.31108000000000002</v>
      </c>
      <c r="R132" s="146">
        <f>Q132*H132</f>
        <v>0.93324000000000007</v>
      </c>
      <c r="S132" s="146">
        <v>0</v>
      </c>
      <c r="T132" s="147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48" t="s">
        <v>122</v>
      </c>
      <c r="AT132" s="148" t="s">
        <v>117</v>
      </c>
      <c r="AU132" s="148" t="s">
        <v>83</v>
      </c>
      <c r="AY132" s="15" t="s">
        <v>115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5" t="s">
        <v>81</v>
      </c>
      <c r="BK132" s="149">
        <f>ROUND(I132*H132,2)</f>
        <v>0</v>
      </c>
      <c r="BL132" s="15" t="s">
        <v>122</v>
      </c>
      <c r="BM132" s="148" t="s">
        <v>146</v>
      </c>
    </row>
    <row r="133" spans="1:65" s="12" customFormat="1" ht="22.9" customHeight="1">
      <c r="B133" s="123"/>
      <c r="D133" s="124" t="s">
        <v>75</v>
      </c>
      <c r="E133" s="134" t="s">
        <v>147</v>
      </c>
      <c r="F133" s="134" t="s">
        <v>148</v>
      </c>
      <c r="I133" s="126"/>
      <c r="J133" s="135">
        <f>BK133</f>
        <v>0</v>
      </c>
      <c r="L133" s="123"/>
      <c r="M133" s="128"/>
      <c r="N133" s="129"/>
      <c r="O133" s="129"/>
      <c r="P133" s="130">
        <f>SUM(P134:P138)</f>
        <v>0</v>
      </c>
      <c r="Q133" s="129"/>
      <c r="R133" s="130">
        <f>SUM(R134:R138)</f>
        <v>6.699999999999999E-2</v>
      </c>
      <c r="S133" s="129"/>
      <c r="T133" s="131">
        <f>SUM(T134:T138)</f>
        <v>0</v>
      </c>
      <c r="AR133" s="124" t="s">
        <v>81</v>
      </c>
      <c r="AT133" s="132" t="s">
        <v>75</v>
      </c>
      <c r="AU133" s="132" t="s">
        <v>81</v>
      </c>
      <c r="AY133" s="124" t="s">
        <v>115</v>
      </c>
      <c r="BK133" s="133">
        <f>SUM(BK134:BK138)</f>
        <v>0</v>
      </c>
    </row>
    <row r="134" spans="1:65" s="2" customFormat="1" ht="24.2" customHeight="1">
      <c r="A134" s="30"/>
      <c r="B134" s="136"/>
      <c r="C134" s="137" t="s">
        <v>149</v>
      </c>
      <c r="D134" s="137" t="s">
        <v>117</v>
      </c>
      <c r="E134" s="138" t="s">
        <v>150</v>
      </c>
      <c r="F134" s="139" t="s">
        <v>151</v>
      </c>
      <c r="G134" s="140" t="s">
        <v>135</v>
      </c>
      <c r="H134" s="141">
        <v>54</v>
      </c>
      <c r="I134" s="142"/>
      <c r="J134" s="143">
        <f>ROUND(I134*H134,2)</f>
        <v>0</v>
      </c>
      <c r="K134" s="139" t="s">
        <v>121</v>
      </c>
      <c r="L134" s="31"/>
      <c r="M134" s="144" t="s">
        <v>1</v>
      </c>
      <c r="N134" s="145" t="s">
        <v>41</v>
      </c>
      <c r="O134" s="56"/>
      <c r="P134" s="146">
        <f>O134*H134</f>
        <v>0</v>
      </c>
      <c r="Q134" s="146">
        <v>1.1E-4</v>
      </c>
      <c r="R134" s="146">
        <f>Q134*H134</f>
        <v>5.94E-3</v>
      </c>
      <c r="S134" s="146">
        <v>0</v>
      </c>
      <c r="T134" s="147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48" t="s">
        <v>122</v>
      </c>
      <c r="AT134" s="148" t="s">
        <v>117</v>
      </c>
      <c r="AU134" s="148" t="s">
        <v>83</v>
      </c>
      <c r="AY134" s="15" t="s">
        <v>115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5" t="s">
        <v>81</v>
      </c>
      <c r="BK134" s="149">
        <f>ROUND(I134*H134,2)</f>
        <v>0</v>
      </c>
      <c r="BL134" s="15" t="s">
        <v>122</v>
      </c>
      <c r="BM134" s="148" t="s">
        <v>152</v>
      </c>
    </row>
    <row r="135" spans="1:65" s="2" customFormat="1" ht="24.2" customHeight="1">
      <c r="A135" s="30"/>
      <c r="B135" s="136"/>
      <c r="C135" s="137" t="s">
        <v>137</v>
      </c>
      <c r="D135" s="137" t="s">
        <v>117</v>
      </c>
      <c r="E135" s="138" t="s">
        <v>153</v>
      </c>
      <c r="F135" s="139" t="s">
        <v>154</v>
      </c>
      <c r="G135" s="140" t="s">
        <v>120</v>
      </c>
      <c r="H135" s="141">
        <v>71</v>
      </c>
      <c r="I135" s="142"/>
      <c r="J135" s="143">
        <f>ROUND(I135*H135,2)</f>
        <v>0</v>
      </c>
      <c r="K135" s="139" t="s">
        <v>121</v>
      </c>
      <c r="L135" s="31"/>
      <c r="M135" s="144" t="s">
        <v>1</v>
      </c>
      <c r="N135" s="145" t="s">
        <v>41</v>
      </c>
      <c r="O135" s="56"/>
      <c r="P135" s="146">
        <f>O135*H135</f>
        <v>0</v>
      </c>
      <c r="Q135" s="146">
        <v>8.4999999999999995E-4</v>
      </c>
      <c r="R135" s="146">
        <f>Q135*H135</f>
        <v>6.0349999999999994E-2</v>
      </c>
      <c r="S135" s="146">
        <v>0</v>
      </c>
      <c r="T135" s="147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48" t="s">
        <v>122</v>
      </c>
      <c r="AT135" s="148" t="s">
        <v>117</v>
      </c>
      <c r="AU135" s="148" t="s">
        <v>83</v>
      </c>
      <c r="AY135" s="15" t="s">
        <v>115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5" t="s">
        <v>81</v>
      </c>
      <c r="BK135" s="149">
        <f>ROUND(I135*H135,2)</f>
        <v>0</v>
      </c>
      <c r="BL135" s="15" t="s">
        <v>122</v>
      </c>
      <c r="BM135" s="148" t="s">
        <v>155</v>
      </c>
    </row>
    <row r="136" spans="1:65" s="2" customFormat="1" ht="16.5" customHeight="1">
      <c r="A136" s="30"/>
      <c r="B136" s="136"/>
      <c r="C136" s="137" t="s">
        <v>147</v>
      </c>
      <c r="D136" s="137" t="s">
        <v>117</v>
      </c>
      <c r="E136" s="138" t="s">
        <v>156</v>
      </c>
      <c r="F136" s="139" t="s">
        <v>157</v>
      </c>
      <c r="G136" s="140" t="s">
        <v>135</v>
      </c>
      <c r="H136" s="141">
        <v>54</v>
      </c>
      <c r="I136" s="142"/>
      <c r="J136" s="143">
        <f>ROUND(I136*H136,2)</f>
        <v>0</v>
      </c>
      <c r="K136" s="139" t="s">
        <v>121</v>
      </c>
      <c r="L136" s="31"/>
      <c r="M136" s="144" t="s">
        <v>1</v>
      </c>
      <c r="N136" s="145" t="s">
        <v>41</v>
      </c>
      <c r="O136" s="56"/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48" t="s">
        <v>122</v>
      </c>
      <c r="AT136" s="148" t="s">
        <v>117</v>
      </c>
      <c r="AU136" s="148" t="s">
        <v>83</v>
      </c>
      <c r="AY136" s="15" t="s">
        <v>115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5" t="s">
        <v>81</v>
      </c>
      <c r="BK136" s="149">
        <f>ROUND(I136*H136,2)</f>
        <v>0</v>
      </c>
      <c r="BL136" s="15" t="s">
        <v>122</v>
      </c>
      <c r="BM136" s="148" t="s">
        <v>158</v>
      </c>
    </row>
    <row r="137" spans="1:65" s="2" customFormat="1" ht="16.5" customHeight="1">
      <c r="A137" s="30"/>
      <c r="B137" s="136"/>
      <c r="C137" s="137" t="s">
        <v>159</v>
      </c>
      <c r="D137" s="137" t="s">
        <v>117</v>
      </c>
      <c r="E137" s="138" t="s">
        <v>160</v>
      </c>
      <c r="F137" s="139" t="s">
        <v>161</v>
      </c>
      <c r="G137" s="140" t="s">
        <v>120</v>
      </c>
      <c r="H137" s="141">
        <v>71</v>
      </c>
      <c r="I137" s="142"/>
      <c r="J137" s="143">
        <f>ROUND(I137*H137,2)</f>
        <v>0</v>
      </c>
      <c r="K137" s="139" t="s">
        <v>121</v>
      </c>
      <c r="L137" s="31"/>
      <c r="M137" s="144" t="s">
        <v>1</v>
      </c>
      <c r="N137" s="145" t="s">
        <v>41</v>
      </c>
      <c r="O137" s="56"/>
      <c r="P137" s="146">
        <f>O137*H137</f>
        <v>0</v>
      </c>
      <c r="Q137" s="146">
        <v>1.0000000000000001E-5</v>
      </c>
      <c r="R137" s="146">
        <f>Q137*H137</f>
        <v>7.1000000000000002E-4</v>
      </c>
      <c r="S137" s="146">
        <v>0</v>
      </c>
      <c r="T137" s="147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48" t="s">
        <v>122</v>
      </c>
      <c r="AT137" s="148" t="s">
        <v>117</v>
      </c>
      <c r="AU137" s="148" t="s">
        <v>83</v>
      </c>
      <c r="AY137" s="15" t="s">
        <v>115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5" t="s">
        <v>81</v>
      </c>
      <c r="BK137" s="149">
        <f>ROUND(I137*H137,2)</f>
        <v>0</v>
      </c>
      <c r="BL137" s="15" t="s">
        <v>122</v>
      </c>
      <c r="BM137" s="148" t="s">
        <v>162</v>
      </c>
    </row>
    <row r="138" spans="1:65" s="2" customFormat="1" ht="21.75" customHeight="1">
      <c r="A138" s="30"/>
      <c r="B138" s="136"/>
      <c r="C138" s="137" t="s">
        <v>163</v>
      </c>
      <c r="D138" s="137" t="s">
        <v>117</v>
      </c>
      <c r="E138" s="138" t="s">
        <v>164</v>
      </c>
      <c r="F138" s="139" t="s">
        <v>165</v>
      </c>
      <c r="G138" s="140" t="s">
        <v>135</v>
      </c>
      <c r="H138" s="141">
        <v>20</v>
      </c>
      <c r="I138" s="142"/>
      <c r="J138" s="143">
        <f>ROUND(I138*H138,2)</f>
        <v>0</v>
      </c>
      <c r="K138" s="139" t="s">
        <v>121</v>
      </c>
      <c r="L138" s="31"/>
      <c r="M138" s="144" t="s">
        <v>1</v>
      </c>
      <c r="N138" s="145" t="s">
        <v>41</v>
      </c>
      <c r="O138" s="56"/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48" t="s">
        <v>122</v>
      </c>
      <c r="AT138" s="148" t="s">
        <v>117</v>
      </c>
      <c r="AU138" s="148" t="s">
        <v>83</v>
      </c>
      <c r="AY138" s="15" t="s">
        <v>115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5" t="s">
        <v>81</v>
      </c>
      <c r="BK138" s="149">
        <f>ROUND(I138*H138,2)</f>
        <v>0</v>
      </c>
      <c r="BL138" s="15" t="s">
        <v>122</v>
      </c>
      <c r="BM138" s="148" t="s">
        <v>166</v>
      </c>
    </row>
    <row r="139" spans="1:65" s="12" customFormat="1" ht="22.9" customHeight="1">
      <c r="B139" s="123"/>
      <c r="D139" s="124" t="s">
        <v>75</v>
      </c>
      <c r="E139" s="134" t="s">
        <v>167</v>
      </c>
      <c r="F139" s="134" t="s">
        <v>168</v>
      </c>
      <c r="I139" s="126"/>
      <c r="J139" s="135">
        <f>BK139</f>
        <v>0</v>
      </c>
      <c r="L139" s="123"/>
      <c r="M139" s="128"/>
      <c r="N139" s="129"/>
      <c r="O139" s="129"/>
      <c r="P139" s="130">
        <f>SUM(P140:P144)</f>
        <v>0</v>
      </c>
      <c r="Q139" s="129"/>
      <c r="R139" s="130">
        <f>SUM(R140:R144)</f>
        <v>0</v>
      </c>
      <c r="S139" s="129"/>
      <c r="T139" s="131">
        <f>SUM(T140:T144)</f>
        <v>0</v>
      </c>
      <c r="AR139" s="124" t="s">
        <v>81</v>
      </c>
      <c r="AT139" s="132" t="s">
        <v>75</v>
      </c>
      <c r="AU139" s="132" t="s">
        <v>81</v>
      </c>
      <c r="AY139" s="124" t="s">
        <v>115</v>
      </c>
      <c r="BK139" s="133">
        <f>SUM(BK140:BK144)</f>
        <v>0</v>
      </c>
    </row>
    <row r="140" spans="1:65" s="2" customFormat="1" ht="21.75" customHeight="1">
      <c r="A140" s="30"/>
      <c r="B140" s="136"/>
      <c r="C140" s="137" t="s">
        <v>169</v>
      </c>
      <c r="D140" s="137" t="s">
        <v>117</v>
      </c>
      <c r="E140" s="138" t="s">
        <v>170</v>
      </c>
      <c r="F140" s="139" t="s">
        <v>171</v>
      </c>
      <c r="G140" s="140" t="s">
        <v>172</v>
      </c>
      <c r="H140" s="141">
        <v>106.95</v>
      </c>
      <c r="I140" s="142"/>
      <c r="J140" s="143">
        <f>ROUND(I140*H140,2)</f>
        <v>0</v>
      </c>
      <c r="K140" s="139" t="s">
        <v>121</v>
      </c>
      <c r="L140" s="31"/>
      <c r="M140" s="144" t="s">
        <v>1</v>
      </c>
      <c r="N140" s="145" t="s">
        <v>41</v>
      </c>
      <c r="O140" s="56"/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48" t="s">
        <v>122</v>
      </c>
      <c r="AT140" s="148" t="s">
        <v>117</v>
      </c>
      <c r="AU140" s="148" t="s">
        <v>83</v>
      </c>
      <c r="AY140" s="15" t="s">
        <v>115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5" t="s">
        <v>81</v>
      </c>
      <c r="BK140" s="149">
        <f>ROUND(I140*H140,2)</f>
        <v>0</v>
      </c>
      <c r="BL140" s="15" t="s">
        <v>122</v>
      </c>
      <c r="BM140" s="148" t="s">
        <v>173</v>
      </c>
    </row>
    <row r="141" spans="1:65" s="2" customFormat="1" ht="24.2" customHeight="1">
      <c r="A141" s="30"/>
      <c r="B141" s="136"/>
      <c r="C141" s="137" t="s">
        <v>174</v>
      </c>
      <c r="D141" s="137" t="s">
        <v>117</v>
      </c>
      <c r="E141" s="138" t="s">
        <v>175</v>
      </c>
      <c r="F141" s="139" t="s">
        <v>176</v>
      </c>
      <c r="G141" s="140" t="s">
        <v>172</v>
      </c>
      <c r="H141" s="141">
        <v>1497.3</v>
      </c>
      <c r="I141" s="142"/>
      <c r="J141" s="143">
        <f>ROUND(I141*H141,2)</f>
        <v>0</v>
      </c>
      <c r="K141" s="139" t="s">
        <v>121</v>
      </c>
      <c r="L141" s="31"/>
      <c r="M141" s="144" t="s">
        <v>1</v>
      </c>
      <c r="N141" s="145" t="s">
        <v>41</v>
      </c>
      <c r="O141" s="56"/>
      <c r="P141" s="146">
        <f>O141*H141</f>
        <v>0</v>
      </c>
      <c r="Q141" s="146">
        <v>0</v>
      </c>
      <c r="R141" s="146">
        <f>Q141*H141</f>
        <v>0</v>
      </c>
      <c r="S141" s="146">
        <v>0</v>
      </c>
      <c r="T141" s="147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48" t="s">
        <v>122</v>
      </c>
      <c r="AT141" s="148" t="s">
        <v>117</v>
      </c>
      <c r="AU141" s="148" t="s">
        <v>83</v>
      </c>
      <c r="AY141" s="15" t="s">
        <v>115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5" t="s">
        <v>81</v>
      </c>
      <c r="BK141" s="149">
        <f>ROUND(I141*H141,2)</f>
        <v>0</v>
      </c>
      <c r="BL141" s="15" t="s">
        <v>122</v>
      </c>
      <c r="BM141" s="148" t="s">
        <v>177</v>
      </c>
    </row>
    <row r="142" spans="1:65" s="13" customFormat="1" ht="11.25">
      <c r="B142" s="150"/>
      <c r="D142" s="151" t="s">
        <v>178</v>
      </c>
      <c r="F142" s="152" t="s">
        <v>179</v>
      </c>
      <c r="H142" s="153">
        <v>1497.3</v>
      </c>
      <c r="I142" s="154"/>
      <c r="L142" s="150"/>
      <c r="M142" s="155"/>
      <c r="N142" s="156"/>
      <c r="O142" s="156"/>
      <c r="P142" s="156"/>
      <c r="Q142" s="156"/>
      <c r="R142" s="156"/>
      <c r="S142" s="156"/>
      <c r="T142" s="157"/>
      <c r="AT142" s="158" t="s">
        <v>178</v>
      </c>
      <c r="AU142" s="158" t="s">
        <v>83</v>
      </c>
      <c r="AV142" s="13" t="s">
        <v>83</v>
      </c>
      <c r="AW142" s="13" t="s">
        <v>3</v>
      </c>
      <c r="AX142" s="13" t="s">
        <v>81</v>
      </c>
      <c r="AY142" s="158" t="s">
        <v>115</v>
      </c>
    </row>
    <row r="143" spans="1:65" s="2" customFormat="1" ht="24.2" customHeight="1">
      <c r="A143" s="30"/>
      <c r="B143" s="136"/>
      <c r="C143" s="137" t="s">
        <v>180</v>
      </c>
      <c r="D143" s="137" t="s">
        <v>117</v>
      </c>
      <c r="E143" s="138" t="s">
        <v>181</v>
      </c>
      <c r="F143" s="139" t="s">
        <v>182</v>
      </c>
      <c r="G143" s="140" t="s">
        <v>172</v>
      </c>
      <c r="H143" s="141">
        <v>106.95</v>
      </c>
      <c r="I143" s="142"/>
      <c r="J143" s="143">
        <f>ROUND(I143*H143,2)</f>
        <v>0</v>
      </c>
      <c r="K143" s="139" t="s">
        <v>121</v>
      </c>
      <c r="L143" s="31"/>
      <c r="M143" s="144" t="s">
        <v>1</v>
      </c>
      <c r="N143" s="145" t="s">
        <v>41</v>
      </c>
      <c r="O143" s="56"/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48" t="s">
        <v>122</v>
      </c>
      <c r="AT143" s="148" t="s">
        <v>117</v>
      </c>
      <c r="AU143" s="148" t="s">
        <v>83</v>
      </c>
      <c r="AY143" s="15" t="s">
        <v>115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5" t="s">
        <v>81</v>
      </c>
      <c r="BK143" s="149">
        <f>ROUND(I143*H143,2)</f>
        <v>0</v>
      </c>
      <c r="BL143" s="15" t="s">
        <v>122</v>
      </c>
      <c r="BM143" s="148" t="s">
        <v>183</v>
      </c>
    </row>
    <row r="144" spans="1:65" s="2" customFormat="1" ht="33" customHeight="1">
      <c r="A144" s="30"/>
      <c r="B144" s="136"/>
      <c r="C144" s="137" t="s">
        <v>8</v>
      </c>
      <c r="D144" s="137" t="s">
        <v>117</v>
      </c>
      <c r="E144" s="138" t="s">
        <v>184</v>
      </c>
      <c r="F144" s="139" t="s">
        <v>185</v>
      </c>
      <c r="G144" s="140" t="s">
        <v>172</v>
      </c>
      <c r="H144" s="141">
        <v>119.04</v>
      </c>
      <c r="I144" s="142"/>
      <c r="J144" s="143">
        <f>ROUND(I144*H144,2)</f>
        <v>0</v>
      </c>
      <c r="K144" s="139" t="s">
        <v>121</v>
      </c>
      <c r="L144" s="31"/>
      <c r="M144" s="144" t="s">
        <v>1</v>
      </c>
      <c r="N144" s="145" t="s">
        <v>41</v>
      </c>
      <c r="O144" s="56"/>
      <c r="P144" s="146">
        <f>O144*H144</f>
        <v>0</v>
      </c>
      <c r="Q144" s="146">
        <v>0</v>
      </c>
      <c r="R144" s="146">
        <f>Q144*H144</f>
        <v>0</v>
      </c>
      <c r="S144" s="146">
        <v>0</v>
      </c>
      <c r="T144" s="147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48" t="s">
        <v>122</v>
      </c>
      <c r="AT144" s="148" t="s">
        <v>117</v>
      </c>
      <c r="AU144" s="148" t="s">
        <v>83</v>
      </c>
      <c r="AY144" s="15" t="s">
        <v>115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5" t="s">
        <v>81</v>
      </c>
      <c r="BK144" s="149">
        <f>ROUND(I144*H144,2)</f>
        <v>0</v>
      </c>
      <c r="BL144" s="15" t="s">
        <v>122</v>
      </c>
      <c r="BM144" s="148" t="s">
        <v>186</v>
      </c>
    </row>
    <row r="145" spans="1:65" s="12" customFormat="1" ht="22.9" customHeight="1">
      <c r="B145" s="123"/>
      <c r="D145" s="124" t="s">
        <v>75</v>
      </c>
      <c r="E145" s="134" t="s">
        <v>187</v>
      </c>
      <c r="F145" s="134" t="s">
        <v>188</v>
      </c>
      <c r="I145" s="126"/>
      <c r="J145" s="135">
        <f>BK145</f>
        <v>0</v>
      </c>
      <c r="L145" s="123"/>
      <c r="M145" s="128"/>
      <c r="N145" s="129"/>
      <c r="O145" s="129"/>
      <c r="P145" s="130">
        <f>P146</f>
        <v>0</v>
      </c>
      <c r="Q145" s="129"/>
      <c r="R145" s="130">
        <f>R146</f>
        <v>0</v>
      </c>
      <c r="S145" s="129"/>
      <c r="T145" s="131">
        <f>T146</f>
        <v>0</v>
      </c>
      <c r="AR145" s="124" t="s">
        <v>81</v>
      </c>
      <c r="AT145" s="132" t="s">
        <v>75</v>
      </c>
      <c r="AU145" s="132" t="s">
        <v>81</v>
      </c>
      <c r="AY145" s="124" t="s">
        <v>115</v>
      </c>
      <c r="BK145" s="133">
        <f>BK146</f>
        <v>0</v>
      </c>
    </row>
    <row r="146" spans="1:65" s="2" customFormat="1" ht="33" customHeight="1">
      <c r="A146" s="30"/>
      <c r="B146" s="136"/>
      <c r="C146" s="137" t="s">
        <v>189</v>
      </c>
      <c r="D146" s="137" t="s">
        <v>117</v>
      </c>
      <c r="E146" s="138" t="s">
        <v>190</v>
      </c>
      <c r="F146" s="139" t="s">
        <v>191</v>
      </c>
      <c r="G146" s="140" t="s">
        <v>172</v>
      </c>
      <c r="H146" s="141">
        <v>126.276</v>
      </c>
      <c r="I146" s="142"/>
      <c r="J146" s="143">
        <f>ROUND(I146*H146,2)</f>
        <v>0</v>
      </c>
      <c r="K146" s="139" t="s">
        <v>121</v>
      </c>
      <c r="L146" s="31"/>
      <c r="M146" s="144" t="s">
        <v>1</v>
      </c>
      <c r="N146" s="145" t="s">
        <v>41</v>
      </c>
      <c r="O146" s="56"/>
      <c r="P146" s="146">
        <f>O146*H146</f>
        <v>0</v>
      </c>
      <c r="Q146" s="146">
        <v>0</v>
      </c>
      <c r="R146" s="146">
        <f>Q146*H146</f>
        <v>0</v>
      </c>
      <c r="S146" s="146">
        <v>0</v>
      </c>
      <c r="T146" s="147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48" t="s">
        <v>122</v>
      </c>
      <c r="AT146" s="148" t="s">
        <v>117</v>
      </c>
      <c r="AU146" s="148" t="s">
        <v>83</v>
      </c>
      <c r="AY146" s="15" t="s">
        <v>115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5" t="s">
        <v>81</v>
      </c>
      <c r="BK146" s="149">
        <f>ROUND(I146*H146,2)</f>
        <v>0</v>
      </c>
      <c r="BL146" s="15" t="s">
        <v>122</v>
      </c>
      <c r="BM146" s="148" t="s">
        <v>192</v>
      </c>
    </row>
    <row r="147" spans="1:65" s="12" customFormat="1" ht="25.9" customHeight="1">
      <c r="B147" s="123"/>
      <c r="D147" s="124" t="s">
        <v>75</v>
      </c>
      <c r="E147" s="125" t="s">
        <v>193</v>
      </c>
      <c r="F147" s="125" t="s">
        <v>194</v>
      </c>
      <c r="I147" s="126"/>
      <c r="J147" s="127">
        <f>BK147</f>
        <v>0</v>
      </c>
      <c r="L147" s="123"/>
      <c r="M147" s="128"/>
      <c r="N147" s="129"/>
      <c r="O147" s="129"/>
      <c r="P147" s="130">
        <f>P148+P150</f>
        <v>0</v>
      </c>
      <c r="Q147" s="129"/>
      <c r="R147" s="130">
        <f>R148+R150</f>
        <v>0</v>
      </c>
      <c r="S147" s="129"/>
      <c r="T147" s="131">
        <f>T148+T150</f>
        <v>0</v>
      </c>
      <c r="AR147" s="124" t="s">
        <v>124</v>
      </c>
      <c r="AT147" s="132" t="s">
        <v>75</v>
      </c>
      <c r="AU147" s="132" t="s">
        <v>76</v>
      </c>
      <c r="AY147" s="124" t="s">
        <v>115</v>
      </c>
      <c r="BK147" s="133">
        <f>BK148+BK150</f>
        <v>0</v>
      </c>
    </row>
    <row r="148" spans="1:65" s="12" customFormat="1" ht="22.9" customHeight="1">
      <c r="B148" s="123"/>
      <c r="D148" s="124" t="s">
        <v>75</v>
      </c>
      <c r="E148" s="134" t="s">
        <v>195</v>
      </c>
      <c r="F148" s="134" t="s">
        <v>196</v>
      </c>
      <c r="I148" s="126"/>
      <c r="J148" s="135">
        <f>BK148</f>
        <v>0</v>
      </c>
      <c r="L148" s="123"/>
      <c r="M148" s="128"/>
      <c r="N148" s="129"/>
      <c r="O148" s="129"/>
      <c r="P148" s="130">
        <f>P149</f>
        <v>0</v>
      </c>
      <c r="Q148" s="129"/>
      <c r="R148" s="130">
        <f>R149</f>
        <v>0</v>
      </c>
      <c r="S148" s="129"/>
      <c r="T148" s="131">
        <f>T149</f>
        <v>0</v>
      </c>
      <c r="AR148" s="124" t="s">
        <v>124</v>
      </c>
      <c r="AT148" s="132" t="s">
        <v>75</v>
      </c>
      <c r="AU148" s="132" t="s">
        <v>81</v>
      </c>
      <c r="AY148" s="124" t="s">
        <v>115</v>
      </c>
      <c r="BK148" s="133">
        <f>BK149</f>
        <v>0</v>
      </c>
    </row>
    <row r="149" spans="1:65" s="2" customFormat="1" ht="16.5" customHeight="1">
      <c r="A149" s="30"/>
      <c r="B149" s="136"/>
      <c r="C149" s="137" t="s">
        <v>197</v>
      </c>
      <c r="D149" s="137" t="s">
        <v>117</v>
      </c>
      <c r="E149" s="138" t="s">
        <v>198</v>
      </c>
      <c r="F149" s="139" t="s">
        <v>196</v>
      </c>
      <c r="G149" s="140" t="s">
        <v>199</v>
      </c>
      <c r="H149" s="141">
        <v>1</v>
      </c>
      <c r="I149" s="142"/>
      <c r="J149" s="143">
        <f>ROUND(I149*H149,2)</f>
        <v>0</v>
      </c>
      <c r="K149" s="139" t="s">
        <v>121</v>
      </c>
      <c r="L149" s="31"/>
      <c r="M149" s="144" t="s">
        <v>1</v>
      </c>
      <c r="N149" s="145" t="s">
        <v>41</v>
      </c>
      <c r="O149" s="56"/>
      <c r="P149" s="146">
        <f>O149*H149</f>
        <v>0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48" t="s">
        <v>200</v>
      </c>
      <c r="AT149" s="148" t="s">
        <v>117</v>
      </c>
      <c r="AU149" s="148" t="s">
        <v>83</v>
      </c>
      <c r="AY149" s="15" t="s">
        <v>115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5" t="s">
        <v>81</v>
      </c>
      <c r="BK149" s="149">
        <f>ROUND(I149*H149,2)</f>
        <v>0</v>
      </c>
      <c r="BL149" s="15" t="s">
        <v>200</v>
      </c>
      <c r="BM149" s="148" t="s">
        <v>201</v>
      </c>
    </row>
    <row r="150" spans="1:65" s="12" customFormat="1" ht="22.9" customHeight="1">
      <c r="B150" s="123"/>
      <c r="D150" s="124" t="s">
        <v>75</v>
      </c>
      <c r="E150" s="134" t="s">
        <v>202</v>
      </c>
      <c r="F150" s="134" t="s">
        <v>203</v>
      </c>
      <c r="I150" s="126"/>
      <c r="J150" s="135">
        <f>BK150</f>
        <v>0</v>
      </c>
      <c r="L150" s="123"/>
      <c r="M150" s="128"/>
      <c r="N150" s="129"/>
      <c r="O150" s="129"/>
      <c r="P150" s="130">
        <f>P151</f>
        <v>0</v>
      </c>
      <c r="Q150" s="129"/>
      <c r="R150" s="130">
        <f>R151</f>
        <v>0</v>
      </c>
      <c r="S150" s="129"/>
      <c r="T150" s="131">
        <f>T151</f>
        <v>0</v>
      </c>
      <c r="AR150" s="124" t="s">
        <v>124</v>
      </c>
      <c r="AT150" s="132" t="s">
        <v>75</v>
      </c>
      <c r="AU150" s="132" t="s">
        <v>81</v>
      </c>
      <c r="AY150" s="124" t="s">
        <v>115</v>
      </c>
      <c r="BK150" s="133">
        <f>BK151</f>
        <v>0</v>
      </c>
    </row>
    <row r="151" spans="1:65" s="2" customFormat="1" ht="16.5" customHeight="1">
      <c r="A151" s="30"/>
      <c r="B151" s="136"/>
      <c r="C151" s="137" t="s">
        <v>204</v>
      </c>
      <c r="D151" s="137" t="s">
        <v>117</v>
      </c>
      <c r="E151" s="138" t="s">
        <v>205</v>
      </c>
      <c r="F151" s="139" t="s">
        <v>206</v>
      </c>
      <c r="G151" s="140" t="s">
        <v>199</v>
      </c>
      <c r="H151" s="141">
        <v>1</v>
      </c>
      <c r="I151" s="142"/>
      <c r="J151" s="143">
        <f>ROUND(I151*H151,2)</f>
        <v>0</v>
      </c>
      <c r="K151" s="139" t="s">
        <v>121</v>
      </c>
      <c r="L151" s="31"/>
      <c r="M151" s="159" t="s">
        <v>1</v>
      </c>
      <c r="N151" s="160" t="s">
        <v>41</v>
      </c>
      <c r="O151" s="161"/>
      <c r="P151" s="162">
        <f>O151*H151</f>
        <v>0</v>
      </c>
      <c r="Q151" s="162">
        <v>0</v>
      </c>
      <c r="R151" s="162">
        <f>Q151*H151</f>
        <v>0</v>
      </c>
      <c r="S151" s="162">
        <v>0</v>
      </c>
      <c r="T151" s="163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48" t="s">
        <v>200</v>
      </c>
      <c r="AT151" s="148" t="s">
        <v>117</v>
      </c>
      <c r="AU151" s="148" t="s">
        <v>83</v>
      </c>
      <c r="AY151" s="15" t="s">
        <v>115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5" t="s">
        <v>81</v>
      </c>
      <c r="BK151" s="149">
        <f>ROUND(I151*H151,2)</f>
        <v>0</v>
      </c>
      <c r="BL151" s="15" t="s">
        <v>200</v>
      </c>
      <c r="BM151" s="148" t="s">
        <v>207</v>
      </c>
    </row>
    <row r="152" spans="1:65" s="2" customFormat="1" ht="6.95" customHeight="1">
      <c r="A152" s="30"/>
      <c r="B152" s="45"/>
      <c r="C152" s="46"/>
      <c r="D152" s="46"/>
      <c r="E152" s="46"/>
      <c r="F152" s="46"/>
      <c r="G152" s="46"/>
      <c r="H152" s="46"/>
      <c r="I152" s="46"/>
      <c r="J152" s="46"/>
      <c r="K152" s="46"/>
      <c r="L152" s="31"/>
      <c r="M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</row>
  </sheetData>
  <autoFilter ref="C121:K151" xr:uid="{00000000-0009-0000-0000-000001000000}"/>
  <mergeCells count="6">
    <mergeCell ref="L2:V2"/>
    <mergeCell ref="E7:H7"/>
    <mergeCell ref="E16:H16"/>
    <mergeCell ref="E25:H25"/>
    <mergeCell ref="E85:H85"/>
    <mergeCell ref="E114:H11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6"/>
      <c r="C3" s="17"/>
      <c r="D3" s="17"/>
      <c r="E3" s="17"/>
      <c r="F3" s="17"/>
      <c r="G3" s="17"/>
      <c r="H3" s="18"/>
    </row>
    <row r="4" spans="1:8" s="1" customFormat="1" ht="24.95" customHeight="1">
      <c r="B4" s="18"/>
      <c r="C4" s="19" t="s">
        <v>208</v>
      </c>
      <c r="H4" s="18"/>
    </row>
    <row r="5" spans="1:8" s="1" customFormat="1" ht="12" customHeight="1">
      <c r="B5" s="18"/>
      <c r="C5" s="22" t="s">
        <v>13</v>
      </c>
      <c r="D5" s="179" t="s">
        <v>14</v>
      </c>
      <c r="E5" s="175"/>
      <c r="F5" s="175"/>
      <c r="H5" s="18"/>
    </row>
    <row r="6" spans="1:8" s="1" customFormat="1" ht="36.950000000000003" customHeight="1">
      <c r="B6" s="18"/>
      <c r="C6" s="24" t="s">
        <v>16</v>
      </c>
      <c r="D6" s="176" t="s">
        <v>17</v>
      </c>
      <c r="E6" s="175"/>
      <c r="F6" s="175"/>
      <c r="H6" s="18"/>
    </row>
    <row r="7" spans="1:8" s="1" customFormat="1" ht="16.5" customHeight="1">
      <c r="B7" s="18"/>
      <c r="C7" s="25" t="s">
        <v>22</v>
      </c>
      <c r="D7" s="53" t="str">
        <f>'Rekapitulace stavby'!AN8</f>
        <v>10. 1. 2022</v>
      </c>
      <c r="H7" s="18"/>
    </row>
    <row r="8" spans="1:8" s="2" customFormat="1" ht="10.9" customHeight="1">
      <c r="A8" s="30"/>
      <c r="B8" s="31"/>
      <c r="C8" s="30"/>
      <c r="D8" s="30"/>
      <c r="E8" s="30"/>
      <c r="F8" s="30"/>
      <c r="G8" s="30"/>
      <c r="H8" s="31"/>
    </row>
    <row r="9" spans="1:8" s="11" customFormat="1" ht="29.25" customHeight="1">
      <c r="A9" s="113"/>
      <c r="B9" s="114"/>
      <c r="C9" s="115" t="s">
        <v>57</v>
      </c>
      <c r="D9" s="116" t="s">
        <v>58</v>
      </c>
      <c r="E9" s="116" t="s">
        <v>102</v>
      </c>
      <c r="F9" s="117" t="s">
        <v>209</v>
      </c>
      <c r="G9" s="113"/>
      <c r="H9" s="114"/>
    </row>
    <row r="10" spans="1:8" s="2" customFormat="1" ht="26.45" customHeight="1">
      <c r="A10" s="30"/>
      <c r="B10" s="31"/>
      <c r="C10" s="164" t="s">
        <v>14</v>
      </c>
      <c r="D10" s="164" t="s">
        <v>17</v>
      </c>
      <c r="E10" s="30"/>
      <c r="F10" s="30"/>
      <c r="G10" s="30"/>
      <c r="H10" s="31"/>
    </row>
    <row r="11" spans="1:8" s="2" customFormat="1" ht="16.899999999999999" customHeight="1">
      <c r="A11" s="30"/>
      <c r="B11" s="31"/>
      <c r="C11" s="165" t="s">
        <v>210</v>
      </c>
      <c r="D11" s="166" t="s">
        <v>1</v>
      </c>
      <c r="E11" s="167" t="s">
        <v>1</v>
      </c>
      <c r="F11" s="168">
        <v>110</v>
      </c>
      <c r="G11" s="30"/>
      <c r="H11" s="31"/>
    </row>
    <row r="12" spans="1:8" s="2" customFormat="1" ht="16.899999999999999" customHeight="1">
      <c r="A12" s="30"/>
      <c r="B12" s="31"/>
      <c r="C12" s="169" t="s">
        <v>210</v>
      </c>
      <c r="D12" s="169" t="s">
        <v>211</v>
      </c>
      <c r="E12" s="15" t="s">
        <v>1</v>
      </c>
      <c r="F12" s="170">
        <v>110</v>
      </c>
      <c r="G12" s="30"/>
      <c r="H12" s="31"/>
    </row>
    <row r="13" spans="1:8" s="2" customFormat="1" ht="7.35" customHeight="1">
      <c r="A13" s="30"/>
      <c r="B13" s="45"/>
      <c r="C13" s="46"/>
      <c r="D13" s="46"/>
      <c r="E13" s="46"/>
      <c r="F13" s="46"/>
      <c r="G13" s="46"/>
      <c r="H13" s="31"/>
    </row>
    <row r="14" spans="1:8" s="2" customFormat="1" ht="11.25">
      <c r="A14" s="30"/>
      <c r="B14" s="30"/>
      <c r="C14" s="30"/>
      <c r="D14" s="30"/>
      <c r="E14" s="30"/>
      <c r="F14" s="30"/>
      <c r="G14" s="30"/>
      <c r="H14" s="30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Mesto094 - Oprava místní ...</vt:lpstr>
      <vt:lpstr>Seznam figur</vt:lpstr>
      <vt:lpstr>'Mesto094 - Oprava místní ...'!Názvy_tisku</vt:lpstr>
      <vt:lpstr>'Rekapitulace stavby'!Názvy_tisku</vt:lpstr>
      <vt:lpstr>'Seznam figur'!Názvy_tisku</vt:lpstr>
      <vt:lpstr>'Mesto094 - Oprava místní 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Irena Fajfrová</cp:lastModifiedBy>
  <dcterms:created xsi:type="dcterms:W3CDTF">2022-01-10T11:12:37Z</dcterms:created>
  <dcterms:modified xsi:type="dcterms:W3CDTF">2022-01-10T11:12:59Z</dcterms:modified>
</cp:coreProperties>
</file>