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940" activeTab="0"/>
  </bookViews>
  <sheets>
    <sheet name="Rekapitulace stavby" sheetId="1" r:id="rId1"/>
    <sheet name="101 - SO 101 Chodník" sheetId="2" r:id="rId2"/>
    <sheet name="801 - SO 801 Úprava oplocení" sheetId="3" r:id="rId3"/>
    <sheet name="900 - Vedlejší rozpočtové..." sheetId="4" r:id="rId4"/>
    <sheet name="Seznam figur" sheetId="5" r:id="rId5"/>
  </sheets>
  <definedNames>
    <definedName name="_xlnm._FilterDatabase" localSheetId="1" hidden="1">'101 - SO 101 Chodník'!$C$126:$K$269</definedName>
    <definedName name="_xlnm._FilterDatabase" localSheetId="2" hidden="1">'801 - SO 801 Úprava oplocení'!$C$122:$K$196</definedName>
    <definedName name="_xlnm._FilterDatabase" localSheetId="3" hidden="1">'900 - Vedlejší rozpočtové...'!$C$119:$K$129</definedName>
    <definedName name="_xlnm.Print_Area" localSheetId="1">'101 - SO 101 Chodník'!$C$4:$J$76,'101 - SO 101 Chodník'!$C$82:$J$108,'101 - SO 101 Chodník'!$C$114:$K$269</definedName>
    <definedName name="_xlnm.Print_Area" localSheetId="2">'801 - SO 801 Úprava oplocení'!$C$4:$J$76,'801 - SO 801 Úprava oplocení'!$C$82:$J$104,'801 - SO 801 Úprava oplocení'!$C$110:$K$196</definedName>
    <definedName name="_xlnm.Print_Area" localSheetId="3">'900 - Vedlejší rozpočtové...'!$C$4:$J$76,'900 - Vedlejší rozpočtové...'!$C$82:$J$101,'900 - Vedlejší rozpočtové...'!$C$107:$K$129</definedName>
    <definedName name="_xlnm.Print_Area" localSheetId="0">'Rekapitulace stavby'!$D$4:$AO$76,'Rekapitulace stavby'!$C$82:$AQ$98</definedName>
    <definedName name="_xlnm.Print_Area" localSheetId="4">'Seznam figur'!$C$4:$G$124</definedName>
    <definedName name="_xlnm.Print_Titles" localSheetId="0">'Rekapitulace stavby'!$92:$92</definedName>
    <definedName name="_xlnm.Print_Titles" localSheetId="1">'101 - SO 101 Chodník'!$126:$126</definedName>
    <definedName name="_xlnm.Print_Titles" localSheetId="2">'801 - SO 801 Úprava oplocení'!$122:$122</definedName>
    <definedName name="_xlnm.Print_Titles" localSheetId="3">'900 - Vedlejší rozpočtové...'!$119:$119</definedName>
    <definedName name="_xlnm.Print_Titles" localSheetId="4">'Seznam figur'!$9:$9</definedName>
  </definedNames>
  <calcPr calcId="181029"/>
  <extLst/>
</workbook>
</file>

<file path=xl/sharedStrings.xml><?xml version="1.0" encoding="utf-8"?>
<sst xmlns="http://schemas.openxmlformats.org/spreadsheetml/2006/main" count="3488" uniqueCount="649">
  <si>
    <t>Export Komplet</t>
  </si>
  <si>
    <t/>
  </si>
  <si>
    <t>2.0</t>
  </si>
  <si>
    <t>False</t>
  </si>
  <si>
    <t>{85d44b92-1258-4a9c-847c-9aae48555fb0}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</si>
  <si>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</si>
  <si>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</si>
  <si>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</si>
  <si>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</si>
  <si>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</si>
  <si>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</si>
  <si>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</si>
  <si>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</si>
  <si>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</si>
  <si>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Mesto1042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</si>
  <si>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</si>
  <si>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</si>
  <si>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Propojovací chodník na ulici Na Vyhlídce,Valašské Meziříčí</t>
  </si>
  <si>
    <t>KSO:</t>
  </si>
  <si>
    <t>CC-CZ:</t>
  </si>
  <si>
    <t>Místo:</t>
  </si>
  <si>
    <t>Valašské Meziříčí</t>
  </si>
  <si>
    <t>Datum:</t>
  </si>
  <si>
    <t>6. 1. 2022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</si>
  <si>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</si>
  <si>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</si>
  <si>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</si>
  <si>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</si>
  <si>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</si>
  <si>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</si>
  <si>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</si>
  <si>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</si>
  <si>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</si>
  <si>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</si>
  <si>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</si>
  <si>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</si>
  <si>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</si>
  <si>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</si>
  <si>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</si>
  <si>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</si>
  <si>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</si>
  <si>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</si>
  <si>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</si>
  <si>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</si>
  <si>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</si>
  <si>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</si>
  <si>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</si>
  <si>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</si>
  <si>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</si>
  <si>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</si>
  <si>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</si>
  <si>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</si>
  <si>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</si>
  <si>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</si>
  <si>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</si>
  <si>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</si>
  <si>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</si>
  <si>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</si>
  <si>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</si>
  <si>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</si>
  <si>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</si>
  <si>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</si>
  <si>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</si>
  <si>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</si>
  <si>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</si>
  <si>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</si>
  <si>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</si>
  <si>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</si>
  <si>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</si>
  <si>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</si>
  <si>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</si>
  <si>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</si>
  <si>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</si>
  <si>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</si>
  <si>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</si>
  <si>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</si>
  <si>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</si>
  <si>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</si>
  <si>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</si>
  <si>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</si>
  <si>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</si>
  <si>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</si>
  <si>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Chodník</t>
  </si>
  <si>
    <t>STA</t>
  </si>
  <si>
    <t>1</t>
  </si>
  <si>
    <t>{2b56cb18-2db1-4618-8490-2f46303a5fba}</t>
  </si>
  <si>
    <t>2</t>
  </si>
  <si>
    <t>801</t>
  </si>
  <si>
    <t>SO 801 Úprava oplocení</t>
  </si>
  <si>
    <t>{a715d0a3-a21a-47b6-8cc9-c543bba93bbd}</t>
  </si>
  <si>
    <t>900</t>
  </si>
  <si>
    <t>Vedlejší rozpočtové náklady</t>
  </si>
  <si>
    <t>{dae363b0-8194-44e4-898a-8b14411c89b9}</t>
  </si>
  <si>
    <t>or1</t>
  </si>
  <si>
    <t>150</t>
  </si>
  <si>
    <t>j1</t>
  </si>
  <si>
    <t>55</t>
  </si>
  <si>
    <t>KRYCÍ LIST SOUPISU PRACÍ</t>
  </si>
  <si>
    <t>r</t>
  </si>
  <si>
    <t>31,065</t>
  </si>
  <si>
    <t>or2</t>
  </si>
  <si>
    <t>75</t>
  </si>
  <si>
    <t>o</t>
  </si>
  <si>
    <t>86,065</t>
  </si>
  <si>
    <t>z</t>
  </si>
  <si>
    <t>87,379</t>
  </si>
  <si>
    <t>Objekt:</t>
  </si>
  <si>
    <t>sut1</t>
  </si>
  <si>
    <t>23,7</t>
  </si>
  <si>
    <t>101 - SO 101 Chodník</t>
  </si>
  <si>
    <t>sut2</t>
  </si>
  <si>
    <t>39,865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</si>
  <si>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</si>
  <si>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</si>
  <si>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</si>
  <si>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</si>
  <si>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</si>
  <si>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</si>
  <si>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</si>
  <si>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</si>
  <si>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</si>
  <si>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</si>
  <si>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</si>
  <si>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</si>
  <si>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</si>
  <si>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</si>
  <si>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</si>
  <si>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</si>
  <si>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</si>
  <si>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</si>
  <si>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</si>
  <si>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</si>
  <si>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</si>
  <si>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</si>
  <si>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</si>
  <si>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</si>
  <si>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</si>
  <si>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</si>
  <si>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</si>
  <si>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</si>
  <si>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</si>
  <si>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</si>
  <si>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</si>
  <si>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</si>
  <si>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</si>
  <si>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</si>
  <si>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</si>
  <si>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</si>
  <si>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</si>
  <si>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2022 01</t>
  </si>
  <si>
    <t>4</t>
  </si>
  <si>
    <t>1669084394</t>
  </si>
  <si>
    <t>111251101</t>
  </si>
  <si>
    <t>Odstranění křovin a stromů průměru kmene do 100 mm i s kořeny sklonu terénu do 1:5 z celkové plochy do 100 m2 strojně</t>
  </si>
  <si>
    <t>1666338740</t>
  </si>
  <si>
    <t>VV</t>
  </si>
  <si>
    <t>32*1,0</t>
  </si>
  <si>
    <t>3</t>
  </si>
  <si>
    <t>113106132</t>
  </si>
  <si>
    <t>Rozebrání dlažeb z betonových nebo kamenných dlaždic komunikací pro pěší strojně pl do 50 m2</t>
  </si>
  <si>
    <t>685204637</t>
  </si>
  <si>
    <t>113106134</t>
  </si>
  <si>
    <t>Rozebrání dlažeb ze zámkových dlaždic komunikací pro pěší strojně pl do 50 m2</t>
  </si>
  <si>
    <t>1643030316</t>
  </si>
  <si>
    <t>5</t>
  </si>
  <si>
    <t>113107322</t>
  </si>
  <si>
    <t>Odstranění podkladu z kameniva drceného tl 200 mm strojně pl do 50 m2</t>
  </si>
  <si>
    <t>-1132385669</t>
  </si>
  <si>
    <t>6</t>
  </si>
  <si>
    <t>113107342</t>
  </si>
  <si>
    <t>Odstranění podkladu živičného tl přes 50 do 100 mm strojně pl do 50 m2</t>
  </si>
  <si>
    <t>-1932825868</t>
  </si>
  <si>
    <t>kolem obrubníků</t>
  </si>
  <si>
    <t>110,0*0,5</t>
  </si>
  <si>
    <t>7</t>
  </si>
  <si>
    <t>113202111</t>
  </si>
  <si>
    <t>Vytrhání obrub krajníků obrubníků stojatých</t>
  </si>
  <si>
    <t>m</t>
  </si>
  <si>
    <t>1454379595</t>
  </si>
  <si>
    <t>8</t>
  </si>
  <si>
    <t>119003211</t>
  </si>
  <si>
    <t>Mobilní plotová zábrana s reflexním pásem výšky do 1,5 m pro zabezpečení výkopu zřízení</t>
  </si>
  <si>
    <t>2101151866</t>
  </si>
  <si>
    <t>9</t>
  </si>
  <si>
    <t>119003212</t>
  </si>
  <si>
    <t>Mobilní plotová zábrana s reflexním pásem výšky do 1,5 m pro zabezpečení výkopu odstranění</t>
  </si>
  <si>
    <t>1829712408</t>
  </si>
  <si>
    <t>10</t>
  </si>
  <si>
    <t>121151113</t>
  </si>
  <si>
    <t>Sejmutí ornice plochy do 500 m2 tl vrstvy do 200 mm strojně</t>
  </si>
  <si>
    <t>-827389290</t>
  </si>
  <si>
    <t>190-40</t>
  </si>
  <si>
    <t>11</t>
  </si>
  <si>
    <t>122257203</t>
  </si>
  <si>
    <t>Odkopávky a prokopávky nezapažené pro silnice a dálnice v hornině třídy těžitelnosti I objem do 100 m3 strojně v omezeném prostoru</t>
  </si>
  <si>
    <t>m3</t>
  </si>
  <si>
    <t>-226360267</t>
  </si>
  <si>
    <t>55,0</t>
  </si>
  <si>
    <t>12</t>
  </si>
  <si>
    <t>132212121</t>
  </si>
  <si>
    <t>Hloubení zapažených rýh šířky do 800 mm v soudržných horninách třídy těžitelnosti I skupiny 3 ručně</t>
  </si>
  <si>
    <t>-671593171</t>
  </si>
  <si>
    <t>dokopání pro obrubníky</t>
  </si>
  <si>
    <t>0,45*0,15*110,0</t>
  </si>
  <si>
    <t>0,3*0,1*20,0</t>
  </si>
  <si>
    <t>palisády</t>
  </si>
  <si>
    <t>0,6*1,2*32,0</t>
  </si>
  <si>
    <t>Součet</t>
  </si>
  <si>
    <t>13</t>
  </si>
  <si>
    <t>162301501</t>
  </si>
  <si>
    <t>Vodorovné přemístění křovin do 5 km D kmene do 100 mm</t>
  </si>
  <si>
    <t>1661199078</t>
  </si>
  <si>
    <t>14</t>
  </si>
  <si>
    <t>162651112</t>
  </si>
  <si>
    <t>Vodorovné přemístění do 5000 m výkopku/sypaniny z horniny třídy těžitelnosti I, skupiny 1 až 3</t>
  </si>
  <si>
    <t>-185504012</t>
  </si>
  <si>
    <t>"odvoz na mezideponíí"            or1*0,15</t>
  </si>
  <si>
    <t>"dovoz ornice z mezideponie"   or2*0,15</t>
  </si>
  <si>
    <t>162751117</t>
  </si>
  <si>
    <t>Vodorovné přemístění do 10000 m výkopku/sypaniny z horniny třídy těžitelnosti I, skupiny 1 až 3</t>
  </si>
  <si>
    <t>1639061432</t>
  </si>
  <si>
    <t>odvoz přebytečné zeminy</t>
  </si>
  <si>
    <t>j1+r</t>
  </si>
  <si>
    <t>16</t>
  </si>
  <si>
    <t>162751119</t>
  </si>
  <si>
    <t>Příplatek k vodorovnému přemístění výkopku/sypaniny z horniny třídy těžitelnosti I, skupiny 1 až 3 ZKD 1000 m přes 10000 m</t>
  </si>
  <si>
    <t>558227095</t>
  </si>
  <si>
    <t>o*10</t>
  </si>
  <si>
    <t>17</t>
  </si>
  <si>
    <t>167151101</t>
  </si>
  <si>
    <t>Nakládání výkopku z hornin třídy těžitelnosti I, skupiny 1 až 3 do 100 m3</t>
  </si>
  <si>
    <t>-1121984270</t>
  </si>
  <si>
    <t>"naložení ornice pro rozprostření"   or2*0,15</t>
  </si>
  <si>
    <t>18</t>
  </si>
  <si>
    <t>167151121</t>
  </si>
  <si>
    <t>Skládání nebo překládání výkopku z horniny třídy těžitelnosti I, skupiny 1 až 3</t>
  </si>
  <si>
    <t>-1812064853</t>
  </si>
  <si>
    <t>or2*0,15</t>
  </si>
  <si>
    <t>19</t>
  </si>
  <si>
    <t>171251201</t>
  </si>
  <si>
    <t>Uložení sypaniny na skládky nebo meziskládky</t>
  </si>
  <si>
    <t>-940612119</t>
  </si>
  <si>
    <t>20</t>
  </si>
  <si>
    <t>171201231</t>
  </si>
  <si>
    <t>Poplatek za uložení zeminy a kamení na recyklační skládce (skládkovné) kód odpadu 17 05 04</t>
  </si>
  <si>
    <t>t</t>
  </si>
  <si>
    <t>-22940890</t>
  </si>
  <si>
    <t>o*1,67</t>
  </si>
  <si>
    <t>175101210</t>
  </si>
  <si>
    <t>Prosetí zemin schopných zúrodnění - ornice</t>
  </si>
  <si>
    <t>910285056</t>
  </si>
  <si>
    <t>22</t>
  </si>
  <si>
    <t>181311103</t>
  </si>
  <si>
    <t>Rozprostření ornice tl vrstvy do 200 mm v rovině nebo ve svahu do 1:5 ručně</t>
  </si>
  <si>
    <t>1169965100</t>
  </si>
  <si>
    <t>"rozprostření ornice "    (110-35,0)*1,0</t>
  </si>
  <si>
    <t>23</t>
  </si>
  <si>
    <t>181951112</t>
  </si>
  <si>
    <t>Úprava pláně v hornině třídy těžitelnosti I, skupiny 1 až 3 se zhutněním</t>
  </si>
  <si>
    <t>-1760510162</t>
  </si>
  <si>
    <t>24</t>
  </si>
  <si>
    <t>183403153</t>
  </si>
  <si>
    <t>Obdělání půdy hrabáním v rovině a svahu do 1:5</t>
  </si>
  <si>
    <t>467029010</t>
  </si>
  <si>
    <t>25</t>
  </si>
  <si>
    <t>185804511.1</t>
  </si>
  <si>
    <t>Mechanické odplevelení</t>
  </si>
  <si>
    <t>-1822472797</t>
  </si>
  <si>
    <t>Svislé a kompletní konstrukce</t>
  </si>
  <si>
    <t>26</t>
  </si>
  <si>
    <t>339921132</t>
  </si>
  <si>
    <t>Osazování betonových palisád do betonového základu v řadě výšky prvku přes 0,5 do 1 m</t>
  </si>
  <si>
    <t>-2026295182</t>
  </si>
  <si>
    <t>27</t>
  </si>
  <si>
    <t>M</t>
  </si>
  <si>
    <t>59228414</t>
  </si>
  <si>
    <t>palisáda betonová tyčová půlkulatá přírodní 175x200x1000mm</t>
  </si>
  <si>
    <t>kus</t>
  </si>
  <si>
    <t>-654438149</t>
  </si>
  <si>
    <t>32*5 'Přepočtené koeficientem množství</t>
  </si>
  <si>
    <t>Komunikace pozemní</t>
  </si>
  <si>
    <t>28</t>
  </si>
  <si>
    <t>564831111</t>
  </si>
  <si>
    <t>Podklad ze štěrkodrtě ŠD tl 100 mm</t>
  </si>
  <si>
    <t>681107185</t>
  </si>
  <si>
    <t>pod obrubník</t>
  </si>
  <si>
    <t>0,45*110,0</t>
  </si>
  <si>
    <t>0,3*20,0</t>
  </si>
  <si>
    <t>0,6*32,0</t>
  </si>
  <si>
    <t>29</t>
  </si>
  <si>
    <t>564962111</t>
  </si>
  <si>
    <t>Podklad z mechanicky zpevněného kameniva MZK tl 200 mm</t>
  </si>
  <si>
    <t>-587490677</t>
  </si>
  <si>
    <t>30</t>
  </si>
  <si>
    <t>564982111</t>
  </si>
  <si>
    <t>Podklad z mechanicky zpevněného kameniva MZK tl 350 mm</t>
  </si>
  <si>
    <t>62782155</t>
  </si>
  <si>
    <t>31</t>
  </si>
  <si>
    <t>573211112</t>
  </si>
  <si>
    <t>Postřik živičný spojovací z asfaltu v množství 0,70 kg/m2</t>
  </si>
  <si>
    <t>1941889474</t>
  </si>
  <si>
    <t>55,0*2</t>
  </si>
  <si>
    <t>32</t>
  </si>
  <si>
    <t>577134111</t>
  </si>
  <si>
    <t>Asfaltový beton vrstva obrusná ACO 11 (ABS) tř. I tl 40 mm š do 3 m z nemodifikovaného asfaltu</t>
  </si>
  <si>
    <t>-2124678721</t>
  </si>
  <si>
    <t>33</t>
  </si>
  <si>
    <t>577155112</t>
  </si>
  <si>
    <t>Asfaltový beton vrstva ložní ACL 16 (ABH) tl 60 mm š do 3 m z nemodifikovaného asfaltu</t>
  </si>
  <si>
    <t>-62020162</t>
  </si>
  <si>
    <t>34</t>
  </si>
  <si>
    <t>596211112</t>
  </si>
  <si>
    <t>Kladení zámkové dlažby komunikací pro pěší tl 60 mm skupiny A pl přes 100 do 300 m2</t>
  </si>
  <si>
    <t>396814666</t>
  </si>
  <si>
    <t>166-(5+5+7)*1,55</t>
  </si>
  <si>
    <t>dl</t>
  </si>
  <si>
    <t>140</t>
  </si>
  <si>
    <t>35</t>
  </si>
  <si>
    <t>59245018</t>
  </si>
  <si>
    <t>dlažba skladebná betonová 200x100x60mm přírodní</t>
  </si>
  <si>
    <t>2004334554</t>
  </si>
  <si>
    <t>(140-4,0)*1,05</t>
  </si>
  <si>
    <t>36</t>
  </si>
  <si>
    <t>59245006</t>
  </si>
  <si>
    <t>dlažba skladebná betonová pro nevidomé 200x100x60mm barevná</t>
  </si>
  <si>
    <t>484422614</t>
  </si>
  <si>
    <t>5,0*0,4*2*1,05</t>
  </si>
  <si>
    <t>37</t>
  </si>
  <si>
    <t>596211124</t>
  </si>
  <si>
    <t>Příplatek za kombinaci dvou barev u kladení betonových dlažeb komunikací pro pěší tl 60 mm skupiny B</t>
  </si>
  <si>
    <t>-902156297</t>
  </si>
  <si>
    <t>38</t>
  </si>
  <si>
    <t>596211210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</si>
  <si>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</t>
  </si>
  <si>
    <t>-977708553</t>
  </si>
  <si>
    <t>vjezdy</t>
  </si>
  <si>
    <t>(5,0*2+7,0)*1,55</t>
  </si>
  <si>
    <t>39</t>
  </si>
  <si>
    <t>59245020</t>
  </si>
  <si>
    <t>dlažba tvar obdélník betonová 200x100x80mm přírodní</t>
  </si>
  <si>
    <t>-1463086983</t>
  </si>
  <si>
    <t>27-6,8</t>
  </si>
  <si>
    <t>20,2*1,05 'Přepočtené koeficientem množství</t>
  </si>
  <si>
    <t>40</t>
  </si>
  <si>
    <t>59245226</t>
  </si>
  <si>
    <t>dlažba tvar obdélník betonová pro nevidomé 200x100x80mm barevná</t>
  </si>
  <si>
    <t>1511477481</t>
  </si>
  <si>
    <t>(5,0*2+7,0)*0,4</t>
  </si>
  <si>
    <t>6,8*1,05 'Přepočtené koeficientem množství</t>
  </si>
  <si>
    <t>41</t>
  </si>
  <si>
    <t>596211214</t>
  </si>
  <si>
    <t>Příplatek za kombinaci dvou barev u kladení betonových dlažeb komunikací pro pěší tl 80 mm skupiny A</t>
  </si>
  <si>
    <t>-768772115</t>
  </si>
  <si>
    <t>42</t>
  </si>
  <si>
    <t>599141111</t>
  </si>
  <si>
    <t>Vyplnění spár mezi silničními dílci živičnou zálivkou</t>
  </si>
  <si>
    <t>-1813303424</t>
  </si>
  <si>
    <t>Úpravy povrchů, podlahy a osazování výplní</t>
  </si>
  <si>
    <t>43</t>
  </si>
  <si>
    <t>637121115</t>
  </si>
  <si>
    <t>Okapový chodník z kačírku tl 300 mm s udusáním</t>
  </si>
  <si>
    <t>-214176945</t>
  </si>
  <si>
    <t>dosypání kačírkem</t>
  </si>
  <si>
    <t>35*0,25</t>
  </si>
  <si>
    <t>Trubní vedení</t>
  </si>
  <si>
    <t>44</t>
  </si>
  <si>
    <t>899231111</t>
  </si>
  <si>
    <t>Výšková úprava uličního vstupu nebo vpusti do 200 mm zvýšením mříže</t>
  </si>
  <si>
    <t>96538993</t>
  </si>
  <si>
    <t>Ostatní konstrukce a práce, bourání</t>
  </si>
  <si>
    <t>45</t>
  </si>
  <si>
    <t>916131213</t>
  </si>
  <si>
    <t>Osazení silničního obrubníku betonového stojatého s boční opěrou do lože z betonu prostého</t>
  </si>
  <si>
    <t>-606953713</t>
  </si>
  <si>
    <t>"silniční"            110-27</t>
  </si>
  <si>
    <t>"nájezdový"             5+5+7</t>
  </si>
  <si>
    <t>"přechodový"     2+6+2</t>
  </si>
  <si>
    <t>46</t>
  </si>
  <si>
    <t>59217029</t>
  </si>
  <si>
    <t>obrubník betonový silniční nájezdový 1000x150x150mm</t>
  </si>
  <si>
    <t>-989742357</t>
  </si>
  <si>
    <t>47</t>
  </si>
  <si>
    <t>59217031</t>
  </si>
  <si>
    <t>obrubník betonový silniční 1000x150x250mm</t>
  </si>
  <si>
    <t>-1507359541</t>
  </si>
  <si>
    <t>(110-27)</t>
  </si>
  <si>
    <t>83*1,05 'Přepočtené koeficientem množství</t>
  </si>
  <si>
    <t>48</t>
  </si>
  <si>
    <t>59217030</t>
  </si>
  <si>
    <t>obrubník betonový silniční přechodový 1000x150x150-250mm</t>
  </si>
  <si>
    <t>414799562</t>
  </si>
  <si>
    <t>49</t>
  </si>
  <si>
    <t>916231213</t>
  </si>
  <si>
    <t>Osazení chodníkového obrubníku betonového stojatého s boční opěrou do lože z betonu prostého</t>
  </si>
  <si>
    <t>-1506784161</t>
  </si>
  <si>
    <t>50</t>
  </si>
  <si>
    <t>59217017</t>
  </si>
  <si>
    <t>obrubník betonový chodníkový 1000x100x250mm</t>
  </si>
  <si>
    <t>-1370588962</t>
  </si>
  <si>
    <t>51</t>
  </si>
  <si>
    <t>916991121</t>
  </si>
  <si>
    <t>Lože pod obrubníky, krajníky nebo obruby z dlažebních kostek z betonu prostého</t>
  </si>
  <si>
    <t>1337726672</t>
  </si>
  <si>
    <t>obrubníky</t>
  </si>
  <si>
    <t>0,45*0,15*110</t>
  </si>
  <si>
    <t>0,6*0,4*32,0</t>
  </si>
  <si>
    <t>52</t>
  </si>
  <si>
    <t>919726123</t>
  </si>
  <si>
    <t>Geotextilie pro ochranu, separaci a filtraci netkaná měrná hm přes 300 do 500 g/m2</t>
  </si>
  <si>
    <t>-1242500824</t>
  </si>
  <si>
    <t>53</t>
  </si>
  <si>
    <t>919735112</t>
  </si>
  <si>
    <t>Řezání stávajícího živičného krytu hl do 100 mm</t>
  </si>
  <si>
    <t>-140692209</t>
  </si>
  <si>
    <t>997</t>
  </si>
  <si>
    <t>Přesun sutě</t>
  </si>
  <si>
    <t>54</t>
  </si>
  <si>
    <t>997221551</t>
  </si>
  <si>
    <t>Vodorovná doprava suti ze sypkých materiálů do 1 km</t>
  </si>
  <si>
    <t>-1447704853</t>
  </si>
  <si>
    <t>997221559</t>
  </si>
  <si>
    <t>Příplatek ZKD 1 km u vodorovné dopravy suti ze sypkých materiálů</t>
  </si>
  <si>
    <t>79915064</t>
  </si>
  <si>
    <t>sut1*19</t>
  </si>
  <si>
    <t>56</t>
  </si>
  <si>
    <t>997221561</t>
  </si>
  <si>
    <t>Vodorovná doprava suti z kusových materiálů do 1 km</t>
  </si>
  <si>
    <t>559566964</t>
  </si>
  <si>
    <t>63,565-sut1</t>
  </si>
  <si>
    <t>57</t>
  </si>
  <si>
    <t>997221569</t>
  </si>
  <si>
    <t>Příplatek ZKD 1 km u vodorovné dopravy suti z kusových materiálů</t>
  </si>
  <si>
    <t>1101111698</t>
  </si>
  <si>
    <t>sut2*19</t>
  </si>
  <si>
    <t>58</t>
  </si>
  <si>
    <t>997221611</t>
  </si>
  <si>
    <t>Nakládání suti na dopravní prostředky pro vodorovnou dopravu</t>
  </si>
  <si>
    <t>273835971</t>
  </si>
  <si>
    <t>59</t>
  </si>
  <si>
    <t>997221615</t>
  </si>
  <si>
    <t>Poplatek za uložení na skládce (skládkovné) stavebního odpadu betonového kód odpadu 17 01 01</t>
  </si>
  <si>
    <t>-1787394388</t>
  </si>
  <si>
    <t>60</t>
  </si>
  <si>
    <t>997221645</t>
  </si>
  <si>
    <t>Poplatek za uložení na skládce (skládkovné) odpadu asfaltového bez dehtu kód odpadu 17 03 02</t>
  </si>
  <si>
    <t>-80520616</t>
  </si>
  <si>
    <t>61</t>
  </si>
  <si>
    <t>997221873</t>
  </si>
  <si>
    <t>Poplatek za uložení stavebního odpadu na recyklační skládce (skládkovné) zeminy a kamení zatříděného do Katalogu odpadů pod kódem 17 05 04</t>
  </si>
  <si>
    <t>-452494978</t>
  </si>
  <si>
    <t>sut1-12,1</t>
  </si>
  <si>
    <t>998</t>
  </si>
  <si>
    <t>Přesun hmot</t>
  </si>
  <si>
    <t>62</t>
  </si>
  <si>
    <t>998223011</t>
  </si>
  <si>
    <t>Přesun hmot pro pozemní komunikace s krytem dlážděným</t>
  </si>
  <si>
    <t>-42802417</t>
  </si>
  <si>
    <t>PSV</t>
  </si>
  <si>
    <t>Práce a dodávky PSV</t>
  </si>
  <si>
    <t>711</t>
  </si>
  <si>
    <t>Izolace proti vodě, vlhkosti a plynům</t>
  </si>
  <si>
    <t>63</t>
  </si>
  <si>
    <t>711161215</t>
  </si>
  <si>
    <t>Izolace proti zemní vlhkosti nopovou fólií svislá, nopek v 20,0 mm, tl do 1,0 mm</t>
  </si>
  <si>
    <t>1255033784</t>
  </si>
  <si>
    <t>110*1,0</t>
  </si>
  <si>
    <t>64</t>
  </si>
  <si>
    <t>998711201</t>
  </si>
  <si>
    <t>Přesun hmot procentní pro izolace proti vodě, vlhkosti a plynům v objektech v do 6 m</t>
  </si>
  <si>
    <t>%</t>
  </si>
  <si>
    <t>-68760676</t>
  </si>
  <si>
    <t>1,794</t>
  </si>
  <si>
    <t>0,344</t>
  </si>
  <si>
    <t>or</t>
  </si>
  <si>
    <t>801 - SO 801 Úprava oplocení</t>
  </si>
  <si>
    <t xml:space="preserve">    2 - Zakládání</t>
  </si>
  <si>
    <t>131111333</t>
  </si>
  <si>
    <t>Vrtání jamek pro plotové sloupky D přes 200 do 300 mm ručně s motorovým vrtákem</t>
  </si>
  <si>
    <t>-1557505867</t>
  </si>
  <si>
    <t>plot</t>
  </si>
  <si>
    <t>0,8*20</t>
  </si>
  <si>
    <t>132212131</t>
  </si>
  <si>
    <t>Hloubení nezapažených rýh šířky do 800 mm v soudržných horninách třídy těžitelnosti I skupiny 3 ručně</t>
  </si>
  <si>
    <t>-767602114</t>
  </si>
  <si>
    <t>pro podhrab.desky</t>
  </si>
  <si>
    <t>(38,0-3,6)*0,1*0,1</t>
  </si>
  <si>
    <t>133211011</t>
  </si>
  <si>
    <t>Hloubení šachet v soudržných horninách třídy těžitelnosti I skupiny 3 při překopech inženýrských sítí objemu do 10 m3 ručně</t>
  </si>
  <si>
    <t>206697167</t>
  </si>
  <si>
    <t>brána</t>
  </si>
  <si>
    <t>0,4*0,4*1,0*2</t>
  </si>
  <si>
    <t>Vodorovné přemístění přes 9 000 do 10000 m výkopku/sypaniny z horniny třídy těžitelnosti I skupiny 1 až 3</t>
  </si>
  <si>
    <t>1346800283</t>
  </si>
  <si>
    <t>3,14*0,15*0,15*0,8*20</t>
  </si>
  <si>
    <t>-64570815</t>
  </si>
  <si>
    <t>dovoz ornice</t>
  </si>
  <si>
    <t>or*0,15</t>
  </si>
  <si>
    <t>Příplatek k vodorovnému přemístění výkopku/sypaniny z horniny třídy těžitelnosti I skupiny 1 až 3 ZKD 1000 m přes 10000 m</t>
  </si>
  <si>
    <t>-679402882</t>
  </si>
  <si>
    <t>-922298983</t>
  </si>
  <si>
    <t>"naložení ornice"   or*0,15</t>
  </si>
  <si>
    <t>1103147188</t>
  </si>
  <si>
    <t>o*2,0</t>
  </si>
  <si>
    <t>959908972</t>
  </si>
  <si>
    <t>-2109648879</t>
  </si>
  <si>
    <t>181411131</t>
  </si>
  <si>
    <t>Založení parkového trávníku výsevem plochy do 1000 m2 v rovině a ve svahu do 1:5</t>
  </si>
  <si>
    <t>-12640957</t>
  </si>
  <si>
    <t>00572410</t>
  </si>
  <si>
    <t>osivo směs travní parková</t>
  </si>
  <si>
    <t>kg</t>
  </si>
  <si>
    <t>-631985283</t>
  </si>
  <si>
    <t>-1132117941</t>
  </si>
  <si>
    <t>183403161</t>
  </si>
  <si>
    <t>Obdělání půdy válením v rovině a svahu do 1:5</t>
  </si>
  <si>
    <t>763935661</t>
  </si>
  <si>
    <t>Zakládání</t>
  </si>
  <si>
    <t>275313711</t>
  </si>
  <si>
    <t>Základové patky z betonu tř. C 20/25</t>
  </si>
  <si>
    <t>-575689856</t>
  </si>
  <si>
    <t>Mezisoučet</t>
  </si>
  <si>
    <t>1,45*1,035</t>
  </si>
  <si>
    <t>338171111</t>
  </si>
  <si>
    <t>Osazování sloupků a vzpěr plotových ocelových v do 2,00 m se zalitím MC</t>
  </si>
  <si>
    <t>-1208416828</t>
  </si>
  <si>
    <t>55342272</t>
  </si>
  <si>
    <t>vzpěra plotová 38x1,5mm včetně krytky s uchem 2000mm a vč.povrchové úpravy a všech doplňků</t>
  </si>
  <si>
    <t>-24394842</t>
  </si>
  <si>
    <t>338171121</t>
  </si>
  <si>
    <t>Osazování sloupků a vzpěr plotových ocelových v do 2,60 m se zalitím MC</t>
  </si>
  <si>
    <t>-196110981</t>
  </si>
  <si>
    <t>55342263.1</t>
  </si>
  <si>
    <t>sloupek plotový 2500/48x1,5mm vč.povrch.úpravy a všech doplňků</t>
  </si>
  <si>
    <t>-1084725080</t>
  </si>
  <si>
    <t>348101230</t>
  </si>
  <si>
    <t>Osazení vrat nebo vrátek k oplocení na ocelové sloupky pl přes 4 do 6 m2</t>
  </si>
  <si>
    <t>1081498570</t>
  </si>
  <si>
    <t>55342339.1</t>
  </si>
  <si>
    <t>brána plotová dvoukřídlá 3600x1500mm vč.sloupků,kování a všech doplňků</t>
  </si>
  <si>
    <t>375348560</t>
  </si>
  <si>
    <t>348121221</t>
  </si>
  <si>
    <t>Osazení podhrabových desek dl přes 2 do 3 m na ocelové plotové sloupky</t>
  </si>
  <si>
    <t>199759230</t>
  </si>
  <si>
    <t>RMAT0001</t>
  </si>
  <si>
    <t>deska podhrabová 2450x50x290mm</t>
  </si>
  <si>
    <t>-624028715</t>
  </si>
  <si>
    <t>348401120</t>
  </si>
  <si>
    <t>Montáž oplocení ze strojového pletiva s napínacími dráty v do 1,6 m</t>
  </si>
  <si>
    <t>-1552064360</t>
  </si>
  <si>
    <t>38,0-3,6</t>
  </si>
  <si>
    <t>RMAT0002</t>
  </si>
  <si>
    <t xml:space="preserve"> pletivo poplastované výšky 1500mm  vč.napínacích drátů</t>
  </si>
  <si>
    <t>-1131789417</t>
  </si>
  <si>
    <t>961044111</t>
  </si>
  <si>
    <t>Bourání základů z betonu prostého</t>
  </si>
  <si>
    <t>-1527845197</t>
  </si>
  <si>
    <t>podhrab.deska</t>
  </si>
  <si>
    <t>38,0*0,2*0,6</t>
  </si>
  <si>
    <t>966052121</t>
  </si>
  <si>
    <t>Bourání sloupků a vzpěr ŽB plotových s betonovou patkou</t>
  </si>
  <si>
    <t>-659186897</t>
  </si>
  <si>
    <t>15+6</t>
  </si>
  <si>
    <t>966071821</t>
  </si>
  <si>
    <t>Rozebrání oplocení z drátěného pletiva se čtvercovými oky v do 1,6 m</t>
  </si>
  <si>
    <t>2015195989</t>
  </si>
  <si>
    <t>966071831</t>
  </si>
  <si>
    <t>Rozebrání ostnatého drátu v do 2,0 m</t>
  </si>
  <si>
    <t>1555469354</t>
  </si>
  <si>
    <t>38*2</t>
  </si>
  <si>
    <t>966073811</t>
  </si>
  <si>
    <t>Rozebrání vrat a vrátek k oplocení pl přes 4 do 6 m2</t>
  </si>
  <si>
    <t>1398327536</t>
  </si>
  <si>
    <t>997013501</t>
  </si>
  <si>
    <t>Odvoz suti a vybouraných hmot na skládku nebo meziskládku do 1 km se složením</t>
  </si>
  <si>
    <t>1874461381</t>
  </si>
  <si>
    <t>997013509</t>
  </si>
  <si>
    <t>Příplatek k odvozu suti a vybouraných hmot na skládku ZKD 1 km přes 1 km</t>
  </si>
  <si>
    <t>-1366058130</t>
  </si>
  <si>
    <t>12,941*19 'Přepočtené koeficientem množství</t>
  </si>
  <si>
    <t>997013631</t>
  </si>
  <si>
    <t>Poplatek za uložení na skládce (skládkovné) stavebního odpadu směsného kód odpadu 17 09 04</t>
  </si>
  <si>
    <t>278732812</t>
  </si>
  <si>
    <t>998232110</t>
  </si>
  <si>
    <t>Přesun hmot pro oplocení zděné z cihel nebo tvárnic v do 3 m</t>
  </si>
  <si>
    <t>-1779426095</t>
  </si>
  <si>
    <t>900 -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</si>
  <si>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</si>
  <si>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</si>
  <si>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</si>
  <si>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</si>
  <si>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</si>
  <si>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</si>
  <si>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</si>
  <si>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</si>
  <si>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</si>
  <si>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</si>
  <si>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</si>
  <si>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-134591782</t>
  </si>
  <si>
    <t>012203000</t>
  </si>
  <si>
    <t>Geodetické práce při provádění stavby</t>
  </si>
  <si>
    <t>1258203996</t>
  </si>
  <si>
    <t>012303000</t>
  </si>
  <si>
    <t>Geodetické práce po výstavbě</t>
  </si>
  <si>
    <t>1311603105</t>
  </si>
  <si>
    <t>VRN3</t>
  </si>
  <si>
    <t>Zařízení staveniště</t>
  </si>
  <si>
    <t>030001000</t>
  </si>
  <si>
    <t>-162056067</t>
  </si>
  <si>
    <t>VRN7</t>
  </si>
  <si>
    <t>Provozní vlivy</t>
  </si>
  <si>
    <t>072002000</t>
  </si>
  <si>
    <t>Silniční provoz - dočasné dopravní značení</t>
  </si>
  <si>
    <t>2084659993</t>
  </si>
  <si>
    <t>SEZNAM FIGUR</t>
  </si>
  <si>
    <t>Výměra</t>
  </si>
  <si>
    <t xml:space="preserve"> 101</t>
  </si>
  <si>
    <t>Použití figury:</t>
  </si>
  <si>
    <t>p1</t>
  </si>
  <si>
    <t>p2</t>
  </si>
  <si>
    <t>r2</t>
  </si>
  <si>
    <t>zatrubnění příkopu</t>
  </si>
  <si>
    <t>(0,9+1,675)*0,5*(0,29+1,04)*0,5*10,0</t>
  </si>
  <si>
    <t>(0,9+2,335)*0,5*(1,13+1,78)*0,5*20,0</t>
  </si>
  <si>
    <t>(0,9+2,505)*0,5*(1,43+1,78)*0,5*20,0</t>
  </si>
  <si>
    <t>(0,9+1,8)*0,5*(1,43+0,37)*0,5*10,0</t>
  </si>
  <si>
    <t>(0,9+1,205)*0,5*(0,24+0,37)*0,5*10,0</t>
  </si>
  <si>
    <t>čelo trubního propustu</t>
  </si>
  <si>
    <t>1,0*1,8*3,7</t>
  </si>
  <si>
    <t>1,0*1,6*3,7</t>
  </si>
  <si>
    <t>OZ</t>
  </si>
  <si>
    <t>(1,0+1,5)*0,5*1,1*(6,0+4,6)</t>
  </si>
  <si>
    <t>0,8*0,85*(6,0+4,6)</t>
  </si>
  <si>
    <t>s</t>
  </si>
  <si>
    <t>horská vpusť</t>
  </si>
  <si>
    <t>(0,9+0,6*2)*(0,9+0,6*2)*1,5*2</t>
  </si>
  <si>
    <t>30,0</t>
  </si>
  <si>
    <t>r2+s</t>
  </si>
  <si>
    <t>"schodiště"</t>
  </si>
  <si>
    <t>(1,2+0,3*2)*(0,3+0,3*2)*0,5</t>
  </si>
  <si>
    <t>propoj.potrubí</t>
  </si>
  <si>
    <t>0,8*1,0*4,0</t>
  </si>
  <si>
    <t>-1,1*1,1*0,1*2</t>
  </si>
  <si>
    <t>-0,9*0,9*1,3*2</t>
  </si>
  <si>
    <t>-0,8*0,85*10,6</t>
  </si>
  <si>
    <t>-0,25*1,1*10,6</t>
  </si>
  <si>
    <t>-3,7*0,25*(1,8+1,5)</t>
  </si>
  <si>
    <t>-1,2*0,3*0,6</t>
  </si>
  <si>
    <t>-p1-p2</t>
  </si>
  <si>
    <t xml:space="preserve"> 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</si>
</sst>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Z7" sqref="Z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4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1"/>
      <c r="BE5" s="243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4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1"/>
      <c r="BE6" s="244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44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44"/>
      <c r="BS8" s="18" t="s">
        <v>6</v>
      </c>
    </row>
    <row r="9" spans="2:71" s="1" customFormat="1" ht="14.45" customHeight="1">
      <c r="B9" s="21"/>
      <c r="AR9" s="21"/>
      <c r="BE9" s="244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44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44"/>
      <c r="BS11" s="18" t="s">
        <v>6</v>
      </c>
    </row>
    <row r="12" spans="2:71" s="1" customFormat="1" ht="6.95" customHeight="1">
      <c r="B12" s="21"/>
      <c r="AR12" s="21"/>
      <c r="BE12" s="244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44"/>
      <c r="BS13" s="18" t="s">
        <v>6</v>
      </c>
    </row>
    <row r="14" spans="2:71" ht="12.75">
      <c r="B14" s="21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8" t="s">
        <v>27</v>
      </c>
      <c r="AN14" s="30" t="s">
        <v>29</v>
      </c>
      <c r="AR14" s="21"/>
      <c r="BE14" s="244"/>
      <c r="BS14" s="18" t="s">
        <v>6</v>
      </c>
    </row>
    <row r="15" spans="2:71" s="1" customFormat="1" ht="6.95" customHeight="1">
      <c r="B15" s="21"/>
      <c r="AR15" s="21"/>
      <c r="BE15" s="244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44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44"/>
      <c r="BS17" s="18" t="s">
        <v>32</v>
      </c>
    </row>
    <row r="18" spans="2:71" s="1" customFormat="1" ht="6.95" customHeight="1">
      <c r="B18" s="21"/>
      <c r="AR18" s="21"/>
      <c r="BE18" s="244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44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244"/>
      <c r="BS20" s="18" t="s">
        <v>32</v>
      </c>
    </row>
    <row r="21" spans="2:57" s="1" customFormat="1" ht="6.95" customHeight="1">
      <c r="B21" s="21"/>
      <c r="AR21" s="21"/>
      <c r="BE21" s="244"/>
    </row>
    <row r="22" spans="2:57" s="1" customFormat="1" ht="12" customHeight="1">
      <c r="B22" s="21"/>
      <c r="D22" s="28" t="s">
        <v>35</v>
      </c>
      <c r="AR22" s="21"/>
      <c r="BE22" s="244"/>
    </row>
    <row r="23" spans="2:57" s="1" customFormat="1" ht="16.5" customHeight="1">
      <c r="B23" s="21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21"/>
      <c r="BE23" s="244"/>
    </row>
    <row r="24" spans="2:57" s="1" customFormat="1" ht="6.95" customHeight="1">
      <c r="B24" s="21"/>
      <c r="AR24" s="21"/>
      <c r="BE24" s="24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4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1">
        <f>ROUND(AG94,2)</f>
        <v>0</v>
      </c>
      <c r="AL26" s="252"/>
      <c r="AM26" s="252"/>
      <c r="AN26" s="252"/>
      <c r="AO26" s="252"/>
      <c r="AP26" s="33"/>
      <c r="AQ26" s="33"/>
      <c r="AR26" s="34"/>
      <c r="BE26" s="24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3" t="s">
        <v>37</v>
      </c>
      <c r="M28" s="253"/>
      <c r="N28" s="253"/>
      <c r="O28" s="253"/>
      <c r="P28" s="253"/>
      <c r="Q28" s="33"/>
      <c r="R28" s="33"/>
      <c r="S28" s="33"/>
      <c r="T28" s="33"/>
      <c r="U28" s="33"/>
      <c r="V28" s="33"/>
      <c r="W28" s="253" t="s">
        <v>38</v>
      </c>
      <c r="X28" s="253"/>
      <c r="Y28" s="253"/>
      <c r="Z28" s="253"/>
      <c r="AA28" s="253"/>
      <c r="AB28" s="253"/>
      <c r="AC28" s="253"/>
      <c r="AD28" s="253"/>
      <c r="AE28" s="253"/>
      <c r="AF28" s="33"/>
      <c r="AG28" s="33"/>
      <c r="AH28" s="33"/>
      <c r="AI28" s="33"/>
      <c r="AJ28" s="33"/>
      <c r="AK28" s="253" t="s">
        <v>39</v>
      </c>
      <c r="AL28" s="253"/>
      <c r="AM28" s="253"/>
      <c r="AN28" s="253"/>
      <c r="AO28" s="253"/>
      <c r="AP28" s="33"/>
      <c r="AQ28" s="33"/>
      <c r="AR28" s="34"/>
      <c r="BE28" s="244"/>
    </row>
    <row r="29" spans="2:57" s="3" customFormat="1" ht="14.45" customHeight="1">
      <c r="B29" s="38"/>
      <c r="D29" s="28" t="s">
        <v>40</v>
      </c>
      <c r="F29" s="28" t="s">
        <v>41</v>
      </c>
      <c r="L29" s="238">
        <v>0.21</v>
      </c>
      <c r="M29" s="237"/>
      <c r="N29" s="237"/>
      <c r="O29" s="237"/>
      <c r="P29" s="237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ROUND(AV94,2)</f>
        <v>0</v>
      </c>
      <c r="AL29" s="237"/>
      <c r="AM29" s="237"/>
      <c r="AN29" s="237"/>
      <c r="AO29" s="237"/>
      <c r="AR29" s="38"/>
      <c r="BE29" s="245"/>
    </row>
    <row r="30" spans="2:57" s="3" customFormat="1" ht="14.45" customHeight="1">
      <c r="B30" s="38"/>
      <c r="F30" s="28" t="s">
        <v>42</v>
      </c>
      <c r="L30" s="238">
        <v>0.15</v>
      </c>
      <c r="M30" s="237"/>
      <c r="N30" s="237"/>
      <c r="O30" s="237"/>
      <c r="P30" s="237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ROUND(AW94,2)</f>
        <v>0</v>
      </c>
      <c r="AL30" s="237"/>
      <c r="AM30" s="237"/>
      <c r="AN30" s="237"/>
      <c r="AO30" s="237"/>
      <c r="AR30" s="38"/>
      <c r="BE30" s="245"/>
    </row>
    <row r="31" spans="2:57" s="3" customFormat="1" ht="14.45" customHeight="1" hidden="1">
      <c r="B31" s="38"/>
      <c r="F31" s="28" t="s">
        <v>43</v>
      </c>
      <c r="L31" s="238">
        <v>0.21</v>
      </c>
      <c r="M31" s="237"/>
      <c r="N31" s="237"/>
      <c r="O31" s="237"/>
      <c r="P31" s="237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8"/>
      <c r="BE31" s="245"/>
    </row>
    <row r="32" spans="2:57" s="3" customFormat="1" ht="14.45" customHeight="1" hidden="1">
      <c r="B32" s="38"/>
      <c r="F32" s="28" t="s">
        <v>44</v>
      </c>
      <c r="L32" s="238">
        <v>0.15</v>
      </c>
      <c r="M32" s="237"/>
      <c r="N32" s="237"/>
      <c r="O32" s="237"/>
      <c r="P32" s="237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8"/>
      <c r="BE32" s="245"/>
    </row>
    <row r="33" spans="2:57" s="3" customFormat="1" ht="14.45" customHeight="1" hidden="1">
      <c r="B33" s="38"/>
      <c r="F33" s="28" t="s">
        <v>45</v>
      </c>
      <c r="L33" s="238">
        <v>0</v>
      </c>
      <c r="M33" s="237"/>
      <c r="N33" s="237"/>
      <c r="O33" s="237"/>
      <c r="P33" s="237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8"/>
      <c r="BE33" s="245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4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39" t="s">
        <v>48</v>
      </c>
      <c r="Y35" s="240"/>
      <c r="Z35" s="240"/>
      <c r="AA35" s="240"/>
      <c r="AB35" s="240"/>
      <c r="AC35" s="41"/>
      <c r="AD35" s="41"/>
      <c r="AE35" s="41"/>
      <c r="AF35" s="41"/>
      <c r="AG35" s="41"/>
      <c r="AH35" s="41"/>
      <c r="AI35" s="41"/>
      <c r="AJ35" s="41"/>
      <c r="AK35" s="241">
        <f>SUM(AK26:AK33)</f>
        <v>0</v>
      </c>
      <c r="AL35" s="240"/>
      <c r="AM35" s="240"/>
      <c r="AN35" s="240"/>
      <c r="AO35" s="24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5" customHeight="1">
      <c r="B85" s="53"/>
      <c r="C85" s="54" t="s">
        <v>16</v>
      </c>
      <c r="L85" s="227" t="str">
        <f>K6</f>
        <v>Propojovací chodník na ulici Na Vyhlídce,Valašské Meziříčí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Valašské Meziříčí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29" t="str">
        <f>IF(AN8="","",AN8)</f>
        <v>6. 1. 2022</v>
      </c>
      <c r="AN87" s="229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Valašské Meziříčí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30" t="str">
        <f>IF(E17="","",E17)</f>
        <v>LZ-PROJEKT plus s.r.o.</v>
      </c>
      <c r="AN89" s="231"/>
      <c r="AO89" s="231"/>
      <c r="AP89" s="231"/>
      <c r="AQ89" s="33"/>
      <c r="AR89" s="34"/>
      <c r="AS89" s="232" t="s">
        <v>56</v>
      </c>
      <c r="AT89" s="23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30" t="str">
        <f>IF(E20="","",E20)</f>
        <v>Fajfrová Irena</v>
      </c>
      <c r="AN90" s="231"/>
      <c r="AO90" s="231"/>
      <c r="AP90" s="231"/>
      <c r="AQ90" s="33"/>
      <c r="AR90" s="34"/>
      <c r="AS90" s="234"/>
      <c r="AT90" s="23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4"/>
      <c r="AT91" s="23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0" t="s">
        <v>57</v>
      </c>
      <c r="D92" s="221"/>
      <c r="E92" s="221"/>
      <c r="F92" s="221"/>
      <c r="G92" s="221"/>
      <c r="H92" s="61"/>
      <c r="I92" s="222" t="s">
        <v>58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59</v>
      </c>
      <c r="AH92" s="221"/>
      <c r="AI92" s="221"/>
      <c r="AJ92" s="221"/>
      <c r="AK92" s="221"/>
      <c r="AL92" s="221"/>
      <c r="AM92" s="221"/>
      <c r="AN92" s="222" t="s">
        <v>60</v>
      </c>
      <c r="AO92" s="221"/>
      <c r="AP92" s="224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5">
        <f>ROUND(SUM(AG95:AG97),2)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73" t="s">
        <v>1</v>
      </c>
      <c r="AR94" s="69"/>
      <c r="AS94" s="74">
        <f>ROUND(SUM(AS95:AS97),2)</f>
        <v>0</v>
      </c>
      <c r="AT94" s="75">
        <f>ROUND(SUM(AV94:AW94),2)</f>
        <v>0</v>
      </c>
      <c r="AU94" s="76">
        <f>ROUND(SUM(AU95:AU97),5)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ROUND(SUM(AZ95:AZ97),2)</f>
        <v>0</v>
      </c>
      <c r="BA94" s="75">
        <f>ROUND(SUM(BA95:BA97),2)</f>
        <v>0</v>
      </c>
      <c r="BB94" s="75">
        <f>ROUND(SUM(BB95:BB97),2)</f>
        <v>0</v>
      </c>
      <c r="BC94" s="75">
        <f>ROUND(SUM(BC95:BC97),2)</f>
        <v>0</v>
      </c>
      <c r="BD94" s="77">
        <f>ROUND(SUM(BD95:BD97),2)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219" t="s">
        <v>81</v>
      </c>
      <c r="E95" s="219"/>
      <c r="F95" s="219"/>
      <c r="G95" s="219"/>
      <c r="H95" s="219"/>
      <c r="I95" s="83"/>
      <c r="J95" s="219" t="s">
        <v>82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'101 - SO 101 Chodník'!J30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84" t="s">
        <v>83</v>
      </c>
      <c r="AR95" s="81"/>
      <c r="AS95" s="85">
        <v>0</v>
      </c>
      <c r="AT95" s="86">
        <f>ROUND(SUM(AV95:AW95),2)</f>
        <v>0</v>
      </c>
      <c r="AU95" s="87">
        <f>'101 - SO 101 Chodník'!P127</f>
        <v>0</v>
      </c>
      <c r="AV95" s="86">
        <f>'101 - SO 101 Chodník'!J33</f>
        <v>0</v>
      </c>
      <c r="AW95" s="86">
        <f>'101 - SO 101 Chodník'!J34</f>
        <v>0</v>
      </c>
      <c r="AX95" s="86">
        <f>'101 - SO 101 Chodník'!J35</f>
        <v>0</v>
      </c>
      <c r="AY95" s="86">
        <f>'101 - SO 101 Chodník'!J36</f>
        <v>0</v>
      </c>
      <c r="AZ95" s="86">
        <f>'101 - SO 101 Chodník'!F33</f>
        <v>0</v>
      </c>
      <c r="BA95" s="86">
        <f>'101 - SO 101 Chodník'!F34</f>
        <v>0</v>
      </c>
      <c r="BB95" s="86">
        <f>'101 - SO 101 Chodník'!F35</f>
        <v>0</v>
      </c>
      <c r="BC95" s="86">
        <f>'101 - SO 101 Chodník'!F36</f>
        <v>0</v>
      </c>
      <c r="BD95" s="88">
        <f>'101 - SO 101 Chodník'!F37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19" t="s">
        <v>87</v>
      </c>
      <c r="E96" s="219"/>
      <c r="F96" s="219"/>
      <c r="G96" s="219"/>
      <c r="H96" s="219"/>
      <c r="I96" s="83"/>
      <c r="J96" s="219" t="s">
        <v>88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'801 - SO 801 Úprava oplocení'!J30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4" t="s">
        <v>83</v>
      </c>
      <c r="AR96" s="81"/>
      <c r="AS96" s="85">
        <v>0</v>
      </c>
      <c r="AT96" s="86">
        <f>ROUND(SUM(AV96:AW96),2)</f>
        <v>0</v>
      </c>
      <c r="AU96" s="87">
        <f>'801 - SO 801 Úprava oplocení'!P123</f>
        <v>0</v>
      </c>
      <c r="AV96" s="86">
        <f>'801 - SO 801 Úprava oplocení'!J33</f>
        <v>0</v>
      </c>
      <c r="AW96" s="86">
        <f>'801 - SO 801 Úprava oplocení'!J34</f>
        <v>0</v>
      </c>
      <c r="AX96" s="86">
        <f>'801 - SO 801 Úprava oplocení'!J35</f>
        <v>0</v>
      </c>
      <c r="AY96" s="86">
        <f>'801 - SO 801 Úprava oplocení'!J36</f>
        <v>0</v>
      </c>
      <c r="AZ96" s="86">
        <f>'801 - SO 801 Úprava oplocení'!F33</f>
        <v>0</v>
      </c>
      <c r="BA96" s="86">
        <f>'801 - SO 801 Úprava oplocení'!F34</f>
        <v>0</v>
      </c>
      <c r="BB96" s="86">
        <f>'801 - SO 801 Úprava oplocení'!F35</f>
        <v>0</v>
      </c>
      <c r="BC96" s="86">
        <f>'801 - SO 801 Úprava oplocení'!F36</f>
        <v>0</v>
      </c>
      <c r="BD96" s="88">
        <f>'801 - SO 801 Úprava oplocení'!F37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219" t="s">
        <v>90</v>
      </c>
      <c r="E97" s="219"/>
      <c r="F97" s="219"/>
      <c r="G97" s="219"/>
      <c r="H97" s="219"/>
      <c r="I97" s="83"/>
      <c r="J97" s="219" t="s">
        <v>91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7">
        <f>'900 - Vedlejší rozpočtové...'!J30</f>
        <v>0</v>
      </c>
      <c r="AH97" s="218"/>
      <c r="AI97" s="218"/>
      <c r="AJ97" s="218"/>
      <c r="AK97" s="218"/>
      <c r="AL97" s="218"/>
      <c r="AM97" s="218"/>
      <c r="AN97" s="217">
        <f>SUM(AG97,AT97)</f>
        <v>0</v>
      </c>
      <c r="AO97" s="218"/>
      <c r="AP97" s="218"/>
      <c r="AQ97" s="84" t="s">
        <v>83</v>
      </c>
      <c r="AR97" s="81"/>
      <c r="AS97" s="90">
        <v>0</v>
      </c>
      <c r="AT97" s="91">
        <f>ROUND(SUM(AV97:AW97),2)</f>
        <v>0</v>
      </c>
      <c r="AU97" s="92">
        <f>'900 - Vedlejší rozpočtové...'!P120</f>
        <v>0</v>
      </c>
      <c r="AV97" s="91">
        <f>'900 - Vedlejší rozpočtové...'!J33</f>
        <v>0</v>
      </c>
      <c r="AW97" s="91">
        <f>'900 - Vedlejší rozpočtové...'!J34</f>
        <v>0</v>
      </c>
      <c r="AX97" s="91">
        <f>'900 - Vedlejší rozpočtové...'!J35</f>
        <v>0</v>
      </c>
      <c r="AY97" s="91">
        <f>'900 - Vedlejší rozpočtové...'!J36</f>
        <v>0</v>
      </c>
      <c r="AZ97" s="91">
        <f>'900 - Vedlejší rozpočtové...'!F33</f>
        <v>0</v>
      </c>
      <c r="BA97" s="91">
        <f>'900 - Vedlejší rozpočtové...'!F34</f>
        <v>0</v>
      </c>
      <c r="BB97" s="91">
        <f>'900 - Vedlejší rozpočtové...'!F35</f>
        <v>0</v>
      </c>
      <c r="BC97" s="91">
        <f>'900 - Vedlejší rozpočtové...'!F36</f>
        <v>0</v>
      </c>
      <c r="BD97" s="93">
        <f>'900 - Vedlejší rozpočtové...'!F37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</v>
      </c>
      <c r="CM97" s="89" t="s">
        <v>86</v>
      </c>
    </row>
    <row r="98" spans="1:57" s="2" customFormat="1" ht="30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01 - SO 101 Chodník'!C2" display="/"/>
    <hyperlink ref="A96" location="'801 - SO 801 Úprava oplocení'!C2" display="/"/>
    <hyperlink ref="A97" location="'9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85</v>
      </c>
      <c r="AZ2" s="94" t="s">
        <v>93</v>
      </c>
      <c r="BA2" s="94" t="s">
        <v>1</v>
      </c>
      <c r="BB2" s="94" t="s">
        <v>1</v>
      </c>
      <c r="BC2" s="94" t="s">
        <v>94</v>
      </c>
      <c r="BD2" s="94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94" t="s">
        <v>95</v>
      </c>
      <c r="BA3" s="94" t="s">
        <v>1</v>
      </c>
      <c r="BB3" s="94" t="s">
        <v>1</v>
      </c>
      <c r="BC3" s="94" t="s">
        <v>96</v>
      </c>
      <c r="BD3" s="94" t="s">
        <v>86</v>
      </c>
    </row>
    <row r="4" spans="2:56" s="1" customFormat="1" ht="24.95" customHeight="1">
      <c r="B4" s="21"/>
      <c r="D4" s="22" t="s">
        <v>97</v>
      </c>
      <c r="L4" s="21"/>
      <c r="M4" s="95" t="s">
        <v>10</v>
      </c>
      <c r="AT4" s="18" t="s">
        <v>3</v>
      </c>
      <c r="AZ4" s="94" t="s">
        <v>98</v>
      </c>
      <c r="BA4" s="94" t="s">
        <v>1</v>
      </c>
      <c r="BB4" s="94" t="s">
        <v>1</v>
      </c>
      <c r="BC4" s="94" t="s">
        <v>99</v>
      </c>
      <c r="BD4" s="94" t="s">
        <v>86</v>
      </c>
    </row>
    <row r="5" spans="2:56" s="1" customFormat="1" ht="6.95" customHeight="1">
      <c r="B5" s="21"/>
      <c r="L5" s="21"/>
      <c r="AZ5" s="94" t="s">
        <v>100</v>
      </c>
      <c r="BA5" s="94" t="s">
        <v>1</v>
      </c>
      <c r="BB5" s="94" t="s">
        <v>1</v>
      </c>
      <c r="BC5" s="94" t="s">
        <v>101</v>
      </c>
      <c r="BD5" s="94" t="s">
        <v>86</v>
      </c>
    </row>
    <row r="6" spans="2:56" s="1" customFormat="1" ht="12" customHeight="1">
      <c r="B6" s="21"/>
      <c r="D6" s="28" t="s">
        <v>16</v>
      </c>
      <c r="L6" s="21"/>
      <c r="AZ6" s="94" t="s">
        <v>102</v>
      </c>
      <c r="BA6" s="94" t="s">
        <v>1</v>
      </c>
      <c r="BB6" s="94" t="s">
        <v>1</v>
      </c>
      <c r="BC6" s="94" t="s">
        <v>103</v>
      </c>
      <c r="BD6" s="94" t="s">
        <v>86</v>
      </c>
    </row>
    <row r="7" spans="2:56" s="1" customFormat="1" ht="16.5" customHeight="1">
      <c r="B7" s="21"/>
      <c r="E7" s="255" t="str">
        <f>'Rekapitulace stavby'!K6</f>
        <v>Propojovací chodník na ulici Na Vyhlídce,Valašské Meziříčí</v>
      </c>
      <c r="F7" s="256"/>
      <c r="G7" s="256"/>
      <c r="H7" s="256"/>
      <c r="L7" s="21"/>
      <c r="AZ7" s="94" t="s">
        <v>104</v>
      </c>
      <c r="BA7" s="94" t="s">
        <v>1</v>
      </c>
      <c r="BB7" s="94" t="s">
        <v>1</v>
      </c>
      <c r="BC7" s="94" t="s">
        <v>105</v>
      </c>
      <c r="BD7" s="94" t="s">
        <v>86</v>
      </c>
    </row>
    <row r="8" spans="1:56" s="2" customFormat="1" ht="12" customHeight="1">
      <c r="A8" s="33"/>
      <c r="B8" s="34"/>
      <c r="C8" s="33"/>
      <c r="D8" s="28" t="s">
        <v>106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4" t="s">
        <v>107</v>
      </c>
      <c r="BA8" s="94" t="s">
        <v>1</v>
      </c>
      <c r="BB8" s="94" t="s">
        <v>1</v>
      </c>
      <c r="BC8" s="94" t="s">
        <v>108</v>
      </c>
      <c r="BD8" s="94" t="s">
        <v>86</v>
      </c>
    </row>
    <row r="9" spans="1:56" s="2" customFormat="1" ht="16.5" customHeight="1">
      <c r="A9" s="33"/>
      <c r="B9" s="34"/>
      <c r="C9" s="33"/>
      <c r="D9" s="33"/>
      <c r="E9" s="227" t="s">
        <v>109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4" t="s">
        <v>110</v>
      </c>
      <c r="BA9" s="94" t="s">
        <v>1</v>
      </c>
      <c r="BB9" s="94" t="s">
        <v>1</v>
      </c>
      <c r="BC9" s="94" t="s">
        <v>111</v>
      </c>
      <c r="BD9" s="94" t="s">
        <v>86</v>
      </c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6. 1. 2022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'Rekapitulace stavby'!E14</f>
        <v>Vyplň údaj</v>
      </c>
      <c r="F18" s="246"/>
      <c r="G18" s="246"/>
      <c r="H18" s="246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36</v>
      </c>
      <c r="E30" s="33"/>
      <c r="F30" s="33"/>
      <c r="G30" s="33"/>
      <c r="H30" s="33"/>
      <c r="I30" s="3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40</v>
      </c>
      <c r="E33" s="28" t="s">
        <v>41</v>
      </c>
      <c r="F33" s="101">
        <f>ROUND((SUM(BE127:BE269)),2)</f>
        <v>0</v>
      </c>
      <c r="G33" s="33"/>
      <c r="H33" s="33"/>
      <c r="I33" s="102">
        <v>0.21</v>
      </c>
      <c r="J33" s="101">
        <f>ROUND(((SUM(BE127:BE269))*I33),2)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1">
        <f>ROUND((SUM(BF127:BF269)),2)</f>
        <v>0</v>
      </c>
      <c r="G34" s="33"/>
      <c r="H34" s="33"/>
      <c r="I34" s="102">
        <v>0.15</v>
      </c>
      <c r="J34" s="101">
        <f>ROUND(((SUM(BF127:BF269))*I34),2)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1">
        <f>ROUND((SUM(BG127:BG269)),2)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1">
        <f>ROUND((SUM(BH127:BH269)),2)</f>
        <v>0</v>
      </c>
      <c r="G36" s="33"/>
      <c r="H36" s="33"/>
      <c r="I36" s="102">
        <v>0.15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1">
        <f>ROUND((SUM(BI127:BI269)),2)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46</v>
      </c>
      <c r="E39" s="61"/>
      <c r="F39" s="61"/>
      <c r="G39" s="105" t="s">
        <v>47</v>
      </c>
      <c r="H39" s="106" t="s">
        <v>48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9" t="s">
        <v>52</v>
      </c>
      <c r="G61" s="46" t="s">
        <v>51</v>
      </c>
      <c r="H61" s="36"/>
      <c r="I61" s="36"/>
      <c r="J61" s="11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9" t="s">
        <v>52</v>
      </c>
      <c r="G76" s="46" t="s">
        <v>51</v>
      </c>
      <c r="H76" s="36"/>
      <c r="I76" s="36"/>
      <c r="J76" s="11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5" t="str">
        <f>E7</f>
        <v>Propojovací chodník na ulici Na Vyhlídce,Valašské Meziříčí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106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7" t="str">
        <f>E9</f>
        <v>101 - SO 101 Chodník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28" t="s">
        <v>22</v>
      </c>
      <c r="J89" s="56" t="str">
        <f>IF(J12="","",J12)</f>
        <v>6. 1. 2022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28" t="s">
        <v>30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113</v>
      </c>
      <c r="D94" s="103"/>
      <c r="E94" s="103"/>
      <c r="F94" s="103"/>
      <c r="G94" s="103"/>
      <c r="H94" s="103"/>
      <c r="I94" s="103"/>
      <c r="J94" s="112" t="s">
        <v>114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115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116</v>
      </c>
    </row>
    <row r="97" spans="2:12" s="9" customFormat="1" ht="24.95" customHeight="1">
      <c r="B97" s="114"/>
      <c r="D97" s="115" t="s">
        <v>117</v>
      </c>
      <c r="E97" s="116"/>
      <c r="F97" s="116"/>
      <c r="G97" s="116"/>
      <c r="H97" s="116"/>
      <c r="I97" s="116"/>
      <c r="J97" s="117">
        <f>J128</f>
        <v>0</v>
      </c>
      <c r="L97" s="114"/>
    </row>
    <row r="98" spans="2:12" s="10" customFormat="1" ht="19.9" customHeight="1">
      <c r="B98" s="118"/>
      <c r="D98" s="119" t="s">
        <v>118</v>
      </c>
      <c r="E98" s="120"/>
      <c r="F98" s="120"/>
      <c r="G98" s="120"/>
      <c r="H98" s="120"/>
      <c r="I98" s="120"/>
      <c r="J98" s="121">
        <f>J129</f>
        <v>0</v>
      </c>
      <c r="L98" s="118"/>
    </row>
    <row r="99" spans="2:12" s="10" customFormat="1" ht="19.9" customHeight="1">
      <c r="B99" s="118"/>
      <c r="D99" s="119" t="s">
        <v>119</v>
      </c>
      <c r="E99" s="120"/>
      <c r="F99" s="120"/>
      <c r="G99" s="120"/>
      <c r="H99" s="120"/>
      <c r="I99" s="120"/>
      <c r="J99" s="121">
        <f>J181</f>
        <v>0</v>
      </c>
      <c r="L99" s="118"/>
    </row>
    <row r="100" spans="2:12" s="10" customFormat="1" ht="19.9" customHeight="1">
      <c r="B100" s="118"/>
      <c r="D100" s="119" t="s">
        <v>120</v>
      </c>
      <c r="E100" s="120"/>
      <c r="F100" s="120"/>
      <c r="G100" s="120"/>
      <c r="H100" s="120"/>
      <c r="I100" s="120"/>
      <c r="J100" s="121">
        <f>J185</f>
        <v>0</v>
      </c>
      <c r="L100" s="118"/>
    </row>
    <row r="101" spans="2:12" s="10" customFormat="1" ht="19.9" customHeight="1">
      <c r="B101" s="118"/>
      <c r="D101" s="119" t="s">
        <v>121</v>
      </c>
      <c r="E101" s="120"/>
      <c r="F101" s="120"/>
      <c r="G101" s="120"/>
      <c r="H101" s="120"/>
      <c r="I101" s="120"/>
      <c r="J101" s="121">
        <f>J219</f>
        <v>0</v>
      </c>
      <c r="L101" s="118"/>
    </row>
    <row r="102" spans="2:12" s="10" customFormat="1" ht="19.9" customHeight="1">
      <c r="B102" s="118"/>
      <c r="D102" s="119" t="s">
        <v>122</v>
      </c>
      <c r="E102" s="120"/>
      <c r="F102" s="120"/>
      <c r="G102" s="120"/>
      <c r="H102" s="120"/>
      <c r="I102" s="120"/>
      <c r="J102" s="121">
        <f>J223</f>
        <v>0</v>
      </c>
      <c r="L102" s="118"/>
    </row>
    <row r="103" spans="2:12" s="10" customFormat="1" ht="19.9" customHeight="1">
      <c r="B103" s="118"/>
      <c r="D103" s="119" t="s">
        <v>123</v>
      </c>
      <c r="E103" s="120"/>
      <c r="F103" s="120"/>
      <c r="G103" s="120"/>
      <c r="H103" s="120"/>
      <c r="I103" s="120"/>
      <c r="J103" s="121">
        <f>J225</f>
        <v>0</v>
      </c>
      <c r="L103" s="118"/>
    </row>
    <row r="104" spans="2:12" s="10" customFormat="1" ht="19.9" customHeight="1">
      <c r="B104" s="118"/>
      <c r="D104" s="119" t="s">
        <v>124</v>
      </c>
      <c r="E104" s="120"/>
      <c r="F104" s="120"/>
      <c r="G104" s="120"/>
      <c r="H104" s="120"/>
      <c r="I104" s="120"/>
      <c r="J104" s="121">
        <f>J248</f>
        <v>0</v>
      </c>
      <c r="L104" s="118"/>
    </row>
    <row r="105" spans="2:12" s="10" customFormat="1" ht="19.9" customHeight="1">
      <c r="B105" s="118"/>
      <c r="D105" s="119" t="s">
        <v>125</v>
      </c>
      <c r="E105" s="120"/>
      <c r="F105" s="120"/>
      <c r="G105" s="120"/>
      <c r="H105" s="120"/>
      <c r="I105" s="120"/>
      <c r="J105" s="121">
        <f>J263</f>
        <v>0</v>
      </c>
      <c r="L105" s="118"/>
    </row>
    <row r="106" spans="2:12" s="9" customFormat="1" ht="24.95" customHeight="1">
      <c r="B106" s="114"/>
      <c r="D106" s="115" t="s">
        <v>126</v>
      </c>
      <c r="E106" s="116"/>
      <c r="F106" s="116"/>
      <c r="G106" s="116"/>
      <c r="H106" s="116"/>
      <c r="I106" s="116"/>
      <c r="J106" s="117">
        <f>J265</f>
        <v>0</v>
      </c>
      <c r="L106" s="114"/>
    </row>
    <row r="107" spans="2:12" s="10" customFormat="1" ht="19.9" customHeight="1">
      <c r="B107" s="118"/>
      <c r="D107" s="119" t="s">
        <v>127</v>
      </c>
      <c r="E107" s="120"/>
      <c r="F107" s="120"/>
      <c r="G107" s="120"/>
      <c r="H107" s="120"/>
      <c r="I107" s="120"/>
      <c r="J107" s="121">
        <f>J266</f>
        <v>0</v>
      </c>
      <c r="L107" s="11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128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5" t="str">
        <f>E7</f>
        <v>Propojovací chodník na ulici Na Vyhlídce,Valašské Meziříčí</v>
      </c>
      <c r="F117" s="256"/>
      <c r="G117" s="256"/>
      <c r="H117" s="256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106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27" t="str">
        <f>E9</f>
        <v>101 - SO 101 Chodník</v>
      </c>
      <c r="F119" s="254"/>
      <c r="G119" s="254"/>
      <c r="H119" s="254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>Valašské Meziříčí</v>
      </c>
      <c r="G121" s="33"/>
      <c r="H121" s="33"/>
      <c r="I121" s="28" t="s">
        <v>22</v>
      </c>
      <c r="J121" s="56" t="str">
        <f>IF(J12="","",J12)</f>
        <v>6. 1. 2022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24</v>
      </c>
      <c r="D123" s="33"/>
      <c r="E123" s="33"/>
      <c r="F123" s="26" t="str">
        <f>E15</f>
        <v>Město Valašské Meziříčí</v>
      </c>
      <c r="G123" s="33"/>
      <c r="H123" s="33"/>
      <c r="I123" s="28" t="s">
        <v>30</v>
      </c>
      <c r="J123" s="31" t="str">
        <f>E21</f>
        <v>LZ-PROJEKT plus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IF(E18="","",E18)</f>
        <v>Vyplň údaj</v>
      </c>
      <c r="G124" s="33"/>
      <c r="H124" s="33"/>
      <c r="I124" s="28" t="s">
        <v>33</v>
      </c>
      <c r="J124" s="31" t="str">
        <f>E24</f>
        <v>Fajfrová Irena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2"/>
      <c r="B126" s="123"/>
      <c r="C126" s="124" t="s">
        <v>129</v>
      </c>
      <c r="D126" s="125" t="s">
        <v>61</v>
      </c>
      <c r="E126" s="125" t="s">
        <v>57</v>
      </c>
      <c r="F126" s="125" t="s">
        <v>58</v>
      </c>
      <c r="G126" s="125" t="s">
        <v>130</v>
      </c>
      <c r="H126" s="125" t="s">
        <v>131</v>
      </c>
      <c r="I126" s="125" t="s">
        <v>132</v>
      </c>
      <c r="J126" s="125" t="s">
        <v>114</v>
      </c>
      <c r="K126" s="126" t="s">
        <v>133</v>
      </c>
      <c r="L126" s="127"/>
      <c r="M126" s="63" t="s">
        <v>1</v>
      </c>
      <c r="N126" s="64" t="s">
        <v>40</v>
      </c>
      <c r="O126" s="64" t="s">
        <v>134</v>
      </c>
      <c r="P126" s="64" t="s">
        <v>135</v>
      </c>
      <c r="Q126" s="64" t="s">
        <v>136</v>
      </c>
      <c r="R126" s="64" t="s">
        <v>137</v>
      </c>
      <c r="S126" s="64" t="s">
        <v>138</v>
      </c>
      <c r="T126" s="65" t="s">
        <v>139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</row>
    <row r="127" spans="1:63" s="2" customFormat="1" ht="22.9" customHeight="1">
      <c r="A127" s="33"/>
      <c r="B127" s="34"/>
      <c r="C127" s="70" t="s">
        <v>140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P128+P265</f>
        <v>0</v>
      </c>
      <c r="Q127" s="67"/>
      <c r="R127" s="129">
        <f>R128+R265</f>
        <v>252.47289469999998</v>
      </c>
      <c r="S127" s="67"/>
      <c r="T127" s="130">
        <f>T128+T265</f>
        <v>63.565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75</v>
      </c>
      <c r="AU127" s="18" t="s">
        <v>116</v>
      </c>
      <c r="BK127" s="131">
        <f>BK128+BK265</f>
        <v>0</v>
      </c>
    </row>
    <row r="128" spans="2:63" s="12" customFormat="1" ht="25.9" customHeight="1">
      <c r="B128" s="132"/>
      <c r="D128" s="133" t="s">
        <v>75</v>
      </c>
      <c r="E128" s="134" t="s">
        <v>141</v>
      </c>
      <c r="F128" s="134" t="s">
        <v>142</v>
      </c>
      <c r="I128" s="135"/>
      <c r="J128" s="136">
        <f>BK128</f>
        <v>0</v>
      </c>
      <c r="L128" s="132"/>
      <c r="M128" s="137"/>
      <c r="N128" s="138"/>
      <c r="O128" s="138"/>
      <c r="P128" s="139">
        <f>P129+P181+P185+P219+P223+P225+P248+P263</f>
        <v>0</v>
      </c>
      <c r="Q128" s="138"/>
      <c r="R128" s="139">
        <f>R129+R181+R185+R219+R223+R225+R248+R263</f>
        <v>252.3848947</v>
      </c>
      <c r="S128" s="138"/>
      <c r="T128" s="140">
        <f>T129+T181+T185+T219+T223+T225+T248+T263</f>
        <v>63.565</v>
      </c>
      <c r="AR128" s="133" t="s">
        <v>84</v>
      </c>
      <c r="AT128" s="141" t="s">
        <v>75</v>
      </c>
      <c r="AU128" s="141" t="s">
        <v>76</v>
      </c>
      <c r="AY128" s="133" t="s">
        <v>143</v>
      </c>
      <c r="BK128" s="142">
        <f>BK129+BK181+BK185+BK219+BK223+BK225+BK248+BK263</f>
        <v>0</v>
      </c>
    </row>
    <row r="129" spans="2:63" s="12" customFormat="1" ht="22.9" customHeight="1">
      <c r="B129" s="132"/>
      <c r="D129" s="133" t="s">
        <v>75</v>
      </c>
      <c r="E129" s="143" t="s">
        <v>84</v>
      </c>
      <c r="F129" s="143" t="s">
        <v>144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SUM(P130:P180)</f>
        <v>0</v>
      </c>
      <c r="Q129" s="138"/>
      <c r="R129" s="139">
        <f>SUM(R130:R180)</f>
        <v>0.017759999999999998</v>
      </c>
      <c r="S129" s="138"/>
      <c r="T129" s="140">
        <f>SUM(T130:T180)</f>
        <v>63.565</v>
      </c>
      <c r="AR129" s="133" t="s">
        <v>84</v>
      </c>
      <c r="AT129" s="141" t="s">
        <v>75</v>
      </c>
      <c r="AU129" s="141" t="s">
        <v>84</v>
      </c>
      <c r="AY129" s="133" t="s">
        <v>143</v>
      </c>
      <c r="BK129" s="142">
        <f>SUM(BK130:BK180)</f>
        <v>0</v>
      </c>
    </row>
    <row r="130" spans="1:65" s="2" customFormat="1" ht="16.5" customHeight="1">
      <c r="A130" s="33"/>
      <c r="B130" s="145"/>
      <c r="C130" s="146" t="s">
        <v>84</v>
      </c>
      <c r="D130" s="146" t="s">
        <v>145</v>
      </c>
      <c r="E130" s="147" t="s">
        <v>146</v>
      </c>
      <c r="F130" s="148" t="s">
        <v>147</v>
      </c>
      <c r="G130" s="149" t="s">
        <v>148</v>
      </c>
      <c r="H130" s="150">
        <v>32</v>
      </c>
      <c r="I130" s="151"/>
      <c r="J130" s="152">
        <f>ROUND(I130*H130,2)</f>
        <v>0</v>
      </c>
      <c r="K130" s="148" t="s">
        <v>149</v>
      </c>
      <c r="L130" s="34"/>
      <c r="M130" s="153" t="s">
        <v>1</v>
      </c>
      <c r="N130" s="154" t="s">
        <v>41</v>
      </c>
      <c r="O130" s="59"/>
      <c r="P130" s="155">
        <f>O130*H130</f>
        <v>0</v>
      </c>
      <c r="Q130" s="155">
        <v>3E-05</v>
      </c>
      <c r="R130" s="155">
        <f>Q130*H130</f>
        <v>0.00096</v>
      </c>
      <c r="S130" s="155">
        <v>0</v>
      </c>
      <c r="T130" s="15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150</v>
      </c>
      <c r="AT130" s="157" t="s">
        <v>145</v>
      </c>
      <c r="AU130" s="157" t="s">
        <v>86</v>
      </c>
      <c r="AY130" s="18" t="s">
        <v>143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8" t="s">
        <v>84</v>
      </c>
      <c r="BK130" s="158">
        <f>ROUND(I130*H130,2)</f>
        <v>0</v>
      </c>
      <c r="BL130" s="18" t="s">
        <v>150</v>
      </c>
      <c r="BM130" s="157" t="s">
        <v>151</v>
      </c>
    </row>
    <row r="131" spans="1:65" s="2" customFormat="1" ht="37.9" customHeight="1">
      <c r="A131" s="33"/>
      <c r="B131" s="145"/>
      <c r="C131" s="146" t="s">
        <v>86</v>
      </c>
      <c r="D131" s="146" t="s">
        <v>145</v>
      </c>
      <c r="E131" s="147" t="s">
        <v>152</v>
      </c>
      <c r="F131" s="148" t="s">
        <v>153</v>
      </c>
      <c r="G131" s="149" t="s">
        <v>148</v>
      </c>
      <c r="H131" s="150">
        <v>32</v>
      </c>
      <c r="I131" s="151"/>
      <c r="J131" s="152">
        <f>ROUND(I131*H131,2)</f>
        <v>0</v>
      </c>
      <c r="K131" s="148" t="s">
        <v>149</v>
      </c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150</v>
      </c>
      <c r="AT131" s="157" t="s">
        <v>145</v>
      </c>
      <c r="AU131" s="157" t="s">
        <v>86</v>
      </c>
      <c r="AY131" s="18" t="s">
        <v>143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8" t="s">
        <v>84</v>
      </c>
      <c r="BK131" s="158">
        <f>ROUND(I131*H131,2)</f>
        <v>0</v>
      </c>
      <c r="BL131" s="18" t="s">
        <v>150</v>
      </c>
      <c r="BM131" s="157" t="s">
        <v>154</v>
      </c>
    </row>
    <row r="132" spans="2:51" s="13" customFormat="1" ht="12">
      <c r="B132" s="159"/>
      <c r="D132" s="160" t="s">
        <v>155</v>
      </c>
      <c r="E132" s="161" t="s">
        <v>1</v>
      </c>
      <c r="F132" s="162" t="s">
        <v>156</v>
      </c>
      <c r="H132" s="163">
        <v>32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155</v>
      </c>
      <c r="AU132" s="161" t="s">
        <v>86</v>
      </c>
      <c r="AV132" s="13" t="s">
        <v>86</v>
      </c>
      <c r="AW132" s="13" t="s">
        <v>32</v>
      </c>
      <c r="AX132" s="13" t="s">
        <v>84</v>
      </c>
      <c r="AY132" s="161" t="s">
        <v>143</v>
      </c>
    </row>
    <row r="133" spans="1:65" s="2" customFormat="1" ht="33" customHeight="1">
      <c r="A133" s="33"/>
      <c r="B133" s="145"/>
      <c r="C133" s="146" t="s">
        <v>157</v>
      </c>
      <c r="D133" s="146" t="s">
        <v>145</v>
      </c>
      <c r="E133" s="147" t="s">
        <v>158</v>
      </c>
      <c r="F133" s="148" t="s">
        <v>159</v>
      </c>
      <c r="G133" s="149" t="s">
        <v>148</v>
      </c>
      <c r="H133" s="150">
        <v>3</v>
      </c>
      <c r="I133" s="151"/>
      <c r="J133" s="152">
        <f>ROUND(I133*H133,2)</f>
        <v>0</v>
      </c>
      <c r="K133" s="148" t="s">
        <v>149</v>
      </c>
      <c r="L133" s="34"/>
      <c r="M133" s="153" t="s">
        <v>1</v>
      </c>
      <c r="N133" s="154" t="s">
        <v>41</v>
      </c>
      <c r="O133" s="59"/>
      <c r="P133" s="155">
        <f>O133*H133</f>
        <v>0</v>
      </c>
      <c r="Q133" s="155">
        <v>0</v>
      </c>
      <c r="R133" s="155">
        <f>Q133*H133</f>
        <v>0</v>
      </c>
      <c r="S133" s="155">
        <v>0.255</v>
      </c>
      <c r="T133" s="156">
        <f>S133*H133</f>
        <v>0.765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150</v>
      </c>
      <c r="AT133" s="157" t="s">
        <v>145</v>
      </c>
      <c r="AU133" s="157" t="s">
        <v>86</v>
      </c>
      <c r="AY133" s="18" t="s">
        <v>143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8" t="s">
        <v>84</v>
      </c>
      <c r="BK133" s="158">
        <f>ROUND(I133*H133,2)</f>
        <v>0</v>
      </c>
      <c r="BL133" s="18" t="s">
        <v>150</v>
      </c>
      <c r="BM133" s="157" t="s">
        <v>160</v>
      </c>
    </row>
    <row r="134" spans="1:65" s="2" customFormat="1" ht="24.2" customHeight="1">
      <c r="A134" s="33"/>
      <c r="B134" s="145"/>
      <c r="C134" s="146" t="s">
        <v>150</v>
      </c>
      <c r="D134" s="146" t="s">
        <v>145</v>
      </c>
      <c r="E134" s="147" t="s">
        <v>161</v>
      </c>
      <c r="F134" s="148" t="s">
        <v>162</v>
      </c>
      <c r="G134" s="149" t="s">
        <v>148</v>
      </c>
      <c r="H134" s="150">
        <v>40</v>
      </c>
      <c r="I134" s="151"/>
      <c r="J134" s="152">
        <f>ROUND(I134*H134,2)</f>
        <v>0</v>
      </c>
      <c r="K134" s="148" t="s">
        <v>149</v>
      </c>
      <c r="L134" s="34"/>
      <c r="M134" s="153" t="s">
        <v>1</v>
      </c>
      <c r="N134" s="154" t="s">
        <v>41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0.26</v>
      </c>
      <c r="T134" s="156">
        <f>S134*H134</f>
        <v>10.4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150</v>
      </c>
      <c r="AT134" s="157" t="s">
        <v>145</v>
      </c>
      <c r="AU134" s="157" t="s">
        <v>86</v>
      </c>
      <c r="AY134" s="18" t="s">
        <v>143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8" t="s">
        <v>84</v>
      </c>
      <c r="BK134" s="158">
        <f>ROUND(I134*H134,2)</f>
        <v>0</v>
      </c>
      <c r="BL134" s="18" t="s">
        <v>150</v>
      </c>
      <c r="BM134" s="157" t="s">
        <v>163</v>
      </c>
    </row>
    <row r="135" spans="1:65" s="2" customFormat="1" ht="24.2" customHeight="1">
      <c r="A135" s="33"/>
      <c r="B135" s="145"/>
      <c r="C135" s="146" t="s">
        <v>164</v>
      </c>
      <c r="D135" s="146" t="s">
        <v>145</v>
      </c>
      <c r="E135" s="147" t="s">
        <v>165</v>
      </c>
      <c r="F135" s="148" t="s">
        <v>166</v>
      </c>
      <c r="G135" s="149" t="s">
        <v>148</v>
      </c>
      <c r="H135" s="150">
        <v>40</v>
      </c>
      <c r="I135" s="151"/>
      <c r="J135" s="152">
        <f>ROUND(I135*H135,2)</f>
        <v>0</v>
      </c>
      <c r="K135" s="148" t="s">
        <v>149</v>
      </c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0.29</v>
      </c>
      <c r="T135" s="156">
        <f>S135*H135</f>
        <v>11.6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150</v>
      </c>
      <c r="AT135" s="157" t="s">
        <v>145</v>
      </c>
      <c r="AU135" s="157" t="s">
        <v>86</v>
      </c>
      <c r="AY135" s="18" t="s">
        <v>143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8" t="s">
        <v>84</v>
      </c>
      <c r="BK135" s="158">
        <f>ROUND(I135*H135,2)</f>
        <v>0</v>
      </c>
      <c r="BL135" s="18" t="s">
        <v>150</v>
      </c>
      <c r="BM135" s="157" t="s">
        <v>167</v>
      </c>
    </row>
    <row r="136" spans="1:65" s="2" customFormat="1" ht="24.2" customHeight="1">
      <c r="A136" s="33"/>
      <c r="B136" s="145"/>
      <c r="C136" s="146" t="s">
        <v>168</v>
      </c>
      <c r="D136" s="146" t="s">
        <v>145</v>
      </c>
      <c r="E136" s="147" t="s">
        <v>169</v>
      </c>
      <c r="F136" s="148" t="s">
        <v>170</v>
      </c>
      <c r="G136" s="149" t="s">
        <v>148</v>
      </c>
      <c r="H136" s="150">
        <v>55</v>
      </c>
      <c r="I136" s="151"/>
      <c r="J136" s="152">
        <f>ROUND(I136*H136,2)</f>
        <v>0</v>
      </c>
      <c r="K136" s="148" t="s">
        <v>149</v>
      </c>
      <c r="L136" s="34"/>
      <c r="M136" s="153" t="s">
        <v>1</v>
      </c>
      <c r="N136" s="154" t="s">
        <v>41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0.22</v>
      </c>
      <c r="T136" s="156">
        <f>S136*H136</f>
        <v>12.1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150</v>
      </c>
      <c r="AT136" s="157" t="s">
        <v>145</v>
      </c>
      <c r="AU136" s="157" t="s">
        <v>86</v>
      </c>
      <c r="AY136" s="18" t="s">
        <v>143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8" t="s">
        <v>84</v>
      </c>
      <c r="BK136" s="158">
        <f>ROUND(I136*H136,2)</f>
        <v>0</v>
      </c>
      <c r="BL136" s="18" t="s">
        <v>150</v>
      </c>
      <c r="BM136" s="157" t="s">
        <v>171</v>
      </c>
    </row>
    <row r="137" spans="2:51" s="14" customFormat="1" ht="12">
      <c r="B137" s="168"/>
      <c r="D137" s="160" t="s">
        <v>155</v>
      </c>
      <c r="E137" s="169" t="s">
        <v>1</v>
      </c>
      <c r="F137" s="170" t="s">
        <v>172</v>
      </c>
      <c r="H137" s="169" t="s">
        <v>1</v>
      </c>
      <c r="I137" s="171"/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155</v>
      </c>
      <c r="AU137" s="169" t="s">
        <v>86</v>
      </c>
      <c r="AV137" s="14" t="s">
        <v>84</v>
      </c>
      <c r="AW137" s="14" t="s">
        <v>32</v>
      </c>
      <c r="AX137" s="14" t="s">
        <v>76</v>
      </c>
      <c r="AY137" s="169" t="s">
        <v>143</v>
      </c>
    </row>
    <row r="138" spans="2:51" s="13" customFormat="1" ht="12">
      <c r="B138" s="159"/>
      <c r="D138" s="160" t="s">
        <v>155</v>
      </c>
      <c r="E138" s="161" t="s">
        <v>1</v>
      </c>
      <c r="F138" s="162" t="s">
        <v>173</v>
      </c>
      <c r="H138" s="163">
        <v>55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155</v>
      </c>
      <c r="AU138" s="161" t="s">
        <v>86</v>
      </c>
      <c r="AV138" s="13" t="s">
        <v>86</v>
      </c>
      <c r="AW138" s="13" t="s">
        <v>32</v>
      </c>
      <c r="AX138" s="13" t="s">
        <v>84</v>
      </c>
      <c r="AY138" s="161" t="s">
        <v>143</v>
      </c>
    </row>
    <row r="139" spans="1:65" s="2" customFormat="1" ht="16.5" customHeight="1">
      <c r="A139" s="33"/>
      <c r="B139" s="145"/>
      <c r="C139" s="146" t="s">
        <v>174</v>
      </c>
      <c r="D139" s="146" t="s">
        <v>145</v>
      </c>
      <c r="E139" s="147" t="s">
        <v>175</v>
      </c>
      <c r="F139" s="148" t="s">
        <v>176</v>
      </c>
      <c r="G139" s="149" t="s">
        <v>177</v>
      </c>
      <c r="H139" s="150">
        <v>140</v>
      </c>
      <c r="I139" s="151"/>
      <c r="J139" s="152">
        <f>ROUND(I139*H139,2)</f>
        <v>0</v>
      </c>
      <c r="K139" s="148" t="s">
        <v>149</v>
      </c>
      <c r="L139" s="34"/>
      <c r="M139" s="153" t="s">
        <v>1</v>
      </c>
      <c r="N139" s="154" t="s">
        <v>41</v>
      </c>
      <c r="O139" s="59"/>
      <c r="P139" s="155">
        <f>O139*H139</f>
        <v>0</v>
      </c>
      <c r="Q139" s="155">
        <v>0</v>
      </c>
      <c r="R139" s="155">
        <f>Q139*H139</f>
        <v>0</v>
      </c>
      <c r="S139" s="155">
        <v>0.205</v>
      </c>
      <c r="T139" s="156">
        <f>S139*H139</f>
        <v>28.7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150</v>
      </c>
      <c r="AT139" s="157" t="s">
        <v>145</v>
      </c>
      <c r="AU139" s="157" t="s">
        <v>86</v>
      </c>
      <c r="AY139" s="18" t="s">
        <v>143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8" t="s">
        <v>84</v>
      </c>
      <c r="BK139" s="158">
        <f>ROUND(I139*H139,2)</f>
        <v>0</v>
      </c>
      <c r="BL139" s="18" t="s">
        <v>150</v>
      </c>
      <c r="BM139" s="157" t="s">
        <v>178</v>
      </c>
    </row>
    <row r="140" spans="1:65" s="2" customFormat="1" ht="24.2" customHeight="1">
      <c r="A140" s="33"/>
      <c r="B140" s="145"/>
      <c r="C140" s="146" t="s">
        <v>179</v>
      </c>
      <c r="D140" s="146" t="s">
        <v>145</v>
      </c>
      <c r="E140" s="147" t="s">
        <v>180</v>
      </c>
      <c r="F140" s="148" t="s">
        <v>181</v>
      </c>
      <c r="G140" s="149" t="s">
        <v>177</v>
      </c>
      <c r="H140" s="150">
        <v>120</v>
      </c>
      <c r="I140" s="151"/>
      <c r="J140" s="152">
        <f>ROUND(I140*H140,2)</f>
        <v>0</v>
      </c>
      <c r="K140" s="148" t="s">
        <v>149</v>
      </c>
      <c r="L140" s="34"/>
      <c r="M140" s="153" t="s">
        <v>1</v>
      </c>
      <c r="N140" s="154" t="s">
        <v>41</v>
      </c>
      <c r="O140" s="59"/>
      <c r="P140" s="155">
        <f>O140*H140</f>
        <v>0</v>
      </c>
      <c r="Q140" s="155">
        <v>0.00014</v>
      </c>
      <c r="R140" s="155">
        <f>Q140*H140</f>
        <v>0.0168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150</v>
      </c>
      <c r="AT140" s="157" t="s">
        <v>145</v>
      </c>
      <c r="AU140" s="157" t="s">
        <v>86</v>
      </c>
      <c r="AY140" s="18" t="s">
        <v>143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8" t="s">
        <v>84</v>
      </c>
      <c r="BK140" s="158">
        <f>ROUND(I140*H140,2)</f>
        <v>0</v>
      </c>
      <c r="BL140" s="18" t="s">
        <v>150</v>
      </c>
      <c r="BM140" s="157" t="s">
        <v>182</v>
      </c>
    </row>
    <row r="141" spans="1:65" s="2" customFormat="1" ht="24.2" customHeight="1">
      <c r="A141" s="33"/>
      <c r="B141" s="145"/>
      <c r="C141" s="146" t="s">
        <v>183</v>
      </c>
      <c r="D141" s="146" t="s">
        <v>145</v>
      </c>
      <c r="E141" s="147" t="s">
        <v>184</v>
      </c>
      <c r="F141" s="148" t="s">
        <v>185</v>
      </c>
      <c r="G141" s="149" t="s">
        <v>177</v>
      </c>
      <c r="H141" s="150">
        <v>120</v>
      </c>
      <c r="I141" s="151"/>
      <c r="J141" s="152">
        <f>ROUND(I141*H141,2)</f>
        <v>0</v>
      </c>
      <c r="K141" s="148" t="s">
        <v>149</v>
      </c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150</v>
      </c>
      <c r="AT141" s="157" t="s">
        <v>145</v>
      </c>
      <c r="AU141" s="157" t="s">
        <v>86</v>
      </c>
      <c r="AY141" s="18" t="s">
        <v>143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8" t="s">
        <v>84</v>
      </c>
      <c r="BK141" s="158">
        <f>ROUND(I141*H141,2)</f>
        <v>0</v>
      </c>
      <c r="BL141" s="18" t="s">
        <v>150</v>
      </c>
      <c r="BM141" s="157" t="s">
        <v>186</v>
      </c>
    </row>
    <row r="142" spans="1:65" s="2" customFormat="1" ht="24.2" customHeight="1">
      <c r="A142" s="33"/>
      <c r="B142" s="145"/>
      <c r="C142" s="146" t="s">
        <v>187</v>
      </c>
      <c r="D142" s="146" t="s">
        <v>145</v>
      </c>
      <c r="E142" s="147" t="s">
        <v>188</v>
      </c>
      <c r="F142" s="148" t="s">
        <v>189</v>
      </c>
      <c r="G142" s="149" t="s">
        <v>148</v>
      </c>
      <c r="H142" s="150">
        <v>150</v>
      </c>
      <c r="I142" s="151"/>
      <c r="J142" s="152">
        <f>ROUND(I142*H142,2)</f>
        <v>0</v>
      </c>
      <c r="K142" s="148" t="s">
        <v>149</v>
      </c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150</v>
      </c>
      <c r="AT142" s="157" t="s">
        <v>145</v>
      </c>
      <c r="AU142" s="157" t="s">
        <v>86</v>
      </c>
      <c r="AY142" s="18" t="s">
        <v>143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8" t="s">
        <v>84</v>
      </c>
      <c r="BK142" s="158">
        <f>ROUND(I142*H142,2)</f>
        <v>0</v>
      </c>
      <c r="BL142" s="18" t="s">
        <v>150</v>
      </c>
      <c r="BM142" s="157" t="s">
        <v>190</v>
      </c>
    </row>
    <row r="143" spans="2:51" s="13" customFormat="1" ht="12">
      <c r="B143" s="159"/>
      <c r="D143" s="160" t="s">
        <v>155</v>
      </c>
      <c r="E143" s="161" t="s">
        <v>93</v>
      </c>
      <c r="F143" s="162" t="s">
        <v>191</v>
      </c>
      <c r="H143" s="163">
        <v>150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155</v>
      </c>
      <c r="AU143" s="161" t="s">
        <v>86</v>
      </c>
      <c r="AV143" s="13" t="s">
        <v>86</v>
      </c>
      <c r="AW143" s="13" t="s">
        <v>32</v>
      </c>
      <c r="AX143" s="13" t="s">
        <v>84</v>
      </c>
      <c r="AY143" s="161" t="s">
        <v>143</v>
      </c>
    </row>
    <row r="144" spans="1:65" s="2" customFormat="1" ht="37.9" customHeight="1">
      <c r="A144" s="33"/>
      <c r="B144" s="145"/>
      <c r="C144" s="146" t="s">
        <v>192</v>
      </c>
      <c r="D144" s="146" t="s">
        <v>145</v>
      </c>
      <c r="E144" s="147" t="s">
        <v>193</v>
      </c>
      <c r="F144" s="148" t="s">
        <v>194</v>
      </c>
      <c r="G144" s="149" t="s">
        <v>195</v>
      </c>
      <c r="H144" s="150">
        <v>55</v>
      </c>
      <c r="I144" s="151"/>
      <c r="J144" s="152">
        <f>ROUND(I144*H144,2)</f>
        <v>0</v>
      </c>
      <c r="K144" s="148" t="s">
        <v>149</v>
      </c>
      <c r="L144" s="34"/>
      <c r="M144" s="153" t="s">
        <v>1</v>
      </c>
      <c r="N144" s="154" t="s">
        <v>41</v>
      </c>
      <c r="O144" s="59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150</v>
      </c>
      <c r="AT144" s="157" t="s">
        <v>145</v>
      </c>
      <c r="AU144" s="157" t="s">
        <v>86</v>
      </c>
      <c r="AY144" s="18" t="s">
        <v>143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8" t="s">
        <v>84</v>
      </c>
      <c r="BK144" s="158">
        <f>ROUND(I144*H144,2)</f>
        <v>0</v>
      </c>
      <c r="BL144" s="18" t="s">
        <v>150</v>
      </c>
      <c r="BM144" s="157" t="s">
        <v>196</v>
      </c>
    </row>
    <row r="145" spans="2:51" s="13" customFormat="1" ht="12">
      <c r="B145" s="159"/>
      <c r="D145" s="160" t="s">
        <v>155</v>
      </c>
      <c r="E145" s="161" t="s">
        <v>95</v>
      </c>
      <c r="F145" s="162" t="s">
        <v>197</v>
      </c>
      <c r="H145" s="163">
        <v>55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155</v>
      </c>
      <c r="AU145" s="161" t="s">
        <v>86</v>
      </c>
      <c r="AV145" s="13" t="s">
        <v>86</v>
      </c>
      <c r="AW145" s="13" t="s">
        <v>32</v>
      </c>
      <c r="AX145" s="13" t="s">
        <v>84</v>
      </c>
      <c r="AY145" s="161" t="s">
        <v>143</v>
      </c>
    </row>
    <row r="146" spans="1:65" s="2" customFormat="1" ht="33" customHeight="1">
      <c r="A146" s="33"/>
      <c r="B146" s="145"/>
      <c r="C146" s="146" t="s">
        <v>198</v>
      </c>
      <c r="D146" s="146" t="s">
        <v>145</v>
      </c>
      <c r="E146" s="147" t="s">
        <v>199</v>
      </c>
      <c r="F146" s="148" t="s">
        <v>200</v>
      </c>
      <c r="G146" s="149" t="s">
        <v>195</v>
      </c>
      <c r="H146" s="150">
        <v>31.065</v>
      </c>
      <c r="I146" s="151"/>
      <c r="J146" s="152">
        <f>ROUND(I146*H146,2)</f>
        <v>0</v>
      </c>
      <c r="K146" s="148" t="s">
        <v>149</v>
      </c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150</v>
      </c>
      <c r="AT146" s="157" t="s">
        <v>145</v>
      </c>
      <c r="AU146" s="157" t="s">
        <v>86</v>
      </c>
      <c r="AY146" s="18" t="s">
        <v>143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8" t="s">
        <v>84</v>
      </c>
      <c r="BK146" s="158">
        <f>ROUND(I146*H146,2)</f>
        <v>0</v>
      </c>
      <c r="BL146" s="18" t="s">
        <v>150</v>
      </c>
      <c r="BM146" s="157" t="s">
        <v>201</v>
      </c>
    </row>
    <row r="147" spans="2:51" s="14" customFormat="1" ht="12">
      <c r="B147" s="168"/>
      <c r="D147" s="160" t="s">
        <v>155</v>
      </c>
      <c r="E147" s="169" t="s">
        <v>1</v>
      </c>
      <c r="F147" s="170" t="s">
        <v>202</v>
      </c>
      <c r="H147" s="169" t="s">
        <v>1</v>
      </c>
      <c r="I147" s="171"/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155</v>
      </c>
      <c r="AU147" s="169" t="s">
        <v>86</v>
      </c>
      <c r="AV147" s="14" t="s">
        <v>84</v>
      </c>
      <c r="AW147" s="14" t="s">
        <v>32</v>
      </c>
      <c r="AX147" s="14" t="s">
        <v>76</v>
      </c>
      <c r="AY147" s="169" t="s">
        <v>143</v>
      </c>
    </row>
    <row r="148" spans="2:51" s="13" customFormat="1" ht="12">
      <c r="B148" s="159"/>
      <c r="D148" s="160" t="s">
        <v>155</v>
      </c>
      <c r="E148" s="161" t="s">
        <v>1</v>
      </c>
      <c r="F148" s="162" t="s">
        <v>203</v>
      </c>
      <c r="H148" s="163">
        <v>7.425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155</v>
      </c>
      <c r="AU148" s="161" t="s">
        <v>86</v>
      </c>
      <c r="AV148" s="13" t="s">
        <v>86</v>
      </c>
      <c r="AW148" s="13" t="s">
        <v>32</v>
      </c>
      <c r="AX148" s="13" t="s">
        <v>76</v>
      </c>
      <c r="AY148" s="161" t="s">
        <v>143</v>
      </c>
    </row>
    <row r="149" spans="2:51" s="13" customFormat="1" ht="12">
      <c r="B149" s="159"/>
      <c r="D149" s="160" t="s">
        <v>155</v>
      </c>
      <c r="E149" s="161" t="s">
        <v>1</v>
      </c>
      <c r="F149" s="162" t="s">
        <v>204</v>
      </c>
      <c r="H149" s="163">
        <v>0.6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155</v>
      </c>
      <c r="AU149" s="161" t="s">
        <v>86</v>
      </c>
      <c r="AV149" s="13" t="s">
        <v>86</v>
      </c>
      <c r="AW149" s="13" t="s">
        <v>32</v>
      </c>
      <c r="AX149" s="13" t="s">
        <v>76</v>
      </c>
      <c r="AY149" s="161" t="s">
        <v>143</v>
      </c>
    </row>
    <row r="150" spans="2:51" s="14" customFormat="1" ht="12">
      <c r="B150" s="168"/>
      <c r="D150" s="160" t="s">
        <v>155</v>
      </c>
      <c r="E150" s="169" t="s">
        <v>1</v>
      </c>
      <c r="F150" s="170" t="s">
        <v>205</v>
      </c>
      <c r="H150" s="169" t="s">
        <v>1</v>
      </c>
      <c r="I150" s="171"/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155</v>
      </c>
      <c r="AU150" s="169" t="s">
        <v>86</v>
      </c>
      <c r="AV150" s="14" t="s">
        <v>84</v>
      </c>
      <c r="AW150" s="14" t="s">
        <v>32</v>
      </c>
      <c r="AX150" s="14" t="s">
        <v>76</v>
      </c>
      <c r="AY150" s="169" t="s">
        <v>143</v>
      </c>
    </row>
    <row r="151" spans="2:51" s="13" customFormat="1" ht="12">
      <c r="B151" s="159"/>
      <c r="D151" s="160" t="s">
        <v>155</v>
      </c>
      <c r="E151" s="161" t="s">
        <v>1</v>
      </c>
      <c r="F151" s="162" t="s">
        <v>206</v>
      </c>
      <c r="H151" s="163">
        <v>23.04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155</v>
      </c>
      <c r="AU151" s="161" t="s">
        <v>86</v>
      </c>
      <c r="AV151" s="13" t="s">
        <v>86</v>
      </c>
      <c r="AW151" s="13" t="s">
        <v>32</v>
      </c>
      <c r="AX151" s="13" t="s">
        <v>76</v>
      </c>
      <c r="AY151" s="161" t="s">
        <v>143</v>
      </c>
    </row>
    <row r="152" spans="2:51" s="15" customFormat="1" ht="12">
      <c r="B152" s="175"/>
      <c r="D152" s="160" t="s">
        <v>155</v>
      </c>
      <c r="E152" s="176" t="s">
        <v>98</v>
      </c>
      <c r="F152" s="177" t="s">
        <v>207</v>
      </c>
      <c r="H152" s="178">
        <v>31.065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155</v>
      </c>
      <c r="AU152" s="176" t="s">
        <v>86</v>
      </c>
      <c r="AV152" s="15" t="s">
        <v>150</v>
      </c>
      <c r="AW152" s="15" t="s">
        <v>32</v>
      </c>
      <c r="AX152" s="15" t="s">
        <v>84</v>
      </c>
      <c r="AY152" s="176" t="s">
        <v>143</v>
      </c>
    </row>
    <row r="153" spans="1:65" s="2" customFormat="1" ht="24.2" customHeight="1">
      <c r="A153" s="33"/>
      <c r="B153" s="145"/>
      <c r="C153" s="146" t="s">
        <v>208</v>
      </c>
      <c r="D153" s="146" t="s">
        <v>145</v>
      </c>
      <c r="E153" s="147" t="s">
        <v>209</v>
      </c>
      <c r="F153" s="148" t="s">
        <v>210</v>
      </c>
      <c r="G153" s="149" t="s">
        <v>148</v>
      </c>
      <c r="H153" s="150">
        <v>32</v>
      </c>
      <c r="I153" s="151"/>
      <c r="J153" s="152">
        <f>ROUND(I153*H153,2)</f>
        <v>0</v>
      </c>
      <c r="K153" s="148" t="s">
        <v>149</v>
      </c>
      <c r="L153" s="34"/>
      <c r="M153" s="153" t="s">
        <v>1</v>
      </c>
      <c r="N153" s="154" t="s">
        <v>41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150</v>
      </c>
      <c r="AT153" s="157" t="s">
        <v>145</v>
      </c>
      <c r="AU153" s="157" t="s">
        <v>86</v>
      </c>
      <c r="AY153" s="18" t="s">
        <v>143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8" t="s">
        <v>84</v>
      </c>
      <c r="BK153" s="158">
        <f>ROUND(I153*H153,2)</f>
        <v>0</v>
      </c>
      <c r="BL153" s="18" t="s">
        <v>150</v>
      </c>
      <c r="BM153" s="157" t="s">
        <v>211</v>
      </c>
    </row>
    <row r="154" spans="1:65" s="2" customFormat="1" ht="33" customHeight="1">
      <c r="A154" s="33"/>
      <c r="B154" s="145"/>
      <c r="C154" s="146" t="s">
        <v>212</v>
      </c>
      <c r="D154" s="146" t="s">
        <v>145</v>
      </c>
      <c r="E154" s="147" t="s">
        <v>213</v>
      </c>
      <c r="F154" s="148" t="s">
        <v>214</v>
      </c>
      <c r="G154" s="149" t="s">
        <v>195</v>
      </c>
      <c r="H154" s="150">
        <v>33.75</v>
      </c>
      <c r="I154" s="151"/>
      <c r="J154" s="152">
        <f>ROUND(I154*H154,2)</f>
        <v>0</v>
      </c>
      <c r="K154" s="148" t="s">
        <v>149</v>
      </c>
      <c r="L154" s="34"/>
      <c r="M154" s="153" t="s">
        <v>1</v>
      </c>
      <c r="N154" s="154" t="s">
        <v>41</v>
      </c>
      <c r="O154" s="59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150</v>
      </c>
      <c r="AT154" s="157" t="s">
        <v>145</v>
      </c>
      <c r="AU154" s="157" t="s">
        <v>86</v>
      </c>
      <c r="AY154" s="18" t="s">
        <v>143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8" t="s">
        <v>84</v>
      </c>
      <c r="BK154" s="158">
        <f>ROUND(I154*H154,2)</f>
        <v>0</v>
      </c>
      <c r="BL154" s="18" t="s">
        <v>150</v>
      </c>
      <c r="BM154" s="157" t="s">
        <v>215</v>
      </c>
    </row>
    <row r="155" spans="2:51" s="13" customFormat="1" ht="12">
      <c r="B155" s="159"/>
      <c r="D155" s="160" t="s">
        <v>155</v>
      </c>
      <c r="E155" s="161" t="s">
        <v>1</v>
      </c>
      <c r="F155" s="162" t="s">
        <v>216</v>
      </c>
      <c r="H155" s="163">
        <v>22.5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155</v>
      </c>
      <c r="AU155" s="161" t="s">
        <v>86</v>
      </c>
      <c r="AV155" s="13" t="s">
        <v>86</v>
      </c>
      <c r="AW155" s="13" t="s">
        <v>32</v>
      </c>
      <c r="AX155" s="13" t="s">
        <v>76</v>
      </c>
      <c r="AY155" s="161" t="s">
        <v>143</v>
      </c>
    </row>
    <row r="156" spans="2:51" s="13" customFormat="1" ht="12">
      <c r="B156" s="159"/>
      <c r="D156" s="160" t="s">
        <v>155</v>
      </c>
      <c r="E156" s="161" t="s">
        <v>1</v>
      </c>
      <c r="F156" s="162" t="s">
        <v>217</v>
      </c>
      <c r="H156" s="163">
        <v>11.25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155</v>
      </c>
      <c r="AU156" s="161" t="s">
        <v>86</v>
      </c>
      <c r="AV156" s="13" t="s">
        <v>86</v>
      </c>
      <c r="AW156" s="13" t="s">
        <v>32</v>
      </c>
      <c r="AX156" s="13" t="s">
        <v>76</v>
      </c>
      <c r="AY156" s="161" t="s">
        <v>143</v>
      </c>
    </row>
    <row r="157" spans="2:51" s="15" customFormat="1" ht="12">
      <c r="B157" s="175"/>
      <c r="D157" s="160" t="s">
        <v>155</v>
      </c>
      <c r="E157" s="176" t="s">
        <v>1</v>
      </c>
      <c r="F157" s="177" t="s">
        <v>207</v>
      </c>
      <c r="H157" s="178">
        <v>33.75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155</v>
      </c>
      <c r="AU157" s="176" t="s">
        <v>86</v>
      </c>
      <c r="AV157" s="15" t="s">
        <v>150</v>
      </c>
      <c r="AW157" s="15" t="s">
        <v>32</v>
      </c>
      <c r="AX157" s="15" t="s">
        <v>84</v>
      </c>
      <c r="AY157" s="176" t="s">
        <v>143</v>
      </c>
    </row>
    <row r="158" spans="1:65" s="2" customFormat="1" ht="33" customHeight="1">
      <c r="A158" s="33"/>
      <c r="B158" s="145"/>
      <c r="C158" s="146" t="s">
        <v>8</v>
      </c>
      <c r="D158" s="146" t="s">
        <v>145</v>
      </c>
      <c r="E158" s="147" t="s">
        <v>218</v>
      </c>
      <c r="F158" s="148" t="s">
        <v>219</v>
      </c>
      <c r="G158" s="149" t="s">
        <v>195</v>
      </c>
      <c r="H158" s="150">
        <v>86.065</v>
      </c>
      <c r="I158" s="151"/>
      <c r="J158" s="152">
        <f>ROUND(I158*H158,2)</f>
        <v>0</v>
      </c>
      <c r="K158" s="148" t="s">
        <v>149</v>
      </c>
      <c r="L158" s="34"/>
      <c r="M158" s="153" t="s">
        <v>1</v>
      </c>
      <c r="N158" s="154" t="s">
        <v>41</v>
      </c>
      <c r="O158" s="59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150</v>
      </c>
      <c r="AT158" s="157" t="s">
        <v>145</v>
      </c>
      <c r="AU158" s="157" t="s">
        <v>86</v>
      </c>
      <c r="AY158" s="18" t="s">
        <v>143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8" t="s">
        <v>84</v>
      </c>
      <c r="BK158" s="158">
        <f>ROUND(I158*H158,2)</f>
        <v>0</v>
      </c>
      <c r="BL158" s="18" t="s">
        <v>150</v>
      </c>
      <c r="BM158" s="157" t="s">
        <v>220</v>
      </c>
    </row>
    <row r="159" spans="2:51" s="14" customFormat="1" ht="12">
      <c r="B159" s="168"/>
      <c r="D159" s="160" t="s">
        <v>155</v>
      </c>
      <c r="E159" s="169" t="s">
        <v>1</v>
      </c>
      <c r="F159" s="170" t="s">
        <v>221</v>
      </c>
      <c r="H159" s="169" t="s">
        <v>1</v>
      </c>
      <c r="I159" s="171"/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155</v>
      </c>
      <c r="AU159" s="169" t="s">
        <v>86</v>
      </c>
      <c r="AV159" s="14" t="s">
        <v>84</v>
      </c>
      <c r="AW159" s="14" t="s">
        <v>32</v>
      </c>
      <c r="AX159" s="14" t="s">
        <v>76</v>
      </c>
      <c r="AY159" s="169" t="s">
        <v>143</v>
      </c>
    </row>
    <row r="160" spans="2:51" s="13" customFormat="1" ht="12">
      <c r="B160" s="159"/>
      <c r="D160" s="160" t="s">
        <v>155</v>
      </c>
      <c r="E160" s="161" t="s">
        <v>1</v>
      </c>
      <c r="F160" s="162" t="s">
        <v>222</v>
      </c>
      <c r="H160" s="163">
        <v>86.065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155</v>
      </c>
      <c r="AU160" s="161" t="s">
        <v>86</v>
      </c>
      <c r="AV160" s="13" t="s">
        <v>86</v>
      </c>
      <c r="AW160" s="13" t="s">
        <v>32</v>
      </c>
      <c r="AX160" s="13" t="s">
        <v>76</v>
      </c>
      <c r="AY160" s="161" t="s">
        <v>143</v>
      </c>
    </row>
    <row r="161" spans="2:51" s="15" customFormat="1" ht="12">
      <c r="B161" s="175"/>
      <c r="D161" s="160" t="s">
        <v>155</v>
      </c>
      <c r="E161" s="176" t="s">
        <v>102</v>
      </c>
      <c r="F161" s="177" t="s">
        <v>207</v>
      </c>
      <c r="H161" s="178">
        <v>86.065</v>
      </c>
      <c r="I161" s="179"/>
      <c r="L161" s="175"/>
      <c r="M161" s="180"/>
      <c r="N161" s="181"/>
      <c r="O161" s="181"/>
      <c r="P161" s="181"/>
      <c r="Q161" s="181"/>
      <c r="R161" s="181"/>
      <c r="S161" s="181"/>
      <c r="T161" s="182"/>
      <c r="AT161" s="176" t="s">
        <v>155</v>
      </c>
      <c r="AU161" s="176" t="s">
        <v>86</v>
      </c>
      <c r="AV161" s="15" t="s">
        <v>150</v>
      </c>
      <c r="AW161" s="15" t="s">
        <v>32</v>
      </c>
      <c r="AX161" s="15" t="s">
        <v>84</v>
      </c>
      <c r="AY161" s="176" t="s">
        <v>143</v>
      </c>
    </row>
    <row r="162" spans="1:65" s="2" customFormat="1" ht="37.9" customHeight="1">
      <c r="A162" s="33"/>
      <c r="B162" s="145"/>
      <c r="C162" s="146" t="s">
        <v>223</v>
      </c>
      <c r="D162" s="146" t="s">
        <v>145</v>
      </c>
      <c r="E162" s="147" t="s">
        <v>224</v>
      </c>
      <c r="F162" s="148" t="s">
        <v>225</v>
      </c>
      <c r="G162" s="149" t="s">
        <v>195</v>
      </c>
      <c r="H162" s="150">
        <v>860.65</v>
      </c>
      <c r="I162" s="151"/>
      <c r="J162" s="152">
        <f>ROUND(I162*H162,2)</f>
        <v>0</v>
      </c>
      <c r="K162" s="148" t="s">
        <v>149</v>
      </c>
      <c r="L162" s="34"/>
      <c r="M162" s="153" t="s">
        <v>1</v>
      </c>
      <c r="N162" s="154" t="s">
        <v>41</v>
      </c>
      <c r="O162" s="59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150</v>
      </c>
      <c r="AT162" s="157" t="s">
        <v>145</v>
      </c>
      <c r="AU162" s="157" t="s">
        <v>86</v>
      </c>
      <c r="AY162" s="18" t="s">
        <v>143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8" t="s">
        <v>84</v>
      </c>
      <c r="BK162" s="158">
        <f>ROUND(I162*H162,2)</f>
        <v>0</v>
      </c>
      <c r="BL162" s="18" t="s">
        <v>150</v>
      </c>
      <c r="BM162" s="157" t="s">
        <v>226</v>
      </c>
    </row>
    <row r="163" spans="2:51" s="13" customFormat="1" ht="12">
      <c r="B163" s="159"/>
      <c r="D163" s="160" t="s">
        <v>155</v>
      </c>
      <c r="E163" s="161" t="s">
        <v>1</v>
      </c>
      <c r="F163" s="162" t="s">
        <v>227</v>
      </c>
      <c r="H163" s="163">
        <v>860.65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155</v>
      </c>
      <c r="AU163" s="161" t="s">
        <v>86</v>
      </c>
      <c r="AV163" s="13" t="s">
        <v>86</v>
      </c>
      <c r="AW163" s="13" t="s">
        <v>32</v>
      </c>
      <c r="AX163" s="13" t="s">
        <v>84</v>
      </c>
      <c r="AY163" s="161" t="s">
        <v>143</v>
      </c>
    </row>
    <row r="164" spans="1:65" s="2" customFormat="1" ht="24.2" customHeight="1">
      <c r="A164" s="33"/>
      <c r="B164" s="145"/>
      <c r="C164" s="146" t="s">
        <v>228</v>
      </c>
      <c r="D164" s="146" t="s">
        <v>145</v>
      </c>
      <c r="E164" s="147" t="s">
        <v>229</v>
      </c>
      <c r="F164" s="148" t="s">
        <v>230</v>
      </c>
      <c r="G164" s="149" t="s">
        <v>195</v>
      </c>
      <c r="H164" s="150">
        <v>11.25</v>
      </c>
      <c r="I164" s="151"/>
      <c r="J164" s="152">
        <f>ROUND(I164*H164,2)</f>
        <v>0</v>
      </c>
      <c r="K164" s="148" t="s">
        <v>149</v>
      </c>
      <c r="L164" s="34"/>
      <c r="M164" s="153" t="s">
        <v>1</v>
      </c>
      <c r="N164" s="154" t="s">
        <v>41</v>
      </c>
      <c r="O164" s="59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150</v>
      </c>
      <c r="AT164" s="157" t="s">
        <v>145</v>
      </c>
      <c r="AU164" s="157" t="s">
        <v>86</v>
      </c>
      <c r="AY164" s="18" t="s">
        <v>143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8" t="s">
        <v>84</v>
      </c>
      <c r="BK164" s="158">
        <f>ROUND(I164*H164,2)</f>
        <v>0</v>
      </c>
      <c r="BL164" s="18" t="s">
        <v>150</v>
      </c>
      <c r="BM164" s="157" t="s">
        <v>231</v>
      </c>
    </row>
    <row r="165" spans="2:51" s="13" customFormat="1" ht="12">
      <c r="B165" s="159"/>
      <c r="D165" s="160" t="s">
        <v>155</v>
      </c>
      <c r="E165" s="161" t="s">
        <v>1</v>
      </c>
      <c r="F165" s="162" t="s">
        <v>232</v>
      </c>
      <c r="H165" s="163">
        <v>11.25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155</v>
      </c>
      <c r="AU165" s="161" t="s">
        <v>86</v>
      </c>
      <c r="AV165" s="13" t="s">
        <v>86</v>
      </c>
      <c r="AW165" s="13" t="s">
        <v>32</v>
      </c>
      <c r="AX165" s="13" t="s">
        <v>84</v>
      </c>
      <c r="AY165" s="161" t="s">
        <v>143</v>
      </c>
    </row>
    <row r="166" spans="1:65" s="2" customFormat="1" ht="24.2" customHeight="1">
      <c r="A166" s="33"/>
      <c r="B166" s="145"/>
      <c r="C166" s="146" t="s">
        <v>233</v>
      </c>
      <c r="D166" s="146" t="s">
        <v>145</v>
      </c>
      <c r="E166" s="147" t="s">
        <v>234</v>
      </c>
      <c r="F166" s="148" t="s">
        <v>235</v>
      </c>
      <c r="G166" s="149" t="s">
        <v>195</v>
      </c>
      <c r="H166" s="150">
        <v>11.25</v>
      </c>
      <c r="I166" s="151"/>
      <c r="J166" s="152">
        <f>ROUND(I166*H166,2)</f>
        <v>0</v>
      </c>
      <c r="K166" s="148" t="s">
        <v>149</v>
      </c>
      <c r="L166" s="34"/>
      <c r="M166" s="153" t="s">
        <v>1</v>
      </c>
      <c r="N166" s="154" t="s">
        <v>41</v>
      </c>
      <c r="O166" s="5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150</v>
      </c>
      <c r="AT166" s="157" t="s">
        <v>145</v>
      </c>
      <c r="AU166" s="157" t="s">
        <v>86</v>
      </c>
      <c r="AY166" s="18" t="s">
        <v>143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8" t="s">
        <v>84</v>
      </c>
      <c r="BK166" s="158">
        <f>ROUND(I166*H166,2)</f>
        <v>0</v>
      </c>
      <c r="BL166" s="18" t="s">
        <v>150</v>
      </c>
      <c r="BM166" s="157" t="s">
        <v>236</v>
      </c>
    </row>
    <row r="167" spans="2:51" s="13" customFormat="1" ht="12">
      <c r="B167" s="159"/>
      <c r="D167" s="160" t="s">
        <v>155</v>
      </c>
      <c r="E167" s="161" t="s">
        <v>1</v>
      </c>
      <c r="F167" s="162" t="s">
        <v>237</v>
      </c>
      <c r="H167" s="163">
        <v>11.25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155</v>
      </c>
      <c r="AU167" s="161" t="s">
        <v>86</v>
      </c>
      <c r="AV167" s="13" t="s">
        <v>86</v>
      </c>
      <c r="AW167" s="13" t="s">
        <v>32</v>
      </c>
      <c r="AX167" s="13" t="s">
        <v>84</v>
      </c>
      <c r="AY167" s="161" t="s">
        <v>143</v>
      </c>
    </row>
    <row r="168" spans="1:65" s="2" customFormat="1" ht="16.5" customHeight="1">
      <c r="A168" s="33"/>
      <c r="B168" s="145"/>
      <c r="C168" s="146" t="s">
        <v>238</v>
      </c>
      <c r="D168" s="146" t="s">
        <v>145</v>
      </c>
      <c r="E168" s="147" t="s">
        <v>239</v>
      </c>
      <c r="F168" s="148" t="s">
        <v>240</v>
      </c>
      <c r="G168" s="149" t="s">
        <v>195</v>
      </c>
      <c r="H168" s="150">
        <v>86.065</v>
      </c>
      <c r="I168" s="151"/>
      <c r="J168" s="152">
        <f>ROUND(I168*H168,2)</f>
        <v>0</v>
      </c>
      <c r="K168" s="148" t="s">
        <v>149</v>
      </c>
      <c r="L168" s="34"/>
      <c r="M168" s="153" t="s">
        <v>1</v>
      </c>
      <c r="N168" s="154" t="s">
        <v>41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150</v>
      </c>
      <c r="AT168" s="157" t="s">
        <v>145</v>
      </c>
      <c r="AU168" s="157" t="s">
        <v>86</v>
      </c>
      <c r="AY168" s="18" t="s">
        <v>143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8" t="s">
        <v>84</v>
      </c>
      <c r="BK168" s="158">
        <f>ROUND(I168*H168,2)</f>
        <v>0</v>
      </c>
      <c r="BL168" s="18" t="s">
        <v>150</v>
      </c>
      <c r="BM168" s="157" t="s">
        <v>241</v>
      </c>
    </row>
    <row r="169" spans="2:51" s="13" customFormat="1" ht="12">
      <c r="B169" s="159"/>
      <c r="D169" s="160" t="s">
        <v>155</v>
      </c>
      <c r="E169" s="161" t="s">
        <v>1</v>
      </c>
      <c r="F169" s="162" t="s">
        <v>102</v>
      </c>
      <c r="H169" s="163">
        <v>86.065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155</v>
      </c>
      <c r="AU169" s="161" t="s">
        <v>86</v>
      </c>
      <c r="AV169" s="13" t="s">
        <v>86</v>
      </c>
      <c r="AW169" s="13" t="s">
        <v>32</v>
      </c>
      <c r="AX169" s="13" t="s">
        <v>84</v>
      </c>
      <c r="AY169" s="161" t="s">
        <v>143</v>
      </c>
    </row>
    <row r="170" spans="1:65" s="2" customFormat="1" ht="33" customHeight="1">
      <c r="A170" s="33"/>
      <c r="B170" s="145"/>
      <c r="C170" s="146" t="s">
        <v>242</v>
      </c>
      <c r="D170" s="146" t="s">
        <v>145</v>
      </c>
      <c r="E170" s="147" t="s">
        <v>243</v>
      </c>
      <c r="F170" s="148" t="s">
        <v>244</v>
      </c>
      <c r="G170" s="149" t="s">
        <v>245</v>
      </c>
      <c r="H170" s="150">
        <v>143.729</v>
      </c>
      <c r="I170" s="151"/>
      <c r="J170" s="152">
        <f>ROUND(I170*H170,2)</f>
        <v>0</v>
      </c>
      <c r="K170" s="148" t="s">
        <v>149</v>
      </c>
      <c r="L170" s="34"/>
      <c r="M170" s="153" t="s">
        <v>1</v>
      </c>
      <c r="N170" s="154" t="s">
        <v>41</v>
      </c>
      <c r="O170" s="59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7" t="s">
        <v>150</v>
      </c>
      <c r="AT170" s="157" t="s">
        <v>145</v>
      </c>
      <c r="AU170" s="157" t="s">
        <v>86</v>
      </c>
      <c r="AY170" s="18" t="s">
        <v>143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8" t="s">
        <v>84</v>
      </c>
      <c r="BK170" s="158">
        <f>ROUND(I170*H170,2)</f>
        <v>0</v>
      </c>
      <c r="BL170" s="18" t="s">
        <v>150</v>
      </c>
      <c r="BM170" s="157" t="s">
        <v>246</v>
      </c>
    </row>
    <row r="171" spans="2:51" s="13" customFormat="1" ht="12">
      <c r="B171" s="159"/>
      <c r="D171" s="160" t="s">
        <v>155</v>
      </c>
      <c r="E171" s="161" t="s">
        <v>1</v>
      </c>
      <c r="F171" s="162" t="s">
        <v>247</v>
      </c>
      <c r="H171" s="163">
        <v>143.729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155</v>
      </c>
      <c r="AU171" s="161" t="s">
        <v>86</v>
      </c>
      <c r="AV171" s="13" t="s">
        <v>86</v>
      </c>
      <c r="AW171" s="13" t="s">
        <v>32</v>
      </c>
      <c r="AX171" s="13" t="s">
        <v>84</v>
      </c>
      <c r="AY171" s="161" t="s">
        <v>143</v>
      </c>
    </row>
    <row r="172" spans="1:65" s="2" customFormat="1" ht="16.5" customHeight="1">
      <c r="A172" s="33"/>
      <c r="B172" s="145"/>
      <c r="C172" s="146" t="s">
        <v>7</v>
      </c>
      <c r="D172" s="146" t="s">
        <v>145</v>
      </c>
      <c r="E172" s="147" t="s">
        <v>248</v>
      </c>
      <c r="F172" s="148" t="s">
        <v>249</v>
      </c>
      <c r="G172" s="149" t="s">
        <v>195</v>
      </c>
      <c r="H172" s="150">
        <v>11.25</v>
      </c>
      <c r="I172" s="151"/>
      <c r="J172" s="152">
        <f>ROUND(I172*H172,2)</f>
        <v>0</v>
      </c>
      <c r="K172" s="148" t="s">
        <v>1</v>
      </c>
      <c r="L172" s="34"/>
      <c r="M172" s="153" t="s">
        <v>1</v>
      </c>
      <c r="N172" s="154" t="s">
        <v>41</v>
      </c>
      <c r="O172" s="59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150</v>
      </c>
      <c r="AT172" s="157" t="s">
        <v>145</v>
      </c>
      <c r="AU172" s="157" t="s">
        <v>86</v>
      </c>
      <c r="AY172" s="18" t="s">
        <v>143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8" t="s">
        <v>84</v>
      </c>
      <c r="BK172" s="158">
        <f>ROUND(I172*H172,2)</f>
        <v>0</v>
      </c>
      <c r="BL172" s="18" t="s">
        <v>150</v>
      </c>
      <c r="BM172" s="157" t="s">
        <v>250</v>
      </c>
    </row>
    <row r="173" spans="2:51" s="13" customFormat="1" ht="12">
      <c r="B173" s="159"/>
      <c r="D173" s="160" t="s">
        <v>155</v>
      </c>
      <c r="E173" s="161" t="s">
        <v>1</v>
      </c>
      <c r="F173" s="162" t="s">
        <v>237</v>
      </c>
      <c r="H173" s="163">
        <v>11.25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155</v>
      </c>
      <c r="AU173" s="161" t="s">
        <v>86</v>
      </c>
      <c r="AV173" s="13" t="s">
        <v>86</v>
      </c>
      <c r="AW173" s="13" t="s">
        <v>32</v>
      </c>
      <c r="AX173" s="13" t="s">
        <v>84</v>
      </c>
      <c r="AY173" s="161" t="s">
        <v>143</v>
      </c>
    </row>
    <row r="174" spans="1:65" s="2" customFormat="1" ht="24.2" customHeight="1">
      <c r="A174" s="33"/>
      <c r="B174" s="145"/>
      <c r="C174" s="146" t="s">
        <v>251</v>
      </c>
      <c r="D174" s="146" t="s">
        <v>145</v>
      </c>
      <c r="E174" s="147" t="s">
        <v>252</v>
      </c>
      <c r="F174" s="148" t="s">
        <v>253</v>
      </c>
      <c r="G174" s="149" t="s">
        <v>148</v>
      </c>
      <c r="H174" s="150">
        <v>75</v>
      </c>
      <c r="I174" s="151"/>
      <c r="J174" s="152">
        <f>ROUND(I174*H174,2)</f>
        <v>0</v>
      </c>
      <c r="K174" s="148" t="s">
        <v>149</v>
      </c>
      <c r="L174" s="34"/>
      <c r="M174" s="153" t="s">
        <v>1</v>
      </c>
      <c r="N174" s="154" t="s">
        <v>41</v>
      </c>
      <c r="O174" s="59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150</v>
      </c>
      <c r="AT174" s="157" t="s">
        <v>145</v>
      </c>
      <c r="AU174" s="157" t="s">
        <v>86</v>
      </c>
      <c r="AY174" s="18" t="s">
        <v>143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8" t="s">
        <v>84</v>
      </c>
      <c r="BK174" s="158">
        <f>ROUND(I174*H174,2)</f>
        <v>0</v>
      </c>
      <c r="BL174" s="18" t="s">
        <v>150</v>
      </c>
      <c r="BM174" s="157" t="s">
        <v>254</v>
      </c>
    </row>
    <row r="175" spans="2:51" s="13" customFormat="1" ht="12">
      <c r="B175" s="159"/>
      <c r="D175" s="160" t="s">
        <v>155</v>
      </c>
      <c r="E175" s="161" t="s">
        <v>100</v>
      </c>
      <c r="F175" s="162" t="s">
        <v>255</v>
      </c>
      <c r="H175" s="163">
        <v>75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155</v>
      </c>
      <c r="AU175" s="161" t="s">
        <v>86</v>
      </c>
      <c r="AV175" s="13" t="s">
        <v>86</v>
      </c>
      <c r="AW175" s="13" t="s">
        <v>32</v>
      </c>
      <c r="AX175" s="13" t="s">
        <v>84</v>
      </c>
      <c r="AY175" s="161" t="s">
        <v>143</v>
      </c>
    </row>
    <row r="176" spans="1:65" s="2" customFormat="1" ht="24.2" customHeight="1">
      <c r="A176" s="33"/>
      <c r="B176" s="145"/>
      <c r="C176" s="146" t="s">
        <v>256</v>
      </c>
      <c r="D176" s="146" t="s">
        <v>145</v>
      </c>
      <c r="E176" s="147" t="s">
        <v>257</v>
      </c>
      <c r="F176" s="148" t="s">
        <v>258</v>
      </c>
      <c r="G176" s="149" t="s">
        <v>148</v>
      </c>
      <c r="H176" s="150">
        <v>190</v>
      </c>
      <c r="I176" s="151"/>
      <c r="J176" s="152">
        <f>ROUND(I176*H176,2)</f>
        <v>0</v>
      </c>
      <c r="K176" s="148" t="s">
        <v>149</v>
      </c>
      <c r="L176" s="34"/>
      <c r="M176" s="153" t="s">
        <v>1</v>
      </c>
      <c r="N176" s="154" t="s">
        <v>41</v>
      </c>
      <c r="O176" s="59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150</v>
      </c>
      <c r="AT176" s="157" t="s">
        <v>145</v>
      </c>
      <c r="AU176" s="157" t="s">
        <v>86</v>
      </c>
      <c r="AY176" s="18" t="s">
        <v>143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8" t="s">
        <v>84</v>
      </c>
      <c r="BK176" s="158">
        <f>ROUND(I176*H176,2)</f>
        <v>0</v>
      </c>
      <c r="BL176" s="18" t="s">
        <v>150</v>
      </c>
      <c r="BM176" s="157" t="s">
        <v>259</v>
      </c>
    </row>
    <row r="177" spans="1:65" s="2" customFormat="1" ht="21.75" customHeight="1">
      <c r="A177" s="33"/>
      <c r="B177" s="145"/>
      <c r="C177" s="146" t="s">
        <v>260</v>
      </c>
      <c r="D177" s="146" t="s">
        <v>145</v>
      </c>
      <c r="E177" s="147" t="s">
        <v>261</v>
      </c>
      <c r="F177" s="148" t="s">
        <v>262</v>
      </c>
      <c r="G177" s="149" t="s">
        <v>148</v>
      </c>
      <c r="H177" s="150">
        <v>75</v>
      </c>
      <c r="I177" s="151"/>
      <c r="J177" s="152">
        <f>ROUND(I177*H177,2)</f>
        <v>0</v>
      </c>
      <c r="K177" s="148" t="s">
        <v>149</v>
      </c>
      <c r="L177" s="34"/>
      <c r="M177" s="153" t="s">
        <v>1</v>
      </c>
      <c r="N177" s="154" t="s">
        <v>41</v>
      </c>
      <c r="O177" s="59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150</v>
      </c>
      <c r="AT177" s="157" t="s">
        <v>145</v>
      </c>
      <c r="AU177" s="157" t="s">
        <v>86</v>
      </c>
      <c r="AY177" s="18" t="s">
        <v>143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8" t="s">
        <v>84</v>
      </c>
      <c r="BK177" s="158">
        <f>ROUND(I177*H177,2)</f>
        <v>0</v>
      </c>
      <c r="BL177" s="18" t="s">
        <v>150</v>
      </c>
      <c r="BM177" s="157" t="s">
        <v>263</v>
      </c>
    </row>
    <row r="178" spans="2:51" s="13" customFormat="1" ht="12">
      <c r="B178" s="159"/>
      <c r="D178" s="160" t="s">
        <v>155</v>
      </c>
      <c r="E178" s="161" t="s">
        <v>1</v>
      </c>
      <c r="F178" s="162" t="s">
        <v>100</v>
      </c>
      <c r="H178" s="163">
        <v>75</v>
      </c>
      <c r="I178" s="164"/>
      <c r="L178" s="159"/>
      <c r="M178" s="165"/>
      <c r="N178" s="166"/>
      <c r="O178" s="166"/>
      <c r="P178" s="166"/>
      <c r="Q178" s="166"/>
      <c r="R178" s="166"/>
      <c r="S178" s="166"/>
      <c r="T178" s="167"/>
      <c r="AT178" s="161" t="s">
        <v>155</v>
      </c>
      <c r="AU178" s="161" t="s">
        <v>86</v>
      </c>
      <c r="AV178" s="13" t="s">
        <v>86</v>
      </c>
      <c r="AW178" s="13" t="s">
        <v>32</v>
      </c>
      <c r="AX178" s="13" t="s">
        <v>84</v>
      </c>
      <c r="AY178" s="161" t="s">
        <v>143</v>
      </c>
    </row>
    <row r="179" spans="1:65" s="2" customFormat="1" ht="16.5" customHeight="1">
      <c r="A179" s="33"/>
      <c r="B179" s="145"/>
      <c r="C179" s="146" t="s">
        <v>264</v>
      </c>
      <c r="D179" s="146" t="s">
        <v>145</v>
      </c>
      <c r="E179" s="147" t="s">
        <v>265</v>
      </c>
      <c r="F179" s="148" t="s">
        <v>266</v>
      </c>
      <c r="G179" s="149" t="s">
        <v>148</v>
      </c>
      <c r="H179" s="150">
        <v>75</v>
      </c>
      <c r="I179" s="151"/>
      <c r="J179" s="152">
        <f>ROUND(I179*H179,2)</f>
        <v>0</v>
      </c>
      <c r="K179" s="148" t="s">
        <v>1</v>
      </c>
      <c r="L179" s="34"/>
      <c r="M179" s="153" t="s">
        <v>1</v>
      </c>
      <c r="N179" s="154" t="s">
        <v>41</v>
      </c>
      <c r="O179" s="59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150</v>
      </c>
      <c r="AT179" s="157" t="s">
        <v>145</v>
      </c>
      <c r="AU179" s="157" t="s">
        <v>86</v>
      </c>
      <c r="AY179" s="18" t="s">
        <v>143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8" t="s">
        <v>84</v>
      </c>
      <c r="BK179" s="158">
        <f>ROUND(I179*H179,2)</f>
        <v>0</v>
      </c>
      <c r="BL179" s="18" t="s">
        <v>150</v>
      </c>
      <c r="BM179" s="157" t="s">
        <v>267</v>
      </c>
    </row>
    <row r="180" spans="2:51" s="13" customFormat="1" ht="12">
      <c r="B180" s="159"/>
      <c r="D180" s="160" t="s">
        <v>155</v>
      </c>
      <c r="E180" s="161" t="s">
        <v>1</v>
      </c>
      <c r="F180" s="162" t="s">
        <v>100</v>
      </c>
      <c r="H180" s="163">
        <v>75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155</v>
      </c>
      <c r="AU180" s="161" t="s">
        <v>86</v>
      </c>
      <c r="AV180" s="13" t="s">
        <v>86</v>
      </c>
      <c r="AW180" s="13" t="s">
        <v>32</v>
      </c>
      <c r="AX180" s="13" t="s">
        <v>84</v>
      </c>
      <c r="AY180" s="161" t="s">
        <v>143</v>
      </c>
    </row>
    <row r="181" spans="2:63" s="12" customFormat="1" ht="22.9" customHeight="1">
      <c r="B181" s="132"/>
      <c r="D181" s="133" t="s">
        <v>75</v>
      </c>
      <c r="E181" s="143" t="s">
        <v>157</v>
      </c>
      <c r="F181" s="143" t="s">
        <v>268</v>
      </c>
      <c r="I181" s="135"/>
      <c r="J181" s="144">
        <f>BK181</f>
        <v>0</v>
      </c>
      <c r="L181" s="132"/>
      <c r="M181" s="137"/>
      <c r="N181" s="138"/>
      <c r="O181" s="138"/>
      <c r="P181" s="139">
        <f>SUM(P182:P184)</f>
        <v>0</v>
      </c>
      <c r="Q181" s="138"/>
      <c r="R181" s="139">
        <f>SUM(R182:R184)</f>
        <v>17.56064</v>
      </c>
      <c r="S181" s="138"/>
      <c r="T181" s="140">
        <f>SUM(T182:T184)</f>
        <v>0</v>
      </c>
      <c r="AR181" s="133" t="s">
        <v>84</v>
      </c>
      <c r="AT181" s="141" t="s">
        <v>75</v>
      </c>
      <c r="AU181" s="141" t="s">
        <v>84</v>
      </c>
      <c r="AY181" s="133" t="s">
        <v>143</v>
      </c>
      <c r="BK181" s="142">
        <f>SUM(BK182:BK184)</f>
        <v>0</v>
      </c>
    </row>
    <row r="182" spans="1:65" s="2" customFormat="1" ht="24.2" customHeight="1">
      <c r="A182" s="33"/>
      <c r="B182" s="145"/>
      <c r="C182" s="146" t="s">
        <v>269</v>
      </c>
      <c r="D182" s="146" t="s">
        <v>145</v>
      </c>
      <c r="E182" s="147" t="s">
        <v>270</v>
      </c>
      <c r="F182" s="148" t="s">
        <v>271</v>
      </c>
      <c r="G182" s="149" t="s">
        <v>177</v>
      </c>
      <c r="H182" s="150">
        <v>32</v>
      </c>
      <c r="I182" s="151"/>
      <c r="J182" s="152">
        <f>ROUND(I182*H182,2)</f>
        <v>0</v>
      </c>
      <c r="K182" s="148" t="s">
        <v>149</v>
      </c>
      <c r="L182" s="34"/>
      <c r="M182" s="153" t="s">
        <v>1</v>
      </c>
      <c r="N182" s="154" t="s">
        <v>41</v>
      </c>
      <c r="O182" s="59"/>
      <c r="P182" s="155">
        <f>O182*H182</f>
        <v>0</v>
      </c>
      <c r="Q182" s="155">
        <v>0.24127</v>
      </c>
      <c r="R182" s="155">
        <f>Q182*H182</f>
        <v>7.72064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150</v>
      </c>
      <c r="AT182" s="157" t="s">
        <v>145</v>
      </c>
      <c r="AU182" s="157" t="s">
        <v>86</v>
      </c>
      <c r="AY182" s="18" t="s">
        <v>143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8" t="s">
        <v>84</v>
      </c>
      <c r="BK182" s="158">
        <f>ROUND(I182*H182,2)</f>
        <v>0</v>
      </c>
      <c r="BL182" s="18" t="s">
        <v>150</v>
      </c>
      <c r="BM182" s="157" t="s">
        <v>272</v>
      </c>
    </row>
    <row r="183" spans="1:65" s="2" customFormat="1" ht="24.2" customHeight="1">
      <c r="A183" s="33"/>
      <c r="B183" s="145"/>
      <c r="C183" s="183" t="s">
        <v>273</v>
      </c>
      <c r="D183" s="183" t="s">
        <v>274</v>
      </c>
      <c r="E183" s="184" t="s">
        <v>275</v>
      </c>
      <c r="F183" s="185" t="s">
        <v>276</v>
      </c>
      <c r="G183" s="186" t="s">
        <v>277</v>
      </c>
      <c r="H183" s="187">
        <v>160</v>
      </c>
      <c r="I183" s="188"/>
      <c r="J183" s="189">
        <f>ROUND(I183*H183,2)</f>
        <v>0</v>
      </c>
      <c r="K183" s="185" t="s">
        <v>149</v>
      </c>
      <c r="L183" s="190"/>
      <c r="M183" s="191" t="s">
        <v>1</v>
      </c>
      <c r="N183" s="192" t="s">
        <v>41</v>
      </c>
      <c r="O183" s="59"/>
      <c r="P183" s="155">
        <f>O183*H183</f>
        <v>0</v>
      </c>
      <c r="Q183" s="155">
        <v>0.0615</v>
      </c>
      <c r="R183" s="155">
        <f>Q183*H183</f>
        <v>9.84</v>
      </c>
      <c r="S183" s="155">
        <v>0</v>
      </c>
      <c r="T183" s="15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179</v>
      </c>
      <c r="AT183" s="157" t="s">
        <v>274</v>
      </c>
      <c r="AU183" s="157" t="s">
        <v>86</v>
      </c>
      <c r="AY183" s="18" t="s">
        <v>143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8" t="s">
        <v>84</v>
      </c>
      <c r="BK183" s="158">
        <f>ROUND(I183*H183,2)</f>
        <v>0</v>
      </c>
      <c r="BL183" s="18" t="s">
        <v>150</v>
      </c>
      <c r="BM183" s="157" t="s">
        <v>278</v>
      </c>
    </row>
    <row r="184" spans="2:51" s="13" customFormat="1" ht="12">
      <c r="B184" s="159"/>
      <c r="D184" s="160" t="s">
        <v>155</v>
      </c>
      <c r="F184" s="162" t="s">
        <v>279</v>
      </c>
      <c r="H184" s="163">
        <v>160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155</v>
      </c>
      <c r="AU184" s="161" t="s">
        <v>86</v>
      </c>
      <c r="AV184" s="13" t="s">
        <v>86</v>
      </c>
      <c r="AW184" s="13" t="s">
        <v>3</v>
      </c>
      <c r="AX184" s="13" t="s">
        <v>84</v>
      </c>
      <c r="AY184" s="161" t="s">
        <v>143</v>
      </c>
    </row>
    <row r="185" spans="2:63" s="12" customFormat="1" ht="22.9" customHeight="1">
      <c r="B185" s="132"/>
      <c r="D185" s="133" t="s">
        <v>75</v>
      </c>
      <c r="E185" s="143" t="s">
        <v>164</v>
      </c>
      <c r="F185" s="143" t="s">
        <v>280</v>
      </c>
      <c r="I185" s="135"/>
      <c r="J185" s="144">
        <f>BK185</f>
        <v>0</v>
      </c>
      <c r="L185" s="132"/>
      <c r="M185" s="137"/>
      <c r="N185" s="138"/>
      <c r="O185" s="138"/>
      <c r="P185" s="139">
        <f>SUM(P186:P218)</f>
        <v>0</v>
      </c>
      <c r="Q185" s="138"/>
      <c r="R185" s="139">
        <f>SUM(R186:R218)</f>
        <v>163.94656</v>
      </c>
      <c r="S185" s="138"/>
      <c r="T185" s="140">
        <f>SUM(T186:T218)</f>
        <v>0</v>
      </c>
      <c r="AR185" s="133" t="s">
        <v>84</v>
      </c>
      <c r="AT185" s="141" t="s">
        <v>75</v>
      </c>
      <c r="AU185" s="141" t="s">
        <v>84</v>
      </c>
      <c r="AY185" s="133" t="s">
        <v>143</v>
      </c>
      <c r="BK185" s="142">
        <f>SUM(BK186:BK218)</f>
        <v>0</v>
      </c>
    </row>
    <row r="186" spans="1:65" s="2" customFormat="1" ht="16.5" customHeight="1">
      <c r="A186" s="33"/>
      <c r="B186" s="145"/>
      <c r="C186" s="146" t="s">
        <v>281</v>
      </c>
      <c r="D186" s="146" t="s">
        <v>145</v>
      </c>
      <c r="E186" s="147" t="s">
        <v>282</v>
      </c>
      <c r="F186" s="148" t="s">
        <v>283</v>
      </c>
      <c r="G186" s="149" t="s">
        <v>148</v>
      </c>
      <c r="H186" s="150">
        <v>74.7</v>
      </c>
      <c r="I186" s="151"/>
      <c r="J186" s="152">
        <f>ROUND(I186*H186,2)</f>
        <v>0</v>
      </c>
      <c r="K186" s="148" t="s">
        <v>149</v>
      </c>
      <c r="L186" s="34"/>
      <c r="M186" s="153" t="s">
        <v>1</v>
      </c>
      <c r="N186" s="154" t="s">
        <v>41</v>
      </c>
      <c r="O186" s="59"/>
      <c r="P186" s="155">
        <f>O186*H186</f>
        <v>0</v>
      </c>
      <c r="Q186" s="155">
        <v>0.23</v>
      </c>
      <c r="R186" s="155">
        <f>Q186*H186</f>
        <v>17.181</v>
      </c>
      <c r="S186" s="155">
        <v>0</v>
      </c>
      <c r="T186" s="1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150</v>
      </c>
      <c r="AT186" s="157" t="s">
        <v>145</v>
      </c>
      <c r="AU186" s="157" t="s">
        <v>86</v>
      </c>
      <c r="AY186" s="18" t="s">
        <v>143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8" t="s">
        <v>84</v>
      </c>
      <c r="BK186" s="158">
        <f>ROUND(I186*H186,2)</f>
        <v>0</v>
      </c>
      <c r="BL186" s="18" t="s">
        <v>150</v>
      </c>
      <c r="BM186" s="157" t="s">
        <v>284</v>
      </c>
    </row>
    <row r="187" spans="2:51" s="14" customFormat="1" ht="12">
      <c r="B187" s="168"/>
      <c r="D187" s="160" t="s">
        <v>155</v>
      </c>
      <c r="E187" s="169" t="s">
        <v>1</v>
      </c>
      <c r="F187" s="170" t="s">
        <v>285</v>
      </c>
      <c r="H187" s="169" t="s">
        <v>1</v>
      </c>
      <c r="I187" s="171"/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155</v>
      </c>
      <c r="AU187" s="169" t="s">
        <v>86</v>
      </c>
      <c r="AV187" s="14" t="s">
        <v>84</v>
      </c>
      <c r="AW187" s="14" t="s">
        <v>32</v>
      </c>
      <c r="AX187" s="14" t="s">
        <v>76</v>
      </c>
      <c r="AY187" s="169" t="s">
        <v>143</v>
      </c>
    </row>
    <row r="188" spans="2:51" s="13" customFormat="1" ht="12">
      <c r="B188" s="159"/>
      <c r="D188" s="160" t="s">
        <v>155</v>
      </c>
      <c r="E188" s="161" t="s">
        <v>1</v>
      </c>
      <c r="F188" s="162" t="s">
        <v>286</v>
      </c>
      <c r="H188" s="163">
        <v>49.5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155</v>
      </c>
      <c r="AU188" s="161" t="s">
        <v>86</v>
      </c>
      <c r="AV188" s="13" t="s">
        <v>86</v>
      </c>
      <c r="AW188" s="13" t="s">
        <v>32</v>
      </c>
      <c r="AX188" s="13" t="s">
        <v>76</v>
      </c>
      <c r="AY188" s="161" t="s">
        <v>143</v>
      </c>
    </row>
    <row r="189" spans="2:51" s="13" customFormat="1" ht="12">
      <c r="B189" s="159"/>
      <c r="D189" s="160" t="s">
        <v>155</v>
      </c>
      <c r="E189" s="161" t="s">
        <v>1</v>
      </c>
      <c r="F189" s="162" t="s">
        <v>287</v>
      </c>
      <c r="H189" s="163">
        <v>6</v>
      </c>
      <c r="I189" s="164"/>
      <c r="L189" s="159"/>
      <c r="M189" s="165"/>
      <c r="N189" s="166"/>
      <c r="O189" s="166"/>
      <c r="P189" s="166"/>
      <c r="Q189" s="166"/>
      <c r="R189" s="166"/>
      <c r="S189" s="166"/>
      <c r="T189" s="167"/>
      <c r="AT189" s="161" t="s">
        <v>155</v>
      </c>
      <c r="AU189" s="161" t="s">
        <v>86</v>
      </c>
      <c r="AV189" s="13" t="s">
        <v>86</v>
      </c>
      <c r="AW189" s="13" t="s">
        <v>32</v>
      </c>
      <c r="AX189" s="13" t="s">
        <v>76</v>
      </c>
      <c r="AY189" s="161" t="s">
        <v>143</v>
      </c>
    </row>
    <row r="190" spans="2:51" s="13" customFormat="1" ht="12">
      <c r="B190" s="159"/>
      <c r="D190" s="160" t="s">
        <v>155</v>
      </c>
      <c r="E190" s="161" t="s">
        <v>1</v>
      </c>
      <c r="F190" s="162" t="s">
        <v>288</v>
      </c>
      <c r="H190" s="163">
        <v>19.2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155</v>
      </c>
      <c r="AU190" s="161" t="s">
        <v>86</v>
      </c>
      <c r="AV190" s="13" t="s">
        <v>86</v>
      </c>
      <c r="AW190" s="13" t="s">
        <v>32</v>
      </c>
      <c r="AX190" s="13" t="s">
        <v>76</v>
      </c>
      <c r="AY190" s="161" t="s">
        <v>143</v>
      </c>
    </row>
    <row r="191" spans="2:51" s="15" customFormat="1" ht="12">
      <c r="B191" s="175"/>
      <c r="D191" s="160" t="s">
        <v>155</v>
      </c>
      <c r="E191" s="176" t="s">
        <v>1</v>
      </c>
      <c r="F191" s="177" t="s">
        <v>207</v>
      </c>
      <c r="H191" s="178">
        <v>74.7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155</v>
      </c>
      <c r="AU191" s="176" t="s">
        <v>86</v>
      </c>
      <c r="AV191" s="15" t="s">
        <v>150</v>
      </c>
      <c r="AW191" s="15" t="s">
        <v>32</v>
      </c>
      <c r="AX191" s="15" t="s">
        <v>84</v>
      </c>
      <c r="AY191" s="176" t="s">
        <v>143</v>
      </c>
    </row>
    <row r="192" spans="1:65" s="2" customFormat="1" ht="24.2" customHeight="1">
      <c r="A192" s="33"/>
      <c r="B192" s="145"/>
      <c r="C192" s="146" t="s">
        <v>289</v>
      </c>
      <c r="D192" s="146" t="s">
        <v>145</v>
      </c>
      <c r="E192" s="147" t="s">
        <v>290</v>
      </c>
      <c r="F192" s="148" t="s">
        <v>291</v>
      </c>
      <c r="G192" s="149" t="s">
        <v>148</v>
      </c>
      <c r="H192" s="150">
        <v>140</v>
      </c>
      <c r="I192" s="151"/>
      <c r="J192" s="152">
        <f>ROUND(I192*H192,2)</f>
        <v>0</v>
      </c>
      <c r="K192" s="148" t="s">
        <v>149</v>
      </c>
      <c r="L192" s="34"/>
      <c r="M192" s="153" t="s">
        <v>1</v>
      </c>
      <c r="N192" s="154" t="s">
        <v>41</v>
      </c>
      <c r="O192" s="59"/>
      <c r="P192" s="155">
        <f>O192*H192</f>
        <v>0</v>
      </c>
      <c r="Q192" s="155">
        <v>0.49587</v>
      </c>
      <c r="R192" s="155">
        <f>Q192*H192</f>
        <v>69.42179999999999</v>
      </c>
      <c r="S192" s="155">
        <v>0</v>
      </c>
      <c r="T192" s="15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150</v>
      </c>
      <c r="AT192" s="157" t="s">
        <v>145</v>
      </c>
      <c r="AU192" s="157" t="s">
        <v>86</v>
      </c>
      <c r="AY192" s="18" t="s">
        <v>143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8" t="s">
        <v>84</v>
      </c>
      <c r="BK192" s="158">
        <f>ROUND(I192*H192,2)</f>
        <v>0</v>
      </c>
      <c r="BL192" s="18" t="s">
        <v>150</v>
      </c>
      <c r="BM192" s="157" t="s">
        <v>292</v>
      </c>
    </row>
    <row r="193" spans="1:65" s="2" customFormat="1" ht="24.2" customHeight="1">
      <c r="A193" s="33"/>
      <c r="B193" s="145"/>
      <c r="C193" s="146" t="s">
        <v>293</v>
      </c>
      <c r="D193" s="146" t="s">
        <v>145</v>
      </c>
      <c r="E193" s="147" t="s">
        <v>294</v>
      </c>
      <c r="F193" s="148" t="s">
        <v>295</v>
      </c>
      <c r="G193" s="149" t="s">
        <v>148</v>
      </c>
      <c r="H193" s="150">
        <v>27</v>
      </c>
      <c r="I193" s="151"/>
      <c r="J193" s="152">
        <f>ROUND(I193*H193,2)</f>
        <v>0</v>
      </c>
      <c r="K193" s="148" t="s">
        <v>149</v>
      </c>
      <c r="L193" s="34"/>
      <c r="M193" s="153" t="s">
        <v>1</v>
      </c>
      <c r="N193" s="154" t="s">
        <v>41</v>
      </c>
      <c r="O193" s="59"/>
      <c r="P193" s="155">
        <f>O193*H193</f>
        <v>0</v>
      </c>
      <c r="Q193" s="155">
        <v>0.86778</v>
      </c>
      <c r="R193" s="155">
        <f>Q193*H193</f>
        <v>23.43006</v>
      </c>
      <c r="S193" s="155">
        <v>0</v>
      </c>
      <c r="T193" s="15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150</v>
      </c>
      <c r="AT193" s="157" t="s">
        <v>145</v>
      </c>
      <c r="AU193" s="157" t="s">
        <v>86</v>
      </c>
      <c r="AY193" s="18" t="s">
        <v>143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8" t="s">
        <v>84</v>
      </c>
      <c r="BK193" s="158">
        <f>ROUND(I193*H193,2)</f>
        <v>0</v>
      </c>
      <c r="BL193" s="18" t="s">
        <v>150</v>
      </c>
      <c r="BM193" s="157" t="s">
        <v>296</v>
      </c>
    </row>
    <row r="194" spans="1:65" s="2" customFormat="1" ht="21.75" customHeight="1">
      <c r="A194" s="33"/>
      <c r="B194" s="145"/>
      <c r="C194" s="146" t="s">
        <v>297</v>
      </c>
      <c r="D194" s="146" t="s">
        <v>145</v>
      </c>
      <c r="E194" s="147" t="s">
        <v>298</v>
      </c>
      <c r="F194" s="148" t="s">
        <v>299</v>
      </c>
      <c r="G194" s="149" t="s">
        <v>148</v>
      </c>
      <c r="H194" s="150">
        <v>110</v>
      </c>
      <c r="I194" s="151"/>
      <c r="J194" s="152">
        <f>ROUND(I194*H194,2)</f>
        <v>0</v>
      </c>
      <c r="K194" s="148" t="s">
        <v>149</v>
      </c>
      <c r="L194" s="34"/>
      <c r="M194" s="153" t="s">
        <v>1</v>
      </c>
      <c r="N194" s="154" t="s">
        <v>41</v>
      </c>
      <c r="O194" s="59"/>
      <c r="P194" s="155">
        <f>O194*H194</f>
        <v>0</v>
      </c>
      <c r="Q194" s="155">
        <v>0.00071</v>
      </c>
      <c r="R194" s="155">
        <f>Q194*H194</f>
        <v>0.0781</v>
      </c>
      <c r="S194" s="155">
        <v>0</v>
      </c>
      <c r="T194" s="15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150</v>
      </c>
      <c r="AT194" s="157" t="s">
        <v>145</v>
      </c>
      <c r="AU194" s="157" t="s">
        <v>86</v>
      </c>
      <c r="AY194" s="18" t="s">
        <v>143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8" t="s">
        <v>84</v>
      </c>
      <c r="BK194" s="158">
        <f>ROUND(I194*H194,2)</f>
        <v>0</v>
      </c>
      <c r="BL194" s="18" t="s">
        <v>150</v>
      </c>
      <c r="BM194" s="157" t="s">
        <v>300</v>
      </c>
    </row>
    <row r="195" spans="2:51" s="13" customFormat="1" ht="12">
      <c r="B195" s="159"/>
      <c r="D195" s="160" t="s">
        <v>155</v>
      </c>
      <c r="E195" s="161" t="s">
        <v>1</v>
      </c>
      <c r="F195" s="162" t="s">
        <v>301</v>
      </c>
      <c r="H195" s="163">
        <v>110</v>
      </c>
      <c r="I195" s="164"/>
      <c r="L195" s="159"/>
      <c r="M195" s="165"/>
      <c r="N195" s="166"/>
      <c r="O195" s="166"/>
      <c r="P195" s="166"/>
      <c r="Q195" s="166"/>
      <c r="R195" s="166"/>
      <c r="S195" s="166"/>
      <c r="T195" s="167"/>
      <c r="AT195" s="161" t="s">
        <v>155</v>
      </c>
      <c r="AU195" s="161" t="s">
        <v>86</v>
      </c>
      <c r="AV195" s="13" t="s">
        <v>86</v>
      </c>
      <c r="AW195" s="13" t="s">
        <v>32</v>
      </c>
      <c r="AX195" s="13" t="s">
        <v>84</v>
      </c>
      <c r="AY195" s="161" t="s">
        <v>143</v>
      </c>
    </row>
    <row r="196" spans="1:65" s="2" customFormat="1" ht="33" customHeight="1">
      <c r="A196" s="33"/>
      <c r="B196" s="145"/>
      <c r="C196" s="146" t="s">
        <v>302</v>
      </c>
      <c r="D196" s="146" t="s">
        <v>145</v>
      </c>
      <c r="E196" s="147" t="s">
        <v>303</v>
      </c>
      <c r="F196" s="148" t="s">
        <v>304</v>
      </c>
      <c r="G196" s="149" t="s">
        <v>148</v>
      </c>
      <c r="H196" s="150">
        <v>55</v>
      </c>
      <c r="I196" s="151"/>
      <c r="J196" s="152">
        <f>ROUND(I196*H196,2)</f>
        <v>0</v>
      </c>
      <c r="K196" s="148" t="s">
        <v>149</v>
      </c>
      <c r="L196" s="34"/>
      <c r="M196" s="153" t="s">
        <v>1</v>
      </c>
      <c r="N196" s="154" t="s">
        <v>41</v>
      </c>
      <c r="O196" s="59"/>
      <c r="P196" s="155">
        <f>O196*H196</f>
        <v>0</v>
      </c>
      <c r="Q196" s="155">
        <v>0.10373</v>
      </c>
      <c r="R196" s="155">
        <f>Q196*H196</f>
        <v>5.70515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150</v>
      </c>
      <c r="AT196" s="157" t="s">
        <v>145</v>
      </c>
      <c r="AU196" s="157" t="s">
        <v>86</v>
      </c>
      <c r="AY196" s="18" t="s">
        <v>143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8" t="s">
        <v>84</v>
      </c>
      <c r="BK196" s="158">
        <f>ROUND(I196*H196,2)</f>
        <v>0</v>
      </c>
      <c r="BL196" s="18" t="s">
        <v>150</v>
      </c>
      <c r="BM196" s="157" t="s">
        <v>305</v>
      </c>
    </row>
    <row r="197" spans="1:65" s="2" customFormat="1" ht="24.2" customHeight="1">
      <c r="A197" s="33"/>
      <c r="B197" s="145"/>
      <c r="C197" s="146" t="s">
        <v>306</v>
      </c>
      <c r="D197" s="146" t="s">
        <v>145</v>
      </c>
      <c r="E197" s="147" t="s">
        <v>307</v>
      </c>
      <c r="F197" s="148" t="s">
        <v>308</v>
      </c>
      <c r="G197" s="149" t="s">
        <v>148</v>
      </c>
      <c r="H197" s="150">
        <v>55</v>
      </c>
      <c r="I197" s="151"/>
      <c r="J197" s="152">
        <f>ROUND(I197*H197,2)</f>
        <v>0</v>
      </c>
      <c r="K197" s="148" t="s">
        <v>149</v>
      </c>
      <c r="L197" s="34"/>
      <c r="M197" s="153" t="s">
        <v>1</v>
      </c>
      <c r="N197" s="154" t="s">
        <v>41</v>
      </c>
      <c r="O197" s="59"/>
      <c r="P197" s="155">
        <f>O197*H197</f>
        <v>0</v>
      </c>
      <c r="Q197" s="155">
        <v>0.15559</v>
      </c>
      <c r="R197" s="155">
        <f>Q197*H197</f>
        <v>8.557450000000001</v>
      </c>
      <c r="S197" s="155">
        <v>0</v>
      </c>
      <c r="T197" s="15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7" t="s">
        <v>150</v>
      </c>
      <c r="AT197" s="157" t="s">
        <v>145</v>
      </c>
      <c r="AU197" s="157" t="s">
        <v>86</v>
      </c>
      <c r="AY197" s="18" t="s">
        <v>143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8" t="s">
        <v>84</v>
      </c>
      <c r="BK197" s="158">
        <f>ROUND(I197*H197,2)</f>
        <v>0</v>
      </c>
      <c r="BL197" s="18" t="s">
        <v>150</v>
      </c>
      <c r="BM197" s="157" t="s">
        <v>309</v>
      </c>
    </row>
    <row r="198" spans="1:65" s="2" customFormat="1" ht="24.2" customHeight="1">
      <c r="A198" s="33"/>
      <c r="B198" s="145"/>
      <c r="C198" s="146" t="s">
        <v>310</v>
      </c>
      <c r="D198" s="146" t="s">
        <v>145</v>
      </c>
      <c r="E198" s="147" t="s">
        <v>311</v>
      </c>
      <c r="F198" s="148" t="s">
        <v>312</v>
      </c>
      <c r="G198" s="149" t="s">
        <v>148</v>
      </c>
      <c r="H198" s="150">
        <v>140</v>
      </c>
      <c r="I198" s="151"/>
      <c r="J198" s="152">
        <f>ROUND(I198*H198,2)</f>
        <v>0</v>
      </c>
      <c r="K198" s="148" t="s">
        <v>149</v>
      </c>
      <c r="L198" s="34"/>
      <c r="M198" s="153" t="s">
        <v>1</v>
      </c>
      <c r="N198" s="154" t="s">
        <v>41</v>
      </c>
      <c r="O198" s="59"/>
      <c r="P198" s="155">
        <f>O198*H198</f>
        <v>0</v>
      </c>
      <c r="Q198" s="155">
        <v>0.08922</v>
      </c>
      <c r="R198" s="155">
        <f>Q198*H198</f>
        <v>12.490799999999998</v>
      </c>
      <c r="S198" s="155">
        <v>0</v>
      </c>
      <c r="T198" s="15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7" t="s">
        <v>150</v>
      </c>
      <c r="AT198" s="157" t="s">
        <v>145</v>
      </c>
      <c r="AU198" s="157" t="s">
        <v>86</v>
      </c>
      <c r="AY198" s="18" t="s">
        <v>143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8" t="s">
        <v>84</v>
      </c>
      <c r="BK198" s="158">
        <f>ROUND(I198*H198,2)</f>
        <v>0</v>
      </c>
      <c r="BL198" s="18" t="s">
        <v>150</v>
      </c>
      <c r="BM198" s="157" t="s">
        <v>313</v>
      </c>
    </row>
    <row r="199" spans="2:51" s="13" customFormat="1" ht="12">
      <c r="B199" s="159"/>
      <c r="D199" s="160" t="s">
        <v>155</v>
      </c>
      <c r="E199" s="161" t="s">
        <v>1</v>
      </c>
      <c r="F199" s="162" t="s">
        <v>314</v>
      </c>
      <c r="H199" s="163">
        <v>139.65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155</v>
      </c>
      <c r="AU199" s="161" t="s">
        <v>86</v>
      </c>
      <c r="AV199" s="13" t="s">
        <v>86</v>
      </c>
      <c r="AW199" s="13" t="s">
        <v>32</v>
      </c>
      <c r="AX199" s="13" t="s">
        <v>76</v>
      </c>
      <c r="AY199" s="161" t="s">
        <v>143</v>
      </c>
    </row>
    <row r="200" spans="2:51" s="13" customFormat="1" ht="12">
      <c r="B200" s="159"/>
      <c r="D200" s="160" t="s">
        <v>155</v>
      </c>
      <c r="E200" s="161" t="s">
        <v>315</v>
      </c>
      <c r="F200" s="162" t="s">
        <v>316</v>
      </c>
      <c r="H200" s="163">
        <v>140</v>
      </c>
      <c r="I200" s="164"/>
      <c r="L200" s="159"/>
      <c r="M200" s="165"/>
      <c r="N200" s="166"/>
      <c r="O200" s="166"/>
      <c r="P200" s="166"/>
      <c r="Q200" s="166"/>
      <c r="R200" s="166"/>
      <c r="S200" s="166"/>
      <c r="T200" s="167"/>
      <c r="AT200" s="161" t="s">
        <v>155</v>
      </c>
      <c r="AU200" s="161" t="s">
        <v>86</v>
      </c>
      <c r="AV200" s="13" t="s">
        <v>86</v>
      </c>
      <c r="AW200" s="13" t="s">
        <v>32</v>
      </c>
      <c r="AX200" s="13" t="s">
        <v>84</v>
      </c>
      <c r="AY200" s="161" t="s">
        <v>143</v>
      </c>
    </row>
    <row r="201" spans="1:65" s="2" customFormat="1" ht="21.75" customHeight="1">
      <c r="A201" s="33"/>
      <c r="B201" s="145"/>
      <c r="C201" s="183" t="s">
        <v>317</v>
      </c>
      <c r="D201" s="183" t="s">
        <v>274</v>
      </c>
      <c r="E201" s="184" t="s">
        <v>318</v>
      </c>
      <c r="F201" s="185" t="s">
        <v>319</v>
      </c>
      <c r="G201" s="186" t="s">
        <v>148</v>
      </c>
      <c r="H201" s="187">
        <v>142.8</v>
      </c>
      <c r="I201" s="188"/>
      <c r="J201" s="189">
        <f>ROUND(I201*H201,2)</f>
        <v>0</v>
      </c>
      <c r="K201" s="185" t="s">
        <v>149</v>
      </c>
      <c r="L201" s="190"/>
      <c r="M201" s="191" t="s">
        <v>1</v>
      </c>
      <c r="N201" s="192" t="s">
        <v>41</v>
      </c>
      <c r="O201" s="59"/>
      <c r="P201" s="155">
        <f>O201*H201</f>
        <v>0</v>
      </c>
      <c r="Q201" s="155">
        <v>0.131</v>
      </c>
      <c r="R201" s="155">
        <f>Q201*H201</f>
        <v>18.7068</v>
      </c>
      <c r="S201" s="155">
        <v>0</v>
      </c>
      <c r="T201" s="156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7" t="s">
        <v>179</v>
      </c>
      <c r="AT201" s="157" t="s">
        <v>274</v>
      </c>
      <c r="AU201" s="157" t="s">
        <v>86</v>
      </c>
      <c r="AY201" s="18" t="s">
        <v>143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8" t="s">
        <v>84</v>
      </c>
      <c r="BK201" s="158">
        <f>ROUND(I201*H201,2)</f>
        <v>0</v>
      </c>
      <c r="BL201" s="18" t="s">
        <v>150</v>
      </c>
      <c r="BM201" s="157" t="s">
        <v>320</v>
      </c>
    </row>
    <row r="202" spans="2:51" s="13" customFormat="1" ht="12">
      <c r="B202" s="159"/>
      <c r="D202" s="160" t="s">
        <v>155</v>
      </c>
      <c r="E202" s="161" t="s">
        <v>1</v>
      </c>
      <c r="F202" s="162" t="s">
        <v>321</v>
      </c>
      <c r="H202" s="163">
        <v>142.8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155</v>
      </c>
      <c r="AU202" s="161" t="s">
        <v>86</v>
      </c>
      <c r="AV202" s="13" t="s">
        <v>86</v>
      </c>
      <c r="AW202" s="13" t="s">
        <v>32</v>
      </c>
      <c r="AX202" s="13" t="s">
        <v>84</v>
      </c>
      <c r="AY202" s="161" t="s">
        <v>143</v>
      </c>
    </row>
    <row r="203" spans="1:65" s="2" customFormat="1" ht="24.2" customHeight="1">
      <c r="A203" s="33"/>
      <c r="B203" s="145"/>
      <c r="C203" s="183" t="s">
        <v>322</v>
      </c>
      <c r="D203" s="183" t="s">
        <v>274</v>
      </c>
      <c r="E203" s="184" t="s">
        <v>323</v>
      </c>
      <c r="F203" s="185" t="s">
        <v>324</v>
      </c>
      <c r="G203" s="186" t="s">
        <v>148</v>
      </c>
      <c r="H203" s="187">
        <v>4.2</v>
      </c>
      <c r="I203" s="188"/>
      <c r="J203" s="189">
        <f>ROUND(I203*H203,2)</f>
        <v>0</v>
      </c>
      <c r="K203" s="185" t="s">
        <v>149</v>
      </c>
      <c r="L203" s="190"/>
      <c r="M203" s="191" t="s">
        <v>1</v>
      </c>
      <c r="N203" s="192" t="s">
        <v>41</v>
      </c>
      <c r="O203" s="59"/>
      <c r="P203" s="155">
        <f>O203*H203</f>
        <v>0</v>
      </c>
      <c r="Q203" s="155">
        <v>0.131</v>
      </c>
      <c r="R203" s="155">
        <f>Q203*H203</f>
        <v>0.5502</v>
      </c>
      <c r="S203" s="155">
        <v>0</v>
      </c>
      <c r="T203" s="15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7" t="s">
        <v>179</v>
      </c>
      <c r="AT203" s="157" t="s">
        <v>274</v>
      </c>
      <c r="AU203" s="157" t="s">
        <v>86</v>
      </c>
      <c r="AY203" s="18" t="s">
        <v>143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8" t="s">
        <v>84</v>
      </c>
      <c r="BK203" s="158">
        <f>ROUND(I203*H203,2)</f>
        <v>0</v>
      </c>
      <c r="BL203" s="18" t="s">
        <v>150</v>
      </c>
      <c r="BM203" s="157" t="s">
        <v>325</v>
      </c>
    </row>
    <row r="204" spans="2:51" s="13" customFormat="1" ht="12">
      <c r="B204" s="159"/>
      <c r="D204" s="160" t="s">
        <v>155</v>
      </c>
      <c r="E204" s="161" t="s">
        <v>1</v>
      </c>
      <c r="F204" s="162" t="s">
        <v>326</v>
      </c>
      <c r="H204" s="163">
        <v>4.2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155</v>
      </c>
      <c r="AU204" s="161" t="s">
        <v>86</v>
      </c>
      <c r="AV204" s="13" t="s">
        <v>86</v>
      </c>
      <c r="AW204" s="13" t="s">
        <v>32</v>
      </c>
      <c r="AX204" s="13" t="s">
        <v>84</v>
      </c>
      <c r="AY204" s="161" t="s">
        <v>143</v>
      </c>
    </row>
    <row r="205" spans="1:65" s="2" customFormat="1" ht="37.9" customHeight="1">
      <c r="A205" s="33"/>
      <c r="B205" s="145"/>
      <c r="C205" s="146" t="s">
        <v>327</v>
      </c>
      <c r="D205" s="146" t="s">
        <v>145</v>
      </c>
      <c r="E205" s="147" t="s">
        <v>328</v>
      </c>
      <c r="F205" s="148" t="s">
        <v>329</v>
      </c>
      <c r="G205" s="149" t="s">
        <v>148</v>
      </c>
      <c r="H205" s="150">
        <v>4</v>
      </c>
      <c r="I205" s="151"/>
      <c r="J205" s="152">
        <f>ROUND(I205*H205,2)</f>
        <v>0</v>
      </c>
      <c r="K205" s="148" t="s">
        <v>149</v>
      </c>
      <c r="L205" s="34"/>
      <c r="M205" s="153" t="s">
        <v>1</v>
      </c>
      <c r="N205" s="154" t="s">
        <v>41</v>
      </c>
      <c r="O205" s="59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7" t="s">
        <v>150</v>
      </c>
      <c r="AT205" s="157" t="s">
        <v>145</v>
      </c>
      <c r="AU205" s="157" t="s">
        <v>86</v>
      </c>
      <c r="AY205" s="18" t="s">
        <v>143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8" t="s">
        <v>84</v>
      </c>
      <c r="BK205" s="158">
        <f>ROUND(I205*H205,2)</f>
        <v>0</v>
      </c>
      <c r="BL205" s="18" t="s">
        <v>150</v>
      </c>
      <c r="BM205" s="157" t="s">
        <v>330</v>
      </c>
    </row>
    <row r="206" spans="2:51" s="13" customFormat="1" ht="12">
      <c r="B206" s="159"/>
      <c r="D206" s="160" t="s">
        <v>155</v>
      </c>
      <c r="E206" s="161" t="s">
        <v>1</v>
      </c>
      <c r="F206" s="162" t="s">
        <v>150</v>
      </c>
      <c r="H206" s="163">
        <v>4</v>
      </c>
      <c r="I206" s="164"/>
      <c r="L206" s="159"/>
      <c r="M206" s="165"/>
      <c r="N206" s="166"/>
      <c r="O206" s="166"/>
      <c r="P206" s="166"/>
      <c r="Q206" s="166"/>
      <c r="R206" s="166"/>
      <c r="S206" s="166"/>
      <c r="T206" s="167"/>
      <c r="AT206" s="161" t="s">
        <v>155</v>
      </c>
      <c r="AU206" s="161" t="s">
        <v>86</v>
      </c>
      <c r="AV206" s="13" t="s">
        <v>86</v>
      </c>
      <c r="AW206" s="13" t="s">
        <v>32</v>
      </c>
      <c r="AX206" s="13" t="s">
        <v>84</v>
      </c>
      <c r="AY206" s="161" t="s">
        <v>143</v>
      </c>
    </row>
    <row r="207" spans="1:65" s="2" customFormat="1" ht="76.35" customHeight="1">
      <c r="A207" s="33"/>
      <c r="B207" s="145"/>
      <c r="C207" s="146" t="s">
        <v>331</v>
      </c>
      <c r="D207" s="146" t="s">
        <v>145</v>
      </c>
      <c r="E207" s="147" t="s">
        <v>332</v>
      </c>
      <c r="F207" s="148" t="s">
        <v>333</v>
      </c>
      <c r="G207" s="149" t="s">
        <v>148</v>
      </c>
      <c r="H207" s="150">
        <v>27</v>
      </c>
      <c r="I207" s="151"/>
      <c r="J207" s="152">
        <f>ROUND(I207*H207,2)</f>
        <v>0</v>
      </c>
      <c r="K207" s="148" t="s">
        <v>149</v>
      </c>
      <c r="L207" s="34"/>
      <c r="M207" s="153" t="s">
        <v>1</v>
      </c>
      <c r="N207" s="154" t="s">
        <v>41</v>
      </c>
      <c r="O207" s="59"/>
      <c r="P207" s="155">
        <f>O207*H207</f>
        <v>0</v>
      </c>
      <c r="Q207" s="155">
        <v>0.09062</v>
      </c>
      <c r="R207" s="155">
        <f>Q207*H207</f>
        <v>2.44674</v>
      </c>
      <c r="S207" s="155">
        <v>0</v>
      </c>
      <c r="T207" s="15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7" t="s">
        <v>150</v>
      </c>
      <c r="AT207" s="157" t="s">
        <v>145</v>
      </c>
      <c r="AU207" s="157" t="s">
        <v>86</v>
      </c>
      <c r="AY207" s="18" t="s">
        <v>143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8" t="s">
        <v>84</v>
      </c>
      <c r="BK207" s="158">
        <f>ROUND(I207*H207,2)</f>
        <v>0</v>
      </c>
      <c r="BL207" s="18" t="s">
        <v>150</v>
      </c>
      <c r="BM207" s="157" t="s">
        <v>334</v>
      </c>
    </row>
    <row r="208" spans="2:51" s="14" customFormat="1" ht="12">
      <c r="B208" s="168"/>
      <c r="D208" s="160" t="s">
        <v>155</v>
      </c>
      <c r="E208" s="169" t="s">
        <v>1</v>
      </c>
      <c r="F208" s="170" t="s">
        <v>335</v>
      </c>
      <c r="H208" s="169" t="s">
        <v>1</v>
      </c>
      <c r="I208" s="171"/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155</v>
      </c>
      <c r="AU208" s="169" t="s">
        <v>86</v>
      </c>
      <c r="AV208" s="14" t="s">
        <v>84</v>
      </c>
      <c r="AW208" s="14" t="s">
        <v>32</v>
      </c>
      <c r="AX208" s="14" t="s">
        <v>76</v>
      </c>
      <c r="AY208" s="169" t="s">
        <v>143</v>
      </c>
    </row>
    <row r="209" spans="2:51" s="13" customFormat="1" ht="12">
      <c r="B209" s="159"/>
      <c r="D209" s="160" t="s">
        <v>155</v>
      </c>
      <c r="E209" s="161" t="s">
        <v>1</v>
      </c>
      <c r="F209" s="162" t="s">
        <v>336</v>
      </c>
      <c r="H209" s="163">
        <v>26.35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155</v>
      </c>
      <c r="AU209" s="161" t="s">
        <v>86</v>
      </c>
      <c r="AV209" s="13" t="s">
        <v>86</v>
      </c>
      <c r="AW209" s="13" t="s">
        <v>32</v>
      </c>
      <c r="AX209" s="13" t="s">
        <v>76</v>
      </c>
      <c r="AY209" s="161" t="s">
        <v>143</v>
      </c>
    </row>
    <row r="210" spans="2:51" s="13" customFormat="1" ht="12">
      <c r="B210" s="159"/>
      <c r="D210" s="160" t="s">
        <v>155</v>
      </c>
      <c r="E210" s="161" t="s">
        <v>1</v>
      </c>
      <c r="F210" s="162" t="s">
        <v>273</v>
      </c>
      <c r="H210" s="163">
        <v>27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155</v>
      </c>
      <c r="AU210" s="161" t="s">
        <v>86</v>
      </c>
      <c r="AV210" s="13" t="s">
        <v>86</v>
      </c>
      <c r="AW210" s="13" t="s">
        <v>32</v>
      </c>
      <c r="AX210" s="13" t="s">
        <v>84</v>
      </c>
      <c r="AY210" s="161" t="s">
        <v>143</v>
      </c>
    </row>
    <row r="211" spans="1:65" s="2" customFormat="1" ht="21.75" customHeight="1">
      <c r="A211" s="33"/>
      <c r="B211" s="145"/>
      <c r="C211" s="183" t="s">
        <v>337</v>
      </c>
      <c r="D211" s="183" t="s">
        <v>274</v>
      </c>
      <c r="E211" s="184" t="s">
        <v>338</v>
      </c>
      <c r="F211" s="185" t="s">
        <v>339</v>
      </c>
      <c r="G211" s="186" t="s">
        <v>148</v>
      </c>
      <c r="H211" s="187">
        <v>21.21</v>
      </c>
      <c r="I211" s="188"/>
      <c r="J211" s="189">
        <f>ROUND(I211*H211,2)</f>
        <v>0</v>
      </c>
      <c r="K211" s="185" t="s">
        <v>149</v>
      </c>
      <c r="L211" s="190"/>
      <c r="M211" s="191" t="s">
        <v>1</v>
      </c>
      <c r="N211" s="192" t="s">
        <v>41</v>
      </c>
      <c r="O211" s="59"/>
      <c r="P211" s="155">
        <f>O211*H211</f>
        <v>0</v>
      </c>
      <c r="Q211" s="155">
        <v>0.176</v>
      </c>
      <c r="R211" s="155">
        <f>Q211*H211</f>
        <v>3.73296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179</v>
      </c>
      <c r="AT211" s="157" t="s">
        <v>274</v>
      </c>
      <c r="AU211" s="157" t="s">
        <v>86</v>
      </c>
      <c r="AY211" s="18" t="s">
        <v>143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8" t="s">
        <v>84</v>
      </c>
      <c r="BK211" s="158">
        <f>ROUND(I211*H211,2)</f>
        <v>0</v>
      </c>
      <c r="BL211" s="18" t="s">
        <v>150</v>
      </c>
      <c r="BM211" s="157" t="s">
        <v>340</v>
      </c>
    </row>
    <row r="212" spans="2:51" s="13" customFormat="1" ht="12">
      <c r="B212" s="159"/>
      <c r="D212" s="160" t="s">
        <v>155</v>
      </c>
      <c r="E212" s="161" t="s">
        <v>1</v>
      </c>
      <c r="F212" s="162" t="s">
        <v>341</v>
      </c>
      <c r="H212" s="163">
        <v>20.2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155</v>
      </c>
      <c r="AU212" s="161" t="s">
        <v>86</v>
      </c>
      <c r="AV212" s="13" t="s">
        <v>86</v>
      </c>
      <c r="AW212" s="13" t="s">
        <v>32</v>
      </c>
      <c r="AX212" s="13" t="s">
        <v>84</v>
      </c>
      <c r="AY212" s="161" t="s">
        <v>143</v>
      </c>
    </row>
    <row r="213" spans="2:51" s="13" customFormat="1" ht="12">
      <c r="B213" s="159"/>
      <c r="D213" s="160" t="s">
        <v>155</v>
      </c>
      <c r="F213" s="162" t="s">
        <v>342</v>
      </c>
      <c r="H213" s="163">
        <v>21.21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155</v>
      </c>
      <c r="AU213" s="161" t="s">
        <v>86</v>
      </c>
      <c r="AV213" s="13" t="s">
        <v>86</v>
      </c>
      <c r="AW213" s="13" t="s">
        <v>3</v>
      </c>
      <c r="AX213" s="13" t="s">
        <v>84</v>
      </c>
      <c r="AY213" s="161" t="s">
        <v>143</v>
      </c>
    </row>
    <row r="214" spans="1:65" s="2" customFormat="1" ht="24.2" customHeight="1">
      <c r="A214" s="33"/>
      <c r="B214" s="145"/>
      <c r="C214" s="183" t="s">
        <v>343</v>
      </c>
      <c r="D214" s="183" t="s">
        <v>274</v>
      </c>
      <c r="E214" s="184" t="s">
        <v>344</v>
      </c>
      <c r="F214" s="185" t="s">
        <v>345</v>
      </c>
      <c r="G214" s="186" t="s">
        <v>148</v>
      </c>
      <c r="H214" s="187">
        <v>7.14</v>
      </c>
      <c r="I214" s="188"/>
      <c r="J214" s="189">
        <f>ROUND(I214*H214,2)</f>
        <v>0</v>
      </c>
      <c r="K214" s="185" t="s">
        <v>149</v>
      </c>
      <c r="L214" s="190"/>
      <c r="M214" s="191" t="s">
        <v>1</v>
      </c>
      <c r="N214" s="192" t="s">
        <v>41</v>
      </c>
      <c r="O214" s="59"/>
      <c r="P214" s="155">
        <f>O214*H214</f>
        <v>0</v>
      </c>
      <c r="Q214" s="155">
        <v>0.175</v>
      </c>
      <c r="R214" s="155">
        <f>Q214*H214</f>
        <v>1.2494999999999998</v>
      </c>
      <c r="S214" s="155">
        <v>0</v>
      </c>
      <c r="T214" s="15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179</v>
      </c>
      <c r="AT214" s="157" t="s">
        <v>274</v>
      </c>
      <c r="AU214" s="157" t="s">
        <v>86</v>
      </c>
      <c r="AY214" s="18" t="s">
        <v>143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8" t="s">
        <v>84</v>
      </c>
      <c r="BK214" s="158">
        <f>ROUND(I214*H214,2)</f>
        <v>0</v>
      </c>
      <c r="BL214" s="18" t="s">
        <v>150</v>
      </c>
      <c r="BM214" s="157" t="s">
        <v>346</v>
      </c>
    </row>
    <row r="215" spans="2:51" s="13" customFormat="1" ht="12">
      <c r="B215" s="159"/>
      <c r="D215" s="160" t="s">
        <v>155</v>
      </c>
      <c r="E215" s="161" t="s">
        <v>1</v>
      </c>
      <c r="F215" s="162" t="s">
        <v>347</v>
      </c>
      <c r="H215" s="163">
        <v>6.8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155</v>
      </c>
      <c r="AU215" s="161" t="s">
        <v>86</v>
      </c>
      <c r="AV215" s="13" t="s">
        <v>86</v>
      </c>
      <c r="AW215" s="13" t="s">
        <v>32</v>
      </c>
      <c r="AX215" s="13" t="s">
        <v>84</v>
      </c>
      <c r="AY215" s="161" t="s">
        <v>143</v>
      </c>
    </row>
    <row r="216" spans="2:51" s="13" customFormat="1" ht="12">
      <c r="B216" s="159"/>
      <c r="D216" s="160" t="s">
        <v>155</v>
      </c>
      <c r="F216" s="162" t="s">
        <v>348</v>
      </c>
      <c r="H216" s="163">
        <v>7.14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155</v>
      </c>
      <c r="AU216" s="161" t="s">
        <v>86</v>
      </c>
      <c r="AV216" s="13" t="s">
        <v>86</v>
      </c>
      <c r="AW216" s="13" t="s">
        <v>3</v>
      </c>
      <c r="AX216" s="13" t="s">
        <v>84</v>
      </c>
      <c r="AY216" s="161" t="s">
        <v>143</v>
      </c>
    </row>
    <row r="217" spans="1:65" s="2" customFormat="1" ht="37.9" customHeight="1">
      <c r="A217" s="33"/>
      <c r="B217" s="145"/>
      <c r="C217" s="146" t="s">
        <v>349</v>
      </c>
      <c r="D217" s="146" t="s">
        <v>145</v>
      </c>
      <c r="E217" s="147" t="s">
        <v>350</v>
      </c>
      <c r="F217" s="148" t="s">
        <v>351</v>
      </c>
      <c r="G217" s="149" t="s">
        <v>148</v>
      </c>
      <c r="H217" s="150">
        <v>6.8</v>
      </c>
      <c r="I217" s="151"/>
      <c r="J217" s="152">
        <f>ROUND(I217*H217,2)</f>
        <v>0</v>
      </c>
      <c r="K217" s="148" t="s">
        <v>149</v>
      </c>
      <c r="L217" s="34"/>
      <c r="M217" s="153" t="s">
        <v>1</v>
      </c>
      <c r="N217" s="154" t="s">
        <v>41</v>
      </c>
      <c r="O217" s="59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7" t="s">
        <v>150</v>
      </c>
      <c r="AT217" s="157" t="s">
        <v>145</v>
      </c>
      <c r="AU217" s="157" t="s">
        <v>86</v>
      </c>
      <c r="AY217" s="18" t="s">
        <v>143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8" t="s">
        <v>84</v>
      </c>
      <c r="BK217" s="158">
        <f>ROUND(I217*H217,2)</f>
        <v>0</v>
      </c>
      <c r="BL217" s="18" t="s">
        <v>150</v>
      </c>
      <c r="BM217" s="157" t="s">
        <v>352</v>
      </c>
    </row>
    <row r="218" spans="1:65" s="2" customFormat="1" ht="21.75" customHeight="1">
      <c r="A218" s="33"/>
      <c r="B218" s="145"/>
      <c r="C218" s="146" t="s">
        <v>353</v>
      </c>
      <c r="D218" s="146" t="s">
        <v>145</v>
      </c>
      <c r="E218" s="147" t="s">
        <v>354</v>
      </c>
      <c r="F218" s="148" t="s">
        <v>355</v>
      </c>
      <c r="G218" s="149" t="s">
        <v>177</v>
      </c>
      <c r="H218" s="150">
        <v>110</v>
      </c>
      <c r="I218" s="151"/>
      <c r="J218" s="152">
        <f>ROUND(I218*H218,2)</f>
        <v>0</v>
      </c>
      <c r="K218" s="148" t="s">
        <v>149</v>
      </c>
      <c r="L218" s="34"/>
      <c r="M218" s="153" t="s">
        <v>1</v>
      </c>
      <c r="N218" s="154" t="s">
        <v>41</v>
      </c>
      <c r="O218" s="59"/>
      <c r="P218" s="155">
        <f>O218*H218</f>
        <v>0</v>
      </c>
      <c r="Q218" s="155">
        <v>0.0036</v>
      </c>
      <c r="R218" s="155">
        <f>Q218*H218</f>
        <v>0.39599999999999996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150</v>
      </c>
      <c r="AT218" s="157" t="s">
        <v>145</v>
      </c>
      <c r="AU218" s="157" t="s">
        <v>86</v>
      </c>
      <c r="AY218" s="18" t="s">
        <v>143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8" t="s">
        <v>84</v>
      </c>
      <c r="BK218" s="158">
        <f>ROUND(I218*H218,2)</f>
        <v>0</v>
      </c>
      <c r="BL218" s="18" t="s">
        <v>150</v>
      </c>
      <c r="BM218" s="157" t="s">
        <v>356</v>
      </c>
    </row>
    <row r="219" spans="2:63" s="12" customFormat="1" ht="22.9" customHeight="1">
      <c r="B219" s="132"/>
      <c r="D219" s="133" t="s">
        <v>75</v>
      </c>
      <c r="E219" s="143" t="s">
        <v>168</v>
      </c>
      <c r="F219" s="143" t="s">
        <v>357</v>
      </c>
      <c r="I219" s="135"/>
      <c r="J219" s="144">
        <f>BK219</f>
        <v>0</v>
      </c>
      <c r="L219" s="132"/>
      <c r="M219" s="137"/>
      <c r="N219" s="138"/>
      <c r="O219" s="138"/>
      <c r="P219" s="139">
        <f>SUM(P220:P222)</f>
        <v>0</v>
      </c>
      <c r="Q219" s="138"/>
      <c r="R219" s="139">
        <f>SUM(R220:R222)</f>
        <v>4.822125000000001</v>
      </c>
      <c r="S219" s="138"/>
      <c r="T219" s="140">
        <f>SUM(T220:T222)</f>
        <v>0</v>
      </c>
      <c r="AR219" s="133" t="s">
        <v>84</v>
      </c>
      <c r="AT219" s="141" t="s">
        <v>75</v>
      </c>
      <c r="AU219" s="141" t="s">
        <v>84</v>
      </c>
      <c r="AY219" s="133" t="s">
        <v>143</v>
      </c>
      <c r="BK219" s="142">
        <f>SUM(BK220:BK222)</f>
        <v>0</v>
      </c>
    </row>
    <row r="220" spans="1:65" s="2" customFormat="1" ht="21.75" customHeight="1">
      <c r="A220" s="33"/>
      <c r="B220" s="145"/>
      <c r="C220" s="146" t="s">
        <v>358</v>
      </c>
      <c r="D220" s="146" t="s">
        <v>145</v>
      </c>
      <c r="E220" s="147" t="s">
        <v>359</v>
      </c>
      <c r="F220" s="148" t="s">
        <v>360</v>
      </c>
      <c r="G220" s="149" t="s">
        <v>148</v>
      </c>
      <c r="H220" s="150">
        <v>8.75</v>
      </c>
      <c r="I220" s="151"/>
      <c r="J220" s="152">
        <f>ROUND(I220*H220,2)</f>
        <v>0</v>
      </c>
      <c r="K220" s="148" t="s">
        <v>149</v>
      </c>
      <c r="L220" s="34"/>
      <c r="M220" s="153" t="s">
        <v>1</v>
      </c>
      <c r="N220" s="154" t="s">
        <v>41</v>
      </c>
      <c r="O220" s="59"/>
      <c r="P220" s="155">
        <f>O220*H220</f>
        <v>0</v>
      </c>
      <c r="Q220" s="155">
        <v>0.5511</v>
      </c>
      <c r="R220" s="155">
        <f>Q220*H220</f>
        <v>4.822125000000001</v>
      </c>
      <c r="S220" s="155">
        <v>0</v>
      </c>
      <c r="T220" s="15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7" t="s">
        <v>150</v>
      </c>
      <c r="AT220" s="157" t="s">
        <v>145</v>
      </c>
      <c r="AU220" s="157" t="s">
        <v>86</v>
      </c>
      <c r="AY220" s="18" t="s">
        <v>143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8" t="s">
        <v>84</v>
      </c>
      <c r="BK220" s="158">
        <f>ROUND(I220*H220,2)</f>
        <v>0</v>
      </c>
      <c r="BL220" s="18" t="s">
        <v>150</v>
      </c>
      <c r="BM220" s="157" t="s">
        <v>361</v>
      </c>
    </row>
    <row r="221" spans="2:51" s="14" customFormat="1" ht="12">
      <c r="B221" s="168"/>
      <c r="D221" s="160" t="s">
        <v>155</v>
      </c>
      <c r="E221" s="169" t="s">
        <v>1</v>
      </c>
      <c r="F221" s="170" t="s">
        <v>362</v>
      </c>
      <c r="H221" s="169" t="s">
        <v>1</v>
      </c>
      <c r="I221" s="171"/>
      <c r="L221" s="168"/>
      <c r="M221" s="172"/>
      <c r="N221" s="173"/>
      <c r="O221" s="173"/>
      <c r="P221" s="173"/>
      <c r="Q221" s="173"/>
      <c r="R221" s="173"/>
      <c r="S221" s="173"/>
      <c r="T221" s="174"/>
      <c r="AT221" s="169" t="s">
        <v>155</v>
      </c>
      <c r="AU221" s="169" t="s">
        <v>86</v>
      </c>
      <c r="AV221" s="14" t="s">
        <v>84</v>
      </c>
      <c r="AW221" s="14" t="s">
        <v>32</v>
      </c>
      <c r="AX221" s="14" t="s">
        <v>76</v>
      </c>
      <c r="AY221" s="169" t="s">
        <v>143</v>
      </c>
    </row>
    <row r="222" spans="2:51" s="13" customFormat="1" ht="12">
      <c r="B222" s="159"/>
      <c r="D222" s="160" t="s">
        <v>155</v>
      </c>
      <c r="E222" s="161" t="s">
        <v>1</v>
      </c>
      <c r="F222" s="162" t="s">
        <v>363</v>
      </c>
      <c r="H222" s="163">
        <v>8.75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155</v>
      </c>
      <c r="AU222" s="161" t="s">
        <v>86</v>
      </c>
      <c r="AV222" s="13" t="s">
        <v>86</v>
      </c>
      <c r="AW222" s="13" t="s">
        <v>32</v>
      </c>
      <c r="AX222" s="13" t="s">
        <v>84</v>
      </c>
      <c r="AY222" s="161" t="s">
        <v>143</v>
      </c>
    </row>
    <row r="223" spans="2:63" s="12" customFormat="1" ht="22.9" customHeight="1">
      <c r="B223" s="132"/>
      <c r="D223" s="133" t="s">
        <v>75</v>
      </c>
      <c r="E223" s="143" t="s">
        <v>179</v>
      </c>
      <c r="F223" s="143" t="s">
        <v>364</v>
      </c>
      <c r="I223" s="135"/>
      <c r="J223" s="144">
        <f>BK223</f>
        <v>0</v>
      </c>
      <c r="L223" s="132"/>
      <c r="M223" s="137"/>
      <c r="N223" s="138"/>
      <c r="O223" s="138"/>
      <c r="P223" s="139">
        <f>P224</f>
        <v>0</v>
      </c>
      <c r="Q223" s="138"/>
      <c r="R223" s="139">
        <f>R224</f>
        <v>1.27104</v>
      </c>
      <c r="S223" s="138"/>
      <c r="T223" s="140">
        <f>T224</f>
        <v>0</v>
      </c>
      <c r="AR223" s="133" t="s">
        <v>84</v>
      </c>
      <c r="AT223" s="141" t="s">
        <v>75</v>
      </c>
      <c r="AU223" s="141" t="s">
        <v>84</v>
      </c>
      <c r="AY223" s="133" t="s">
        <v>143</v>
      </c>
      <c r="BK223" s="142">
        <f>BK224</f>
        <v>0</v>
      </c>
    </row>
    <row r="224" spans="1:65" s="2" customFormat="1" ht="24.2" customHeight="1">
      <c r="A224" s="33"/>
      <c r="B224" s="145"/>
      <c r="C224" s="146" t="s">
        <v>365</v>
      </c>
      <c r="D224" s="146" t="s">
        <v>145</v>
      </c>
      <c r="E224" s="147" t="s">
        <v>366</v>
      </c>
      <c r="F224" s="148" t="s">
        <v>367</v>
      </c>
      <c r="G224" s="149" t="s">
        <v>277</v>
      </c>
      <c r="H224" s="150">
        <v>3</v>
      </c>
      <c r="I224" s="151"/>
      <c r="J224" s="152">
        <f>ROUND(I224*H224,2)</f>
        <v>0</v>
      </c>
      <c r="K224" s="148" t="s">
        <v>149</v>
      </c>
      <c r="L224" s="34"/>
      <c r="M224" s="153" t="s">
        <v>1</v>
      </c>
      <c r="N224" s="154" t="s">
        <v>41</v>
      </c>
      <c r="O224" s="59"/>
      <c r="P224" s="155">
        <f>O224*H224</f>
        <v>0</v>
      </c>
      <c r="Q224" s="155">
        <v>0.42368</v>
      </c>
      <c r="R224" s="155">
        <f>Q224*H224</f>
        <v>1.27104</v>
      </c>
      <c r="S224" s="155">
        <v>0</v>
      </c>
      <c r="T224" s="15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7" t="s">
        <v>150</v>
      </c>
      <c r="AT224" s="157" t="s">
        <v>145</v>
      </c>
      <c r="AU224" s="157" t="s">
        <v>86</v>
      </c>
      <c r="AY224" s="18" t="s">
        <v>143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8" t="s">
        <v>84</v>
      </c>
      <c r="BK224" s="158">
        <f>ROUND(I224*H224,2)</f>
        <v>0</v>
      </c>
      <c r="BL224" s="18" t="s">
        <v>150</v>
      </c>
      <c r="BM224" s="157" t="s">
        <v>368</v>
      </c>
    </row>
    <row r="225" spans="2:63" s="12" customFormat="1" ht="22.9" customHeight="1">
      <c r="B225" s="132"/>
      <c r="D225" s="133" t="s">
        <v>75</v>
      </c>
      <c r="E225" s="143" t="s">
        <v>183</v>
      </c>
      <c r="F225" s="143" t="s">
        <v>369</v>
      </c>
      <c r="I225" s="135"/>
      <c r="J225" s="144">
        <f>BK225</f>
        <v>0</v>
      </c>
      <c r="L225" s="132"/>
      <c r="M225" s="137"/>
      <c r="N225" s="138"/>
      <c r="O225" s="138"/>
      <c r="P225" s="139">
        <f>SUM(P226:P247)</f>
        <v>0</v>
      </c>
      <c r="Q225" s="138"/>
      <c r="R225" s="139">
        <f>SUM(R226:R247)</f>
        <v>64.7667697</v>
      </c>
      <c r="S225" s="138"/>
      <c r="T225" s="140">
        <f>SUM(T226:T247)</f>
        <v>0</v>
      </c>
      <c r="AR225" s="133" t="s">
        <v>84</v>
      </c>
      <c r="AT225" s="141" t="s">
        <v>75</v>
      </c>
      <c r="AU225" s="141" t="s">
        <v>84</v>
      </c>
      <c r="AY225" s="133" t="s">
        <v>143</v>
      </c>
      <c r="BK225" s="142">
        <f>SUM(BK226:BK247)</f>
        <v>0</v>
      </c>
    </row>
    <row r="226" spans="1:65" s="2" customFormat="1" ht="33" customHeight="1">
      <c r="A226" s="33"/>
      <c r="B226" s="145"/>
      <c r="C226" s="146" t="s">
        <v>370</v>
      </c>
      <c r="D226" s="146" t="s">
        <v>145</v>
      </c>
      <c r="E226" s="147" t="s">
        <v>371</v>
      </c>
      <c r="F226" s="148" t="s">
        <v>372</v>
      </c>
      <c r="G226" s="149" t="s">
        <v>177</v>
      </c>
      <c r="H226" s="150">
        <v>110</v>
      </c>
      <c r="I226" s="151"/>
      <c r="J226" s="152">
        <f>ROUND(I226*H226,2)</f>
        <v>0</v>
      </c>
      <c r="K226" s="148" t="s">
        <v>149</v>
      </c>
      <c r="L226" s="34"/>
      <c r="M226" s="153" t="s">
        <v>1</v>
      </c>
      <c r="N226" s="154" t="s">
        <v>41</v>
      </c>
      <c r="O226" s="59"/>
      <c r="P226" s="155">
        <f>O226*H226</f>
        <v>0</v>
      </c>
      <c r="Q226" s="155">
        <v>0.1554</v>
      </c>
      <c r="R226" s="155">
        <f>Q226*H226</f>
        <v>17.094</v>
      </c>
      <c r="S226" s="155">
        <v>0</v>
      </c>
      <c r="T226" s="15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150</v>
      </c>
      <c r="AT226" s="157" t="s">
        <v>145</v>
      </c>
      <c r="AU226" s="157" t="s">
        <v>86</v>
      </c>
      <c r="AY226" s="18" t="s">
        <v>143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8" t="s">
        <v>84</v>
      </c>
      <c r="BK226" s="158">
        <f>ROUND(I226*H226,2)</f>
        <v>0</v>
      </c>
      <c r="BL226" s="18" t="s">
        <v>150</v>
      </c>
      <c r="BM226" s="157" t="s">
        <v>373</v>
      </c>
    </row>
    <row r="227" spans="2:51" s="13" customFormat="1" ht="12">
      <c r="B227" s="159"/>
      <c r="D227" s="160" t="s">
        <v>155</v>
      </c>
      <c r="E227" s="161" t="s">
        <v>1</v>
      </c>
      <c r="F227" s="162" t="s">
        <v>374</v>
      </c>
      <c r="H227" s="163">
        <v>83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155</v>
      </c>
      <c r="AU227" s="161" t="s">
        <v>86</v>
      </c>
      <c r="AV227" s="13" t="s">
        <v>86</v>
      </c>
      <c r="AW227" s="13" t="s">
        <v>32</v>
      </c>
      <c r="AX227" s="13" t="s">
        <v>76</v>
      </c>
      <c r="AY227" s="161" t="s">
        <v>143</v>
      </c>
    </row>
    <row r="228" spans="2:51" s="13" customFormat="1" ht="12">
      <c r="B228" s="159"/>
      <c r="D228" s="160" t="s">
        <v>155</v>
      </c>
      <c r="E228" s="161" t="s">
        <v>1</v>
      </c>
      <c r="F228" s="162" t="s">
        <v>375</v>
      </c>
      <c r="H228" s="163">
        <v>17</v>
      </c>
      <c r="I228" s="164"/>
      <c r="L228" s="159"/>
      <c r="M228" s="165"/>
      <c r="N228" s="166"/>
      <c r="O228" s="166"/>
      <c r="P228" s="166"/>
      <c r="Q228" s="166"/>
      <c r="R228" s="166"/>
      <c r="S228" s="166"/>
      <c r="T228" s="167"/>
      <c r="AT228" s="161" t="s">
        <v>155</v>
      </c>
      <c r="AU228" s="161" t="s">
        <v>86</v>
      </c>
      <c r="AV228" s="13" t="s">
        <v>86</v>
      </c>
      <c r="AW228" s="13" t="s">
        <v>32</v>
      </c>
      <c r="AX228" s="13" t="s">
        <v>76</v>
      </c>
      <c r="AY228" s="161" t="s">
        <v>143</v>
      </c>
    </row>
    <row r="229" spans="2:51" s="13" customFormat="1" ht="12">
      <c r="B229" s="159"/>
      <c r="D229" s="160" t="s">
        <v>155</v>
      </c>
      <c r="E229" s="161" t="s">
        <v>1</v>
      </c>
      <c r="F229" s="162" t="s">
        <v>376</v>
      </c>
      <c r="H229" s="163">
        <v>10</v>
      </c>
      <c r="I229" s="164"/>
      <c r="L229" s="159"/>
      <c r="M229" s="165"/>
      <c r="N229" s="166"/>
      <c r="O229" s="166"/>
      <c r="P229" s="166"/>
      <c r="Q229" s="166"/>
      <c r="R229" s="166"/>
      <c r="S229" s="166"/>
      <c r="T229" s="167"/>
      <c r="AT229" s="161" t="s">
        <v>155</v>
      </c>
      <c r="AU229" s="161" t="s">
        <v>86</v>
      </c>
      <c r="AV229" s="13" t="s">
        <v>86</v>
      </c>
      <c r="AW229" s="13" t="s">
        <v>32</v>
      </c>
      <c r="AX229" s="13" t="s">
        <v>76</v>
      </c>
      <c r="AY229" s="161" t="s">
        <v>143</v>
      </c>
    </row>
    <row r="230" spans="2:51" s="15" customFormat="1" ht="12">
      <c r="B230" s="175"/>
      <c r="D230" s="160" t="s">
        <v>155</v>
      </c>
      <c r="E230" s="176" t="s">
        <v>1</v>
      </c>
      <c r="F230" s="177" t="s">
        <v>207</v>
      </c>
      <c r="H230" s="178">
        <v>110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155</v>
      </c>
      <c r="AU230" s="176" t="s">
        <v>86</v>
      </c>
      <c r="AV230" s="15" t="s">
        <v>150</v>
      </c>
      <c r="AW230" s="15" t="s">
        <v>32</v>
      </c>
      <c r="AX230" s="15" t="s">
        <v>84</v>
      </c>
      <c r="AY230" s="176" t="s">
        <v>143</v>
      </c>
    </row>
    <row r="231" spans="1:65" s="2" customFormat="1" ht="24.2" customHeight="1">
      <c r="A231" s="33"/>
      <c r="B231" s="145"/>
      <c r="C231" s="183" t="s">
        <v>377</v>
      </c>
      <c r="D231" s="183" t="s">
        <v>274</v>
      </c>
      <c r="E231" s="184" t="s">
        <v>378</v>
      </c>
      <c r="F231" s="185" t="s">
        <v>379</v>
      </c>
      <c r="G231" s="186" t="s">
        <v>177</v>
      </c>
      <c r="H231" s="187">
        <v>17</v>
      </c>
      <c r="I231" s="188"/>
      <c r="J231" s="189">
        <f>ROUND(I231*H231,2)</f>
        <v>0</v>
      </c>
      <c r="K231" s="185" t="s">
        <v>149</v>
      </c>
      <c r="L231" s="190"/>
      <c r="M231" s="191" t="s">
        <v>1</v>
      </c>
      <c r="N231" s="192" t="s">
        <v>41</v>
      </c>
      <c r="O231" s="59"/>
      <c r="P231" s="155">
        <f>O231*H231</f>
        <v>0</v>
      </c>
      <c r="Q231" s="155">
        <v>0.0483</v>
      </c>
      <c r="R231" s="155">
        <f>Q231*H231</f>
        <v>0.8211</v>
      </c>
      <c r="S231" s="155">
        <v>0</v>
      </c>
      <c r="T231" s="156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7" t="s">
        <v>179</v>
      </c>
      <c r="AT231" s="157" t="s">
        <v>274</v>
      </c>
      <c r="AU231" s="157" t="s">
        <v>86</v>
      </c>
      <c r="AY231" s="18" t="s">
        <v>143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8" t="s">
        <v>84</v>
      </c>
      <c r="BK231" s="158">
        <f>ROUND(I231*H231,2)</f>
        <v>0</v>
      </c>
      <c r="BL231" s="18" t="s">
        <v>150</v>
      </c>
      <c r="BM231" s="157" t="s">
        <v>380</v>
      </c>
    </row>
    <row r="232" spans="1:65" s="2" customFormat="1" ht="16.5" customHeight="1">
      <c r="A232" s="33"/>
      <c r="B232" s="145"/>
      <c r="C232" s="183" t="s">
        <v>381</v>
      </c>
      <c r="D232" s="183" t="s">
        <v>274</v>
      </c>
      <c r="E232" s="184" t="s">
        <v>382</v>
      </c>
      <c r="F232" s="185" t="s">
        <v>383</v>
      </c>
      <c r="G232" s="186" t="s">
        <v>177</v>
      </c>
      <c r="H232" s="187">
        <v>87.15</v>
      </c>
      <c r="I232" s="188"/>
      <c r="J232" s="189">
        <f>ROUND(I232*H232,2)</f>
        <v>0</v>
      </c>
      <c r="K232" s="185" t="s">
        <v>149</v>
      </c>
      <c r="L232" s="190"/>
      <c r="M232" s="191" t="s">
        <v>1</v>
      </c>
      <c r="N232" s="192" t="s">
        <v>41</v>
      </c>
      <c r="O232" s="59"/>
      <c r="P232" s="155">
        <f>O232*H232</f>
        <v>0</v>
      </c>
      <c r="Q232" s="155">
        <v>0.08</v>
      </c>
      <c r="R232" s="155">
        <f>Q232*H232</f>
        <v>6.972</v>
      </c>
      <c r="S232" s="155">
        <v>0</v>
      </c>
      <c r="T232" s="156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7" t="s">
        <v>179</v>
      </c>
      <c r="AT232" s="157" t="s">
        <v>274</v>
      </c>
      <c r="AU232" s="157" t="s">
        <v>86</v>
      </c>
      <c r="AY232" s="18" t="s">
        <v>143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8" t="s">
        <v>84</v>
      </c>
      <c r="BK232" s="158">
        <f>ROUND(I232*H232,2)</f>
        <v>0</v>
      </c>
      <c r="BL232" s="18" t="s">
        <v>150</v>
      </c>
      <c r="BM232" s="157" t="s">
        <v>384</v>
      </c>
    </row>
    <row r="233" spans="2:51" s="13" customFormat="1" ht="12">
      <c r="B233" s="159"/>
      <c r="D233" s="160" t="s">
        <v>155</v>
      </c>
      <c r="E233" s="161" t="s">
        <v>1</v>
      </c>
      <c r="F233" s="162" t="s">
        <v>385</v>
      </c>
      <c r="H233" s="163">
        <v>83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155</v>
      </c>
      <c r="AU233" s="161" t="s">
        <v>86</v>
      </c>
      <c r="AV233" s="13" t="s">
        <v>86</v>
      </c>
      <c r="AW233" s="13" t="s">
        <v>32</v>
      </c>
      <c r="AX233" s="13" t="s">
        <v>84</v>
      </c>
      <c r="AY233" s="161" t="s">
        <v>143</v>
      </c>
    </row>
    <row r="234" spans="2:51" s="13" customFormat="1" ht="12">
      <c r="B234" s="159"/>
      <c r="D234" s="160" t="s">
        <v>155</v>
      </c>
      <c r="F234" s="162" t="s">
        <v>386</v>
      </c>
      <c r="H234" s="163">
        <v>87.15</v>
      </c>
      <c r="I234" s="164"/>
      <c r="L234" s="159"/>
      <c r="M234" s="165"/>
      <c r="N234" s="166"/>
      <c r="O234" s="166"/>
      <c r="P234" s="166"/>
      <c r="Q234" s="166"/>
      <c r="R234" s="166"/>
      <c r="S234" s="166"/>
      <c r="T234" s="167"/>
      <c r="AT234" s="161" t="s">
        <v>155</v>
      </c>
      <c r="AU234" s="161" t="s">
        <v>86</v>
      </c>
      <c r="AV234" s="13" t="s">
        <v>86</v>
      </c>
      <c r="AW234" s="13" t="s">
        <v>3</v>
      </c>
      <c r="AX234" s="13" t="s">
        <v>84</v>
      </c>
      <c r="AY234" s="161" t="s">
        <v>143</v>
      </c>
    </row>
    <row r="235" spans="1:65" s="2" customFormat="1" ht="24.2" customHeight="1">
      <c r="A235" s="33"/>
      <c r="B235" s="145"/>
      <c r="C235" s="183" t="s">
        <v>387</v>
      </c>
      <c r="D235" s="183" t="s">
        <v>274</v>
      </c>
      <c r="E235" s="184" t="s">
        <v>388</v>
      </c>
      <c r="F235" s="185" t="s">
        <v>389</v>
      </c>
      <c r="G235" s="186" t="s">
        <v>177</v>
      </c>
      <c r="H235" s="187">
        <v>10</v>
      </c>
      <c r="I235" s="188"/>
      <c r="J235" s="189">
        <f>ROUND(I235*H235,2)</f>
        <v>0</v>
      </c>
      <c r="K235" s="185" t="s">
        <v>149</v>
      </c>
      <c r="L235" s="190"/>
      <c r="M235" s="191" t="s">
        <v>1</v>
      </c>
      <c r="N235" s="192" t="s">
        <v>41</v>
      </c>
      <c r="O235" s="59"/>
      <c r="P235" s="155">
        <f>O235*H235</f>
        <v>0</v>
      </c>
      <c r="Q235" s="155">
        <v>0.06567</v>
      </c>
      <c r="R235" s="155">
        <f>Q235*H235</f>
        <v>0.6567000000000001</v>
      </c>
      <c r="S235" s="155">
        <v>0</v>
      </c>
      <c r="T235" s="15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7" t="s">
        <v>179</v>
      </c>
      <c r="AT235" s="157" t="s">
        <v>274</v>
      </c>
      <c r="AU235" s="157" t="s">
        <v>86</v>
      </c>
      <c r="AY235" s="18" t="s">
        <v>143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8" t="s">
        <v>84</v>
      </c>
      <c r="BK235" s="158">
        <f>ROUND(I235*H235,2)</f>
        <v>0</v>
      </c>
      <c r="BL235" s="18" t="s">
        <v>150</v>
      </c>
      <c r="BM235" s="157" t="s">
        <v>390</v>
      </c>
    </row>
    <row r="236" spans="1:65" s="2" customFormat="1" ht="33" customHeight="1">
      <c r="A236" s="33"/>
      <c r="B236" s="145"/>
      <c r="C236" s="146" t="s">
        <v>391</v>
      </c>
      <c r="D236" s="146" t="s">
        <v>145</v>
      </c>
      <c r="E236" s="147" t="s">
        <v>392</v>
      </c>
      <c r="F236" s="148" t="s">
        <v>393</v>
      </c>
      <c r="G236" s="149" t="s">
        <v>177</v>
      </c>
      <c r="H236" s="150">
        <v>20</v>
      </c>
      <c r="I236" s="151"/>
      <c r="J236" s="152">
        <f>ROUND(I236*H236,2)</f>
        <v>0</v>
      </c>
      <c r="K236" s="148" t="s">
        <v>149</v>
      </c>
      <c r="L236" s="34"/>
      <c r="M236" s="153" t="s">
        <v>1</v>
      </c>
      <c r="N236" s="154" t="s">
        <v>41</v>
      </c>
      <c r="O236" s="59"/>
      <c r="P236" s="155">
        <f>O236*H236</f>
        <v>0</v>
      </c>
      <c r="Q236" s="155">
        <v>0.1295</v>
      </c>
      <c r="R236" s="155">
        <f>Q236*H236</f>
        <v>2.59</v>
      </c>
      <c r="S236" s="155">
        <v>0</v>
      </c>
      <c r="T236" s="156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7" t="s">
        <v>150</v>
      </c>
      <c r="AT236" s="157" t="s">
        <v>145</v>
      </c>
      <c r="AU236" s="157" t="s">
        <v>86</v>
      </c>
      <c r="AY236" s="18" t="s">
        <v>143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8" t="s">
        <v>84</v>
      </c>
      <c r="BK236" s="158">
        <f>ROUND(I236*H236,2)</f>
        <v>0</v>
      </c>
      <c r="BL236" s="18" t="s">
        <v>150</v>
      </c>
      <c r="BM236" s="157" t="s">
        <v>394</v>
      </c>
    </row>
    <row r="237" spans="2:51" s="13" customFormat="1" ht="12">
      <c r="B237" s="159"/>
      <c r="D237" s="160" t="s">
        <v>155</v>
      </c>
      <c r="E237" s="161" t="s">
        <v>1</v>
      </c>
      <c r="F237" s="162" t="s">
        <v>242</v>
      </c>
      <c r="H237" s="163">
        <v>20</v>
      </c>
      <c r="I237" s="164"/>
      <c r="L237" s="159"/>
      <c r="M237" s="165"/>
      <c r="N237" s="166"/>
      <c r="O237" s="166"/>
      <c r="P237" s="166"/>
      <c r="Q237" s="166"/>
      <c r="R237" s="166"/>
      <c r="S237" s="166"/>
      <c r="T237" s="167"/>
      <c r="AT237" s="161" t="s">
        <v>155</v>
      </c>
      <c r="AU237" s="161" t="s">
        <v>86</v>
      </c>
      <c r="AV237" s="13" t="s">
        <v>86</v>
      </c>
      <c r="AW237" s="13" t="s">
        <v>32</v>
      </c>
      <c r="AX237" s="13" t="s">
        <v>84</v>
      </c>
      <c r="AY237" s="161" t="s">
        <v>143</v>
      </c>
    </row>
    <row r="238" spans="1:65" s="2" customFormat="1" ht="16.5" customHeight="1">
      <c r="A238" s="33"/>
      <c r="B238" s="145"/>
      <c r="C238" s="183" t="s">
        <v>395</v>
      </c>
      <c r="D238" s="183" t="s">
        <v>274</v>
      </c>
      <c r="E238" s="184" t="s">
        <v>396</v>
      </c>
      <c r="F238" s="185" t="s">
        <v>397</v>
      </c>
      <c r="G238" s="186" t="s">
        <v>177</v>
      </c>
      <c r="H238" s="187">
        <v>21</v>
      </c>
      <c r="I238" s="188"/>
      <c r="J238" s="189">
        <f>ROUND(I238*H238,2)</f>
        <v>0</v>
      </c>
      <c r="K238" s="185" t="s">
        <v>149</v>
      </c>
      <c r="L238" s="190"/>
      <c r="M238" s="191" t="s">
        <v>1</v>
      </c>
      <c r="N238" s="192" t="s">
        <v>41</v>
      </c>
      <c r="O238" s="59"/>
      <c r="P238" s="155">
        <f>O238*H238</f>
        <v>0</v>
      </c>
      <c r="Q238" s="155">
        <v>0.05612</v>
      </c>
      <c r="R238" s="155">
        <f>Q238*H238</f>
        <v>1.17852</v>
      </c>
      <c r="S238" s="155">
        <v>0</v>
      </c>
      <c r="T238" s="15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7" t="s">
        <v>179</v>
      </c>
      <c r="AT238" s="157" t="s">
        <v>274</v>
      </c>
      <c r="AU238" s="157" t="s">
        <v>86</v>
      </c>
      <c r="AY238" s="18" t="s">
        <v>143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8" t="s">
        <v>84</v>
      </c>
      <c r="BK238" s="158">
        <f>ROUND(I238*H238,2)</f>
        <v>0</v>
      </c>
      <c r="BL238" s="18" t="s">
        <v>150</v>
      </c>
      <c r="BM238" s="157" t="s">
        <v>398</v>
      </c>
    </row>
    <row r="239" spans="1:65" s="2" customFormat="1" ht="24.2" customHeight="1">
      <c r="A239" s="33"/>
      <c r="B239" s="145"/>
      <c r="C239" s="146" t="s">
        <v>399</v>
      </c>
      <c r="D239" s="146" t="s">
        <v>145</v>
      </c>
      <c r="E239" s="147" t="s">
        <v>400</v>
      </c>
      <c r="F239" s="148" t="s">
        <v>401</v>
      </c>
      <c r="G239" s="149" t="s">
        <v>195</v>
      </c>
      <c r="H239" s="150">
        <v>15.705</v>
      </c>
      <c r="I239" s="151"/>
      <c r="J239" s="152">
        <f>ROUND(I239*H239,2)</f>
        <v>0</v>
      </c>
      <c r="K239" s="148" t="s">
        <v>149</v>
      </c>
      <c r="L239" s="34"/>
      <c r="M239" s="153" t="s">
        <v>1</v>
      </c>
      <c r="N239" s="154" t="s">
        <v>41</v>
      </c>
      <c r="O239" s="59"/>
      <c r="P239" s="155">
        <f>O239*H239</f>
        <v>0</v>
      </c>
      <c r="Q239" s="155">
        <v>2.25634</v>
      </c>
      <c r="R239" s="155">
        <f>Q239*H239</f>
        <v>35.435819699999996</v>
      </c>
      <c r="S239" s="155">
        <v>0</v>
      </c>
      <c r="T239" s="156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7" t="s">
        <v>150</v>
      </c>
      <c r="AT239" s="157" t="s">
        <v>145</v>
      </c>
      <c r="AU239" s="157" t="s">
        <v>86</v>
      </c>
      <c r="AY239" s="18" t="s">
        <v>143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8" t="s">
        <v>84</v>
      </c>
      <c r="BK239" s="158">
        <f>ROUND(I239*H239,2)</f>
        <v>0</v>
      </c>
      <c r="BL239" s="18" t="s">
        <v>150</v>
      </c>
      <c r="BM239" s="157" t="s">
        <v>402</v>
      </c>
    </row>
    <row r="240" spans="2:51" s="14" customFormat="1" ht="12">
      <c r="B240" s="168"/>
      <c r="D240" s="160" t="s">
        <v>155</v>
      </c>
      <c r="E240" s="169" t="s">
        <v>1</v>
      </c>
      <c r="F240" s="170" t="s">
        <v>403</v>
      </c>
      <c r="H240" s="169" t="s">
        <v>1</v>
      </c>
      <c r="I240" s="171"/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155</v>
      </c>
      <c r="AU240" s="169" t="s">
        <v>86</v>
      </c>
      <c r="AV240" s="14" t="s">
        <v>84</v>
      </c>
      <c r="AW240" s="14" t="s">
        <v>32</v>
      </c>
      <c r="AX240" s="14" t="s">
        <v>76</v>
      </c>
      <c r="AY240" s="169" t="s">
        <v>143</v>
      </c>
    </row>
    <row r="241" spans="2:51" s="13" customFormat="1" ht="12">
      <c r="B241" s="159"/>
      <c r="D241" s="160" t="s">
        <v>155</v>
      </c>
      <c r="E241" s="161" t="s">
        <v>1</v>
      </c>
      <c r="F241" s="162" t="s">
        <v>404</v>
      </c>
      <c r="H241" s="163">
        <v>7.425</v>
      </c>
      <c r="I241" s="164"/>
      <c r="L241" s="159"/>
      <c r="M241" s="165"/>
      <c r="N241" s="166"/>
      <c r="O241" s="166"/>
      <c r="P241" s="166"/>
      <c r="Q241" s="166"/>
      <c r="R241" s="166"/>
      <c r="S241" s="166"/>
      <c r="T241" s="167"/>
      <c r="AT241" s="161" t="s">
        <v>155</v>
      </c>
      <c r="AU241" s="161" t="s">
        <v>86</v>
      </c>
      <c r="AV241" s="13" t="s">
        <v>86</v>
      </c>
      <c r="AW241" s="13" t="s">
        <v>32</v>
      </c>
      <c r="AX241" s="13" t="s">
        <v>76</v>
      </c>
      <c r="AY241" s="161" t="s">
        <v>143</v>
      </c>
    </row>
    <row r="242" spans="2:51" s="13" customFormat="1" ht="12">
      <c r="B242" s="159"/>
      <c r="D242" s="160" t="s">
        <v>155</v>
      </c>
      <c r="E242" s="161" t="s">
        <v>1</v>
      </c>
      <c r="F242" s="162" t="s">
        <v>204</v>
      </c>
      <c r="H242" s="163">
        <v>0.6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155</v>
      </c>
      <c r="AU242" s="161" t="s">
        <v>86</v>
      </c>
      <c r="AV242" s="13" t="s">
        <v>86</v>
      </c>
      <c r="AW242" s="13" t="s">
        <v>32</v>
      </c>
      <c r="AX242" s="13" t="s">
        <v>76</v>
      </c>
      <c r="AY242" s="161" t="s">
        <v>143</v>
      </c>
    </row>
    <row r="243" spans="2:51" s="14" customFormat="1" ht="12">
      <c r="B243" s="168"/>
      <c r="D243" s="160" t="s">
        <v>155</v>
      </c>
      <c r="E243" s="169" t="s">
        <v>1</v>
      </c>
      <c r="F243" s="170" t="s">
        <v>205</v>
      </c>
      <c r="H243" s="169" t="s">
        <v>1</v>
      </c>
      <c r="I243" s="171"/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155</v>
      </c>
      <c r="AU243" s="169" t="s">
        <v>86</v>
      </c>
      <c r="AV243" s="14" t="s">
        <v>84</v>
      </c>
      <c r="AW243" s="14" t="s">
        <v>32</v>
      </c>
      <c r="AX243" s="14" t="s">
        <v>76</v>
      </c>
      <c r="AY243" s="169" t="s">
        <v>143</v>
      </c>
    </row>
    <row r="244" spans="2:51" s="13" customFormat="1" ht="12">
      <c r="B244" s="159"/>
      <c r="D244" s="160" t="s">
        <v>155</v>
      </c>
      <c r="E244" s="161" t="s">
        <v>1</v>
      </c>
      <c r="F244" s="162" t="s">
        <v>405</v>
      </c>
      <c r="H244" s="163">
        <v>7.68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155</v>
      </c>
      <c r="AU244" s="161" t="s">
        <v>86</v>
      </c>
      <c r="AV244" s="13" t="s">
        <v>86</v>
      </c>
      <c r="AW244" s="13" t="s">
        <v>32</v>
      </c>
      <c r="AX244" s="13" t="s">
        <v>76</v>
      </c>
      <c r="AY244" s="161" t="s">
        <v>143</v>
      </c>
    </row>
    <row r="245" spans="2:51" s="15" customFormat="1" ht="12">
      <c r="B245" s="175"/>
      <c r="D245" s="160" t="s">
        <v>155</v>
      </c>
      <c r="E245" s="176" t="s">
        <v>1</v>
      </c>
      <c r="F245" s="177" t="s">
        <v>207</v>
      </c>
      <c r="H245" s="178">
        <v>15.705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155</v>
      </c>
      <c r="AU245" s="176" t="s">
        <v>86</v>
      </c>
      <c r="AV245" s="15" t="s">
        <v>150</v>
      </c>
      <c r="AW245" s="15" t="s">
        <v>32</v>
      </c>
      <c r="AX245" s="15" t="s">
        <v>84</v>
      </c>
      <c r="AY245" s="176" t="s">
        <v>143</v>
      </c>
    </row>
    <row r="246" spans="1:65" s="2" customFormat="1" ht="24.2" customHeight="1">
      <c r="A246" s="33"/>
      <c r="B246" s="145"/>
      <c r="C246" s="146" t="s">
        <v>406</v>
      </c>
      <c r="D246" s="146" t="s">
        <v>145</v>
      </c>
      <c r="E246" s="147" t="s">
        <v>407</v>
      </c>
      <c r="F246" s="148" t="s">
        <v>408</v>
      </c>
      <c r="G246" s="149" t="s">
        <v>148</v>
      </c>
      <c r="H246" s="150">
        <v>27</v>
      </c>
      <c r="I246" s="151"/>
      <c r="J246" s="152">
        <f>ROUND(I246*H246,2)</f>
        <v>0</v>
      </c>
      <c r="K246" s="148" t="s">
        <v>149</v>
      </c>
      <c r="L246" s="34"/>
      <c r="M246" s="153" t="s">
        <v>1</v>
      </c>
      <c r="N246" s="154" t="s">
        <v>41</v>
      </c>
      <c r="O246" s="59"/>
      <c r="P246" s="155">
        <f>O246*H246</f>
        <v>0</v>
      </c>
      <c r="Q246" s="155">
        <v>0.00069</v>
      </c>
      <c r="R246" s="155">
        <f>Q246*H246</f>
        <v>0.01863</v>
      </c>
      <c r="S246" s="155">
        <v>0</v>
      </c>
      <c r="T246" s="15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7" t="s">
        <v>150</v>
      </c>
      <c r="AT246" s="157" t="s">
        <v>145</v>
      </c>
      <c r="AU246" s="157" t="s">
        <v>86</v>
      </c>
      <c r="AY246" s="18" t="s">
        <v>143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8" t="s">
        <v>84</v>
      </c>
      <c r="BK246" s="158">
        <f>ROUND(I246*H246,2)</f>
        <v>0</v>
      </c>
      <c r="BL246" s="18" t="s">
        <v>150</v>
      </c>
      <c r="BM246" s="157" t="s">
        <v>409</v>
      </c>
    </row>
    <row r="247" spans="1:65" s="2" customFormat="1" ht="21.75" customHeight="1">
      <c r="A247" s="33"/>
      <c r="B247" s="145"/>
      <c r="C247" s="146" t="s">
        <v>410</v>
      </c>
      <c r="D247" s="146" t="s">
        <v>145</v>
      </c>
      <c r="E247" s="147" t="s">
        <v>411</v>
      </c>
      <c r="F247" s="148" t="s">
        <v>412</v>
      </c>
      <c r="G247" s="149" t="s">
        <v>177</v>
      </c>
      <c r="H247" s="150">
        <v>110</v>
      </c>
      <c r="I247" s="151"/>
      <c r="J247" s="152">
        <f>ROUND(I247*H247,2)</f>
        <v>0</v>
      </c>
      <c r="K247" s="148" t="s">
        <v>149</v>
      </c>
      <c r="L247" s="34"/>
      <c r="M247" s="153" t="s">
        <v>1</v>
      </c>
      <c r="N247" s="154" t="s">
        <v>41</v>
      </c>
      <c r="O247" s="59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7" t="s">
        <v>150</v>
      </c>
      <c r="AT247" s="157" t="s">
        <v>145</v>
      </c>
      <c r="AU247" s="157" t="s">
        <v>86</v>
      </c>
      <c r="AY247" s="18" t="s">
        <v>143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8" t="s">
        <v>84</v>
      </c>
      <c r="BK247" s="158">
        <f>ROUND(I247*H247,2)</f>
        <v>0</v>
      </c>
      <c r="BL247" s="18" t="s">
        <v>150</v>
      </c>
      <c r="BM247" s="157" t="s">
        <v>413</v>
      </c>
    </row>
    <row r="248" spans="2:63" s="12" customFormat="1" ht="22.9" customHeight="1">
      <c r="B248" s="132"/>
      <c r="D248" s="133" t="s">
        <v>75</v>
      </c>
      <c r="E248" s="143" t="s">
        <v>414</v>
      </c>
      <c r="F248" s="143" t="s">
        <v>415</v>
      </c>
      <c r="I248" s="135"/>
      <c r="J248" s="144">
        <f>BK248</f>
        <v>0</v>
      </c>
      <c r="L248" s="132"/>
      <c r="M248" s="137"/>
      <c r="N248" s="138"/>
      <c r="O248" s="138"/>
      <c r="P248" s="139">
        <f>SUM(P249:P262)</f>
        <v>0</v>
      </c>
      <c r="Q248" s="138"/>
      <c r="R248" s="139">
        <f>SUM(R249:R262)</f>
        <v>0</v>
      </c>
      <c r="S248" s="138"/>
      <c r="T248" s="140">
        <f>SUM(T249:T262)</f>
        <v>0</v>
      </c>
      <c r="AR248" s="133" t="s">
        <v>84</v>
      </c>
      <c r="AT248" s="141" t="s">
        <v>75</v>
      </c>
      <c r="AU248" s="141" t="s">
        <v>84</v>
      </c>
      <c r="AY248" s="133" t="s">
        <v>143</v>
      </c>
      <c r="BK248" s="142">
        <f>SUM(BK249:BK262)</f>
        <v>0</v>
      </c>
    </row>
    <row r="249" spans="1:65" s="2" customFormat="1" ht="21.75" customHeight="1">
      <c r="A249" s="33"/>
      <c r="B249" s="145"/>
      <c r="C249" s="146" t="s">
        <v>416</v>
      </c>
      <c r="D249" s="146" t="s">
        <v>145</v>
      </c>
      <c r="E249" s="147" t="s">
        <v>417</v>
      </c>
      <c r="F249" s="148" t="s">
        <v>418</v>
      </c>
      <c r="G249" s="149" t="s">
        <v>245</v>
      </c>
      <c r="H249" s="150">
        <v>23.7</v>
      </c>
      <c r="I249" s="151"/>
      <c r="J249" s="152">
        <f>ROUND(I249*H249,2)</f>
        <v>0</v>
      </c>
      <c r="K249" s="148" t="s">
        <v>149</v>
      </c>
      <c r="L249" s="34"/>
      <c r="M249" s="153" t="s">
        <v>1</v>
      </c>
      <c r="N249" s="154" t="s">
        <v>41</v>
      </c>
      <c r="O249" s="59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7" t="s">
        <v>150</v>
      </c>
      <c r="AT249" s="157" t="s">
        <v>145</v>
      </c>
      <c r="AU249" s="157" t="s">
        <v>86</v>
      </c>
      <c r="AY249" s="18" t="s">
        <v>143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8" t="s">
        <v>84</v>
      </c>
      <c r="BK249" s="158">
        <f>ROUND(I249*H249,2)</f>
        <v>0</v>
      </c>
      <c r="BL249" s="18" t="s">
        <v>150</v>
      </c>
      <c r="BM249" s="157" t="s">
        <v>419</v>
      </c>
    </row>
    <row r="250" spans="2:51" s="13" customFormat="1" ht="12">
      <c r="B250" s="159"/>
      <c r="D250" s="160" t="s">
        <v>155</v>
      </c>
      <c r="E250" s="161" t="s">
        <v>107</v>
      </c>
      <c r="F250" s="162" t="s">
        <v>108</v>
      </c>
      <c r="H250" s="163">
        <v>23.7</v>
      </c>
      <c r="I250" s="164"/>
      <c r="L250" s="159"/>
      <c r="M250" s="165"/>
      <c r="N250" s="166"/>
      <c r="O250" s="166"/>
      <c r="P250" s="166"/>
      <c r="Q250" s="166"/>
      <c r="R250" s="166"/>
      <c r="S250" s="166"/>
      <c r="T250" s="167"/>
      <c r="AT250" s="161" t="s">
        <v>155</v>
      </c>
      <c r="AU250" s="161" t="s">
        <v>86</v>
      </c>
      <c r="AV250" s="13" t="s">
        <v>86</v>
      </c>
      <c r="AW250" s="13" t="s">
        <v>32</v>
      </c>
      <c r="AX250" s="13" t="s">
        <v>84</v>
      </c>
      <c r="AY250" s="161" t="s">
        <v>143</v>
      </c>
    </row>
    <row r="251" spans="1:65" s="2" customFormat="1" ht="24.2" customHeight="1">
      <c r="A251" s="33"/>
      <c r="B251" s="145"/>
      <c r="C251" s="146" t="s">
        <v>96</v>
      </c>
      <c r="D251" s="146" t="s">
        <v>145</v>
      </c>
      <c r="E251" s="147" t="s">
        <v>420</v>
      </c>
      <c r="F251" s="148" t="s">
        <v>421</v>
      </c>
      <c r="G251" s="149" t="s">
        <v>245</v>
      </c>
      <c r="H251" s="150">
        <v>450.3</v>
      </c>
      <c r="I251" s="151"/>
      <c r="J251" s="152">
        <f>ROUND(I251*H251,2)</f>
        <v>0</v>
      </c>
      <c r="K251" s="148" t="s">
        <v>149</v>
      </c>
      <c r="L251" s="34"/>
      <c r="M251" s="153" t="s">
        <v>1</v>
      </c>
      <c r="N251" s="154" t="s">
        <v>41</v>
      </c>
      <c r="O251" s="59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7" t="s">
        <v>150</v>
      </c>
      <c r="AT251" s="157" t="s">
        <v>145</v>
      </c>
      <c r="AU251" s="157" t="s">
        <v>86</v>
      </c>
      <c r="AY251" s="18" t="s">
        <v>143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8" t="s">
        <v>84</v>
      </c>
      <c r="BK251" s="158">
        <f>ROUND(I251*H251,2)</f>
        <v>0</v>
      </c>
      <c r="BL251" s="18" t="s">
        <v>150</v>
      </c>
      <c r="BM251" s="157" t="s">
        <v>422</v>
      </c>
    </row>
    <row r="252" spans="2:51" s="13" customFormat="1" ht="12">
      <c r="B252" s="159"/>
      <c r="D252" s="160" t="s">
        <v>155</v>
      </c>
      <c r="E252" s="161" t="s">
        <v>1</v>
      </c>
      <c r="F252" s="162" t="s">
        <v>423</v>
      </c>
      <c r="H252" s="163">
        <v>450.3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155</v>
      </c>
      <c r="AU252" s="161" t="s">
        <v>86</v>
      </c>
      <c r="AV252" s="13" t="s">
        <v>86</v>
      </c>
      <c r="AW252" s="13" t="s">
        <v>32</v>
      </c>
      <c r="AX252" s="13" t="s">
        <v>84</v>
      </c>
      <c r="AY252" s="161" t="s">
        <v>143</v>
      </c>
    </row>
    <row r="253" spans="1:65" s="2" customFormat="1" ht="21.75" customHeight="1">
      <c r="A253" s="33"/>
      <c r="B253" s="145"/>
      <c r="C253" s="146" t="s">
        <v>424</v>
      </c>
      <c r="D253" s="146" t="s">
        <v>145</v>
      </c>
      <c r="E253" s="147" t="s">
        <v>425</v>
      </c>
      <c r="F253" s="148" t="s">
        <v>426</v>
      </c>
      <c r="G253" s="149" t="s">
        <v>245</v>
      </c>
      <c r="H253" s="150">
        <v>39.865</v>
      </c>
      <c r="I253" s="151"/>
      <c r="J253" s="152">
        <f>ROUND(I253*H253,2)</f>
        <v>0</v>
      </c>
      <c r="K253" s="148" t="s">
        <v>149</v>
      </c>
      <c r="L253" s="34"/>
      <c r="M253" s="153" t="s">
        <v>1</v>
      </c>
      <c r="N253" s="154" t="s">
        <v>41</v>
      </c>
      <c r="O253" s="59"/>
      <c r="P253" s="155">
        <f>O253*H253</f>
        <v>0</v>
      </c>
      <c r="Q253" s="155">
        <v>0</v>
      </c>
      <c r="R253" s="155">
        <f>Q253*H253</f>
        <v>0</v>
      </c>
      <c r="S253" s="155">
        <v>0</v>
      </c>
      <c r="T253" s="15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7" t="s">
        <v>150</v>
      </c>
      <c r="AT253" s="157" t="s">
        <v>145</v>
      </c>
      <c r="AU253" s="157" t="s">
        <v>86</v>
      </c>
      <c r="AY253" s="18" t="s">
        <v>143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8" t="s">
        <v>84</v>
      </c>
      <c r="BK253" s="158">
        <f>ROUND(I253*H253,2)</f>
        <v>0</v>
      </c>
      <c r="BL253" s="18" t="s">
        <v>150</v>
      </c>
      <c r="BM253" s="157" t="s">
        <v>427</v>
      </c>
    </row>
    <row r="254" spans="2:51" s="13" customFormat="1" ht="12">
      <c r="B254" s="159"/>
      <c r="D254" s="160" t="s">
        <v>155</v>
      </c>
      <c r="E254" s="161" t="s">
        <v>110</v>
      </c>
      <c r="F254" s="162" t="s">
        <v>428</v>
      </c>
      <c r="H254" s="163">
        <v>39.865</v>
      </c>
      <c r="I254" s="164"/>
      <c r="L254" s="159"/>
      <c r="M254" s="165"/>
      <c r="N254" s="166"/>
      <c r="O254" s="166"/>
      <c r="P254" s="166"/>
      <c r="Q254" s="166"/>
      <c r="R254" s="166"/>
      <c r="S254" s="166"/>
      <c r="T254" s="167"/>
      <c r="AT254" s="161" t="s">
        <v>155</v>
      </c>
      <c r="AU254" s="161" t="s">
        <v>86</v>
      </c>
      <c r="AV254" s="13" t="s">
        <v>86</v>
      </c>
      <c r="AW254" s="13" t="s">
        <v>32</v>
      </c>
      <c r="AX254" s="13" t="s">
        <v>84</v>
      </c>
      <c r="AY254" s="161" t="s">
        <v>143</v>
      </c>
    </row>
    <row r="255" spans="1:65" s="2" customFormat="1" ht="24.2" customHeight="1">
      <c r="A255" s="33"/>
      <c r="B255" s="145"/>
      <c r="C255" s="146" t="s">
        <v>429</v>
      </c>
      <c r="D255" s="146" t="s">
        <v>145</v>
      </c>
      <c r="E255" s="147" t="s">
        <v>430</v>
      </c>
      <c r="F255" s="148" t="s">
        <v>431</v>
      </c>
      <c r="G255" s="149" t="s">
        <v>245</v>
      </c>
      <c r="H255" s="150">
        <v>757.435</v>
      </c>
      <c r="I255" s="151"/>
      <c r="J255" s="152">
        <f>ROUND(I255*H255,2)</f>
        <v>0</v>
      </c>
      <c r="K255" s="148" t="s">
        <v>149</v>
      </c>
      <c r="L255" s="34"/>
      <c r="M255" s="153" t="s">
        <v>1</v>
      </c>
      <c r="N255" s="154" t="s">
        <v>41</v>
      </c>
      <c r="O255" s="59"/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7" t="s">
        <v>150</v>
      </c>
      <c r="AT255" s="157" t="s">
        <v>145</v>
      </c>
      <c r="AU255" s="157" t="s">
        <v>86</v>
      </c>
      <c r="AY255" s="18" t="s">
        <v>143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8" t="s">
        <v>84</v>
      </c>
      <c r="BK255" s="158">
        <f>ROUND(I255*H255,2)</f>
        <v>0</v>
      </c>
      <c r="BL255" s="18" t="s">
        <v>150</v>
      </c>
      <c r="BM255" s="157" t="s">
        <v>432</v>
      </c>
    </row>
    <row r="256" spans="2:51" s="13" customFormat="1" ht="12">
      <c r="B256" s="159"/>
      <c r="D256" s="160" t="s">
        <v>155</v>
      </c>
      <c r="E256" s="161" t="s">
        <v>1</v>
      </c>
      <c r="F256" s="162" t="s">
        <v>433</v>
      </c>
      <c r="H256" s="163">
        <v>757.435</v>
      </c>
      <c r="I256" s="164"/>
      <c r="L256" s="159"/>
      <c r="M256" s="165"/>
      <c r="N256" s="166"/>
      <c r="O256" s="166"/>
      <c r="P256" s="166"/>
      <c r="Q256" s="166"/>
      <c r="R256" s="166"/>
      <c r="S256" s="166"/>
      <c r="T256" s="167"/>
      <c r="AT256" s="161" t="s">
        <v>155</v>
      </c>
      <c r="AU256" s="161" t="s">
        <v>86</v>
      </c>
      <c r="AV256" s="13" t="s">
        <v>86</v>
      </c>
      <c r="AW256" s="13" t="s">
        <v>32</v>
      </c>
      <c r="AX256" s="13" t="s">
        <v>84</v>
      </c>
      <c r="AY256" s="161" t="s">
        <v>143</v>
      </c>
    </row>
    <row r="257" spans="1:65" s="2" customFormat="1" ht="24.2" customHeight="1">
      <c r="A257" s="33"/>
      <c r="B257" s="145"/>
      <c r="C257" s="146" t="s">
        <v>434</v>
      </c>
      <c r="D257" s="146" t="s">
        <v>145</v>
      </c>
      <c r="E257" s="147" t="s">
        <v>435</v>
      </c>
      <c r="F257" s="148" t="s">
        <v>436</v>
      </c>
      <c r="G257" s="149" t="s">
        <v>245</v>
      </c>
      <c r="H257" s="150">
        <v>63.565</v>
      </c>
      <c r="I257" s="151"/>
      <c r="J257" s="152">
        <f>ROUND(I257*H257,2)</f>
        <v>0</v>
      </c>
      <c r="K257" s="148" t="s">
        <v>149</v>
      </c>
      <c r="L257" s="34"/>
      <c r="M257" s="153" t="s">
        <v>1</v>
      </c>
      <c r="N257" s="154" t="s">
        <v>41</v>
      </c>
      <c r="O257" s="59"/>
      <c r="P257" s="155">
        <f>O257*H257</f>
        <v>0</v>
      </c>
      <c r="Q257" s="155">
        <v>0</v>
      </c>
      <c r="R257" s="155">
        <f>Q257*H257</f>
        <v>0</v>
      </c>
      <c r="S257" s="155">
        <v>0</v>
      </c>
      <c r="T257" s="156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7" t="s">
        <v>150</v>
      </c>
      <c r="AT257" s="157" t="s">
        <v>145</v>
      </c>
      <c r="AU257" s="157" t="s">
        <v>86</v>
      </c>
      <c r="AY257" s="18" t="s">
        <v>143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8" t="s">
        <v>84</v>
      </c>
      <c r="BK257" s="158">
        <f>ROUND(I257*H257,2)</f>
        <v>0</v>
      </c>
      <c r="BL257" s="18" t="s">
        <v>150</v>
      </c>
      <c r="BM257" s="157" t="s">
        <v>437</v>
      </c>
    </row>
    <row r="258" spans="1:65" s="2" customFormat="1" ht="33" customHeight="1">
      <c r="A258" s="33"/>
      <c r="B258" s="145"/>
      <c r="C258" s="146" t="s">
        <v>438</v>
      </c>
      <c r="D258" s="146" t="s">
        <v>145</v>
      </c>
      <c r="E258" s="147" t="s">
        <v>439</v>
      </c>
      <c r="F258" s="148" t="s">
        <v>440</v>
      </c>
      <c r="G258" s="149" t="s">
        <v>245</v>
      </c>
      <c r="H258" s="150">
        <v>39.865</v>
      </c>
      <c r="I258" s="151"/>
      <c r="J258" s="152">
        <f>ROUND(I258*H258,2)</f>
        <v>0</v>
      </c>
      <c r="K258" s="148" t="s">
        <v>149</v>
      </c>
      <c r="L258" s="34"/>
      <c r="M258" s="153" t="s">
        <v>1</v>
      </c>
      <c r="N258" s="154" t="s">
        <v>41</v>
      </c>
      <c r="O258" s="59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150</v>
      </c>
      <c r="AT258" s="157" t="s">
        <v>145</v>
      </c>
      <c r="AU258" s="157" t="s">
        <v>86</v>
      </c>
      <c r="AY258" s="18" t="s">
        <v>143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8" t="s">
        <v>84</v>
      </c>
      <c r="BK258" s="158">
        <f>ROUND(I258*H258,2)</f>
        <v>0</v>
      </c>
      <c r="BL258" s="18" t="s">
        <v>150</v>
      </c>
      <c r="BM258" s="157" t="s">
        <v>441</v>
      </c>
    </row>
    <row r="259" spans="2:51" s="13" customFormat="1" ht="12">
      <c r="B259" s="159"/>
      <c r="D259" s="160" t="s">
        <v>155</v>
      </c>
      <c r="E259" s="161" t="s">
        <v>1</v>
      </c>
      <c r="F259" s="162" t="s">
        <v>110</v>
      </c>
      <c r="H259" s="163">
        <v>39.865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155</v>
      </c>
      <c r="AU259" s="161" t="s">
        <v>86</v>
      </c>
      <c r="AV259" s="13" t="s">
        <v>86</v>
      </c>
      <c r="AW259" s="13" t="s">
        <v>32</v>
      </c>
      <c r="AX259" s="13" t="s">
        <v>84</v>
      </c>
      <c r="AY259" s="161" t="s">
        <v>143</v>
      </c>
    </row>
    <row r="260" spans="1:65" s="2" customFormat="1" ht="33" customHeight="1">
      <c r="A260" s="33"/>
      <c r="B260" s="145"/>
      <c r="C260" s="146" t="s">
        <v>442</v>
      </c>
      <c r="D260" s="146" t="s">
        <v>145</v>
      </c>
      <c r="E260" s="147" t="s">
        <v>443</v>
      </c>
      <c r="F260" s="148" t="s">
        <v>444</v>
      </c>
      <c r="G260" s="149" t="s">
        <v>245</v>
      </c>
      <c r="H260" s="150">
        <v>12.1</v>
      </c>
      <c r="I260" s="151"/>
      <c r="J260" s="152">
        <f>ROUND(I260*H260,2)</f>
        <v>0</v>
      </c>
      <c r="K260" s="148" t="s">
        <v>149</v>
      </c>
      <c r="L260" s="34"/>
      <c r="M260" s="153" t="s">
        <v>1</v>
      </c>
      <c r="N260" s="154" t="s">
        <v>41</v>
      </c>
      <c r="O260" s="59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7" t="s">
        <v>150</v>
      </c>
      <c r="AT260" s="157" t="s">
        <v>145</v>
      </c>
      <c r="AU260" s="157" t="s">
        <v>86</v>
      </c>
      <c r="AY260" s="18" t="s">
        <v>143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8" t="s">
        <v>84</v>
      </c>
      <c r="BK260" s="158">
        <f>ROUND(I260*H260,2)</f>
        <v>0</v>
      </c>
      <c r="BL260" s="18" t="s">
        <v>150</v>
      </c>
      <c r="BM260" s="157" t="s">
        <v>445</v>
      </c>
    </row>
    <row r="261" spans="1:65" s="2" customFormat="1" ht="44.25" customHeight="1">
      <c r="A261" s="33"/>
      <c r="B261" s="145"/>
      <c r="C261" s="146" t="s">
        <v>446</v>
      </c>
      <c r="D261" s="146" t="s">
        <v>145</v>
      </c>
      <c r="E261" s="147" t="s">
        <v>447</v>
      </c>
      <c r="F261" s="148" t="s">
        <v>448</v>
      </c>
      <c r="G261" s="149" t="s">
        <v>245</v>
      </c>
      <c r="H261" s="150">
        <v>11.6</v>
      </c>
      <c r="I261" s="151"/>
      <c r="J261" s="152">
        <f>ROUND(I261*H261,2)</f>
        <v>0</v>
      </c>
      <c r="K261" s="148" t="s">
        <v>149</v>
      </c>
      <c r="L261" s="34"/>
      <c r="M261" s="153" t="s">
        <v>1</v>
      </c>
      <c r="N261" s="154" t="s">
        <v>41</v>
      </c>
      <c r="O261" s="59"/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7" t="s">
        <v>150</v>
      </c>
      <c r="AT261" s="157" t="s">
        <v>145</v>
      </c>
      <c r="AU261" s="157" t="s">
        <v>86</v>
      </c>
      <c r="AY261" s="18" t="s">
        <v>143</v>
      </c>
      <c r="BE261" s="158">
        <f>IF(N261="základní",J261,0)</f>
        <v>0</v>
      </c>
      <c r="BF261" s="158">
        <f>IF(N261="snížená",J261,0)</f>
        <v>0</v>
      </c>
      <c r="BG261" s="158">
        <f>IF(N261="zákl. přenesená",J261,0)</f>
        <v>0</v>
      </c>
      <c r="BH261" s="158">
        <f>IF(N261="sníž. přenesená",J261,0)</f>
        <v>0</v>
      </c>
      <c r="BI261" s="158">
        <f>IF(N261="nulová",J261,0)</f>
        <v>0</v>
      </c>
      <c r="BJ261" s="18" t="s">
        <v>84</v>
      </c>
      <c r="BK261" s="158">
        <f>ROUND(I261*H261,2)</f>
        <v>0</v>
      </c>
      <c r="BL261" s="18" t="s">
        <v>150</v>
      </c>
      <c r="BM261" s="157" t="s">
        <v>449</v>
      </c>
    </row>
    <row r="262" spans="2:51" s="13" customFormat="1" ht="12">
      <c r="B262" s="159"/>
      <c r="D262" s="160" t="s">
        <v>155</v>
      </c>
      <c r="E262" s="161" t="s">
        <v>1</v>
      </c>
      <c r="F262" s="162" t="s">
        <v>450</v>
      </c>
      <c r="H262" s="163">
        <v>11.6</v>
      </c>
      <c r="I262" s="164"/>
      <c r="L262" s="159"/>
      <c r="M262" s="165"/>
      <c r="N262" s="166"/>
      <c r="O262" s="166"/>
      <c r="P262" s="166"/>
      <c r="Q262" s="166"/>
      <c r="R262" s="166"/>
      <c r="S262" s="166"/>
      <c r="T262" s="167"/>
      <c r="AT262" s="161" t="s">
        <v>155</v>
      </c>
      <c r="AU262" s="161" t="s">
        <v>86</v>
      </c>
      <c r="AV262" s="13" t="s">
        <v>86</v>
      </c>
      <c r="AW262" s="13" t="s">
        <v>32</v>
      </c>
      <c r="AX262" s="13" t="s">
        <v>84</v>
      </c>
      <c r="AY262" s="161" t="s">
        <v>143</v>
      </c>
    </row>
    <row r="263" spans="2:63" s="12" customFormat="1" ht="22.9" customHeight="1">
      <c r="B263" s="132"/>
      <c r="D263" s="133" t="s">
        <v>75</v>
      </c>
      <c r="E263" s="143" t="s">
        <v>451</v>
      </c>
      <c r="F263" s="143" t="s">
        <v>452</v>
      </c>
      <c r="I263" s="135"/>
      <c r="J263" s="144">
        <f>BK263</f>
        <v>0</v>
      </c>
      <c r="L263" s="132"/>
      <c r="M263" s="137"/>
      <c r="N263" s="138"/>
      <c r="O263" s="138"/>
      <c r="P263" s="139">
        <f>P264</f>
        <v>0</v>
      </c>
      <c r="Q263" s="138"/>
      <c r="R263" s="139">
        <f>R264</f>
        <v>0</v>
      </c>
      <c r="S263" s="138"/>
      <c r="T263" s="140">
        <f>T264</f>
        <v>0</v>
      </c>
      <c r="AR263" s="133" t="s">
        <v>84</v>
      </c>
      <c r="AT263" s="141" t="s">
        <v>75</v>
      </c>
      <c r="AU263" s="141" t="s">
        <v>84</v>
      </c>
      <c r="AY263" s="133" t="s">
        <v>143</v>
      </c>
      <c r="BK263" s="142">
        <f>BK264</f>
        <v>0</v>
      </c>
    </row>
    <row r="264" spans="1:65" s="2" customFormat="1" ht="24.2" customHeight="1">
      <c r="A264" s="33"/>
      <c r="B264" s="145"/>
      <c r="C264" s="146" t="s">
        <v>453</v>
      </c>
      <c r="D264" s="146" t="s">
        <v>145</v>
      </c>
      <c r="E264" s="147" t="s">
        <v>454</v>
      </c>
      <c r="F264" s="148" t="s">
        <v>455</v>
      </c>
      <c r="G264" s="149" t="s">
        <v>245</v>
      </c>
      <c r="H264" s="150">
        <v>252.385</v>
      </c>
      <c r="I264" s="151"/>
      <c r="J264" s="152">
        <f>ROUND(I264*H264,2)</f>
        <v>0</v>
      </c>
      <c r="K264" s="148" t="s">
        <v>149</v>
      </c>
      <c r="L264" s="34"/>
      <c r="M264" s="153" t="s">
        <v>1</v>
      </c>
      <c r="N264" s="154" t="s">
        <v>41</v>
      </c>
      <c r="O264" s="59"/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7" t="s">
        <v>150</v>
      </c>
      <c r="AT264" s="157" t="s">
        <v>145</v>
      </c>
      <c r="AU264" s="157" t="s">
        <v>86</v>
      </c>
      <c r="AY264" s="18" t="s">
        <v>143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8" t="s">
        <v>84</v>
      </c>
      <c r="BK264" s="158">
        <f>ROUND(I264*H264,2)</f>
        <v>0</v>
      </c>
      <c r="BL264" s="18" t="s">
        <v>150</v>
      </c>
      <c r="BM264" s="157" t="s">
        <v>456</v>
      </c>
    </row>
    <row r="265" spans="2:63" s="12" customFormat="1" ht="25.9" customHeight="1">
      <c r="B265" s="132"/>
      <c r="D265" s="133" t="s">
        <v>75</v>
      </c>
      <c r="E265" s="134" t="s">
        <v>457</v>
      </c>
      <c r="F265" s="134" t="s">
        <v>458</v>
      </c>
      <c r="I265" s="135"/>
      <c r="J265" s="136">
        <f>BK265</f>
        <v>0</v>
      </c>
      <c r="L265" s="132"/>
      <c r="M265" s="137"/>
      <c r="N265" s="138"/>
      <c r="O265" s="138"/>
      <c r="P265" s="139">
        <f>P266</f>
        <v>0</v>
      </c>
      <c r="Q265" s="138"/>
      <c r="R265" s="139">
        <f>R266</f>
        <v>0.08800000000000001</v>
      </c>
      <c r="S265" s="138"/>
      <c r="T265" s="140">
        <f>T266</f>
        <v>0</v>
      </c>
      <c r="AR265" s="133" t="s">
        <v>86</v>
      </c>
      <c r="AT265" s="141" t="s">
        <v>75</v>
      </c>
      <c r="AU265" s="141" t="s">
        <v>76</v>
      </c>
      <c r="AY265" s="133" t="s">
        <v>143</v>
      </c>
      <c r="BK265" s="142">
        <f>BK266</f>
        <v>0</v>
      </c>
    </row>
    <row r="266" spans="2:63" s="12" customFormat="1" ht="22.9" customHeight="1">
      <c r="B266" s="132"/>
      <c r="D266" s="133" t="s">
        <v>75</v>
      </c>
      <c r="E266" s="143" t="s">
        <v>459</v>
      </c>
      <c r="F266" s="143" t="s">
        <v>460</v>
      </c>
      <c r="I266" s="135"/>
      <c r="J266" s="144">
        <f>BK266</f>
        <v>0</v>
      </c>
      <c r="L266" s="132"/>
      <c r="M266" s="137"/>
      <c r="N266" s="138"/>
      <c r="O266" s="138"/>
      <c r="P266" s="139">
        <f>SUM(P267:P269)</f>
        <v>0</v>
      </c>
      <c r="Q266" s="138"/>
      <c r="R266" s="139">
        <f>SUM(R267:R269)</f>
        <v>0.08800000000000001</v>
      </c>
      <c r="S266" s="138"/>
      <c r="T266" s="140">
        <f>SUM(T267:T269)</f>
        <v>0</v>
      </c>
      <c r="AR266" s="133" t="s">
        <v>86</v>
      </c>
      <c r="AT266" s="141" t="s">
        <v>75</v>
      </c>
      <c r="AU266" s="141" t="s">
        <v>84</v>
      </c>
      <c r="AY266" s="133" t="s">
        <v>143</v>
      </c>
      <c r="BK266" s="142">
        <f>SUM(BK267:BK269)</f>
        <v>0</v>
      </c>
    </row>
    <row r="267" spans="1:65" s="2" customFormat="1" ht="24.2" customHeight="1">
      <c r="A267" s="33"/>
      <c r="B267" s="145"/>
      <c r="C267" s="146" t="s">
        <v>461</v>
      </c>
      <c r="D267" s="146" t="s">
        <v>145</v>
      </c>
      <c r="E267" s="147" t="s">
        <v>462</v>
      </c>
      <c r="F267" s="148" t="s">
        <v>463</v>
      </c>
      <c r="G267" s="149" t="s">
        <v>148</v>
      </c>
      <c r="H267" s="150">
        <v>110</v>
      </c>
      <c r="I267" s="151"/>
      <c r="J267" s="152">
        <f>ROUND(I267*H267,2)</f>
        <v>0</v>
      </c>
      <c r="K267" s="148" t="s">
        <v>149</v>
      </c>
      <c r="L267" s="34"/>
      <c r="M267" s="153" t="s">
        <v>1</v>
      </c>
      <c r="N267" s="154" t="s">
        <v>41</v>
      </c>
      <c r="O267" s="59"/>
      <c r="P267" s="155">
        <f>O267*H267</f>
        <v>0</v>
      </c>
      <c r="Q267" s="155">
        <v>0.0008</v>
      </c>
      <c r="R267" s="155">
        <f>Q267*H267</f>
        <v>0.08800000000000001</v>
      </c>
      <c r="S267" s="155">
        <v>0</v>
      </c>
      <c r="T267" s="156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7" t="s">
        <v>223</v>
      </c>
      <c r="AT267" s="157" t="s">
        <v>145</v>
      </c>
      <c r="AU267" s="157" t="s">
        <v>86</v>
      </c>
      <c r="AY267" s="18" t="s">
        <v>143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8" t="s">
        <v>84</v>
      </c>
      <c r="BK267" s="158">
        <f>ROUND(I267*H267,2)</f>
        <v>0</v>
      </c>
      <c r="BL267" s="18" t="s">
        <v>223</v>
      </c>
      <c r="BM267" s="157" t="s">
        <v>464</v>
      </c>
    </row>
    <row r="268" spans="2:51" s="13" customFormat="1" ht="12">
      <c r="B268" s="159"/>
      <c r="D268" s="160" t="s">
        <v>155</v>
      </c>
      <c r="E268" s="161" t="s">
        <v>1</v>
      </c>
      <c r="F268" s="162" t="s">
        <v>465</v>
      </c>
      <c r="H268" s="163">
        <v>110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155</v>
      </c>
      <c r="AU268" s="161" t="s">
        <v>86</v>
      </c>
      <c r="AV268" s="13" t="s">
        <v>86</v>
      </c>
      <c r="AW268" s="13" t="s">
        <v>32</v>
      </c>
      <c r="AX268" s="13" t="s">
        <v>84</v>
      </c>
      <c r="AY268" s="161" t="s">
        <v>143</v>
      </c>
    </row>
    <row r="269" spans="1:65" s="2" customFormat="1" ht="24.2" customHeight="1">
      <c r="A269" s="33"/>
      <c r="B269" s="145"/>
      <c r="C269" s="146" t="s">
        <v>466</v>
      </c>
      <c r="D269" s="146" t="s">
        <v>145</v>
      </c>
      <c r="E269" s="147" t="s">
        <v>467</v>
      </c>
      <c r="F269" s="148" t="s">
        <v>468</v>
      </c>
      <c r="G269" s="149" t="s">
        <v>469</v>
      </c>
      <c r="H269" s="193"/>
      <c r="I269" s="151"/>
      <c r="J269" s="152">
        <f>ROUND(I269*H269,2)</f>
        <v>0</v>
      </c>
      <c r="K269" s="148" t="s">
        <v>149</v>
      </c>
      <c r="L269" s="34"/>
      <c r="M269" s="194" t="s">
        <v>1</v>
      </c>
      <c r="N269" s="195" t="s">
        <v>41</v>
      </c>
      <c r="O269" s="196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7" t="s">
        <v>223</v>
      </c>
      <c r="AT269" s="157" t="s">
        <v>145</v>
      </c>
      <c r="AU269" s="157" t="s">
        <v>86</v>
      </c>
      <c r="AY269" s="18" t="s">
        <v>143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8" t="s">
        <v>84</v>
      </c>
      <c r="BK269" s="158">
        <f>ROUND(I269*H269,2)</f>
        <v>0</v>
      </c>
      <c r="BL269" s="18" t="s">
        <v>223</v>
      </c>
      <c r="BM269" s="157" t="s">
        <v>470</v>
      </c>
    </row>
    <row r="270" spans="1:31" s="2" customFormat="1" ht="6.95" customHeight="1">
      <c r="A270" s="33"/>
      <c r="B270" s="48"/>
      <c r="C270" s="49"/>
      <c r="D270" s="49"/>
      <c r="E270" s="49"/>
      <c r="F270" s="49"/>
      <c r="G270" s="49"/>
      <c r="H270" s="49"/>
      <c r="I270" s="49"/>
      <c r="J270" s="49"/>
      <c r="K270" s="49"/>
      <c r="L270" s="34"/>
      <c r="M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</sheetData>
  <autoFilter ref="C126:K26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89</v>
      </c>
      <c r="AZ2" s="94" t="s">
        <v>102</v>
      </c>
      <c r="BA2" s="94" t="s">
        <v>1</v>
      </c>
      <c r="BB2" s="94" t="s">
        <v>1</v>
      </c>
      <c r="BC2" s="94" t="s">
        <v>471</v>
      </c>
      <c r="BD2" s="94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94" t="s">
        <v>98</v>
      </c>
      <c r="BA3" s="94" t="s">
        <v>1</v>
      </c>
      <c r="BB3" s="94" t="s">
        <v>1</v>
      </c>
      <c r="BC3" s="94" t="s">
        <v>472</v>
      </c>
      <c r="BD3" s="94" t="s">
        <v>86</v>
      </c>
    </row>
    <row r="4" spans="2:56" s="1" customFormat="1" ht="24.95" customHeight="1">
      <c r="B4" s="21"/>
      <c r="D4" s="22" t="s">
        <v>97</v>
      </c>
      <c r="L4" s="21"/>
      <c r="M4" s="95" t="s">
        <v>10</v>
      </c>
      <c r="AT4" s="18" t="s">
        <v>3</v>
      </c>
      <c r="AZ4" s="94" t="s">
        <v>473</v>
      </c>
      <c r="BA4" s="94" t="s">
        <v>1</v>
      </c>
      <c r="BB4" s="94" t="s">
        <v>1</v>
      </c>
      <c r="BC4" s="94" t="s">
        <v>331</v>
      </c>
      <c r="BD4" s="94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5" t="str">
        <f>'Rekapitulace stavby'!K6</f>
        <v>Propojovací chodník na ulici Na Vyhlídce,Valašské Meziříčí</v>
      </c>
      <c r="F7" s="256"/>
      <c r="G7" s="256"/>
      <c r="H7" s="256"/>
      <c r="L7" s="21"/>
    </row>
    <row r="8" spans="1:31" s="2" customFormat="1" ht="12" customHeight="1">
      <c r="A8" s="33"/>
      <c r="B8" s="34"/>
      <c r="C8" s="33"/>
      <c r="D8" s="28" t="s">
        <v>106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7" t="s">
        <v>474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6. 1. 2022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'Rekapitulace stavby'!E14</f>
        <v>Vyplň údaj</v>
      </c>
      <c r="F18" s="246"/>
      <c r="G18" s="246"/>
      <c r="H18" s="246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36</v>
      </c>
      <c r="E30" s="33"/>
      <c r="F30" s="33"/>
      <c r="G30" s="33"/>
      <c r="H30" s="33"/>
      <c r="I30" s="33"/>
      <c r="J30" s="72">
        <f>ROUND(J123,2)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40</v>
      </c>
      <c r="E33" s="28" t="s">
        <v>41</v>
      </c>
      <c r="F33" s="101">
        <f>ROUND((SUM(BE123:BE196)),2)</f>
        <v>0</v>
      </c>
      <c r="G33" s="33"/>
      <c r="H33" s="33"/>
      <c r="I33" s="102">
        <v>0.21</v>
      </c>
      <c r="J33" s="101">
        <f>ROUND(((SUM(BE123:BE196))*I33),2)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1">
        <f>ROUND((SUM(BF123:BF196)),2)</f>
        <v>0</v>
      </c>
      <c r="G34" s="33"/>
      <c r="H34" s="33"/>
      <c r="I34" s="102">
        <v>0.15</v>
      </c>
      <c r="J34" s="101">
        <f>ROUND(((SUM(BF123:BF196))*I34),2)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1">
        <f>ROUND((SUM(BG123:BG196)),2)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1">
        <f>ROUND((SUM(BH123:BH196)),2)</f>
        <v>0</v>
      </c>
      <c r="G36" s="33"/>
      <c r="H36" s="33"/>
      <c r="I36" s="102">
        <v>0.15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1">
        <f>ROUND((SUM(BI123:BI196)),2)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46</v>
      </c>
      <c r="E39" s="61"/>
      <c r="F39" s="61"/>
      <c r="G39" s="105" t="s">
        <v>47</v>
      </c>
      <c r="H39" s="106" t="s">
        <v>48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9" t="s">
        <v>52</v>
      </c>
      <c r="G61" s="46" t="s">
        <v>51</v>
      </c>
      <c r="H61" s="36"/>
      <c r="I61" s="36"/>
      <c r="J61" s="11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9" t="s">
        <v>52</v>
      </c>
      <c r="G76" s="46" t="s">
        <v>51</v>
      </c>
      <c r="H76" s="36"/>
      <c r="I76" s="36"/>
      <c r="J76" s="11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5" t="str">
        <f>E7</f>
        <v>Propojovací chodník na ulici Na Vyhlídce,Valašské Meziříčí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106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7" t="str">
        <f>E9</f>
        <v>801 - SO 801 Úprava oplocení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28" t="s">
        <v>22</v>
      </c>
      <c r="J89" s="56" t="str">
        <f>IF(J12="","",J12)</f>
        <v>6. 1. 2022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28" t="s">
        <v>30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113</v>
      </c>
      <c r="D94" s="103"/>
      <c r="E94" s="103"/>
      <c r="F94" s="103"/>
      <c r="G94" s="103"/>
      <c r="H94" s="103"/>
      <c r="I94" s="103"/>
      <c r="J94" s="112" t="s">
        <v>114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115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116</v>
      </c>
    </row>
    <row r="97" spans="2:12" s="9" customFormat="1" ht="24.95" customHeight="1">
      <c r="B97" s="114"/>
      <c r="D97" s="115" t="s">
        <v>117</v>
      </c>
      <c r="E97" s="116"/>
      <c r="F97" s="116"/>
      <c r="G97" s="116"/>
      <c r="H97" s="116"/>
      <c r="I97" s="116"/>
      <c r="J97" s="117">
        <f>J124</f>
        <v>0</v>
      </c>
      <c r="L97" s="114"/>
    </row>
    <row r="98" spans="2:12" s="10" customFormat="1" ht="19.9" customHeight="1">
      <c r="B98" s="118"/>
      <c r="D98" s="119" t="s">
        <v>118</v>
      </c>
      <c r="E98" s="120"/>
      <c r="F98" s="120"/>
      <c r="G98" s="120"/>
      <c r="H98" s="120"/>
      <c r="I98" s="120"/>
      <c r="J98" s="121">
        <f>J125</f>
        <v>0</v>
      </c>
      <c r="L98" s="118"/>
    </row>
    <row r="99" spans="2:12" s="10" customFormat="1" ht="19.9" customHeight="1">
      <c r="B99" s="118"/>
      <c r="D99" s="119" t="s">
        <v>475</v>
      </c>
      <c r="E99" s="120"/>
      <c r="F99" s="120"/>
      <c r="G99" s="120"/>
      <c r="H99" s="120"/>
      <c r="I99" s="120"/>
      <c r="J99" s="121">
        <f>J160</f>
        <v>0</v>
      </c>
      <c r="L99" s="118"/>
    </row>
    <row r="100" spans="2:12" s="10" customFormat="1" ht="19.9" customHeight="1">
      <c r="B100" s="118"/>
      <c r="D100" s="119" t="s">
        <v>119</v>
      </c>
      <c r="E100" s="120"/>
      <c r="F100" s="120"/>
      <c r="G100" s="120"/>
      <c r="H100" s="120"/>
      <c r="I100" s="120"/>
      <c r="J100" s="121">
        <f>J166</f>
        <v>0</v>
      </c>
      <c r="L100" s="118"/>
    </row>
    <row r="101" spans="2:12" s="10" customFormat="1" ht="19.9" customHeight="1">
      <c r="B101" s="118"/>
      <c r="D101" s="119" t="s">
        <v>123</v>
      </c>
      <c r="E101" s="120"/>
      <c r="F101" s="120"/>
      <c r="G101" s="120"/>
      <c r="H101" s="120"/>
      <c r="I101" s="120"/>
      <c r="J101" s="121">
        <f>J179</f>
        <v>0</v>
      </c>
      <c r="L101" s="118"/>
    </row>
    <row r="102" spans="2:12" s="10" customFormat="1" ht="19.9" customHeight="1">
      <c r="B102" s="118"/>
      <c r="D102" s="119" t="s">
        <v>124</v>
      </c>
      <c r="E102" s="120"/>
      <c r="F102" s="120"/>
      <c r="G102" s="120"/>
      <c r="H102" s="120"/>
      <c r="I102" s="120"/>
      <c r="J102" s="121">
        <f>J190</f>
        <v>0</v>
      </c>
      <c r="L102" s="118"/>
    </row>
    <row r="103" spans="2:12" s="10" customFormat="1" ht="19.9" customHeight="1">
      <c r="B103" s="118"/>
      <c r="D103" s="119" t="s">
        <v>125</v>
      </c>
      <c r="E103" s="120"/>
      <c r="F103" s="120"/>
      <c r="G103" s="120"/>
      <c r="H103" s="120"/>
      <c r="I103" s="120"/>
      <c r="J103" s="121">
        <f>J195</f>
        <v>0</v>
      </c>
      <c r="L103" s="118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128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55" t="str">
        <f>E7</f>
        <v>Propojovací chodník na ulici Na Vyhlídce,Valašské Meziříčí</v>
      </c>
      <c r="F113" s="256"/>
      <c r="G113" s="256"/>
      <c r="H113" s="256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106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27" t="str">
        <f>E9</f>
        <v>801 - SO 801 Úprava oplocení</v>
      </c>
      <c r="F115" s="254"/>
      <c r="G115" s="254"/>
      <c r="H115" s="25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3"/>
      <c r="E117" s="33"/>
      <c r="F117" s="26" t="str">
        <f>F12</f>
        <v>Valašské Meziříčí</v>
      </c>
      <c r="G117" s="33"/>
      <c r="H117" s="33"/>
      <c r="I117" s="28" t="s">
        <v>22</v>
      </c>
      <c r="J117" s="56" t="str">
        <f>IF(J12="","",J12)</f>
        <v>6. 1. 2022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5.7" customHeight="1">
      <c r="A119" s="33"/>
      <c r="B119" s="34"/>
      <c r="C119" s="28" t="s">
        <v>24</v>
      </c>
      <c r="D119" s="33"/>
      <c r="E119" s="33"/>
      <c r="F119" s="26" t="str">
        <f>E15</f>
        <v>Město Valašské Meziříčí</v>
      </c>
      <c r="G119" s="33"/>
      <c r="H119" s="33"/>
      <c r="I119" s="28" t="s">
        <v>30</v>
      </c>
      <c r="J119" s="31" t="str">
        <f>E21</f>
        <v>LZ-PROJEKT plus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28</v>
      </c>
      <c r="D120" s="33"/>
      <c r="E120" s="33"/>
      <c r="F120" s="26" t="str">
        <f>IF(E18="","",E18)</f>
        <v>Vyplň údaj</v>
      </c>
      <c r="G120" s="33"/>
      <c r="H120" s="33"/>
      <c r="I120" s="28" t="s">
        <v>33</v>
      </c>
      <c r="J120" s="31" t="str">
        <f>E24</f>
        <v>Fajfrová Irena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22"/>
      <c r="B122" s="123"/>
      <c r="C122" s="124" t="s">
        <v>129</v>
      </c>
      <c r="D122" s="125" t="s">
        <v>61</v>
      </c>
      <c r="E122" s="125" t="s">
        <v>57</v>
      </c>
      <c r="F122" s="125" t="s">
        <v>58</v>
      </c>
      <c r="G122" s="125" t="s">
        <v>130</v>
      </c>
      <c r="H122" s="125" t="s">
        <v>131</v>
      </c>
      <c r="I122" s="125" t="s">
        <v>132</v>
      </c>
      <c r="J122" s="125" t="s">
        <v>114</v>
      </c>
      <c r="K122" s="126" t="s">
        <v>133</v>
      </c>
      <c r="L122" s="127"/>
      <c r="M122" s="63" t="s">
        <v>1</v>
      </c>
      <c r="N122" s="64" t="s">
        <v>40</v>
      </c>
      <c r="O122" s="64" t="s">
        <v>134</v>
      </c>
      <c r="P122" s="64" t="s">
        <v>135</v>
      </c>
      <c r="Q122" s="64" t="s">
        <v>136</v>
      </c>
      <c r="R122" s="64" t="s">
        <v>137</v>
      </c>
      <c r="S122" s="64" t="s">
        <v>138</v>
      </c>
      <c r="T122" s="65" t="s">
        <v>139</v>
      </c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</row>
    <row r="123" spans="1:63" s="2" customFormat="1" ht="22.9" customHeight="1">
      <c r="A123" s="33"/>
      <c r="B123" s="34"/>
      <c r="C123" s="70" t="s">
        <v>140</v>
      </c>
      <c r="D123" s="33"/>
      <c r="E123" s="33"/>
      <c r="F123" s="33"/>
      <c r="G123" s="33"/>
      <c r="H123" s="33"/>
      <c r="I123" s="33"/>
      <c r="J123" s="128">
        <f>BK123</f>
        <v>0</v>
      </c>
      <c r="K123" s="33"/>
      <c r="L123" s="34"/>
      <c r="M123" s="66"/>
      <c r="N123" s="57"/>
      <c r="O123" s="67"/>
      <c r="P123" s="129">
        <f>P124</f>
        <v>0</v>
      </c>
      <c r="Q123" s="67"/>
      <c r="R123" s="129">
        <f>R124</f>
        <v>5.3088238699999994</v>
      </c>
      <c r="S123" s="67"/>
      <c r="T123" s="130">
        <f>T124</f>
        <v>12.940840000000001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75</v>
      </c>
      <c r="AU123" s="18" t="s">
        <v>116</v>
      </c>
      <c r="BK123" s="131">
        <f>BK124</f>
        <v>0</v>
      </c>
    </row>
    <row r="124" spans="2:63" s="12" customFormat="1" ht="25.9" customHeight="1">
      <c r="B124" s="132"/>
      <c r="D124" s="133" t="s">
        <v>75</v>
      </c>
      <c r="E124" s="134" t="s">
        <v>141</v>
      </c>
      <c r="F124" s="134" t="s">
        <v>142</v>
      </c>
      <c r="I124" s="135"/>
      <c r="J124" s="136">
        <f>BK124</f>
        <v>0</v>
      </c>
      <c r="L124" s="132"/>
      <c r="M124" s="137"/>
      <c r="N124" s="138"/>
      <c r="O124" s="138"/>
      <c r="P124" s="139">
        <f>P125+P160+P166+P179+P190+P195</f>
        <v>0</v>
      </c>
      <c r="Q124" s="138"/>
      <c r="R124" s="139">
        <f>R125+R160+R166+R179+R190+R195</f>
        <v>5.3088238699999994</v>
      </c>
      <c r="S124" s="138"/>
      <c r="T124" s="140">
        <f>T125+T160+T166+T179+T190+T195</f>
        <v>12.940840000000001</v>
      </c>
      <c r="AR124" s="133" t="s">
        <v>84</v>
      </c>
      <c r="AT124" s="141" t="s">
        <v>75</v>
      </c>
      <c r="AU124" s="141" t="s">
        <v>76</v>
      </c>
      <c r="AY124" s="133" t="s">
        <v>143</v>
      </c>
      <c r="BK124" s="142">
        <f>BK125+BK160+BK166+BK179+BK190+BK195</f>
        <v>0</v>
      </c>
    </row>
    <row r="125" spans="2:63" s="12" customFormat="1" ht="22.9" customHeight="1">
      <c r="B125" s="132"/>
      <c r="D125" s="133" t="s">
        <v>75</v>
      </c>
      <c r="E125" s="143" t="s">
        <v>84</v>
      </c>
      <c r="F125" s="143" t="s">
        <v>144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SUM(P126:P159)</f>
        <v>0</v>
      </c>
      <c r="Q125" s="138"/>
      <c r="R125" s="139">
        <f>SUM(R126:R159)</f>
        <v>0.001157</v>
      </c>
      <c r="S125" s="138"/>
      <c r="T125" s="140">
        <f>SUM(T126:T159)</f>
        <v>0</v>
      </c>
      <c r="AR125" s="133" t="s">
        <v>84</v>
      </c>
      <c r="AT125" s="141" t="s">
        <v>75</v>
      </c>
      <c r="AU125" s="141" t="s">
        <v>84</v>
      </c>
      <c r="AY125" s="133" t="s">
        <v>143</v>
      </c>
      <c r="BK125" s="142">
        <f>SUM(BK126:BK159)</f>
        <v>0</v>
      </c>
    </row>
    <row r="126" spans="1:65" s="2" customFormat="1" ht="24.2" customHeight="1">
      <c r="A126" s="33"/>
      <c r="B126" s="145"/>
      <c r="C126" s="146" t="s">
        <v>84</v>
      </c>
      <c r="D126" s="146" t="s">
        <v>145</v>
      </c>
      <c r="E126" s="147" t="s">
        <v>476</v>
      </c>
      <c r="F126" s="148" t="s">
        <v>477</v>
      </c>
      <c r="G126" s="149" t="s">
        <v>177</v>
      </c>
      <c r="H126" s="150">
        <v>16</v>
      </c>
      <c r="I126" s="151"/>
      <c r="J126" s="152">
        <f>ROUND(I126*H126,2)</f>
        <v>0</v>
      </c>
      <c r="K126" s="148" t="s">
        <v>149</v>
      </c>
      <c r="L126" s="34"/>
      <c r="M126" s="153" t="s">
        <v>1</v>
      </c>
      <c r="N126" s="154" t="s">
        <v>41</v>
      </c>
      <c r="O126" s="59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150</v>
      </c>
      <c r="AT126" s="157" t="s">
        <v>145</v>
      </c>
      <c r="AU126" s="157" t="s">
        <v>86</v>
      </c>
      <c r="AY126" s="18" t="s">
        <v>143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8" t="s">
        <v>84</v>
      </c>
      <c r="BK126" s="158">
        <f>ROUND(I126*H126,2)</f>
        <v>0</v>
      </c>
      <c r="BL126" s="18" t="s">
        <v>150</v>
      </c>
      <c r="BM126" s="157" t="s">
        <v>478</v>
      </c>
    </row>
    <row r="127" spans="2:51" s="14" customFormat="1" ht="12">
      <c r="B127" s="168"/>
      <c r="D127" s="160" t="s">
        <v>155</v>
      </c>
      <c r="E127" s="169" t="s">
        <v>1</v>
      </c>
      <c r="F127" s="170" t="s">
        <v>479</v>
      </c>
      <c r="H127" s="169" t="s">
        <v>1</v>
      </c>
      <c r="I127" s="171"/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155</v>
      </c>
      <c r="AU127" s="169" t="s">
        <v>86</v>
      </c>
      <c r="AV127" s="14" t="s">
        <v>84</v>
      </c>
      <c r="AW127" s="14" t="s">
        <v>32</v>
      </c>
      <c r="AX127" s="14" t="s">
        <v>76</v>
      </c>
      <c r="AY127" s="169" t="s">
        <v>143</v>
      </c>
    </row>
    <row r="128" spans="2:51" s="13" customFormat="1" ht="12">
      <c r="B128" s="159"/>
      <c r="D128" s="160" t="s">
        <v>155</v>
      </c>
      <c r="E128" s="161" t="s">
        <v>1</v>
      </c>
      <c r="F128" s="162" t="s">
        <v>480</v>
      </c>
      <c r="H128" s="163">
        <v>16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155</v>
      </c>
      <c r="AU128" s="161" t="s">
        <v>86</v>
      </c>
      <c r="AV128" s="13" t="s">
        <v>86</v>
      </c>
      <c r="AW128" s="13" t="s">
        <v>32</v>
      </c>
      <c r="AX128" s="13" t="s">
        <v>84</v>
      </c>
      <c r="AY128" s="161" t="s">
        <v>143</v>
      </c>
    </row>
    <row r="129" spans="1:65" s="2" customFormat="1" ht="33" customHeight="1">
      <c r="A129" s="33"/>
      <c r="B129" s="145"/>
      <c r="C129" s="146" t="s">
        <v>86</v>
      </c>
      <c r="D129" s="146" t="s">
        <v>145</v>
      </c>
      <c r="E129" s="147" t="s">
        <v>481</v>
      </c>
      <c r="F129" s="148" t="s">
        <v>482</v>
      </c>
      <c r="G129" s="149" t="s">
        <v>195</v>
      </c>
      <c r="H129" s="150">
        <v>0.344</v>
      </c>
      <c r="I129" s="151"/>
      <c r="J129" s="152">
        <f>ROUND(I129*H129,2)</f>
        <v>0</v>
      </c>
      <c r="K129" s="148" t="s">
        <v>149</v>
      </c>
      <c r="L129" s="34"/>
      <c r="M129" s="153" t="s">
        <v>1</v>
      </c>
      <c r="N129" s="154" t="s">
        <v>41</v>
      </c>
      <c r="O129" s="59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150</v>
      </c>
      <c r="AT129" s="157" t="s">
        <v>145</v>
      </c>
      <c r="AU129" s="157" t="s">
        <v>86</v>
      </c>
      <c r="AY129" s="18" t="s">
        <v>143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8" t="s">
        <v>84</v>
      </c>
      <c r="BK129" s="158">
        <f>ROUND(I129*H129,2)</f>
        <v>0</v>
      </c>
      <c r="BL129" s="18" t="s">
        <v>150</v>
      </c>
      <c r="BM129" s="157" t="s">
        <v>483</v>
      </c>
    </row>
    <row r="130" spans="2:51" s="14" customFormat="1" ht="12">
      <c r="B130" s="168"/>
      <c r="D130" s="160" t="s">
        <v>155</v>
      </c>
      <c r="E130" s="169" t="s">
        <v>1</v>
      </c>
      <c r="F130" s="170" t="s">
        <v>484</v>
      </c>
      <c r="H130" s="169" t="s">
        <v>1</v>
      </c>
      <c r="I130" s="171"/>
      <c r="L130" s="168"/>
      <c r="M130" s="172"/>
      <c r="N130" s="173"/>
      <c r="O130" s="173"/>
      <c r="P130" s="173"/>
      <c r="Q130" s="173"/>
      <c r="R130" s="173"/>
      <c r="S130" s="173"/>
      <c r="T130" s="174"/>
      <c r="AT130" s="169" t="s">
        <v>155</v>
      </c>
      <c r="AU130" s="169" t="s">
        <v>86</v>
      </c>
      <c r="AV130" s="14" t="s">
        <v>84</v>
      </c>
      <c r="AW130" s="14" t="s">
        <v>32</v>
      </c>
      <c r="AX130" s="14" t="s">
        <v>76</v>
      </c>
      <c r="AY130" s="169" t="s">
        <v>143</v>
      </c>
    </row>
    <row r="131" spans="2:51" s="13" customFormat="1" ht="12">
      <c r="B131" s="159"/>
      <c r="D131" s="160" t="s">
        <v>155</v>
      </c>
      <c r="E131" s="161" t="s">
        <v>98</v>
      </c>
      <c r="F131" s="162" t="s">
        <v>485</v>
      </c>
      <c r="H131" s="163">
        <v>0.344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155</v>
      </c>
      <c r="AU131" s="161" t="s">
        <v>86</v>
      </c>
      <c r="AV131" s="13" t="s">
        <v>86</v>
      </c>
      <c r="AW131" s="13" t="s">
        <v>32</v>
      </c>
      <c r="AX131" s="13" t="s">
        <v>84</v>
      </c>
      <c r="AY131" s="161" t="s">
        <v>143</v>
      </c>
    </row>
    <row r="132" spans="1:65" s="2" customFormat="1" ht="37.9" customHeight="1">
      <c r="A132" s="33"/>
      <c r="B132" s="145"/>
      <c r="C132" s="146" t="s">
        <v>157</v>
      </c>
      <c r="D132" s="146" t="s">
        <v>145</v>
      </c>
      <c r="E132" s="147" t="s">
        <v>486</v>
      </c>
      <c r="F132" s="148" t="s">
        <v>487</v>
      </c>
      <c r="G132" s="149" t="s">
        <v>195</v>
      </c>
      <c r="H132" s="150">
        <v>0.32</v>
      </c>
      <c r="I132" s="151"/>
      <c r="J132" s="152">
        <f>ROUND(I132*H132,2)</f>
        <v>0</v>
      </c>
      <c r="K132" s="148" t="s">
        <v>149</v>
      </c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150</v>
      </c>
      <c r="AT132" s="157" t="s">
        <v>145</v>
      </c>
      <c r="AU132" s="157" t="s">
        <v>86</v>
      </c>
      <c r="AY132" s="18" t="s">
        <v>143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8" t="s">
        <v>84</v>
      </c>
      <c r="BK132" s="158">
        <f>ROUND(I132*H132,2)</f>
        <v>0</v>
      </c>
      <c r="BL132" s="18" t="s">
        <v>150</v>
      </c>
      <c r="BM132" s="157" t="s">
        <v>488</v>
      </c>
    </row>
    <row r="133" spans="2:51" s="14" customFormat="1" ht="12">
      <c r="B133" s="168"/>
      <c r="D133" s="160" t="s">
        <v>155</v>
      </c>
      <c r="E133" s="169" t="s">
        <v>1</v>
      </c>
      <c r="F133" s="170" t="s">
        <v>489</v>
      </c>
      <c r="H133" s="169" t="s">
        <v>1</v>
      </c>
      <c r="I133" s="171"/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155</v>
      </c>
      <c r="AU133" s="169" t="s">
        <v>86</v>
      </c>
      <c r="AV133" s="14" t="s">
        <v>84</v>
      </c>
      <c r="AW133" s="14" t="s">
        <v>32</v>
      </c>
      <c r="AX133" s="14" t="s">
        <v>76</v>
      </c>
      <c r="AY133" s="169" t="s">
        <v>143</v>
      </c>
    </row>
    <row r="134" spans="2:51" s="13" customFormat="1" ht="12">
      <c r="B134" s="159"/>
      <c r="D134" s="160" t="s">
        <v>155</v>
      </c>
      <c r="E134" s="161" t="s">
        <v>1</v>
      </c>
      <c r="F134" s="162" t="s">
        <v>490</v>
      </c>
      <c r="H134" s="163">
        <v>0.32</v>
      </c>
      <c r="I134" s="164"/>
      <c r="L134" s="159"/>
      <c r="M134" s="165"/>
      <c r="N134" s="166"/>
      <c r="O134" s="166"/>
      <c r="P134" s="166"/>
      <c r="Q134" s="166"/>
      <c r="R134" s="166"/>
      <c r="S134" s="166"/>
      <c r="T134" s="167"/>
      <c r="AT134" s="161" t="s">
        <v>155</v>
      </c>
      <c r="AU134" s="161" t="s">
        <v>86</v>
      </c>
      <c r="AV134" s="13" t="s">
        <v>86</v>
      </c>
      <c r="AW134" s="13" t="s">
        <v>32</v>
      </c>
      <c r="AX134" s="13" t="s">
        <v>84</v>
      </c>
      <c r="AY134" s="161" t="s">
        <v>143</v>
      </c>
    </row>
    <row r="135" spans="1:65" s="2" customFormat="1" ht="37.9" customHeight="1">
      <c r="A135" s="33"/>
      <c r="B135" s="145"/>
      <c r="C135" s="146" t="s">
        <v>150</v>
      </c>
      <c r="D135" s="146" t="s">
        <v>145</v>
      </c>
      <c r="E135" s="147" t="s">
        <v>218</v>
      </c>
      <c r="F135" s="148" t="s">
        <v>491</v>
      </c>
      <c r="G135" s="149" t="s">
        <v>195</v>
      </c>
      <c r="H135" s="150">
        <v>1.794</v>
      </c>
      <c r="I135" s="151"/>
      <c r="J135" s="152">
        <f>ROUND(I135*H135,2)</f>
        <v>0</v>
      </c>
      <c r="K135" s="148" t="s">
        <v>149</v>
      </c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150</v>
      </c>
      <c r="AT135" s="157" t="s">
        <v>145</v>
      </c>
      <c r="AU135" s="157" t="s">
        <v>86</v>
      </c>
      <c r="AY135" s="18" t="s">
        <v>143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8" t="s">
        <v>84</v>
      </c>
      <c r="BK135" s="158">
        <f>ROUND(I135*H135,2)</f>
        <v>0</v>
      </c>
      <c r="BL135" s="18" t="s">
        <v>150</v>
      </c>
      <c r="BM135" s="157" t="s">
        <v>492</v>
      </c>
    </row>
    <row r="136" spans="2:51" s="13" customFormat="1" ht="12">
      <c r="B136" s="159"/>
      <c r="D136" s="160" t="s">
        <v>155</v>
      </c>
      <c r="E136" s="161" t="s">
        <v>1</v>
      </c>
      <c r="F136" s="162" t="s">
        <v>490</v>
      </c>
      <c r="H136" s="163">
        <v>0.32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155</v>
      </c>
      <c r="AU136" s="161" t="s">
        <v>86</v>
      </c>
      <c r="AV136" s="13" t="s">
        <v>86</v>
      </c>
      <c r="AW136" s="13" t="s">
        <v>32</v>
      </c>
      <c r="AX136" s="13" t="s">
        <v>76</v>
      </c>
      <c r="AY136" s="161" t="s">
        <v>143</v>
      </c>
    </row>
    <row r="137" spans="2:51" s="13" customFormat="1" ht="12">
      <c r="B137" s="159"/>
      <c r="D137" s="160" t="s">
        <v>155</v>
      </c>
      <c r="E137" s="161" t="s">
        <v>1</v>
      </c>
      <c r="F137" s="162" t="s">
        <v>493</v>
      </c>
      <c r="H137" s="163">
        <v>1.13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155</v>
      </c>
      <c r="AU137" s="161" t="s">
        <v>86</v>
      </c>
      <c r="AV137" s="13" t="s">
        <v>86</v>
      </c>
      <c r="AW137" s="13" t="s">
        <v>32</v>
      </c>
      <c r="AX137" s="13" t="s">
        <v>76</v>
      </c>
      <c r="AY137" s="161" t="s">
        <v>143</v>
      </c>
    </row>
    <row r="138" spans="2:51" s="13" customFormat="1" ht="12">
      <c r="B138" s="159"/>
      <c r="D138" s="160" t="s">
        <v>155</v>
      </c>
      <c r="E138" s="161" t="s">
        <v>1</v>
      </c>
      <c r="F138" s="162" t="s">
        <v>98</v>
      </c>
      <c r="H138" s="163">
        <v>0.344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155</v>
      </c>
      <c r="AU138" s="161" t="s">
        <v>86</v>
      </c>
      <c r="AV138" s="13" t="s">
        <v>86</v>
      </c>
      <c r="AW138" s="13" t="s">
        <v>32</v>
      </c>
      <c r="AX138" s="13" t="s">
        <v>76</v>
      </c>
      <c r="AY138" s="161" t="s">
        <v>143</v>
      </c>
    </row>
    <row r="139" spans="2:51" s="15" customFormat="1" ht="12">
      <c r="B139" s="175"/>
      <c r="D139" s="160" t="s">
        <v>155</v>
      </c>
      <c r="E139" s="176" t="s">
        <v>102</v>
      </c>
      <c r="F139" s="177" t="s">
        <v>207</v>
      </c>
      <c r="H139" s="178">
        <v>1.794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155</v>
      </c>
      <c r="AU139" s="176" t="s">
        <v>86</v>
      </c>
      <c r="AV139" s="15" t="s">
        <v>150</v>
      </c>
      <c r="AW139" s="15" t="s">
        <v>32</v>
      </c>
      <c r="AX139" s="15" t="s">
        <v>84</v>
      </c>
      <c r="AY139" s="176" t="s">
        <v>143</v>
      </c>
    </row>
    <row r="140" spans="1:65" s="2" customFormat="1" ht="37.9" customHeight="1">
      <c r="A140" s="33"/>
      <c r="B140" s="145"/>
      <c r="C140" s="146" t="s">
        <v>164</v>
      </c>
      <c r="D140" s="146" t="s">
        <v>145</v>
      </c>
      <c r="E140" s="147" t="s">
        <v>218</v>
      </c>
      <c r="F140" s="148" t="s">
        <v>491</v>
      </c>
      <c r="G140" s="149" t="s">
        <v>195</v>
      </c>
      <c r="H140" s="150">
        <v>5.7</v>
      </c>
      <c r="I140" s="151"/>
      <c r="J140" s="152">
        <f>ROUND(I140*H140,2)</f>
        <v>0</v>
      </c>
      <c r="K140" s="148" t="s">
        <v>149</v>
      </c>
      <c r="L140" s="34"/>
      <c r="M140" s="153" t="s">
        <v>1</v>
      </c>
      <c r="N140" s="154" t="s">
        <v>41</v>
      </c>
      <c r="O140" s="59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150</v>
      </c>
      <c r="AT140" s="157" t="s">
        <v>145</v>
      </c>
      <c r="AU140" s="157" t="s">
        <v>86</v>
      </c>
      <c r="AY140" s="18" t="s">
        <v>143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8" t="s">
        <v>84</v>
      </c>
      <c r="BK140" s="158">
        <f>ROUND(I140*H140,2)</f>
        <v>0</v>
      </c>
      <c r="BL140" s="18" t="s">
        <v>150</v>
      </c>
      <c r="BM140" s="157" t="s">
        <v>494</v>
      </c>
    </row>
    <row r="141" spans="2:51" s="14" customFormat="1" ht="12">
      <c r="B141" s="168"/>
      <c r="D141" s="160" t="s">
        <v>155</v>
      </c>
      <c r="E141" s="169" t="s">
        <v>1</v>
      </c>
      <c r="F141" s="170" t="s">
        <v>495</v>
      </c>
      <c r="H141" s="169" t="s">
        <v>1</v>
      </c>
      <c r="I141" s="171"/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155</v>
      </c>
      <c r="AU141" s="169" t="s">
        <v>86</v>
      </c>
      <c r="AV141" s="14" t="s">
        <v>84</v>
      </c>
      <c r="AW141" s="14" t="s">
        <v>32</v>
      </c>
      <c r="AX141" s="14" t="s">
        <v>76</v>
      </c>
      <c r="AY141" s="169" t="s">
        <v>143</v>
      </c>
    </row>
    <row r="142" spans="2:51" s="13" customFormat="1" ht="12">
      <c r="B142" s="159"/>
      <c r="D142" s="160" t="s">
        <v>155</v>
      </c>
      <c r="E142" s="161" t="s">
        <v>1</v>
      </c>
      <c r="F142" s="162" t="s">
        <v>496</v>
      </c>
      <c r="H142" s="163">
        <v>5.7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155</v>
      </c>
      <c r="AU142" s="161" t="s">
        <v>86</v>
      </c>
      <c r="AV142" s="13" t="s">
        <v>86</v>
      </c>
      <c r="AW142" s="13" t="s">
        <v>32</v>
      </c>
      <c r="AX142" s="13" t="s">
        <v>84</v>
      </c>
      <c r="AY142" s="161" t="s">
        <v>143</v>
      </c>
    </row>
    <row r="143" spans="1:65" s="2" customFormat="1" ht="37.9" customHeight="1">
      <c r="A143" s="33"/>
      <c r="B143" s="145"/>
      <c r="C143" s="146" t="s">
        <v>168</v>
      </c>
      <c r="D143" s="146" t="s">
        <v>145</v>
      </c>
      <c r="E143" s="147" t="s">
        <v>224</v>
      </c>
      <c r="F143" s="148" t="s">
        <v>497</v>
      </c>
      <c r="G143" s="149" t="s">
        <v>195</v>
      </c>
      <c r="H143" s="150">
        <v>17.94</v>
      </c>
      <c r="I143" s="151"/>
      <c r="J143" s="152">
        <f>ROUND(I143*H143,2)</f>
        <v>0</v>
      </c>
      <c r="K143" s="148" t="s">
        <v>149</v>
      </c>
      <c r="L143" s="34"/>
      <c r="M143" s="153" t="s">
        <v>1</v>
      </c>
      <c r="N143" s="154" t="s">
        <v>41</v>
      </c>
      <c r="O143" s="59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150</v>
      </c>
      <c r="AT143" s="157" t="s">
        <v>145</v>
      </c>
      <c r="AU143" s="157" t="s">
        <v>86</v>
      </c>
      <c r="AY143" s="18" t="s">
        <v>143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8" t="s">
        <v>84</v>
      </c>
      <c r="BK143" s="158">
        <f>ROUND(I143*H143,2)</f>
        <v>0</v>
      </c>
      <c r="BL143" s="18" t="s">
        <v>150</v>
      </c>
      <c r="BM143" s="157" t="s">
        <v>498</v>
      </c>
    </row>
    <row r="144" spans="2:51" s="13" customFormat="1" ht="12">
      <c r="B144" s="159"/>
      <c r="D144" s="160" t="s">
        <v>155</v>
      </c>
      <c r="E144" s="161" t="s">
        <v>1</v>
      </c>
      <c r="F144" s="162" t="s">
        <v>227</v>
      </c>
      <c r="H144" s="163">
        <v>17.94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155</v>
      </c>
      <c r="AU144" s="161" t="s">
        <v>86</v>
      </c>
      <c r="AV144" s="13" t="s">
        <v>86</v>
      </c>
      <c r="AW144" s="13" t="s">
        <v>32</v>
      </c>
      <c r="AX144" s="13" t="s">
        <v>84</v>
      </c>
      <c r="AY144" s="161" t="s">
        <v>143</v>
      </c>
    </row>
    <row r="145" spans="1:65" s="2" customFormat="1" ht="24.2" customHeight="1">
      <c r="A145" s="33"/>
      <c r="B145" s="145"/>
      <c r="C145" s="146" t="s">
        <v>174</v>
      </c>
      <c r="D145" s="146" t="s">
        <v>145</v>
      </c>
      <c r="E145" s="147" t="s">
        <v>229</v>
      </c>
      <c r="F145" s="148" t="s">
        <v>230</v>
      </c>
      <c r="G145" s="149" t="s">
        <v>195</v>
      </c>
      <c r="H145" s="150">
        <v>5.7</v>
      </c>
      <c r="I145" s="151"/>
      <c r="J145" s="152">
        <f>ROUND(I145*H145,2)</f>
        <v>0</v>
      </c>
      <c r="K145" s="148" t="s">
        <v>149</v>
      </c>
      <c r="L145" s="34"/>
      <c r="M145" s="153" t="s">
        <v>1</v>
      </c>
      <c r="N145" s="154" t="s">
        <v>41</v>
      </c>
      <c r="O145" s="5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150</v>
      </c>
      <c r="AT145" s="157" t="s">
        <v>145</v>
      </c>
      <c r="AU145" s="157" t="s">
        <v>86</v>
      </c>
      <c r="AY145" s="18" t="s">
        <v>143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8" t="s">
        <v>84</v>
      </c>
      <c r="BK145" s="158">
        <f>ROUND(I145*H145,2)</f>
        <v>0</v>
      </c>
      <c r="BL145" s="18" t="s">
        <v>150</v>
      </c>
      <c r="BM145" s="157" t="s">
        <v>499</v>
      </c>
    </row>
    <row r="146" spans="2:51" s="13" customFormat="1" ht="12">
      <c r="B146" s="159"/>
      <c r="D146" s="160" t="s">
        <v>155</v>
      </c>
      <c r="E146" s="161" t="s">
        <v>1</v>
      </c>
      <c r="F146" s="162" t="s">
        <v>500</v>
      </c>
      <c r="H146" s="163">
        <v>5.7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155</v>
      </c>
      <c r="AU146" s="161" t="s">
        <v>86</v>
      </c>
      <c r="AV146" s="13" t="s">
        <v>86</v>
      </c>
      <c r="AW146" s="13" t="s">
        <v>32</v>
      </c>
      <c r="AX146" s="13" t="s">
        <v>84</v>
      </c>
      <c r="AY146" s="161" t="s">
        <v>143</v>
      </c>
    </row>
    <row r="147" spans="1:65" s="2" customFormat="1" ht="33" customHeight="1">
      <c r="A147" s="33"/>
      <c r="B147" s="145"/>
      <c r="C147" s="146" t="s">
        <v>179</v>
      </c>
      <c r="D147" s="146" t="s">
        <v>145</v>
      </c>
      <c r="E147" s="147" t="s">
        <v>243</v>
      </c>
      <c r="F147" s="148" t="s">
        <v>244</v>
      </c>
      <c r="G147" s="149" t="s">
        <v>245</v>
      </c>
      <c r="H147" s="150">
        <v>3.588</v>
      </c>
      <c r="I147" s="151"/>
      <c r="J147" s="152">
        <f>ROUND(I147*H147,2)</f>
        <v>0</v>
      </c>
      <c r="K147" s="148" t="s">
        <v>149</v>
      </c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150</v>
      </c>
      <c r="AT147" s="157" t="s">
        <v>145</v>
      </c>
      <c r="AU147" s="157" t="s">
        <v>86</v>
      </c>
      <c r="AY147" s="18" t="s">
        <v>143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8" t="s">
        <v>84</v>
      </c>
      <c r="BK147" s="158">
        <f>ROUND(I147*H147,2)</f>
        <v>0</v>
      </c>
      <c r="BL147" s="18" t="s">
        <v>150</v>
      </c>
      <c r="BM147" s="157" t="s">
        <v>501</v>
      </c>
    </row>
    <row r="148" spans="2:51" s="13" customFormat="1" ht="12">
      <c r="B148" s="159"/>
      <c r="D148" s="160" t="s">
        <v>155</v>
      </c>
      <c r="E148" s="161" t="s">
        <v>1</v>
      </c>
      <c r="F148" s="162" t="s">
        <v>502</v>
      </c>
      <c r="H148" s="163">
        <v>3.588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155</v>
      </c>
      <c r="AU148" s="161" t="s">
        <v>86</v>
      </c>
      <c r="AV148" s="13" t="s">
        <v>86</v>
      </c>
      <c r="AW148" s="13" t="s">
        <v>32</v>
      </c>
      <c r="AX148" s="13" t="s">
        <v>84</v>
      </c>
      <c r="AY148" s="161" t="s">
        <v>143</v>
      </c>
    </row>
    <row r="149" spans="1:65" s="2" customFormat="1" ht="16.5" customHeight="1">
      <c r="A149" s="33"/>
      <c r="B149" s="145"/>
      <c r="C149" s="146" t="s">
        <v>183</v>
      </c>
      <c r="D149" s="146" t="s">
        <v>145</v>
      </c>
      <c r="E149" s="147" t="s">
        <v>239</v>
      </c>
      <c r="F149" s="148" t="s">
        <v>240</v>
      </c>
      <c r="G149" s="149" t="s">
        <v>195</v>
      </c>
      <c r="H149" s="150">
        <v>1.794</v>
      </c>
      <c r="I149" s="151"/>
      <c r="J149" s="152">
        <f>ROUND(I149*H149,2)</f>
        <v>0</v>
      </c>
      <c r="K149" s="148" t="s">
        <v>149</v>
      </c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150</v>
      </c>
      <c r="AT149" s="157" t="s">
        <v>145</v>
      </c>
      <c r="AU149" s="157" t="s">
        <v>86</v>
      </c>
      <c r="AY149" s="18" t="s">
        <v>143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8" t="s">
        <v>84</v>
      </c>
      <c r="BK149" s="158">
        <f>ROUND(I149*H149,2)</f>
        <v>0</v>
      </c>
      <c r="BL149" s="18" t="s">
        <v>150</v>
      </c>
      <c r="BM149" s="157" t="s">
        <v>503</v>
      </c>
    </row>
    <row r="150" spans="2:51" s="13" customFormat="1" ht="12">
      <c r="B150" s="159"/>
      <c r="D150" s="160" t="s">
        <v>155</v>
      </c>
      <c r="E150" s="161" t="s">
        <v>1</v>
      </c>
      <c r="F150" s="162" t="s">
        <v>102</v>
      </c>
      <c r="H150" s="163">
        <v>1.794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155</v>
      </c>
      <c r="AU150" s="161" t="s">
        <v>86</v>
      </c>
      <c r="AV150" s="13" t="s">
        <v>86</v>
      </c>
      <c r="AW150" s="13" t="s">
        <v>32</v>
      </c>
      <c r="AX150" s="13" t="s">
        <v>84</v>
      </c>
      <c r="AY150" s="161" t="s">
        <v>143</v>
      </c>
    </row>
    <row r="151" spans="1:65" s="2" customFormat="1" ht="24.2" customHeight="1">
      <c r="A151" s="33"/>
      <c r="B151" s="145"/>
      <c r="C151" s="146" t="s">
        <v>187</v>
      </c>
      <c r="D151" s="146" t="s">
        <v>145</v>
      </c>
      <c r="E151" s="147" t="s">
        <v>252</v>
      </c>
      <c r="F151" s="148" t="s">
        <v>253</v>
      </c>
      <c r="G151" s="149" t="s">
        <v>148</v>
      </c>
      <c r="H151" s="150">
        <v>38</v>
      </c>
      <c r="I151" s="151"/>
      <c r="J151" s="152">
        <f>ROUND(I151*H151,2)</f>
        <v>0</v>
      </c>
      <c r="K151" s="148" t="s">
        <v>149</v>
      </c>
      <c r="L151" s="34"/>
      <c r="M151" s="153" t="s">
        <v>1</v>
      </c>
      <c r="N151" s="154" t="s">
        <v>41</v>
      </c>
      <c r="O151" s="59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150</v>
      </c>
      <c r="AT151" s="157" t="s">
        <v>145</v>
      </c>
      <c r="AU151" s="157" t="s">
        <v>86</v>
      </c>
      <c r="AY151" s="18" t="s">
        <v>143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8" t="s">
        <v>84</v>
      </c>
      <c r="BK151" s="158">
        <f>ROUND(I151*H151,2)</f>
        <v>0</v>
      </c>
      <c r="BL151" s="18" t="s">
        <v>150</v>
      </c>
      <c r="BM151" s="157" t="s">
        <v>504</v>
      </c>
    </row>
    <row r="152" spans="2:51" s="13" customFormat="1" ht="12">
      <c r="B152" s="159"/>
      <c r="D152" s="160" t="s">
        <v>155</v>
      </c>
      <c r="E152" s="161" t="s">
        <v>473</v>
      </c>
      <c r="F152" s="162" t="s">
        <v>331</v>
      </c>
      <c r="H152" s="163">
        <v>38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155</v>
      </c>
      <c r="AU152" s="161" t="s">
        <v>86</v>
      </c>
      <c r="AV152" s="13" t="s">
        <v>86</v>
      </c>
      <c r="AW152" s="13" t="s">
        <v>32</v>
      </c>
      <c r="AX152" s="13" t="s">
        <v>84</v>
      </c>
      <c r="AY152" s="161" t="s">
        <v>143</v>
      </c>
    </row>
    <row r="153" spans="1:65" s="2" customFormat="1" ht="24.2" customHeight="1">
      <c r="A153" s="33"/>
      <c r="B153" s="145"/>
      <c r="C153" s="146" t="s">
        <v>192</v>
      </c>
      <c r="D153" s="146" t="s">
        <v>145</v>
      </c>
      <c r="E153" s="147" t="s">
        <v>505</v>
      </c>
      <c r="F153" s="148" t="s">
        <v>506</v>
      </c>
      <c r="G153" s="149" t="s">
        <v>148</v>
      </c>
      <c r="H153" s="150">
        <v>38</v>
      </c>
      <c r="I153" s="151"/>
      <c r="J153" s="152">
        <f>ROUND(I153*H153,2)</f>
        <v>0</v>
      </c>
      <c r="K153" s="148" t="s">
        <v>149</v>
      </c>
      <c r="L153" s="34"/>
      <c r="M153" s="153" t="s">
        <v>1</v>
      </c>
      <c r="N153" s="154" t="s">
        <v>41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150</v>
      </c>
      <c r="AT153" s="157" t="s">
        <v>145</v>
      </c>
      <c r="AU153" s="157" t="s">
        <v>86</v>
      </c>
      <c r="AY153" s="18" t="s">
        <v>143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8" t="s">
        <v>84</v>
      </c>
      <c r="BK153" s="158">
        <f>ROUND(I153*H153,2)</f>
        <v>0</v>
      </c>
      <c r="BL153" s="18" t="s">
        <v>150</v>
      </c>
      <c r="BM153" s="157" t="s">
        <v>507</v>
      </c>
    </row>
    <row r="154" spans="2:51" s="13" customFormat="1" ht="12">
      <c r="B154" s="159"/>
      <c r="D154" s="160" t="s">
        <v>155</v>
      </c>
      <c r="E154" s="161" t="s">
        <v>1</v>
      </c>
      <c r="F154" s="162" t="s">
        <v>473</v>
      </c>
      <c r="H154" s="163">
        <v>38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155</v>
      </c>
      <c r="AU154" s="161" t="s">
        <v>86</v>
      </c>
      <c r="AV154" s="13" t="s">
        <v>86</v>
      </c>
      <c r="AW154" s="13" t="s">
        <v>32</v>
      </c>
      <c r="AX154" s="13" t="s">
        <v>84</v>
      </c>
      <c r="AY154" s="161" t="s">
        <v>143</v>
      </c>
    </row>
    <row r="155" spans="1:65" s="2" customFormat="1" ht="16.5" customHeight="1">
      <c r="A155" s="33"/>
      <c r="B155" s="145"/>
      <c r="C155" s="183" t="s">
        <v>198</v>
      </c>
      <c r="D155" s="183" t="s">
        <v>274</v>
      </c>
      <c r="E155" s="184" t="s">
        <v>508</v>
      </c>
      <c r="F155" s="185" t="s">
        <v>509</v>
      </c>
      <c r="G155" s="186" t="s">
        <v>510</v>
      </c>
      <c r="H155" s="187">
        <v>1.157</v>
      </c>
      <c r="I155" s="188"/>
      <c r="J155" s="189">
        <f>ROUND(I155*H155,2)</f>
        <v>0</v>
      </c>
      <c r="K155" s="185" t="s">
        <v>149</v>
      </c>
      <c r="L155" s="190"/>
      <c r="M155" s="191" t="s">
        <v>1</v>
      </c>
      <c r="N155" s="192" t="s">
        <v>41</v>
      </c>
      <c r="O155" s="59"/>
      <c r="P155" s="155">
        <f>O155*H155</f>
        <v>0</v>
      </c>
      <c r="Q155" s="155">
        <v>0.001</v>
      </c>
      <c r="R155" s="155">
        <f>Q155*H155</f>
        <v>0.001157</v>
      </c>
      <c r="S155" s="155">
        <v>0</v>
      </c>
      <c r="T155" s="15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179</v>
      </c>
      <c r="AT155" s="157" t="s">
        <v>274</v>
      </c>
      <c r="AU155" s="157" t="s">
        <v>86</v>
      </c>
      <c r="AY155" s="18" t="s">
        <v>143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8" t="s">
        <v>84</v>
      </c>
      <c r="BK155" s="158">
        <f>ROUND(I155*H155,2)</f>
        <v>0</v>
      </c>
      <c r="BL155" s="18" t="s">
        <v>150</v>
      </c>
      <c r="BM155" s="157" t="s">
        <v>511</v>
      </c>
    </row>
    <row r="156" spans="1:65" s="2" customFormat="1" ht="21.75" customHeight="1">
      <c r="A156" s="33"/>
      <c r="B156" s="145"/>
      <c r="C156" s="146" t="s">
        <v>208</v>
      </c>
      <c r="D156" s="146" t="s">
        <v>145</v>
      </c>
      <c r="E156" s="147" t="s">
        <v>261</v>
      </c>
      <c r="F156" s="148" t="s">
        <v>262</v>
      </c>
      <c r="G156" s="149" t="s">
        <v>148</v>
      </c>
      <c r="H156" s="150">
        <v>38</v>
      </c>
      <c r="I156" s="151"/>
      <c r="J156" s="152">
        <f>ROUND(I156*H156,2)</f>
        <v>0</v>
      </c>
      <c r="K156" s="148" t="s">
        <v>149</v>
      </c>
      <c r="L156" s="34"/>
      <c r="M156" s="153" t="s">
        <v>1</v>
      </c>
      <c r="N156" s="154" t="s">
        <v>41</v>
      </c>
      <c r="O156" s="59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150</v>
      </c>
      <c r="AT156" s="157" t="s">
        <v>145</v>
      </c>
      <c r="AU156" s="157" t="s">
        <v>86</v>
      </c>
      <c r="AY156" s="18" t="s">
        <v>143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8" t="s">
        <v>84</v>
      </c>
      <c r="BK156" s="158">
        <f>ROUND(I156*H156,2)</f>
        <v>0</v>
      </c>
      <c r="BL156" s="18" t="s">
        <v>150</v>
      </c>
      <c r="BM156" s="157" t="s">
        <v>512</v>
      </c>
    </row>
    <row r="157" spans="2:51" s="13" customFormat="1" ht="12">
      <c r="B157" s="159"/>
      <c r="D157" s="160" t="s">
        <v>155</v>
      </c>
      <c r="E157" s="161" t="s">
        <v>1</v>
      </c>
      <c r="F157" s="162" t="s">
        <v>473</v>
      </c>
      <c r="H157" s="163">
        <v>38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155</v>
      </c>
      <c r="AU157" s="161" t="s">
        <v>86</v>
      </c>
      <c r="AV157" s="13" t="s">
        <v>86</v>
      </c>
      <c r="AW157" s="13" t="s">
        <v>32</v>
      </c>
      <c r="AX157" s="13" t="s">
        <v>84</v>
      </c>
      <c r="AY157" s="161" t="s">
        <v>143</v>
      </c>
    </row>
    <row r="158" spans="1:65" s="2" customFormat="1" ht="16.5" customHeight="1">
      <c r="A158" s="33"/>
      <c r="B158" s="145"/>
      <c r="C158" s="146" t="s">
        <v>212</v>
      </c>
      <c r="D158" s="146" t="s">
        <v>145</v>
      </c>
      <c r="E158" s="147" t="s">
        <v>513</v>
      </c>
      <c r="F158" s="148" t="s">
        <v>514</v>
      </c>
      <c r="G158" s="149" t="s">
        <v>148</v>
      </c>
      <c r="H158" s="150">
        <v>38</v>
      </c>
      <c r="I158" s="151"/>
      <c r="J158" s="152">
        <f>ROUND(I158*H158,2)</f>
        <v>0</v>
      </c>
      <c r="K158" s="148" t="s">
        <v>149</v>
      </c>
      <c r="L158" s="34"/>
      <c r="M158" s="153" t="s">
        <v>1</v>
      </c>
      <c r="N158" s="154" t="s">
        <v>41</v>
      </c>
      <c r="O158" s="59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150</v>
      </c>
      <c r="AT158" s="157" t="s">
        <v>145</v>
      </c>
      <c r="AU158" s="157" t="s">
        <v>86</v>
      </c>
      <c r="AY158" s="18" t="s">
        <v>143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8" t="s">
        <v>84</v>
      </c>
      <c r="BK158" s="158">
        <f>ROUND(I158*H158,2)</f>
        <v>0</v>
      </c>
      <c r="BL158" s="18" t="s">
        <v>150</v>
      </c>
      <c r="BM158" s="157" t="s">
        <v>515</v>
      </c>
    </row>
    <row r="159" spans="2:51" s="13" customFormat="1" ht="12">
      <c r="B159" s="159"/>
      <c r="D159" s="160" t="s">
        <v>155</v>
      </c>
      <c r="E159" s="161" t="s">
        <v>1</v>
      </c>
      <c r="F159" s="162" t="s">
        <v>473</v>
      </c>
      <c r="H159" s="163">
        <v>38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155</v>
      </c>
      <c r="AU159" s="161" t="s">
        <v>86</v>
      </c>
      <c r="AV159" s="13" t="s">
        <v>86</v>
      </c>
      <c r="AW159" s="13" t="s">
        <v>32</v>
      </c>
      <c r="AX159" s="13" t="s">
        <v>84</v>
      </c>
      <c r="AY159" s="161" t="s">
        <v>143</v>
      </c>
    </row>
    <row r="160" spans="2:63" s="12" customFormat="1" ht="22.9" customHeight="1">
      <c r="B160" s="132"/>
      <c r="D160" s="133" t="s">
        <v>75</v>
      </c>
      <c r="E160" s="143" t="s">
        <v>86</v>
      </c>
      <c r="F160" s="143" t="s">
        <v>516</v>
      </c>
      <c r="I160" s="135"/>
      <c r="J160" s="144">
        <f>BK160</f>
        <v>0</v>
      </c>
      <c r="L160" s="132"/>
      <c r="M160" s="137"/>
      <c r="N160" s="138"/>
      <c r="O160" s="138"/>
      <c r="P160" s="139">
        <f>SUM(P161:P165)</f>
        <v>0</v>
      </c>
      <c r="Q160" s="138"/>
      <c r="R160" s="139">
        <f>SUM(R161:R165)</f>
        <v>3.7553068699999996</v>
      </c>
      <c r="S160" s="138"/>
      <c r="T160" s="140">
        <f>SUM(T161:T165)</f>
        <v>0</v>
      </c>
      <c r="AR160" s="133" t="s">
        <v>84</v>
      </c>
      <c r="AT160" s="141" t="s">
        <v>75</v>
      </c>
      <c r="AU160" s="141" t="s">
        <v>84</v>
      </c>
      <c r="AY160" s="133" t="s">
        <v>143</v>
      </c>
      <c r="BK160" s="142">
        <f>SUM(BK161:BK165)</f>
        <v>0</v>
      </c>
    </row>
    <row r="161" spans="1:65" s="2" customFormat="1" ht="16.5" customHeight="1">
      <c r="A161" s="33"/>
      <c r="B161" s="145"/>
      <c r="C161" s="146" t="s">
        <v>8</v>
      </c>
      <c r="D161" s="146" t="s">
        <v>145</v>
      </c>
      <c r="E161" s="147" t="s">
        <v>517</v>
      </c>
      <c r="F161" s="148" t="s">
        <v>518</v>
      </c>
      <c r="G161" s="149" t="s">
        <v>195</v>
      </c>
      <c r="H161" s="150">
        <v>1.501</v>
      </c>
      <c r="I161" s="151"/>
      <c r="J161" s="152">
        <f>ROUND(I161*H161,2)</f>
        <v>0</v>
      </c>
      <c r="K161" s="148" t="s">
        <v>149</v>
      </c>
      <c r="L161" s="34"/>
      <c r="M161" s="153" t="s">
        <v>1</v>
      </c>
      <c r="N161" s="154" t="s">
        <v>41</v>
      </c>
      <c r="O161" s="59"/>
      <c r="P161" s="155">
        <f>O161*H161</f>
        <v>0</v>
      </c>
      <c r="Q161" s="155">
        <v>2.50187</v>
      </c>
      <c r="R161" s="155">
        <f>Q161*H161</f>
        <v>3.7553068699999996</v>
      </c>
      <c r="S161" s="155">
        <v>0</v>
      </c>
      <c r="T161" s="15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150</v>
      </c>
      <c r="AT161" s="157" t="s">
        <v>145</v>
      </c>
      <c r="AU161" s="157" t="s">
        <v>86</v>
      </c>
      <c r="AY161" s="18" t="s">
        <v>143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8" t="s">
        <v>84</v>
      </c>
      <c r="BK161" s="158">
        <f>ROUND(I161*H161,2)</f>
        <v>0</v>
      </c>
      <c r="BL161" s="18" t="s">
        <v>150</v>
      </c>
      <c r="BM161" s="157" t="s">
        <v>519</v>
      </c>
    </row>
    <row r="162" spans="2:51" s="13" customFormat="1" ht="12">
      <c r="B162" s="159"/>
      <c r="D162" s="160" t="s">
        <v>155</v>
      </c>
      <c r="E162" s="161" t="s">
        <v>1</v>
      </c>
      <c r="F162" s="162" t="s">
        <v>490</v>
      </c>
      <c r="H162" s="163">
        <v>0.32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155</v>
      </c>
      <c r="AU162" s="161" t="s">
        <v>86</v>
      </c>
      <c r="AV162" s="13" t="s">
        <v>86</v>
      </c>
      <c r="AW162" s="13" t="s">
        <v>32</v>
      </c>
      <c r="AX162" s="13" t="s">
        <v>76</v>
      </c>
      <c r="AY162" s="161" t="s">
        <v>143</v>
      </c>
    </row>
    <row r="163" spans="2:51" s="13" customFormat="1" ht="12">
      <c r="B163" s="159"/>
      <c r="D163" s="160" t="s">
        <v>155</v>
      </c>
      <c r="E163" s="161" t="s">
        <v>1</v>
      </c>
      <c r="F163" s="162" t="s">
        <v>493</v>
      </c>
      <c r="H163" s="163">
        <v>1.13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155</v>
      </c>
      <c r="AU163" s="161" t="s">
        <v>86</v>
      </c>
      <c r="AV163" s="13" t="s">
        <v>86</v>
      </c>
      <c r="AW163" s="13" t="s">
        <v>32</v>
      </c>
      <c r="AX163" s="13" t="s">
        <v>76</v>
      </c>
      <c r="AY163" s="161" t="s">
        <v>143</v>
      </c>
    </row>
    <row r="164" spans="2:51" s="16" customFormat="1" ht="12">
      <c r="B164" s="199"/>
      <c r="D164" s="160" t="s">
        <v>155</v>
      </c>
      <c r="E164" s="200" t="s">
        <v>1</v>
      </c>
      <c r="F164" s="201" t="s">
        <v>520</v>
      </c>
      <c r="H164" s="202">
        <v>1.45</v>
      </c>
      <c r="I164" s="203"/>
      <c r="L164" s="199"/>
      <c r="M164" s="204"/>
      <c r="N164" s="205"/>
      <c r="O164" s="205"/>
      <c r="P164" s="205"/>
      <c r="Q164" s="205"/>
      <c r="R164" s="205"/>
      <c r="S164" s="205"/>
      <c r="T164" s="206"/>
      <c r="AT164" s="200" t="s">
        <v>155</v>
      </c>
      <c r="AU164" s="200" t="s">
        <v>86</v>
      </c>
      <c r="AV164" s="16" t="s">
        <v>157</v>
      </c>
      <c r="AW164" s="16" t="s">
        <v>32</v>
      </c>
      <c r="AX164" s="16" t="s">
        <v>76</v>
      </c>
      <c r="AY164" s="200" t="s">
        <v>143</v>
      </c>
    </row>
    <row r="165" spans="2:51" s="13" customFormat="1" ht="12">
      <c r="B165" s="159"/>
      <c r="D165" s="160" t="s">
        <v>155</v>
      </c>
      <c r="E165" s="161" t="s">
        <v>1</v>
      </c>
      <c r="F165" s="162" t="s">
        <v>521</v>
      </c>
      <c r="H165" s="163">
        <v>1.501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155</v>
      </c>
      <c r="AU165" s="161" t="s">
        <v>86</v>
      </c>
      <c r="AV165" s="13" t="s">
        <v>86</v>
      </c>
      <c r="AW165" s="13" t="s">
        <v>32</v>
      </c>
      <c r="AX165" s="13" t="s">
        <v>84</v>
      </c>
      <c r="AY165" s="161" t="s">
        <v>143</v>
      </c>
    </row>
    <row r="166" spans="2:63" s="12" customFormat="1" ht="22.9" customHeight="1">
      <c r="B166" s="132"/>
      <c r="D166" s="133" t="s">
        <v>75</v>
      </c>
      <c r="E166" s="143" t="s">
        <v>157</v>
      </c>
      <c r="F166" s="143" t="s">
        <v>268</v>
      </c>
      <c r="I166" s="135"/>
      <c r="J166" s="144">
        <f>BK166</f>
        <v>0</v>
      </c>
      <c r="L166" s="132"/>
      <c r="M166" s="137"/>
      <c r="N166" s="138"/>
      <c r="O166" s="138"/>
      <c r="P166" s="139">
        <f>SUM(P167:P178)</f>
        <v>0</v>
      </c>
      <c r="Q166" s="138"/>
      <c r="R166" s="139">
        <f>SUM(R167:R178)</f>
        <v>1.5523600000000002</v>
      </c>
      <c r="S166" s="138"/>
      <c r="T166" s="140">
        <f>SUM(T167:T178)</f>
        <v>0</v>
      </c>
      <c r="AR166" s="133" t="s">
        <v>84</v>
      </c>
      <c r="AT166" s="141" t="s">
        <v>75</v>
      </c>
      <c r="AU166" s="141" t="s">
        <v>84</v>
      </c>
      <c r="AY166" s="133" t="s">
        <v>143</v>
      </c>
      <c r="BK166" s="142">
        <f>SUM(BK167:BK178)</f>
        <v>0</v>
      </c>
    </row>
    <row r="167" spans="1:65" s="2" customFormat="1" ht="24.2" customHeight="1">
      <c r="A167" s="33"/>
      <c r="B167" s="145"/>
      <c r="C167" s="146" t="s">
        <v>223</v>
      </c>
      <c r="D167" s="146" t="s">
        <v>145</v>
      </c>
      <c r="E167" s="147" t="s">
        <v>522</v>
      </c>
      <c r="F167" s="148" t="s">
        <v>523</v>
      </c>
      <c r="G167" s="149" t="s">
        <v>277</v>
      </c>
      <c r="H167" s="150">
        <v>6</v>
      </c>
      <c r="I167" s="151"/>
      <c r="J167" s="152">
        <f aca="true" t="shared" si="0" ref="J167:J173">ROUND(I167*H167,2)</f>
        <v>0</v>
      </c>
      <c r="K167" s="148" t="s">
        <v>149</v>
      </c>
      <c r="L167" s="34"/>
      <c r="M167" s="153" t="s">
        <v>1</v>
      </c>
      <c r="N167" s="154" t="s">
        <v>41</v>
      </c>
      <c r="O167" s="59"/>
      <c r="P167" s="155">
        <f aca="true" t="shared" si="1" ref="P167:P173">O167*H167</f>
        <v>0</v>
      </c>
      <c r="Q167" s="155">
        <v>0.00468</v>
      </c>
      <c r="R167" s="155">
        <f aca="true" t="shared" si="2" ref="R167:R173">Q167*H167</f>
        <v>0.02808</v>
      </c>
      <c r="S167" s="155">
        <v>0</v>
      </c>
      <c r="T167" s="156">
        <f aca="true" t="shared" si="3" ref="T167:T17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150</v>
      </c>
      <c r="AT167" s="157" t="s">
        <v>145</v>
      </c>
      <c r="AU167" s="157" t="s">
        <v>86</v>
      </c>
      <c r="AY167" s="18" t="s">
        <v>143</v>
      </c>
      <c r="BE167" s="158">
        <f aca="true" t="shared" si="4" ref="BE167:BE173">IF(N167="základní",J167,0)</f>
        <v>0</v>
      </c>
      <c r="BF167" s="158">
        <f aca="true" t="shared" si="5" ref="BF167:BF173">IF(N167="snížená",J167,0)</f>
        <v>0</v>
      </c>
      <c r="BG167" s="158">
        <f aca="true" t="shared" si="6" ref="BG167:BG173">IF(N167="zákl. přenesená",J167,0)</f>
        <v>0</v>
      </c>
      <c r="BH167" s="158">
        <f aca="true" t="shared" si="7" ref="BH167:BH173">IF(N167="sníž. přenesená",J167,0)</f>
        <v>0</v>
      </c>
      <c r="BI167" s="158">
        <f aca="true" t="shared" si="8" ref="BI167:BI173">IF(N167="nulová",J167,0)</f>
        <v>0</v>
      </c>
      <c r="BJ167" s="18" t="s">
        <v>84</v>
      </c>
      <c r="BK167" s="158">
        <f aca="true" t="shared" si="9" ref="BK167:BK173">ROUND(I167*H167,2)</f>
        <v>0</v>
      </c>
      <c r="BL167" s="18" t="s">
        <v>150</v>
      </c>
      <c r="BM167" s="157" t="s">
        <v>524</v>
      </c>
    </row>
    <row r="168" spans="1:65" s="2" customFormat="1" ht="33" customHeight="1">
      <c r="A168" s="33"/>
      <c r="B168" s="145"/>
      <c r="C168" s="183" t="s">
        <v>228</v>
      </c>
      <c r="D168" s="183" t="s">
        <v>274</v>
      </c>
      <c r="E168" s="184" t="s">
        <v>525</v>
      </c>
      <c r="F168" s="185" t="s">
        <v>526</v>
      </c>
      <c r="G168" s="186" t="s">
        <v>277</v>
      </c>
      <c r="H168" s="187">
        <v>6</v>
      </c>
      <c r="I168" s="188"/>
      <c r="J168" s="189">
        <f t="shared" si="0"/>
        <v>0</v>
      </c>
      <c r="K168" s="185" t="s">
        <v>149</v>
      </c>
      <c r="L168" s="190"/>
      <c r="M168" s="191" t="s">
        <v>1</v>
      </c>
      <c r="N168" s="192" t="s">
        <v>41</v>
      </c>
      <c r="O168" s="59"/>
      <c r="P168" s="155">
        <f t="shared" si="1"/>
        <v>0</v>
      </c>
      <c r="Q168" s="155">
        <v>0.0027</v>
      </c>
      <c r="R168" s="155">
        <f t="shared" si="2"/>
        <v>0.0162</v>
      </c>
      <c r="S168" s="155">
        <v>0</v>
      </c>
      <c r="T168" s="156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179</v>
      </c>
      <c r="AT168" s="157" t="s">
        <v>274</v>
      </c>
      <c r="AU168" s="157" t="s">
        <v>86</v>
      </c>
      <c r="AY168" s="18" t="s">
        <v>143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8" t="s">
        <v>84</v>
      </c>
      <c r="BK168" s="158">
        <f t="shared" si="9"/>
        <v>0</v>
      </c>
      <c r="BL168" s="18" t="s">
        <v>150</v>
      </c>
      <c r="BM168" s="157" t="s">
        <v>527</v>
      </c>
    </row>
    <row r="169" spans="1:65" s="2" customFormat="1" ht="24.2" customHeight="1">
      <c r="A169" s="33"/>
      <c r="B169" s="145"/>
      <c r="C169" s="146" t="s">
        <v>233</v>
      </c>
      <c r="D169" s="146" t="s">
        <v>145</v>
      </c>
      <c r="E169" s="147" t="s">
        <v>528</v>
      </c>
      <c r="F169" s="148" t="s">
        <v>529</v>
      </c>
      <c r="G169" s="149" t="s">
        <v>277</v>
      </c>
      <c r="H169" s="150">
        <v>14</v>
      </c>
      <c r="I169" s="151"/>
      <c r="J169" s="152">
        <f t="shared" si="0"/>
        <v>0</v>
      </c>
      <c r="K169" s="148" t="s">
        <v>149</v>
      </c>
      <c r="L169" s="34"/>
      <c r="M169" s="153" t="s">
        <v>1</v>
      </c>
      <c r="N169" s="154" t="s">
        <v>41</v>
      </c>
      <c r="O169" s="59"/>
      <c r="P169" s="155">
        <f t="shared" si="1"/>
        <v>0</v>
      </c>
      <c r="Q169" s="155">
        <v>0.00702</v>
      </c>
      <c r="R169" s="155">
        <f t="shared" si="2"/>
        <v>0.09828</v>
      </c>
      <c r="S169" s="155">
        <v>0</v>
      </c>
      <c r="T169" s="156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7" t="s">
        <v>150</v>
      </c>
      <c r="AT169" s="157" t="s">
        <v>145</v>
      </c>
      <c r="AU169" s="157" t="s">
        <v>86</v>
      </c>
      <c r="AY169" s="18" t="s">
        <v>143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8" t="s">
        <v>84</v>
      </c>
      <c r="BK169" s="158">
        <f t="shared" si="9"/>
        <v>0</v>
      </c>
      <c r="BL169" s="18" t="s">
        <v>150</v>
      </c>
      <c r="BM169" s="157" t="s">
        <v>530</v>
      </c>
    </row>
    <row r="170" spans="1:65" s="2" customFormat="1" ht="24.2" customHeight="1">
      <c r="A170" s="33"/>
      <c r="B170" s="145"/>
      <c r="C170" s="183" t="s">
        <v>238</v>
      </c>
      <c r="D170" s="183" t="s">
        <v>274</v>
      </c>
      <c r="E170" s="184" t="s">
        <v>531</v>
      </c>
      <c r="F170" s="185" t="s">
        <v>532</v>
      </c>
      <c r="G170" s="186" t="s">
        <v>277</v>
      </c>
      <c r="H170" s="187">
        <v>14</v>
      </c>
      <c r="I170" s="188"/>
      <c r="J170" s="189">
        <f t="shared" si="0"/>
        <v>0</v>
      </c>
      <c r="K170" s="185" t="s">
        <v>1</v>
      </c>
      <c r="L170" s="190"/>
      <c r="M170" s="191" t="s">
        <v>1</v>
      </c>
      <c r="N170" s="192" t="s">
        <v>41</v>
      </c>
      <c r="O170" s="59"/>
      <c r="P170" s="155">
        <f t="shared" si="1"/>
        <v>0</v>
      </c>
      <c r="Q170" s="155">
        <v>0.0043</v>
      </c>
      <c r="R170" s="155">
        <f t="shared" si="2"/>
        <v>0.060200000000000004</v>
      </c>
      <c r="S170" s="155">
        <v>0</v>
      </c>
      <c r="T170" s="156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7" t="s">
        <v>179</v>
      </c>
      <c r="AT170" s="157" t="s">
        <v>274</v>
      </c>
      <c r="AU170" s="157" t="s">
        <v>86</v>
      </c>
      <c r="AY170" s="18" t="s">
        <v>143</v>
      </c>
      <c r="BE170" s="158">
        <f t="shared" si="4"/>
        <v>0</v>
      </c>
      <c r="BF170" s="158">
        <f t="shared" si="5"/>
        <v>0</v>
      </c>
      <c r="BG170" s="158">
        <f t="shared" si="6"/>
        <v>0</v>
      </c>
      <c r="BH170" s="158">
        <f t="shared" si="7"/>
        <v>0</v>
      </c>
      <c r="BI170" s="158">
        <f t="shared" si="8"/>
        <v>0</v>
      </c>
      <c r="BJ170" s="18" t="s">
        <v>84</v>
      </c>
      <c r="BK170" s="158">
        <f t="shared" si="9"/>
        <v>0</v>
      </c>
      <c r="BL170" s="18" t="s">
        <v>150</v>
      </c>
      <c r="BM170" s="157" t="s">
        <v>533</v>
      </c>
    </row>
    <row r="171" spans="1:65" s="2" customFormat="1" ht="24.2" customHeight="1">
      <c r="A171" s="33"/>
      <c r="B171" s="145"/>
      <c r="C171" s="146" t="s">
        <v>242</v>
      </c>
      <c r="D171" s="146" t="s">
        <v>145</v>
      </c>
      <c r="E171" s="147" t="s">
        <v>534</v>
      </c>
      <c r="F171" s="148" t="s">
        <v>535</v>
      </c>
      <c r="G171" s="149" t="s">
        <v>277</v>
      </c>
      <c r="H171" s="150">
        <v>1</v>
      </c>
      <c r="I171" s="151"/>
      <c r="J171" s="152">
        <f t="shared" si="0"/>
        <v>0</v>
      </c>
      <c r="K171" s="148" t="s">
        <v>149</v>
      </c>
      <c r="L171" s="34"/>
      <c r="M171" s="153" t="s">
        <v>1</v>
      </c>
      <c r="N171" s="154" t="s">
        <v>41</v>
      </c>
      <c r="O171" s="59"/>
      <c r="P171" s="155">
        <f t="shared" si="1"/>
        <v>0</v>
      </c>
      <c r="Q171" s="155">
        <v>0</v>
      </c>
      <c r="R171" s="155">
        <f t="shared" si="2"/>
        <v>0</v>
      </c>
      <c r="S171" s="155">
        <v>0</v>
      </c>
      <c r="T171" s="156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150</v>
      </c>
      <c r="AT171" s="157" t="s">
        <v>145</v>
      </c>
      <c r="AU171" s="157" t="s">
        <v>86</v>
      </c>
      <c r="AY171" s="18" t="s">
        <v>143</v>
      </c>
      <c r="BE171" s="158">
        <f t="shared" si="4"/>
        <v>0</v>
      </c>
      <c r="BF171" s="158">
        <f t="shared" si="5"/>
        <v>0</v>
      </c>
      <c r="BG171" s="158">
        <f t="shared" si="6"/>
        <v>0</v>
      </c>
      <c r="BH171" s="158">
        <f t="shared" si="7"/>
        <v>0</v>
      </c>
      <c r="BI171" s="158">
        <f t="shared" si="8"/>
        <v>0</v>
      </c>
      <c r="BJ171" s="18" t="s">
        <v>84</v>
      </c>
      <c r="BK171" s="158">
        <f t="shared" si="9"/>
        <v>0</v>
      </c>
      <c r="BL171" s="18" t="s">
        <v>150</v>
      </c>
      <c r="BM171" s="157" t="s">
        <v>536</v>
      </c>
    </row>
    <row r="172" spans="1:65" s="2" customFormat="1" ht="24.2" customHeight="1">
      <c r="A172" s="33"/>
      <c r="B172" s="145"/>
      <c r="C172" s="183" t="s">
        <v>7</v>
      </c>
      <c r="D172" s="183" t="s">
        <v>274</v>
      </c>
      <c r="E172" s="184" t="s">
        <v>537</v>
      </c>
      <c r="F172" s="185" t="s">
        <v>538</v>
      </c>
      <c r="G172" s="186" t="s">
        <v>277</v>
      </c>
      <c r="H172" s="187">
        <v>1</v>
      </c>
      <c r="I172" s="188"/>
      <c r="J172" s="189">
        <f t="shared" si="0"/>
        <v>0</v>
      </c>
      <c r="K172" s="185" t="s">
        <v>1</v>
      </c>
      <c r="L172" s="190"/>
      <c r="M172" s="191" t="s">
        <v>1</v>
      </c>
      <c r="N172" s="192" t="s">
        <v>41</v>
      </c>
      <c r="O172" s="59"/>
      <c r="P172" s="155">
        <f t="shared" si="1"/>
        <v>0</v>
      </c>
      <c r="Q172" s="155">
        <v>0</v>
      </c>
      <c r="R172" s="155">
        <f t="shared" si="2"/>
        <v>0</v>
      </c>
      <c r="S172" s="155">
        <v>0</v>
      </c>
      <c r="T172" s="156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179</v>
      </c>
      <c r="AT172" s="157" t="s">
        <v>274</v>
      </c>
      <c r="AU172" s="157" t="s">
        <v>86</v>
      </c>
      <c r="AY172" s="18" t="s">
        <v>143</v>
      </c>
      <c r="BE172" s="158">
        <f t="shared" si="4"/>
        <v>0</v>
      </c>
      <c r="BF172" s="158">
        <f t="shared" si="5"/>
        <v>0</v>
      </c>
      <c r="BG172" s="158">
        <f t="shared" si="6"/>
        <v>0</v>
      </c>
      <c r="BH172" s="158">
        <f t="shared" si="7"/>
        <v>0</v>
      </c>
      <c r="BI172" s="158">
        <f t="shared" si="8"/>
        <v>0</v>
      </c>
      <c r="BJ172" s="18" t="s">
        <v>84</v>
      </c>
      <c r="BK172" s="158">
        <f t="shared" si="9"/>
        <v>0</v>
      </c>
      <c r="BL172" s="18" t="s">
        <v>150</v>
      </c>
      <c r="BM172" s="157" t="s">
        <v>539</v>
      </c>
    </row>
    <row r="173" spans="1:65" s="2" customFormat="1" ht="24.2" customHeight="1">
      <c r="A173" s="33"/>
      <c r="B173" s="145"/>
      <c r="C173" s="146" t="s">
        <v>251</v>
      </c>
      <c r="D173" s="146" t="s">
        <v>145</v>
      </c>
      <c r="E173" s="147" t="s">
        <v>540</v>
      </c>
      <c r="F173" s="148" t="s">
        <v>541</v>
      </c>
      <c r="G173" s="149" t="s">
        <v>277</v>
      </c>
      <c r="H173" s="150">
        <v>14</v>
      </c>
      <c r="I173" s="151"/>
      <c r="J173" s="152">
        <f t="shared" si="0"/>
        <v>0</v>
      </c>
      <c r="K173" s="148" t="s">
        <v>149</v>
      </c>
      <c r="L173" s="34"/>
      <c r="M173" s="153" t="s">
        <v>1</v>
      </c>
      <c r="N173" s="154" t="s">
        <v>41</v>
      </c>
      <c r="O173" s="59"/>
      <c r="P173" s="155">
        <f t="shared" si="1"/>
        <v>0</v>
      </c>
      <c r="Q173" s="155">
        <v>0.0004</v>
      </c>
      <c r="R173" s="155">
        <f t="shared" si="2"/>
        <v>0.0056</v>
      </c>
      <c r="S173" s="155">
        <v>0</v>
      </c>
      <c r="T173" s="156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150</v>
      </c>
      <c r="AT173" s="157" t="s">
        <v>145</v>
      </c>
      <c r="AU173" s="157" t="s">
        <v>86</v>
      </c>
      <c r="AY173" s="18" t="s">
        <v>143</v>
      </c>
      <c r="BE173" s="158">
        <f t="shared" si="4"/>
        <v>0</v>
      </c>
      <c r="BF173" s="158">
        <f t="shared" si="5"/>
        <v>0</v>
      </c>
      <c r="BG173" s="158">
        <f t="shared" si="6"/>
        <v>0</v>
      </c>
      <c r="BH173" s="158">
        <f t="shared" si="7"/>
        <v>0</v>
      </c>
      <c r="BI173" s="158">
        <f t="shared" si="8"/>
        <v>0</v>
      </c>
      <c r="BJ173" s="18" t="s">
        <v>84</v>
      </c>
      <c r="BK173" s="158">
        <f t="shared" si="9"/>
        <v>0</v>
      </c>
      <c r="BL173" s="18" t="s">
        <v>150</v>
      </c>
      <c r="BM173" s="157" t="s">
        <v>542</v>
      </c>
    </row>
    <row r="174" spans="2:51" s="13" customFormat="1" ht="12">
      <c r="B174" s="159"/>
      <c r="D174" s="160" t="s">
        <v>155</v>
      </c>
      <c r="E174" s="161" t="s">
        <v>1</v>
      </c>
      <c r="F174" s="162" t="s">
        <v>212</v>
      </c>
      <c r="H174" s="163">
        <v>14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155</v>
      </c>
      <c r="AU174" s="161" t="s">
        <v>86</v>
      </c>
      <c r="AV174" s="13" t="s">
        <v>86</v>
      </c>
      <c r="AW174" s="13" t="s">
        <v>32</v>
      </c>
      <c r="AX174" s="13" t="s">
        <v>84</v>
      </c>
      <c r="AY174" s="161" t="s">
        <v>143</v>
      </c>
    </row>
    <row r="175" spans="1:65" s="2" customFormat="1" ht="16.5" customHeight="1">
      <c r="A175" s="33"/>
      <c r="B175" s="145"/>
      <c r="C175" s="183" t="s">
        <v>256</v>
      </c>
      <c r="D175" s="183" t="s">
        <v>274</v>
      </c>
      <c r="E175" s="184" t="s">
        <v>543</v>
      </c>
      <c r="F175" s="185" t="s">
        <v>544</v>
      </c>
      <c r="G175" s="186" t="s">
        <v>277</v>
      </c>
      <c r="H175" s="187">
        <v>14</v>
      </c>
      <c r="I175" s="188"/>
      <c r="J175" s="189">
        <f>ROUND(I175*H175,2)</f>
        <v>0</v>
      </c>
      <c r="K175" s="185" t="s">
        <v>1</v>
      </c>
      <c r="L175" s="190"/>
      <c r="M175" s="191" t="s">
        <v>1</v>
      </c>
      <c r="N175" s="192" t="s">
        <v>41</v>
      </c>
      <c r="O175" s="59"/>
      <c r="P175" s="155">
        <f>O175*H175</f>
        <v>0</v>
      </c>
      <c r="Q175" s="155">
        <v>0.096</v>
      </c>
      <c r="R175" s="155">
        <f>Q175*H175</f>
        <v>1.344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179</v>
      </c>
      <c r="AT175" s="157" t="s">
        <v>274</v>
      </c>
      <c r="AU175" s="157" t="s">
        <v>86</v>
      </c>
      <c r="AY175" s="18" t="s">
        <v>143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8" t="s">
        <v>84</v>
      </c>
      <c r="BK175" s="158">
        <f>ROUND(I175*H175,2)</f>
        <v>0</v>
      </c>
      <c r="BL175" s="18" t="s">
        <v>150</v>
      </c>
      <c r="BM175" s="157" t="s">
        <v>545</v>
      </c>
    </row>
    <row r="176" spans="1:65" s="2" customFormat="1" ht="24.2" customHeight="1">
      <c r="A176" s="33"/>
      <c r="B176" s="145"/>
      <c r="C176" s="146" t="s">
        <v>260</v>
      </c>
      <c r="D176" s="146" t="s">
        <v>145</v>
      </c>
      <c r="E176" s="147" t="s">
        <v>546</v>
      </c>
      <c r="F176" s="148" t="s">
        <v>547</v>
      </c>
      <c r="G176" s="149" t="s">
        <v>177</v>
      </c>
      <c r="H176" s="150">
        <v>34.4</v>
      </c>
      <c r="I176" s="151"/>
      <c r="J176" s="152">
        <f>ROUND(I176*H176,2)</f>
        <v>0</v>
      </c>
      <c r="K176" s="148" t="s">
        <v>149</v>
      </c>
      <c r="L176" s="34"/>
      <c r="M176" s="153" t="s">
        <v>1</v>
      </c>
      <c r="N176" s="154" t="s">
        <v>41</v>
      </c>
      <c r="O176" s="59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150</v>
      </c>
      <c r="AT176" s="157" t="s">
        <v>145</v>
      </c>
      <c r="AU176" s="157" t="s">
        <v>86</v>
      </c>
      <c r="AY176" s="18" t="s">
        <v>143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8" t="s">
        <v>84</v>
      </c>
      <c r="BK176" s="158">
        <f>ROUND(I176*H176,2)</f>
        <v>0</v>
      </c>
      <c r="BL176" s="18" t="s">
        <v>150</v>
      </c>
      <c r="BM176" s="157" t="s">
        <v>548</v>
      </c>
    </row>
    <row r="177" spans="2:51" s="13" customFormat="1" ht="12">
      <c r="B177" s="159"/>
      <c r="D177" s="160" t="s">
        <v>155</v>
      </c>
      <c r="E177" s="161" t="s">
        <v>1</v>
      </c>
      <c r="F177" s="162" t="s">
        <v>549</v>
      </c>
      <c r="H177" s="163">
        <v>34.4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155</v>
      </c>
      <c r="AU177" s="161" t="s">
        <v>86</v>
      </c>
      <c r="AV177" s="13" t="s">
        <v>86</v>
      </c>
      <c r="AW177" s="13" t="s">
        <v>32</v>
      </c>
      <c r="AX177" s="13" t="s">
        <v>84</v>
      </c>
      <c r="AY177" s="161" t="s">
        <v>143</v>
      </c>
    </row>
    <row r="178" spans="1:65" s="2" customFormat="1" ht="24.2" customHeight="1">
      <c r="A178" s="33"/>
      <c r="B178" s="145"/>
      <c r="C178" s="183" t="s">
        <v>264</v>
      </c>
      <c r="D178" s="183" t="s">
        <v>274</v>
      </c>
      <c r="E178" s="184" t="s">
        <v>550</v>
      </c>
      <c r="F178" s="185" t="s">
        <v>551</v>
      </c>
      <c r="G178" s="186" t="s">
        <v>177</v>
      </c>
      <c r="H178" s="187">
        <v>34.4</v>
      </c>
      <c r="I178" s="188"/>
      <c r="J178" s="189">
        <f>ROUND(I178*H178,2)</f>
        <v>0</v>
      </c>
      <c r="K178" s="185" t="s">
        <v>1</v>
      </c>
      <c r="L178" s="190"/>
      <c r="M178" s="191" t="s">
        <v>1</v>
      </c>
      <c r="N178" s="192" t="s">
        <v>41</v>
      </c>
      <c r="O178" s="59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179</v>
      </c>
      <c r="AT178" s="157" t="s">
        <v>274</v>
      </c>
      <c r="AU178" s="157" t="s">
        <v>86</v>
      </c>
      <c r="AY178" s="18" t="s">
        <v>143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8" t="s">
        <v>84</v>
      </c>
      <c r="BK178" s="158">
        <f>ROUND(I178*H178,2)</f>
        <v>0</v>
      </c>
      <c r="BL178" s="18" t="s">
        <v>150</v>
      </c>
      <c r="BM178" s="157" t="s">
        <v>552</v>
      </c>
    </row>
    <row r="179" spans="2:63" s="12" customFormat="1" ht="22.9" customHeight="1">
      <c r="B179" s="132"/>
      <c r="D179" s="133" t="s">
        <v>75</v>
      </c>
      <c r="E179" s="143" t="s">
        <v>183</v>
      </c>
      <c r="F179" s="143" t="s">
        <v>369</v>
      </c>
      <c r="I179" s="135"/>
      <c r="J179" s="144">
        <f>BK179</f>
        <v>0</v>
      </c>
      <c r="L179" s="132"/>
      <c r="M179" s="137"/>
      <c r="N179" s="138"/>
      <c r="O179" s="138"/>
      <c r="P179" s="139">
        <f>SUM(P180:P189)</f>
        <v>0</v>
      </c>
      <c r="Q179" s="138"/>
      <c r="R179" s="139">
        <f>SUM(R180:R189)</f>
        <v>0</v>
      </c>
      <c r="S179" s="138"/>
      <c r="T179" s="140">
        <f>SUM(T180:T189)</f>
        <v>12.940840000000001</v>
      </c>
      <c r="AR179" s="133" t="s">
        <v>84</v>
      </c>
      <c r="AT179" s="141" t="s">
        <v>75</v>
      </c>
      <c r="AU179" s="141" t="s">
        <v>84</v>
      </c>
      <c r="AY179" s="133" t="s">
        <v>143</v>
      </c>
      <c r="BK179" s="142">
        <f>SUM(BK180:BK189)</f>
        <v>0</v>
      </c>
    </row>
    <row r="180" spans="1:65" s="2" customFormat="1" ht="16.5" customHeight="1">
      <c r="A180" s="33"/>
      <c r="B180" s="145"/>
      <c r="C180" s="146" t="s">
        <v>269</v>
      </c>
      <c r="D180" s="146" t="s">
        <v>145</v>
      </c>
      <c r="E180" s="147" t="s">
        <v>553</v>
      </c>
      <c r="F180" s="148" t="s">
        <v>554</v>
      </c>
      <c r="G180" s="149" t="s">
        <v>195</v>
      </c>
      <c r="H180" s="150">
        <v>4.56</v>
      </c>
      <c r="I180" s="151"/>
      <c r="J180" s="152">
        <f>ROUND(I180*H180,2)</f>
        <v>0</v>
      </c>
      <c r="K180" s="148" t="s">
        <v>149</v>
      </c>
      <c r="L180" s="34"/>
      <c r="M180" s="153" t="s">
        <v>1</v>
      </c>
      <c r="N180" s="154" t="s">
        <v>41</v>
      </c>
      <c r="O180" s="59"/>
      <c r="P180" s="155">
        <f>O180*H180</f>
        <v>0</v>
      </c>
      <c r="Q180" s="155">
        <v>0</v>
      </c>
      <c r="R180" s="155">
        <f>Q180*H180</f>
        <v>0</v>
      </c>
      <c r="S180" s="155">
        <v>2</v>
      </c>
      <c r="T180" s="156">
        <f>S180*H180</f>
        <v>9.12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150</v>
      </c>
      <c r="AT180" s="157" t="s">
        <v>145</v>
      </c>
      <c r="AU180" s="157" t="s">
        <v>86</v>
      </c>
      <c r="AY180" s="18" t="s">
        <v>143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8" t="s">
        <v>84</v>
      </c>
      <c r="BK180" s="158">
        <f>ROUND(I180*H180,2)</f>
        <v>0</v>
      </c>
      <c r="BL180" s="18" t="s">
        <v>150</v>
      </c>
      <c r="BM180" s="157" t="s">
        <v>555</v>
      </c>
    </row>
    <row r="181" spans="2:51" s="14" customFormat="1" ht="12">
      <c r="B181" s="168"/>
      <c r="D181" s="160" t="s">
        <v>155</v>
      </c>
      <c r="E181" s="169" t="s">
        <v>1</v>
      </c>
      <c r="F181" s="170" t="s">
        <v>556</v>
      </c>
      <c r="H181" s="169" t="s">
        <v>1</v>
      </c>
      <c r="I181" s="171"/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155</v>
      </c>
      <c r="AU181" s="169" t="s">
        <v>86</v>
      </c>
      <c r="AV181" s="14" t="s">
        <v>84</v>
      </c>
      <c r="AW181" s="14" t="s">
        <v>32</v>
      </c>
      <c r="AX181" s="14" t="s">
        <v>76</v>
      </c>
      <c r="AY181" s="169" t="s">
        <v>143</v>
      </c>
    </row>
    <row r="182" spans="2:51" s="13" customFormat="1" ht="12">
      <c r="B182" s="159"/>
      <c r="D182" s="160" t="s">
        <v>155</v>
      </c>
      <c r="E182" s="161" t="s">
        <v>1</v>
      </c>
      <c r="F182" s="162" t="s">
        <v>557</v>
      </c>
      <c r="H182" s="163">
        <v>4.56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155</v>
      </c>
      <c r="AU182" s="161" t="s">
        <v>86</v>
      </c>
      <c r="AV182" s="13" t="s">
        <v>86</v>
      </c>
      <c r="AW182" s="13" t="s">
        <v>32</v>
      </c>
      <c r="AX182" s="13" t="s">
        <v>84</v>
      </c>
      <c r="AY182" s="161" t="s">
        <v>143</v>
      </c>
    </row>
    <row r="183" spans="1:65" s="2" customFormat="1" ht="24.2" customHeight="1">
      <c r="A183" s="33"/>
      <c r="B183" s="145"/>
      <c r="C183" s="146" t="s">
        <v>273</v>
      </c>
      <c r="D183" s="146" t="s">
        <v>145</v>
      </c>
      <c r="E183" s="147" t="s">
        <v>558</v>
      </c>
      <c r="F183" s="148" t="s">
        <v>559</v>
      </c>
      <c r="G183" s="149" t="s">
        <v>277</v>
      </c>
      <c r="H183" s="150">
        <v>21</v>
      </c>
      <c r="I183" s="151"/>
      <c r="J183" s="152">
        <f>ROUND(I183*H183,2)</f>
        <v>0</v>
      </c>
      <c r="K183" s="148" t="s">
        <v>149</v>
      </c>
      <c r="L183" s="34"/>
      <c r="M183" s="153" t="s">
        <v>1</v>
      </c>
      <c r="N183" s="154" t="s">
        <v>41</v>
      </c>
      <c r="O183" s="59"/>
      <c r="P183" s="155">
        <f>O183*H183</f>
        <v>0</v>
      </c>
      <c r="Q183" s="155">
        <v>0</v>
      </c>
      <c r="R183" s="155">
        <f>Q183*H183</f>
        <v>0</v>
      </c>
      <c r="S183" s="155">
        <v>0.168</v>
      </c>
      <c r="T183" s="156">
        <f>S183*H183</f>
        <v>3.528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150</v>
      </c>
      <c r="AT183" s="157" t="s">
        <v>145</v>
      </c>
      <c r="AU183" s="157" t="s">
        <v>86</v>
      </c>
      <c r="AY183" s="18" t="s">
        <v>143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8" t="s">
        <v>84</v>
      </c>
      <c r="BK183" s="158">
        <f>ROUND(I183*H183,2)</f>
        <v>0</v>
      </c>
      <c r="BL183" s="18" t="s">
        <v>150</v>
      </c>
      <c r="BM183" s="157" t="s">
        <v>560</v>
      </c>
    </row>
    <row r="184" spans="2:51" s="13" customFormat="1" ht="12">
      <c r="B184" s="159"/>
      <c r="D184" s="160" t="s">
        <v>155</v>
      </c>
      <c r="E184" s="161" t="s">
        <v>1</v>
      </c>
      <c r="F184" s="162" t="s">
        <v>561</v>
      </c>
      <c r="H184" s="163">
        <v>21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155</v>
      </c>
      <c r="AU184" s="161" t="s">
        <v>86</v>
      </c>
      <c r="AV184" s="13" t="s">
        <v>86</v>
      </c>
      <c r="AW184" s="13" t="s">
        <v>32</v>
      </c>
      <c r="AX184" s="13" t="s">
        <v>84</v>
      </c>
      <c r="AY184" s="161" t="s">
        <v>143</v>
      </c>
    </row>
    <row r="185" spans="1:65" s="2" customFormat="1" ht="24.2" customHeight="1">
      <c r="A185" s="33"/>
      <c r="B185" s="145"/>
      <c r="C185" s="146" t="s">
        <v>281</v>
      </c>
      <c r="D185" s="146" t="s">
        <v>145</v>
      </c>
      <c r="E185" s="147" t="s">
        <v>562</v>
      </c>
      <c r="F185" s="148" t="s">
        <v>563</v>
      </c>
      <c r="G185" s="149" t="s">
        <v>177</v>
      </c>
      <c r="H185" s="150">
        <v>38</v>
      </c>
      <c r="I185" s="151"/>
      <c r="J185" s="152">
        <f>ROUND(I185*H185,2)</f>
        <v>0</v>
      </c>
      <c r="K185" s="148" t="s">
        <v>149</v>
      </c>
      <c r="L185" s="34"/>
      <c r="M185" s="153" t="s">
        <v>1</v>
      </c>
      <c r="N185" s="154" t="s">
        <v>41</v>
      </c>
      <c r="O185" s="59"/>
      <c r="P185" s="155">
        <f>O185*H185</f>
        <v>0</v>
      </c>
      <c r="Q185" s="155">
        <v>0</v>
      </c>
      <c r="R185" s="155">
        <f>Q185*H185</f>
        <v>0</v>
      </c>
      <c r="S185" s="155">
        <v>0.00198</v>
      </c>
      <c r="T185" s="156">
        <f>S185*H185</f>
        <v>0.07524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7" t="s">
        <v>150</v>
      </c>
      <c r="AT185" s="157" t="s">
        <v>145</v>
      </c>
      <c r="AU185" s="157" t="s">
        <v>86</v>
      </c>
      <c r="AY185" s="18" t="s">
        <v>143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8" t="s">
        <v>84</v>
      </c>
      <c r="BK185" s="158">
        <f>ROUND(I185*H185,2)</f>
        <v>0</v>
      </c>
      <c r="BL185" s="18" t="s">
        <v>150</v>
      </c>
      <c r="BM185" s="157" t="s">
        <v>564</v>
      </c>
    </row>
    <row r="186" spans="1:65" s="2" customFormat="1" ht="16.5" customHeight="1">
      <c r="A186" s="33"/>
      <c r="B186" s="145"/>
      <c r="C186" s="146" t="s">
        <v>289</v>
      </c>
      <c r="D186" s="146" t="s">
        <v>145</v>
      </c>
      <c r="E186" s="147" t="s">
        <v>565</v>
      </c>
      <c r="F186" s="148" t="s">
        <v>566</v>
      </c>
      <c r="G186" s="149" t="s">
        <v>177</v>
      </c>
      <c r="H186" s="150">
        <v>76</v>
      </c>
      <c r="I186" s="151"/>
      <c r="J186" s="152">
        <f>ROUND(I186*H186,2)</f>
        <v>0</v>
      </c>
      <c r="K186" s="148" t="s">
        <v>149</v>
      </c>
      <c r="L186" s="34"/>
      <c r="M186" s="153" t="s">
        <v>1</v>
      </c>
      <c r="N186" s="154" t="s">
        <v>41</v>
      </c>
      <c r="O186" s="59"/>
      <c r="P186" s="155">
        <f>O186*H186</f>
        <v>0</v>
      </c>
      <c r="Q186" s="155">
        <v>0</v>
      </c>
      <c r="R186" s="155">
        <f>Q186*H186</f>
        <v>0</v>
      </c>
      <c r="S186" s="155">
        <v>0.0001</v>
      </c>
      <c r="T186" s="156">
        <f>S186*H186</f>
        <v>0.0076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150</v>
      </c>
      <c r="AT186" s="157" t="s">
        <v>145</v>
      </c>
      <c r="AU186" s="157" t="s">
        <v>86</v>
      </c>
      <c r="AY186" s="18" t="s">
        <v>143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8" t="s">
        <v>84</v>
      </c>
      <c r="BK186" s="158">
        <f>ROUND(I186*H186,2)</f>
        <v>0</v>
      </c>
      <c r="BL186" s="18" t="s">
        <v>150</v>
      </c>
      <c r="BM186" s="157" t="s">
        <v>567</v>
      </c>
    </row>
    <row r="187" spans="2:51" s="13" customFormat="1" ht="12">
      <c r="B187" s="159"/>
      <c r="D187" s="160" t="s">
        <v>155</v>
      </c>
      <c r="E187" s="161" t="s">
        <v>1</v>
      </c>
      <c r="F187" s="162" t="s">
        <v>568</v>
      </c>
      <c r="H187" s="163">
        <v>76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155</v>
      </c>
      <c r="AU187" s="161" t="s">
        <v>86</v>
      </c>
      <c r="AV187" s="13" t="s">
        <v>86</v>
      </c>
      <c r="AW187" s="13" t="s">
        <v>32</v>
      </c>
      <c r="AX187" s="13" t="s">
        <v>84</v>
      </c>
      <c r="AY187" s="161" t="s">
        <v>143</v>
      </c>
    </row>
    <row r="188" spans="1:65" s="2" customFormat="1" ht="21.75" customHeight="1">
      <c r="A188" s="33"/>
      <c r="B188" s="145"/>
      <c r="C188" s="146" t="s">
        <v>293</v>
      </c>
      <c r="D188" s="146" t="s">
        <v>145</v>
      </c>
      <c r="E188" s="147" t="s">
        <v>569</v>
      </c>
      <c r="F188" s="148" t="s">
        <v>570</v>
      </c>
      <c r="G188" s="149" t="s">
        <v>277</v>
      </c>
      <c r="H188" s="150">
        <v>1</v>
      </c>
      <c r="I188" s="151"/>
      <c r="J188" s="152">
        <f>ROUND(I188*H188,2)</f>
        <v>0</v>
      </c>
      <c r="K188" s="148" t="s">
        <v>149</v>
      </c>
      <c r="L188" s="34"/>
      <c r="M188" s="153" t="s">
        <v>1</v>
      </c>
      <c r="N188" s="154" t="s">
        <v>41</v>
      </c>
      <c r="O188" s="59"/>
      <c r="P188" s="155">
        <f>O188*H188</f>
        <v>0</v>
      </c>
      <c r="Q188" s="155">
        <v>0</v>
      </c>
      <c r="R188" s="155">
        <f>Q188*H188</f>
        <v>0</v>
      </c>
      <c r="S188" s="155">
        <v>0.21</v>
      </c>
      <c r="T188" s="156">
        <f>S188*H188</f>
        <v>0.21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7" t="s">
        <v>150</v>
      </c>
      <c r="AT188" s="157" t="s">
        <v>145</v>
      </c>
      <c r="AU188" s="157" t="s">
        <v>86</v>
      </c>
      <c r="AY188" s="18" t="s">
        <v>143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8" t="s">
        <v>84</v>
      </c>
      <c r="BK188" s="158">
        <f>ROUND(I188*H188,2)</f>
        <v>0</v>
      </c>
      <c r="BL188" s="18" t="s">
        <v>150</v>
      </c>
      <c r="BM188" s="157" t="s">
        <v>571</v>
      </c>
    </row>
    <row r="189" spans="2:51" s="13" customFormat="1" ht="12">
      <c r="B189" s="159"/>
      <c r="D189" s="160" t="s">
        <v>155</v>
      </c>
      <c r="E189" s="161" t="s">
        <v>1</v>
      </c>
      <c r="F189" s="162" t="s">
        <v>84</v>
      </c>
      <c r="H189" s="163">
        <v>1</v>
      </c>
      <c r="I189" s="164"/>
      <c r="L189" s="159"/>
      <c r="M189" s="165"/>
      <c r="N189" s="166"/>
      <c r="O189" s="166"/>
      <c r="P189" s="166"/>
      <c r="Q189" s="166"/>
      <c r="R189" s="166"/>
      <c r="S189" s="166"/>
      <c r="T189" s="167"/>
      <c r="AT189" s="161" t="s">
        <v>155</v>
      </c>
      <c r="AU189" s="161" t="s">
        <v>86</v>
      </c>
      <c r="AV189" s="13" t="s">
        <v>86</v>
      </c>
      <c r="AW189" s="13" t="s">
        <v>32</v>
      </c>
      <c r="AX189" s="13" t="s">
        <v>84</v>
      </c>
      <c r="AY189" s="161" t="s">
        <v>143</v>
      </c>
    </row>
    <row r="190" spans="2:63" s="12" customFormat="1" ht="22.9" customHeight="1">
      <c r="B190" s="132"/>
      <c r="D190" s="133" t="s">
        <v>75</v>
      </c>
      <c r="E190" s="143" t="s">
        <v>414</v>
      </c>
      <c r="F190" s="143" t="s">
        <v>415</v>
      </c>
      <c r="I190" s="135"/>
      <c r="J190" s="144">
        <f>BK190</f>
        <v>0</v>
      </c>
      <c r="L190" s="132"/>
      <c r="M190" s="137"/>
      <c r="N190" s="138"/>
      <c r="O190" s="138"/>
      <c r="P190" s="139">
        <f>SUM(P191:P194)</f>
        <v>0</v>
      </c>
      <c r="Q190" s="138"/>
      <c r="R190" s="139">
        <f>SUM(R191:R194)</f>
        <v>0</v>
      </c>
      <c r="S190" s="138"/>
      <c r="T190" s="140">
        <f>SUM(T191:T194)</f>
        <v>0</v>
      </c>
      <c r="AR190" s="133" t="s">
        <v>84</v>
      </c>
      <c r="AT190" s="141" t="s">
        <v>75</v>
      </c>
      <c r="AU190" s="141" t="s">
        <v>84</v>
      </c>
      <c r="AY190" s="133" t="s">
        <v>143</v>
      </c>
      <c r="BK190" s="142">
        <f>SUM(BK191:BK194)</f>
        <v>0</v>
      </c>
    </row>
    <row r="191" spans="1:65" s="2" customFormat="1" ht="24.2" customHeight="1">
      <c r="A191" s="33"/>
      <c r="B191" s="145"/>
      <c r="C191" s="146" t="s">
        <v>297</v>
      </c>
      <c r="D191" s="146" t="s">
        <v>145</v>
      </c>
      <c r="E191" s="147" t="s">
        <v>572</v>
      </c>
      <c r="F191" s="148" t="s">
        <v>573</v>
      </c>
      <c r="G191" s="149" t="s">
        <v>245</v>
      </c>
      <c r="H191" s="150">
        <v>12.941</v>
      </c>
      <c r="I191" s="151"/>
      <c r="J191" s="152">
        <f>ROUND(I191*H191,2)</f>
        <v>0</v>
      </c>
      <c r="K191" s="148" t="s">
        <v>149</v>
      </c>
      <c r="L191" s="34"/>
      <c r="M191" s="153" t="s">
        <v>1</v>
      </c>
      <c r="N191" s="154" t="s">
        <v>41</v>
      </c>
      <c r="O191" s="59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7" t="s">
        <v>150</v>
      </c>
      <c r="AT191" s="157" t="s">
        <v>145</v>
      </c>
      <c r="AU191" s="157" t="s">
        <v>86</v>
      </c>
      <c r="AY191" s="18" t="s">
        <v>143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8" t="s">
        <v>84</v>
      </c>
      <c r="BK191" s="158">
        <f>ROUND(I191*H191,2)</f>
        <v>0</v>
      </c>
      <c r="BL191" s="18" t="s">
        <v>150</v>
      </c>
      <c r="BM191" s="157" t="s">
        <v>574</v>
      </c>
    </row>
    <row r="192" spans="1:65" s="2" customFormat="1" ht="24.2" customHeight="1">
      <c r="A192" s="33"/>
      <c r="B192" s="145"/>
      <c r="C192" s="146" t="s">
        <v>302</v>
      </c>
      <c r="D192" s="146" t="s">
        <v>145</v>
      </c>
      <c r="E192" s="147" t="s">
        <v>575</v>
      </c>
      <c r="F192" s="148" t="s">
        <v>576</v>
      </c>
      <c r="G192" s="149" t="s">
        <v>245</v>
      </c>
      <c r="H192" s="150">
        <v>245.879</v>
      </c>
      <c r="I192" s="151"/>
      <c r="J192" s="152">
        <f>ROUND(I192*H192,2)</f>
        <v>0</v>
      </c>
      <c r="K192" s="148" t="s">
        <v>149</v>
      </c>
      <c r="L192" s="34"/>
      <c r="M192" s="153" t="s">
        <v>1</v>
      </c>
      <c r="N192" s="154" t="s">
        <v>41</v>
      </c>
      <c r="O192" s="59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150</v>
      </c>
      <c r="AT192" s="157" t="s">
        <v>145</v>
      </c>
      <c r="AU192" s="157" t="s">
        <v>86</v>
      </c>
      <c r="AY192" s="18" t="s">
        <v>143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8" t="s">
        <v>84</v>
      </c>
      <c r="BK192" s="158">
        <f>ROUND(I192*H192,2)</f>
        <v>0</v>
      </c>
      <c r="BL192" s="18" t="s">
        <v>150</v>
      </c>
      <c r="BM192" s="157" t="s">
        <v>577</v>
      </c>
    </row>
    <row r="193" spans="2:51" s="13" customFormat="1" ht="12">
      <c r="B193" s="159"/>
      <c r="D193" s="160" t="s">
        <v>155</v>
      </c>
      <c r="F193" s="162" t="s">
        <v>578</v>
      </c>
      <c r="H193" s="163">
        <v>245.879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155</v>
      </c>
      <c r="AU193" s="161" t="s">
        <v>86</v>
      </c>
      <c r="AV193" s="13" t="s">
        <v>86</v>
      </c>
      <c r="AW193" s="13" t="s">
        <v>3</v>
      </c>
      <c r="AX193" s="13" t="s">
        <v>84</v>
      </c>
      <c r="AY193" s="161" t="s">
        <v>143</v>
      </c>
    </row>
    <row r="194" spans="1:65" s="2" customFormat="1" ht="33" customHeight="1">
      <c r="A194" s="33"/>
      <c r="B194" s="145"/>
      <c r="C194" s="146" t="s">
        <v>306</v>
      </c>
      <c r="D194" s="146" t="s">
        <v>145</v>
      </c>
      <c r="E194" s="147" t="s">
        <v>579</v>
      </c>
      <c r="F194" s="148" t="s">
        <v>580</v>
      </c>
      <c r="G194" s="149" t="s">
        <v>245</v>
      </c>
      <c r="H194" s="150">
        <v>12.941</v>
      </c>
      <c r="I194" s="151"/>
      <c r="J194" s="152">
        <f>ROUND(I194*H194,2)</f>
        <v>0</v>
      </c>
      <c r="K194" s="148" t="s">
        <v>149</v>
      </c>
      <c r="L194" s="34"/>
      <c r="M194" s="153" t="s">
        <v>1</v>
      </c>
      <c r="N194" s="154" t="s">
        <v>41</v>
      </c>
      <c r="O194" s="59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150</v>
      </c>
      <c r="AT194" s="157" t="s">
        <v>145</v>
      </c>
      <c r="AU194" s="157" t="s">
        <v>86</v>
      </c>
      <c r="AY194" s="18" t="s">
        <v>143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8" t="s">
        <v>84</v>
      </c>
      <c r="BK194" s="158">
        <f>ROUND(I194*H194,2)</f>
        <v>0</v>
      </c>
      <c r="BL194" s="18" t="s">
        <v>150</v>
      </c>
      <c r="BM194" s="157" t="s">
        <v>581</v>
      </c>
    </row>
    <row r="195" spans="2:63" s="12" customFormat="1" ht="22.9" customHeight="1">
      <c r="B195" s="132"/>
      <c r="D195" s="133" t="s">
        <v>75</v>
      </c>
      <c r="E195" s="143" t="s">
        <v>451</v>
      </c>
      <c r="F195" s="143" t="s">
        <v>452</v>
      </c>
      <c r="I195" s="135"/>
      <c r="J195" s="144">
        <f>BK195</f>
        <v>0</v>
      </c>
      <c r="L195" s="132"/>
      <c r="M195" s="137"/>
      <c r="N195" s="138"/>
      <c r="O195" s="138"/>
      <c r="P195" s="139">
        <f>P196</f>
        <v>0</v>
      </c>
      <c r="Q195" s="138"/>
      <c r="R195" s="139">
        <f>R196</f>
        <v>0</v>
      </c>
      <c r="S195" s="138"/>
      <c r="T195" s="140">
        <f>T196</f>
        <v>0</v>
      </c>
      <c r="AR195" s="133" t="s">
        <v>84</v>
      </c>
      <c r="AT195" s="141" t="s">
        <v>75</v>
      </c>
      <c r="AU195" s="141" t="s">
        <v>84</v>
      </c>
      <c r="AY195" s="133" t="s">
        <v>143</v>
      </c>
      <c r="BK195" s="142">
        <f>BK196</f>
        <v>0</v>
      </c>
    </row>
    <row r="196" spans="1:65" s="2" customFormat="1" ht="24.2" customHeight="1">
      <c r="A196" s="33"/>
      <c r="B196" s="145"/>
      <c r="C196" s="146" t="s">
        <v>310</v>
      </c>
      <c r="D196" s="146" t="s">
        <v>145</v>
      </c>
      <c r="E196" s="147" t="s">
        <v>582</v>
      </c>
      <c r="F196" s="148" t="s">
        <v>583</v>
      </c>
      <c r="G196" s="149" t="s">
        <v>245</v>
      </c>
      <c r="H196" s="150">
        <v>5.309</v>
      </c>
      <c r="I196" s="151"/>
      <c r="J196" s="152">
        <f>ROUND(I196*H196,2)</f>
        <v>0</v>
      </c>
      <c r="K196" s="148" t="s">
        <v>149</v>
      </c>
      <c r="L196" s="34"/>
      <c r="M196" s="194" t="s">
        <v>1</v>
      </c>
      <c r="N196" s="195" t="s">
        <v>41</v>
      </c>
      <c r="O196" s="196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150</v>
      </c>
      <c r="AT196" s="157" t="s">
        <v>145</v>
      </c>
      <c r="AU196" s="157" t="s">
        <v>86</v>
      </c>
      <c r="AY196" s="18" t="s">
        <v>143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8" t="s">
        <v>84</v>
      </c>
      <c r="BK196" s="158">
        <f>ROUND(I196*H196,2)</f>
        <v>0</v>
      </c>
      <c r="BL196" s="18" t="s">
        <v>150</v>
      </c>
      <c r="BM196" s="157" t="s">
        <v>584</v>
      </c>
    </row>
    <row r="197" spans="1:31" s="2" customFormat="1" ht="6.95" customHeight="1">
      <c r="A197" s="33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122:K19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97</v>
      </c>
      <c r="L4" s="21"/>
      <c r="M4" s="95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5" t="str">
        <f>'Rekapitulace stavby'!K6</f>
        <v>Propojovací chodník na ulici Na Vyhlídce,Valašské Meziříčí</v>
      </c>
      <c r="F7" s="256"/>
      <c r="G7" s="256"/>
      <c r="H7" s="256"/>
      <c r="L7" s="21"/>
    </row>
    <row r="8" spans="1:31" s="2" customFormat="1" ht="12" customHeight="1">
      <c r="A8" s="33"/>
      <c r="B8" s="34"/>
      <c r="C8" s="33"/>
      <c r="D8" s="28" t="s">
        <v>106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7" t="s">
        <v>585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6. 1. 2022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'Rekapitulace stavby'!E14</f>
        <v>Vyplň údaj</v>
      </c>
      <c r="F18" s="246"/>
      <c r="G18" s="246"/>
      <c r="H18" s="246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250" t="s">
        <v>1</v>
      </c>
      <c r="F27" s="250"/>
      <c r="G27" s="250"/>
      <c r="H27" s="250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9" t="s">
        <v>36</v>
      </c>
      <c r="E30" s="33"/>
      <c r="F30" s="33"/>
      <c r="G30" s="33"/>
      <c r="H30" s="33"/>
      <c r="I30" s="33"/>
      <c r="J30" s="72">
        <f>ROUND(J120,2)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0" t="s">
        <v>40</v>
      </c>
      <c r="E33" s="28" t="s">
        <v>41</v>
      </c>
      <c r="F33" s="101">
        <f>ROUND((SUM(BE120:BE129)),2)</f>
        <v>0</v>
      </c>
      <c r="G33" s="33"/>
      <c r="H33" s="33"/>
      <c r="I33" s="102">
        <v>0.21</v>
      </c>
      <c r="J33" s="101">
        <f>ROUND(((SUM(BE120:BE129))*I33),2)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1">
        <f>ROUND((SUM(BF120:BF129)),2)</f>
        <v>0</v>
      </c>
      <c r="G34" s="33"/>
      <c r="H34" s="33"/>
      <c r="I34" s="102">
        <v>0.15</v>
      </c>
      <c r="J34" s="101">
        <f>ROUND(((SUM(BF120:BF129))*I34),2)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1">
        <f>ROUND((SUM(BG120:BG129)),2)</f>
        <v>0</v>
      </c>
      <c r="G35" s="33"/>
      <c r="H35" s="33"/>
      <c r="I35" s="102">
        <v>0.21</v>
      </c>
      <c r="J35" s="101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1">
        <f>ROUND((SUM(BH120:BH129)),2)</f>
        <v>0</v>
      </c>
      <c r="G36" s="33"/>
      <c r="H36" s="33"/>
      <c r="I36" s="102">
        <v>0.15</v>
      </c>
      <c r="J36" s="101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1">
        <f>ROUND((SUM(BI120:BI129)),2)</f>
        <v>0</v>
      </c>
      <c r="G37" s="33"/>
      <c r="H37" s="33"/>
      <c r="I37" s="102">
        <v>0</v>
      </c>
      <c r="J37" s="101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3"/>
      <c r="D39" s="104" t="s">
        <v>46</v>
      </c>
      <c r="E39" s="61"/>
      <c r="F39" s="61"/>
      <c r="G39" s="105" t="s">
        <v>47</v>
      </c>
      <c r="H39" s="106" t="s">
        <v>48</v>
      </c>
      <c r="I39" s="61"/>
      <c r="J39" s="107">
        <f>SUM(J30:J37)</f>
        <v>0</v>
      </c>
      <c r="K39" s="108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9" t="s">
        <v>52</v>
      </c>
      <c r="G61" s="46" t="s">
        <v>51</v>
      </c>
      <c r="H61" s="36"/>
      <c r="I61" s="36"/>
      <c r="J61" s="110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9" t="s">
        <v>52</v>
      </c>
      <c r="G76" s="46" t="s">
        <v>51</v>
      </c>
      <c r="H76" s="36"/>
      <c r="I76" s="36"/>
      <c r="J76" s="110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112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5" t="str">
        <f>E7</f>
        <v>Propojovací chodník na ulici Na Vyhlídce,Valašské Meziříčí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106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7" t="str">
        <f>E9</f>
        <v>900 - Vedlejší rozpočtové náklady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28" t="s">
        <v>22</v>
      </c>
      <c r="J89" s="56" t="str">
        <f>IF(J12="","",J12)</f>
        <v>6. 1. 2022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28" t="s">
        <v>30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1" t="s">
        <v>113</v>
      </c>
      <c r="D94" s="103"/>
      <c r="E94" s="103"/>
      <c r="F94" s="103"/>
      <c r="G94" s="103"/>
      <c r="H94" s="103"/>
      <c r="I94" s="103"/>
      <c r="J94" s="112" t="s">
        <v>114</v>
      </c>
      <c r="K94" s="10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3" t="s">
        <v>115</v>
      </c>
      <c r="D96" s="33"/>
      <c r="E96" s="33"/>
      <c r="F96" s="33"/>
      <c r="G96" s="33"/>
      <c r="H96" s="33"/>
      <c r="I96" s="33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116</v>
      </c>
    </row>
    <row r="97" spans="2:12" s="9" customFormat="1" ht="24.95" customHeight="1">
      <c r="B97" s="114"/>
      <c r="D97" s="115" t="s">
        <v>586</v>
      </c>
      <c r="E97" s="116"/>
      <c r="F97" s="116"/>
      <c r="G97" s="116"/>
      <c r="H97" s="116"/>
      <c r="I97" s="116"/>
      <c r="J97" s="117">
        <f>J121</f>
        <v>0</v>
      </c>
      <c r="L97" s="114"/>
    </row>
    <row r="98" spans="2:12" s="10" customFormat="1" ht="19.9" customHeight="1">
      <c r="B98" s="118"/>
      <c r="D98" s="119" t="s">
        <v>587</v>
      </c>
      <c r="E98" s="120"/>
      <c r="F98" s="120"/>
      <c r="G98" s="120"/>
      <c r="H98" s="120"/>
      <c r="I98" s="120"/>
      <c r="J98" s="121">
        <f>J122</f>
        <v>0</v>
      </c>
      <c r="L98" s="118"/>
    </row>
    <row r="99" spans="2:12" s="10" customFormat="1" ht="19.9" customHeight="1">
      <c r="B99" s="118"/>
      <c r="D99" s="119" t="s">
        <v>588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2:12" s="10" customFormat="1" ht="19.9" customHeight="1">
      <c r="B100" s="118"/>
      <c r="D100" s="119" t="s">
        <v>589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128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5" t="str">
        <f>E7</f>
        <v>Propojovací chodník na ulici Na Vyhlídce,Valašské Meziříčí</v>
      </c>
      <c r="F110" s="256"/>
      <c r="G110" s="256"/>
      <c r="H110" s="256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27" t="str">
        <f>E9</f>
        <v>900 - Vedlejší rozpočtové náklady</v>
      </c>
      <c r="F112" s="254"/>
      <c r="G112" s="254"/>
      <c r="H112" s="254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3"/>
      <c r="E114" s="33"/>
      <c r="F114" s="26" t="str">
        <f>F12</f>
        <v>Valašské Meziříčí</v>
      </c>
      <c r="G114" s="33"/>
      <c r="H114" s="33"/>
      <c r="I114" s="28" t="s">
        <v>22</v>
      </c>
      <c r="J114" s="56" t="str">
        <f>IF(J12="","",J12)</f>
        <v>6. 1. 2022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5.7" customHeight="1">
      <c r="A116" s="33"/>
      <c r="B116" s="34"/>
      <c r="C116" s="28" t="s">
        <v>24</v>
      </c>
      <c r="D116" s="33"/>
      <c r="E116" s="33"/>
      <c r="F116" s="26" t="str">
        <f>E15</f>
        <v>Město Valašské Meziříčí</v>
      </c>
      <c r="G116" s="33"/>
      <c r="H116" s="33"/>
      <c r="I116" s="28" t="s">
        <v>30</v>
      </c>
      <c r="J116" s="31" t="str">
        <f>E21</f>
        <v>LZ-PROJEKT plus s.r.o.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28</v>
      </c>
      <c r="D117" s="33"/>
      <c r="E117" s="33"/>
      <c r="F117" s="26" t="str">
        <f>IF(E18="","",E18)</f>
        <v>Vyplň údaj</v>
      </c>
      <c r="G117" s="33"/>
      <c r="H117" s="33"/>
      <c r="I117" s="28" t="s">
        <v>33</v>
      </c>
      <c r="J117" s="31" t="str">
        <f>E24</f>
        <v>Fajfrová Irena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22"/>
      <c r="B119" s="123"/>
      <c r="C119" s="124" t="s">
        <v>129</v>
      </c>
      <c r="D119" s="125" t="s">
        <v>61</v>
      </c>
      <c r="E119" s="125" t="s">
        <v>57</v>
      </c>
      <c r="F119" s="125" t="s">
        <v>58</v>
      </c>
      <c r="G119" s="125" t="s">
        <v>130</v>
      </c>
      <c r="H119" s="125" t="s">
        <v>131</v>
      </c>
      <c r="I119" s="125" t="s">
        <v>132</v>
      </c>
      <c r="J119" s="125" t="s">
        <v>114</v>
      </c>
      <c r="K119" s="126" t="s">
        <v>133</v>
      </c>
      <c r="L119" s="127"/>
      <c r="M119" s="63" t="s">
        <v>1</v>
      </c>
      <c r="N119" s="64" t="s">
        <v>40</v>
      </c>
      <c r="O119" s="64" t="s">
        <v>134</v>
      </c>
      <c r="P119" s="64" t="s">
        <v>135</v>
      </c>
      <c r="Q119" s="64" t="s">
        <v>136</v>
      </c>
      <c r="R119" s="64" t="s">
        <v>137</v>
      </c>
      <c r="S119" s="64" t="s">
        <v>138</v>
      </c>
      <c r="T119" s="65" t="s">
        <v>139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</row>
    <row r="120" spans="1:63" s="2" customFormat="1" ht="22.9" customHeight="1">
      <c r="A120" s="33"/>
      <c r="B120" s="34"/>
      <c r="C120" s="70" t="s">
        <v>140</v>
      </c>
      <c r="D120" s="33"/>
      <c r="E120" s="33"/>
      <c r="F120" s="33"/>
      <c r="G120" s="33"/>
      <c r="H120" s="33"/>
      <c r="I120" s="33"/>
      <c r="J120" s="128">
        <f>BK120</f>
        <v>0</v>
      </c>
      <c r="K120" s="33"/>
      <c r="L120" s="34"/>
      <c r="M120" s="66"/>
      <c r="N120" s="57"/>
      <c r="O120" s="67"/>
      <c r="P120" s="129">
        <f>P121</f>
        <v>0</v>
      </c>
      <c r="Q120" s="67"/>
      <c r="R120" s="129">
        <f>R121</f>
        <v>0</v>
      </c>
      <c r="S120" s="67"/>
      <c r="T120" s="130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75</v>
      </c>
      <c r="AU120" s="18" t="s">
        <v>116</v>
      </c>
      <c r="BK120" s="131">
        <f>BK121</f>
        <v>0</v>
      </c>
    </row>
    <row r="121" spans="2:63" s="12" customFormat="1" ht="25.9" customHeight="1">
      <c r="B121" s="132"/>
      <c r="D121" s="133" t="s">
        <v>75</v>
      </c>
      <c r="E121" s="134" t="s">
        <v>590</v>
      </c>
      <c r="F121" s="134" t="s">
        <v>91</v>
      </c>
      <c r="I121" s="135"/>
      <c r="J121" s="136">
        <f>BK121</f>
        <v>0</v>
      </c>
      <c r="L121" s="132"/>
      <c r="M121" s="137"/>
      <c r="N121" s="138"/>
      <c r="O121" s="138"/>
      <c r="P121" s="139">
        <f>P122+P126+P128</f>
        <v>0</v>
      </c>
      <c r="Q121" s="138"/>
      <c r="R121" s="139">
        <f>R122+R126+R128</f>
        <v>0</v>
      </c>
      <c r="S121" s="138"/>
      <c r="T121" s="140">
        <f>T122+T126+T128</f>
        <v>0</v>
      </c>
      <c r="AR121" s="133" t="s">
        <v>164</v>
      </c>
      <c r="AT121" s="141" t="s">
        <v>75</v>
      </c>
      <c r="AU121" s="141" t="s">
        <v>76</v>
      </c>
      <c r="AY121" s="133" t="s">
        <v>143</v>
      </c>
      <c r="BK121" s="142">
        <f>BK122+BK126+BK128</f>
        <v>0</v>
      </c>
    </row>
    <row r="122" spans="2:63" s="12" customFormat="1" ht="22.9" customHeight="1">
      <c r="B122" s="132"/>
      <c r="D122" s="133" t="s">
        <v>75</v>
      </c>
      <c r="E122" s="143" t="s">
        <v>591</v>
      </c>
      <c r="F122" s="143" t="s">
        <v>592</v>
      </c>
      <c r="I122" s="135"/>
      <c r="J122" s="144">
        <f>BK122</f>
        <v>0</v>
      </c>
      <c r="L122" s="132"/>
      <c r="M122" s="137"/>
      <c r="N122" s="138"/>
      <c r="O122" s="138"/>
      <c r="P122" s="139">
        <f>SUM(P123:P125)</f>
        <v>0</v>
      </c>
      <c r="Q122" s="138"/>
      <c r="R122" s="139">
        <f>SUM(R123:R125)</f>
        <v>0</v>
      </c>
      <c r="S122" s="138"/>
      <c r="T122" s="140">
        <f>SUM(T123:T125)</f>
        <v>0</v>
      </c>
      <c r="AR122" s="133" t="s">
        <v>164</v>
      </c>
      <c r="AT122" s="141" t="s">
        <v>75</v>
      </c>
      <c r="AU122" s="141" t="s">
        <v>84</v>
      </c>
      <c r="AY122" s="133" t="s">
        <v>143</v>
      </c>
      <c r="BK122" s="142">
        <f>SUM(BK123:BK125)</f>
        <v>0</v>
      </c>
    </row>
    <row r="123" spans="1:65" s="2" customFormat="1" ht="16.5" customHeight="1">
      <c r="A123" s="33"/>
      <c r="B123" s="145"/>
      <c r="C123" s="146" t="s">
        <v>84</v>
      </c>
      <c r="D123" s="146" t="s">
        <v>145</v>
      </c>
      <c r="E123" s="147" t="s">
        <v>593</v>
      </c>
      <c r="F123" s="148" t="s">
        <v>594</v>
      </c>
      <c r="G123" s="149" t="s">
        <v>595</v>
      </c>
      <c r="H123" s="150">
        <v>1</v>
      </c>
      <c r="I123" s="151"/>
      <c r="J123" s="152">
        <f>ROUND(I123*H123,2)</f>
        <v>0</v>
      </c>
      <c r="K123" s="148" t="s">
        <v>149</v>
      </c>
      <c r="L123" s="34"/>
      <c r="M123" s="153" t="s">
        <v>1</v>
      </c>
      <c r="N123" s="154" t="s">
        <v>41</v>
      </c>
      <c r="O123" s="59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596</v>
      </c>
      <c r="AT123" s="157" t="s">
        <v>145</v>
      </c>
      <c r="AU123" s="157" t="s">
        <v>86</v>
      </c>
      <c r="AY123" s="18" t="s">
        <v>143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8" t="s">
        <v>84</v>
      </c>
      <c r="BK123" s="158">
        <f>ROUND(I123*H123,2)</f>
        <v>0</v>
      </c>
      <c r="BL123" s="18" t="s">
        <v>596</v>
      </c>
      <c r="BM123" s="157" t="s">
        <v>597</v>
      </c>
    </row>
    <row r="124" spans="1:65" s="2" customFormat="1" ht="16.5" customHeight="1">
      <c r="A124" s="33"/>
      <c r="B124" s="145"/>
      <c r="C124" s="146" t="s">
        <v>86</v>
      </c>
      <c r="D124" s="146" t="s">
        <v>145</v>
      </c>
      <c r="E124" s="147" t="s">
        <v>598</v>
      </c>
      <c r="F124" s="148" t="s">
        <v>599</v>
      </c>
      <c r="G124" s="149" t="s">
        <v>595</v>
      </c>
      <c r="H124" s="150">
        <v>1</v>
      </c>
      <c r="I124" s="151"/>
      <c r="J124" s="152">
        <f>ROUND(I124*H124,2)</f>
        <v>0</v>
      </c>
      <c r="K124" s="148" t="s">
        <v>149</v>
      </c>
      <c r="L124" s="34"/>
      <c r="M124" s="153" t="s">
        <v>1</v>
      </c>
      <c r="N124" s="154" t="s">
        <v>41</v>
      </c>
      <c r="O124" s="59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596</v>
      </c>
      <c r="AT124" s="157" t="s">
        <v>145</v>
      </c>
      <c r="AU124" s="157" t="s">
        <v>86</v>
      </c>
      <c r="AY124" s="18" t="s">
        <v>143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8" t="s">
        <v>84</v>
      </c>
      <c r="BK124" s="158">
        <f>ROUND(I124*H124,2)</f>
        <v>0</v>
      </c>
      <c r="BL124" s="18" t="s">
        <v>596</v>
      </c>
      <c r="BM124" s="157" t="s">
        <v>600</v>
      </c>
    </row>
    <row r="125" spans="1:65" s="2" customFormat="1" ht="16.5" customHeight="1">
      <c r="A125" s="33"/>
      <c r="B125" s="145"/>
      <c r="C125" s="146" t="s">
        <v>157</v>
      </c>
      <c r="D125" s="146" t="s">
        <v>145</v>
      </c>
      <c r="E125" s="147" t="s">
        <v>601</v>
      </c>
      <c r="F125" s="148" t="s">
        <v>602</v>
      </c>
      <c r="G125" s="149" t="s">
        <v>595</v>
      </c>
      <c r="H125" s="150">
        <v>1</v>
      </c>
      <c r="I125" s="151"/>
      <c r="J125" s="152">
        <f>ROUND(I125*H125,2)</f>
        <v>0</v>
      </c>
      <c r="K125" s="148" t="s">
        <v>149</v>
      </c>
      <c r="L125" s="34"/>
      <c r="M125" s="153" t="s">
        <v>1</v>
      </c>
      <c r="N125" s="154" t="s">
        <v>41</v>
      </c>
      <c r="O125" s="59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596</v>
      </c>
      <c r="AT125" s="157" t="s">
        <v>145</v>
      </c>
      <c r="AU125" s="157" t="s">
        <v>86</v>
      </c>
      <c r="AY125" s="18" t="s">
        <v>143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8" t="s">
        <v>84</v>
      </c>
      <c r="BK125" s="158">
        <f>ROUND(I125*H125,2)</f>
        <v>0</v>
      </c>
      <c r="BL125" s="18" t="s">
        <v>596</v>
      </c>
      <c r="BM125" s="157" t="s">
        <v>603</v>
      </c>
    </row>
    <row r="126" spans="2:63" s="12" customFormat="1" ht="22.9" customHeight="1">
      <c r="B126" s="132"/>
      <c r="D126" s="133" t="s">
        <v>75</v>
      </c>
      <c r="E126" s="143" t="s">
        <v>604</v>
      </c>
      <c r="F126" s="143" t="s">
        <v>605</v>
      </c>
      <c r="I126" s="135"/>
      <c r="J126" s="144">
        <f>BK126</f>
        <v>0</v>
      </c>
      <c r="L126" s="132"/>
      <c r="M126" s="137"/>
      <c r="N126" s="138"/>
      <c r="O126" s="138"/>
      <c r="P126" s="139">
        <f>P127</f>
        <v>0</v>
      </c>
      <c r="Q126" s="138"/>
      <c r="R126" s="139">
        <f>R127</f>
        <v>0</v>
      </c>
      <c r="S126" s="138"/>
      <c r="T126" s="140">
        <f>T127</f>
        <v>0</v>
      </c>
      <c r="AR126" s="133" t="s">
        <v>164</v>
      </c>
      <c r="AT126" s="141" t="s">
        <v>75</v>
      </c>
      <c r="AU126" s="141" t="s">
        <v>84</v>
      </c>
      <c r="AY126" s="133" t="s">
        <v>143</v>
      </c>
      <c r="BK126" s="142">
        <f>BK127</f>
        <v>0</v>
      </c>
    </row>
    <row r="127" spans="1:65" s="2" customFormat="1" ht="16.5" customHeight="1">
      <c r="A127" s="33"/>
      <c r="B127" s="145"/>
      <c r="C127" s="146" t="s">
        <v>150</v>
      </c>
      <c r="D127" s="146" t="s">
        <v>145</v>
      </c>
      <c r="E127" s="147" t="s">
        <v>606</v>
      </c>
      <c r="F127" s="148" t="s">
        <v>605</v>
      </c>
      <c r="G127" s="149" t="s">
        <v>595</v>
      </c>
      <c r="H127" s="150">
        <v>1</v>
      </c>
      <c r="I127" s="151"/>
      <c r="J127" s="152">
        <f>ROUND(I127*H127,2)</f>
        <v>0</v>
      </c>
      <c r="K127" s="148" t="s">
        <v>149</v>
      </c>
      <c r="L127" s="34"/>
      <c r="M127" s="153" t="s">
        <v>1</v>
      </c>
      <c r="N127" s="154" t="s">
        <v>41</v>
      </c>
      <c r="O127" s="5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596</v>
      </c>
      <c r="AT127" s="157" t="s">
        <v>145</v>
      </c>
      <c r="AU127" s="157" t="s">
        <v>86</v>
      </c>
      <c r="AY127" s="18" t="s">
        <v>143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84</v>
      </c>
      <c r="BK127" s="158">
        <f>ROUND(I127*H127,2)</f>
        <v>0</v>
      </c>
      <c r="BL127" s="18" t="s">
        <v>596</v>
      </c>
      <c r="BM127" s="157" t="s">
        <v>607</v>
      </c>
    </row>
    <row r="128" spans="2:63" s="12" customFormat="1" ht="22.9" customHeight="1">
      <c r="B128" s="132"/>
      <c r="D128" s="133" t="s">
        <v>75</v>
      </c>
      <c r="E128" s="143" t="s">
        <v>608</v>
      </c>
      <c r="F128" s="143" t="s">
        <v>609</v>
      </c>
      <c r="I128" s="135"/>
      <c r="J128" s="144">
        <f>BK128</f>
        <v>0</v>
      </c>
      <c r="L128" s="132"/>
      <c r="M128" s="137"/>
      <c r="N128" s="138"/>
      <c r="O128" s="138"/>
      <c r="P128" s="139">
        <f>P129</f>
        <v>0</v>
      </c>
      <c r="Q128" s="138"/>
      <c r="R128" s="139">
        <f>R129</f>
        <v>0</v>
      </c>
      <c r="S128" s="138"/>
      <c r="T128" s="140">
        <f>T129</f>
        <v>0</v>
      </c>
      <c r="AR128" s="133" t="s">
        <v>164</v>
      </c>
      <c r="AT128" s="141" t="s">
        <v>75</v>
      </c>
      <c r="AU128" s="141" t="s">
        <v>84</v>
      </c>
      <c r="AY128" s="133" t="s">
        <v>143</v>
      </c>
      <c r="BK128" s="142">
        <f>BK129</f>
        <v>0</v>
      </c>
    </row>
    <row r="129" spans="1:65" s="2" customFormat="1" ht="16.5" customHeight="1">
      <c r="A129" s="33"/>
      <c r="B129" s="145"/>
      <c r="C129" s="146" t="s">
        <v>164</v>
      </c>
      <c r="D129" s="146" t="s">
        <v>145</v>
      </c>
      <c r="E129" s="147" t="s">
        <v>610</v>
      </c>
      <c r="F129" s="148" t="s">
        <v>611</v>
      </c>
      <c r="G129" s="149" t="s">
        <v>595</v>
      </c>
      <c r="H129" s="150">
        <v>1</v>
      </c>
      <c r="I129" s="151"/>
      <c r="J129" s="152">
        <f>ROUND(I129*H129,2)</f>
        <v>0</v>
      </c>
      <c r="K129" s="148" t="s">
        <v>149</v>
      </c>
      <c r="L129" s="34"/>
      <c r="M129" s="194" t="s">
        <v>1</v>
      </c>
      <c r="N129" s="195" t="s">
        <v>41</v>
      </c>
      <c r="O129" s="19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596</v>
      </c>
      <c r="AT129" s="157" t="s">
        <v>145</v>
      </c>
      <c r="AU129" s="157" t="s">
        <v>86</v>
      </c>
      <c r="AY129" s="18" t="s">
        <v>143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8" t="s">
        <v>84</v>
      </c>
      <c r="BK129" s="158">
        <f>ROUND(I129*H129,2)</f>
        <v>0</v>
      </c>
      <c r="BL129" s="18" t="s">
        <v>596</v>
      </c>
      <c r="BM129" s="157" t="s">
        <v>612</v>
      </c>
    </row>
    <row r="130" spans="1:31" s="2" customFormat="1" ht="6.95" customHeight="1">
      <c r="A130" s="33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4"/>
      <c r="M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</sheetData>
  <autoFilter ref="C119:K12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613</v>
      </c>
      <c r="H4" s="21"/>
    </row>
    <row r="5" spans="2:8" s="1" customFormat="1" ht="12" customHeight="1">
      <c r="B5" s="21"/>
      <c r="C5" s="25" t="s">
        <v>13</v>
      </c>
      <c r="D5" s="250" t="s">
        <v>14</v>
      </c>
      <c r="E5" s="216"/>
      <c r="F5" s="216"/>
      <c r="H5" s="21"/>
    </row>
    <row r="6" spans="2:8" s="1" customFormat="1" ht="36.95" customHeight="1">
      <c r="B6" s="21"/>
      <c r="C6" s="27" t="s">
        <v>16</v>
      </c>
      <c r="D6" s="247" t="s">
        <v>17</v>
      </c>
      <c r="E6" s="216"/>
      <c r="F6" s="216"/>
      <c r="H6" s="21"/>
    </row>
    <row r="7" spans="2:8" s="1" customFormat="1" ht="16.5" customHeight="1">
      <c r="B7" s="21"/>
      <c r="C7" s="28" t="s">
        <v>22</v>
      </c>
      <c r="D7" s="56" t="str">
        <f>'Rekapitulace stavby'!AN8</f>
        <v>6. 1. 2022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2"/>
      <c r="B9" s="123"/>
      <c r="C9" s="124" t="s">
        <v>57</v>
      </c>
      <c r="D9" s="125" t="s">
        <v>58</v>
      </c>
      <c r="E9" s="125" t="s">
        <v>130</v>
      </c>
      <c r="F9" s="126" t="s">
        <v>614</v>
      </c>
      <c r="G9" s="122"/>
      <c r="H9" s="123"/>
    </row>
    <row r="10" spans="1:8" s="2" customFormat="1" ht="26.45" customHeight="1">
      <c r="A10" s="33"/>
      <c r="B10" s="34"/>
      <c r="C10" s="207" t="s">
        <v>615</v>
      </c>
      <c r="D10" s="207" t="s">
        <v>82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08" t="s">
        <v>315</v>
      </c>
      <c r="D11" s="209" t="s">
        <v>1</v>
      </c>
      <c r="E11" s="210" t="s">
        <v>1</v>
      </c>
      <c r="F11" s="211">
        <v>140</v>
      </c>
      <c r="G11" s="33"/>
      <c r="H11" s="34"/>
    </row>
    <row r="12" spans="1:8" s="2" customFormat="1" ht="16.9" customHeight="1">
      <c r="A12" s="33"/>
      <c r="B12" s="34"/>
      <c r="C12" s="212" t="s">
        <v>315</v>
      </c>
      <c r="D12" s="212" t="s">
        <v>316</v>
      </c>
      <c r="E12" s="18" t="s">
        <v>1</v>
      </c>
      <c r="F12" s="213">
        <v>140</v>
      </c>
      <c r="G12" s="33"/>
      <c r="H12" s="34"/>
    </row>
    <row r="13" spans="1:8" s="2" customFormat="1" ht="16.9" customHeight="1">
      <c r="A13" s="33"/>
      <c r="B13" s="34"/>
      <c r="C13" s="208" t="s">
        <v>95</v>
      </c>
      <c r="D13" s="209" t="s">
        <v>1</v>
      </c>
      <c r="E13" s="210" t="s">
        <v>1</v>
      </c>
      <c r="F13" s="211">
        <v>55</v>
      </c>
      <c r="G13" s="33"/>
      <c r="H13" s="34"/>
    </row>
    <row r="14" spans="1:8" s="2" customFormat="1" ht="16.9" customHeight="1">
      <c r="A14" s="33"/>
      <c r="B14" s="34"/>
      <c r="C14" s="212" t="s">
        <v>95</v>
      </c>
      <c r="D14" s="212" t="s">
        <v>197</v>
      </c>
      <c r="E14" s="18" t="s">
        <v>1</v>
      </c>
      <c r="F14" s="213">
        <v>55</v>
      </c>
      <c r="G14" s="33"/>
      <c r="H14" s="34"/>
    </row>
    <row r="15" spans="1:8" s="2" customFormat="1" ht="16.9" customHeight="1">
      <c r="A15" s="33"/>
      <c r="B15" s="34"/>
      <c r="C15" s="214" t="s">
        <v>616</v>
      </c>
      <c r="D15" s="33"/>
      <c r="E15" s="33"/>
      <c r="F15" s="33"/>
      <c r="G15" s="33"/>
      <c r="H15" s="34"/>
    </row>
    <row r="16" spans="1:8" s="2" customFormat="1" ht="22.5">
      <c r="A16" s="33"/>
      <c r="B16" s="34"/>
      <c r="C16" s="212" t="s">
        <v>193</v>
      </c>
      <c r="D16" s="212" t="s">
        <v>194</v>
      </c>
      <c r="E16" s="18" t="s">
        <v>195</v>
      </c>
      <c r="F16" s="213">
        <v>55</v>
      </c>
      <c r="G16" s="33"/>
      <c r="H16" s="34"/>
    </row>
    <row r="17" spans="1:8" s="2" customFormat="1" ht="22.5">
      <c r="A17" s="33"/>
      <c r="B17" s="34"/>
      <c r="C17" s="212" t="s">
        <v>218</v>
      </c>
      <c r="D17" s="212" t="s">
        <v>219</v>
      </c>
      <c r="E17" s="18" t="s">
        <v>195</v>
      </c>
      <c r="F17" s="213">
        <v>86.065</v>
      </c>
      <c r="G17" s="33"/>
      <c r="H17" s="34"/>
    </row>
    <row r="18" spans="1:8" s="2" customFormat="1" ht="16.9" customHeight="1">
      <c r="A18" s="33"/>
      <c r="B18" s="34"/>
      <c r="C18" s="208" t="s">
        <v>102</v>
      </c>
      <c r="D18" s="209" t="s">
        <v>1</v>
      </c>
      <c r="E18" s="210" t="s">
        <v>1</v>
      </c>
      <c r="F18" s="211">
        <v>86.065</v>
      </c>
      <c r="G18" s="33"/>
      <c r="H18" s="34"/>
    </row>
    <row r="19" spans="1:8" s="2" customFormat="1" ht="16.9" customHeight="1">
      <c r="A19" s="33"/>
      <c r="B19" s="34"/>
      <c r="C19" s="212" t="s">
        <v>1</v>
      </c>
      <c r="D19" s="212" t="s">
        <v>221</v>
      </c>
      <c r="E19" s="18" t="s">
        <v>1</v>
      </c>
      <c r="F19" s="213">
        <v>0</v>
      </c>
      <c r="G19" s="33"/>
      <c r="H19" s="34"/>
    </row>
    <row r="20" spans="1:8" s="2" customFormat="1" ht="16.9" customHeight="1">
      <c r="A20" s="33"/>
      <c r="B20" s="34"/>
      <c r="C20" s="212" t="s">
        <v>1</v>
      </c>
      <c r="D20" s="212" t="s">
        <v>222</v>
      </c>
      <c r="E20" s="18" t="s">
        <v>1</v>
      </c>
      <c r="F20" s="213">
        <v>86.065</v>
      </c>
      <c r="G20" s="33"/>
      <c r="H20" s="34"/>
    </row>
    <row r="21" spans="1:8" s="2" customFormat="1" ht="16.9" customHeight="1">
      <c r="A21" s="33"/>
      <c r="B21" s="34"/>
      <c r="C21" s="212" t="s">
        <v>102</v>
      </c>
      <c r="D21" s="212" t="s">
        <v>207</v>
      </c>
      <c r="E21" s="18" t="s">
        <v>1</v>
      </c>
      <c r="F21" s="213">
        <v>86.065</v>
      </c>
      <c r="G21" s="33"/>
      <c r="H21" s="34"/>
    </row>
    <row r="22" spans="1:8" s="2" customFormat="1" ht="16.9" customHeight="1">
      <c r="A22" s="33"/>
      <c r="B22" s="34"/>
      <c r="C22" s="214" t="s">
        <v>616</v>
      </c>
      <c r="D22" s="33"/>
      <c r="E22" s="33"/>
      <c r="F22" s="33"/>
      <c r="G22" s="33"/>
      <c r="H22" s="34"/>
    </row>
    <row r="23" spans="1:8" s="2" customFormat="1" ht="22.5">
      <c r="A23" s="33"/>
      <c r="B23" s="34"/>
      <c r="C23" s="212" t="s">
        <v>218</v>
      </c>
      <c r="D23" s="212" t="s">
        <v>219</v>
      </c>
      <c r="E23" s="18" t="s">
        <v>195</v>
      </c>
      <c r="F23" s="213">
        <v>86.065</v>
      </c>
      <c r="G23" s="33"/>
      <c r="H23" s="34"/>
    </row>
    <row r="24" spans="1:8" s="2" customFormat="1" ht="22.5">
      <c r="A24" s="33"/>
      <c r="B24" s="34"/>
      <c r="C24" s="212" t="s">
        <v>224</v>
      </c>
      <c r="D24" s="212" t="s">
        <v>225</v>
      </c>
      <c r="E24" s="18" t="s">
        <v>195</v>
      </c>
      <c r="F24" s="213">
        <v>860.65</v>
      </c>
      <c r="G24" s="33"/>
      <c r="H24" s="34"/>
    </row>
    <row r="25" spans="1:8" s="2" customFormat="1" ht="22.5">
      <c r="A25" s="33"/>
      <c r="B25" s="34"/>
      <c r="C25" s="212" t="s">
        <v>243</v>
      </c>
      <c r="D25" s="212" t="s">
        <v>244</v>
      </c>
      <c r="E25" s="18" t="s">
        <v>245</v>
      </c>
      <c r="F25" s="213">
        <v>143.729</v>
      </c>
      <c r="G25" s="33"/>
      <c r="H25" s="34"/>
    </row>
    <row r="26" spans="1:8" s="2" customFormat="1" ht="16.9" customHeight="1">
      <c r="A26" s="33"/>
      <c r="B26" s="34"/>
      <c r="C26" s="212" t="s">
        <v>239</v>
      </c>
      <c r="D26" s="212" t="s">
        <v>240</v>
      </c>
      <c r="E26" s="18" t="s">
        <v>195</v>
      </c>
      <c r="F26" s="213">
        <v>86.065</v>
      </c>
      <c r="G26" s="33"/>
      <c r="H26" s="34"/>
    </row>
    <row r="27" spans="1:8" s="2" customFormat="1" ht="16.9" customHeight="1">
      <c r="A27" s="33"/>
      <c r="B27" s="34"/>
      <c r="C27" s="208" t="s">
        <v>93</v>
      </c>
      <c r="D27" s="209" t="s">
        <v>1</v>
      </c>
      <c r="E27" s="210" t="s">
        <v>1</v>
      </c>
      <c r="F27" s="211">
        <v>150</v>
      </c>
      <c r="G27" s="33"/>
      <c r="H27" s="34"/>
    </row>
    <row r="28" spans="1:8" s="2" customFormat="1" ht="16.9" customHeight="1">
      <c r="A28" s="33"/>
      <c r="B28" s="34"/>
      <c r="C28" s="212" t="s">
        <v>93</v>
      </c>
      <c r="D28" s="212" t="s">
        <v>191</v>
      </c>
      <c r="E28" s="18" t="s">
        <v>1</v>
      </c>
      <c r="F28" s="213">
        <v>150</v>
      </c>
      <c r="G28" s="33"/>
      <c r="H28" s="34"/>
    </row>
    <row r="29" spans="1:8" s="2" customFormat="1" ht="16.9" customHeight="1">
      <c r="A29" s="33"/>
      <c r="B29" s="34"/>
      <c r="C29" s="214" t="s">
        <v>616</v>
      </c>
      <c r="D29" s="33"/>
      <c r="E29" s="33"/>
      <c r="F29" s="33"/>
      <c r="G29" s="33"/>
      <c r="H29" s="34"/>
    </row>
    <row r="30" spans="1:8" s="2" customFormat="1" ht="16.9" customHeight="1">
      <c r="A30" s="33"/>
      <c r="B30" s="34"/>
      <c r="C30" s="212" t="s">
        <v>188</v>
      </c>
      <c r="D30" s="212" t="s">
        <v>189</v>
      </c>
      <c r="E30" s="18" t="s">
        <v>148</v>
      </c>
      <c r="F30" s="213">
        <v>150</v>
      </c>
      <c r="G30" s="33"/>
      <c r="H30" s="34"/>
    </row>
    <row r="31" spans="1:8" s="2" customFormat="1" ht="22.5">
      <c r="A31" s="33"/>
      <c r="B31" s="34"/>
      <c r="C31" s="212" t="s">
        <v>213</v>
      </c>
      <c r="D31" s="212" t="s">
        <v>214</v>
      </c>
      <c r="E31" s="18" t="s">
        <v>195</v>
      </c>
      <c r="F31" s="213">
        <v>33.75</v>
      </c>
      <c r="G31" s="33"/>
      <c r="H31" s="34"/>
    </row>
    <row r="32" spans="1:8" s="2" customFormat="1" ht="16.9" customHeight="1">
      <c r="A32" s="33"/>
      <c r="B32" s="34"/>
      <c r="C32" s="208" t="s">
        <v>100</v>
      </c>
      <c r="D32" s="209" t="s">
        <v>1</v>
      </c>
      <c r="E32" s="210" t="s">
        <v>1</v>
      </c>
      <c r="F32" s="211">
        <v>75</v>
      </c>
      <c r="G32" s="33"/>
      <c r="H32" s="34"/>
    </row>
    <row r="33" spans="1:8" s="2" customFormat="1" ht="16.9" customHeight="1">
      <c r="A33" s="33"/>
      <c r="B33" s="34"/>
      <c r="C33" s="212" t="s">
        <v>100</v>
      </c>
      <c r="D33" s="212" t="s">
        <v>255</v>
      </c>
      <c r="E33" s="18" t="s">
        <v>1</v>
      </c>
      <c r="F33" s="213">
        <v>75</v>
      </c>
      <c r="G33" s="33"/>
      <c r="H33" s="34"/>
    </row>
    <row r="34" spans="1:8" s="2" customFormat="1" ht="16.9" customHeight="1">
      <c r="A34" s="33"/>
      <c r="B34" s="34"/>
      <c r="C34" s="214" t="s">
        <v>616</v>
      </c>
      <c r="D34" s="33"/>
      <c r="E34" s="33"/>
      <c r="F34" s="33"/>
      <c r="G34" s="33"/>
      <c r="H34" s="34"/>
    </row>
    <row r="35" spans="1:8" s="2" customFormat="1" ht="16.9" customHeight="1">
      <c r="A35" s="33"/>
      <c r="B35" s="34"/>
      <c r="C35" s="212" t="s">
        <v>252</v>
      </c>
      <c r="D35" s="212" t="s">
        <v>253</v>
      </c>
      <c r="E35" s="18" t="s">
        <v>148</v>
      </c>
      <c r="F35" s="213">
        <v>75</v>
      </c>
      <c r="G35" s="33"/>
      <c r="H35" s="34"/>
    </row>
    <row r="36" spans="1:8" s="2" customFormat="1" ht="22.5">
      <c r="A36" s="33"/>
      <c r="B36" s="34"/>
      <c r="C36" s="212" t="s">
        <v>213</v>
      </c>
      <c r="D36" s="212" t="s">
        <v>214</v>
      </c>
      <c r="E36" s="18" t="s">
        <v>195</v>
      </c>
      <c r="F36" s="213">
        <v>33.75</v>
      </c>
      <c r="G36" s="33"/>
      <c r="H36" s="34"/>
    </row>
    <row r="37" spans="1:8" s="2" customFormat="1" ht="16.9" customHeight="1">
      <c r="A37" s="33"/>
      <c r="B37" s="34"/>
      <c r="C37" s="212" t="s">
        <v>229</v>
      </c>
      <c r="D37" s="212" t="s">
        <v>230</v>
      </c>
      <c r="E37" s="18" t="s">
        <v>195</v>
      </c>
      <c r="F37" s="213">
        <v>11.25</v>
      </c>
      <c r="G37" s="33"/>
      <c r="H37" s="34"/>
    </row>
    <row r="38" spans="1:8" s="2" customFormat="1" ht="16.9" customHeight="1">
      <c r="A38" s="33"/>
      <c r="B38" s="34"/>
      <c r="C38" s="212" t="s">
        <v>234</v>
      </c>
      <c r="D38" s="212" t="s">
        <v>235</v>
      </c>
      <c r="E38" s="18" t="s">
        <v>195</v>
      </c>
      <c r="F38" s="213">
        <v>11.25</v>
      </c>
      <c r="G38" s="33"/>
      <c r="H38" s="34"/>
    </row>
    <row r="39" spans="1:8" s="2" customFormat="1" ht="16.9" customHeight="1">
      <c r="A39" s="33"/>
      <c r="B39" s="34"/>
      <c r="C39" s="212" t="s">
        <v>248</v>
      </c>
      <c r="D39" s="212" t="s">
        <v>249</v>
      </c>
      <c r="E39" s="18" t="s">
        <v>195</v>
      </c>
      <c r="F39" s="213">
        <v>11.25</v>
      </c>
      <c r="G39" s="33"/>
      <c r="H39" s="34"/>
    </row>
    <row r="40" spans="1:8" s="2" customFormat="1" ht="16.9" customHeight="1">
      <c r="A40" s="33"/>
      <c r="B40" s="34"/>
      <c r="C40" s="212" t="s">
        <v>261</v>
      </c>
      <c r="D40" s="212" t="s">
        <v>262</v>
      </c>
      <c r="E40" s="18" t="s">
        <v>148</v>
      </c>
      <c r="F40" s="213">
        <v>75</v>
      </c>
      <c r="G40" s="33"/>
      <c r="H40" s="34"/>
    </row>
    <row r="41" spans="1:8" s="2" customFormat="1" ht="16.9" customHeight="1">
      <c r="A41" s="33"/>
      <c r="B41" s="34"/>
      <c r="C41" s="212" t="s">
        <v>265</v>
      </c>
      <c r="D41" s="212" t="s">
        <v>266</v>
      </c>
      <c r="E41" s="18" t="s">
        <v>148</v>
      </c>
      <c r="F41" s="213">
        <v>75</v>
      </c>
      <c r="G41" s="33"/>
      <c r="H41" s="34"/>
    </row>
    <row r="42" spans="1:8" s="2" customFormat="1" ht="16.9" customHeight="1">
      <c r="A42" s="33"/>
      <c r="B42" s="34"/>
      <c r="C42" s="208" t="s">
        <v>617</v>
      </c>
      <c r="D42" s="209" t="s">
        <v>1</v>
      </c>
      <c r="E42" s="210" t="s">
        <v>1</v>
      </c>
      <c r="F42" s="211">
        <v>93.1</v>
      </c>
      <c r="G42" s="33"/>
      <c r="H42" s="34"/>
    </row>
    <row r="43" spans="1:8" s="2" customFormat="1" ht="16.9" customHeight="1">
      <c r="A43" s="33"/>
      <c r="B43" s="34"/>
      <c r="C43" s="208" t="s">
        <v>618</v>
      </c>
      <c r="D43" s="209" t="s">
        <v>1</v>
      </c>
      <c r="E43" s="210" t="s">
        <v>1</v>
      </c>
      <c r="F43" s="211">
        <v>11.025</v>
      </c>
      <c r="G43" s="33"/>
      <c r="H43" s="34"/>
    </row>
    <row r="44" spans="1:8" s="2" customFormat="1" ht="16.9" customHeight="1">
      <c r="A44" s="33"/>
      <c r="B44" s="34"/>
      <c r="C44" s="208" t="s">
        <v>98</v>
      </c>
      <c r="D44" s="209" t="s">
        <v>1</v>
      </c>
      <c r="E44" s="210" t="s">
        <v>1</v>
      </c>
      <c r="F44" s="211">
        <v>31.065</v>
      </c>
      <c r="G44" s="33"/>
      <c r="H44" s="34"/>
    </row>
    <row r="45" spans="1:8" s="2" customFormat="1" ht="16.9" customHeight="1">
      <c r="A45" s="33"/>
      <c r="B45" s="34"/>
      <c r="C45" s="212" t="s">
        <v>1</v>
      </c>
      <c r="D45" s="212" t="s">
        <v>202</v>
      </c>
      <c r="E45" s="18" t="s">
        <v>1</v>
      </c>
      <c r="F45" s="213">
        <v>0</v>
      </c>
      <c r="G45" s="33"/>
      <c r="H45" s="34"/>
    </row>
    <row r="46" spans="1:8" s="2" customFormat="1" ht="16.9" customHeight="1">
      <c r="A46" s="33"/>
      <c r="B46" s="34"/>
      <c r="C46" s="212" t="s">
        <v>1</v>
      </c>
      <c r="D46" s="212" t="s">
        <v>203</v>
      </c>
      <c r="E46" s="18" t="s">
        <v>1</v>
      </c>
      <c r="F46" s="213">
        <v>7.425</v>
      </c>
      <c r="G46" s="33"/>
      <c r="H46" s="34"/>
    </row>
    <row r="47" spans="1:8" s="2" customFormat="1" ht="16.9" customHeight="1">
      <c r="A47" s="33"/>
      <c r="B47" s="34"/>
      <c r="C47" s="212" t="s">
        <v>1</v>
      </c>
      <c r="D47" s="212" t="s">
        <v>204</v>
      </c>
      <c r="E47" s="18" t="s">
        <v>1</v>
      </c>
      <c r="F47" s="213">
        <v>0.6</v>
      </c>
      <c r="G47" s="33"/>
      <c r="H47" s="34"/>
    </row>
    <row r="48" spans="1:8" s="2" customFormat="1" ht="16.9" customHeight="1">
      <c r="A48" s="33"/>
      <c r="B48" s="34"/>
      <c r="C48" s="212" t="s">
        <v>1</v>
      </c>
      <c r="D48" s="212" t="s">
        <v>205</v>
      </c>
      <c r="E48" s="18" t="s">
        <v>1</v>
      </c>
      <c r="F48" s="213">
        <v>0</v>
      </c>
      <c r="G48" s="33"/>
      <c r="H48" s="34"/>
    </row>
    <row r="49" spans="1:8" s="2" customFormat="1" ht="16.9" customHeight="1">
      <c r="A49" s="33"/>
      <c r="B49" s="34"/>
      <c r="C49" s="212" t="s">
        <v>1</v>
      </c>
      <c r="D49" s="212" t="s">
        <v>206</v>
      </c>
      <c r="E49" s="18" t="s">
        <v>1</v>
      </c>
      <c r="F49" s="213">
        <v>23.04</v>
      </c>
      <c r="G49" s="33"/>
      <c r="H49" s="34"/>
    </row>
    <row r="50" spans="1:8" s="2" customFormat="1" ht="16.9" customHeight="1">
      <c r="A50" s="33"/>
      <c r="B50" s="34"/>
      <c r="C50" s="212" t="s">
        <v>98</v>
      </c>
      <c r="D50" s="212" t="s">
        <v>207</v>
      </c>
      <c r="E50" s="18" t="s">
        <v>1</v>
      </c>
      <c r="F50" s="213">
        <v>31.065</v>
      </c>
      <c r="G50" s="33"/>
      <c r="H50" s="34"/>
    </row>
    <row r="51" spans="1:8" s="2" customFormat="1" ht="16.9" customHeight="1">
      <c r="A51" s="33"/>
      <c r="B51" s="34"/>
      <c r="C51" s="214" t="s">
        <v>616</v>
      </c>
      <c r="D51" s="33"/>
      <c r="E51" s="33"/>
      <c r="F51" s="33"/>
      <c r="G51" s="33"/>
      <c r="H51" s="34"/>
    </row>
    <row r="52" spans="1:8" s="2" customFormat="1" ht="22.5">
      <c r="A52" s="33"/>
      <c r="B52" s="34"/>
      <c r="C52" s="212" t="s">
        <v>199</v>
      </c>
      <c r="D52" s="212" t="s">
        <v>200</v>
      </c>
      <c r="E52" s="18" t="s">
        <v>195</v>
      </c>
      <c r="F52" s="213">
        <v>31.065</v>
      </c>
      <c r="G52" s="33"/>
      <c r="H52" s="34"/>
    </row>
    <row r="53" spans="1:8" s="2" customFormat="1" ht="22.5">
      <c r="A53" s="33"/>
      <c r="B53" s="34"/>
      <c r="C53" s="212" t="s">
        <v>218</v>
      </c>
      <c r="D53" s="212" t="s">
        <v>219</v>
      </c>
      <c r="E53" s="18" t="s">
        <v>195</v>
      </c>
      <c r="F53" s="213">
        <v>86.065</v>
      </c>
      <c r="G53" s="33"/>
      <c r="H53" s="34"/>
    </row>
    <row r="54" spans="1:8" s="2" customFormat="1" ht="16.9" customHeight="1">
      <c r="A54" s="33"/>
      <c r="B54" s="34"/>
      <c r="C54" s="208" t="s">
        <v>619</v>
      </c>
      <c r="D54" s="209" t="s">
        <v>1</v>
      </c>
      <c r="E54" s="210" t="s">
        <v>1</v>
      </c>
      <c r="F54" s="211">
        <v>160.004</v>
      </c>
      <c r="G54" s="33"/>
      <c r="H54" s="34"/>
    </row>
    <row r="55" spans="1:8" s="2" customFormat="1" ht="16.9" customHeight="1">
      <c r="A55" s="33"/>
      <c r="B55" s="34"/>
      <c r="C55" s="212" t="s">
        <v>1</v>
      </c>
      <c r="D55" s="212" t="s">
        <v>620</v>
      </c>
      <c r="E55" s="18" t="s">
        <v>1</v>
      </c>
      <c r="F55" s="213">
        <v>0</v>
      </c>
      <c r="G55" s="33"/>
      <c r="H55" s="34"/>
    </row>
    <row r="56" spans="1:8" s="2" customFormat="1" ht="16.9" customHeight="1">
      <c r="A56" s="33"/>
      <c r="B56" s="34"/>
      <c r="C56" s="212" t="s">
        <v>1</v>
      </c>
      <c r="D56" s="212" t="s">
        <v>621</v>
      </c>
      <c r="E56" s="18" t="s">
        <v>1</v>
      </c>
      <c r="F56" s="213">
        <v>8.562</v>
      </c>
      <c r="G56" s="33"/>
      <c r="H56" s="34"/>
    </row>
    <row r="57" spans="1:8" s="2" customFormat="1" ht="16.9" customHeight="1">
      <c r="A57" s="33"/>
      <c r="B57" s="34"/>
      <c r="C57" s="212" t="s">
        <v>1</v>
      </c>
      <c r="D57" s="212" t="s">
        <v>622</v>
      </c>
      <c r="E57" s="18" t="s">
        <v>1</v>
      </c>
      <c r="F57" s="213">
        <v>47.069</v>
      </c>
      <c r="G57" s="33"/>
      <c r="H57" s="34"/>
    </row>
    <row r="58" spans="1:8" s="2" customFormat="1" ht="16.9" customHeight="1">
      <c r="A58" s="33"/>
      <c r="B58" s="34"/>
      <c r="C58" s="212" t="s">
        <v>1</v>
      </c>
      <c r="D58" s="212" t="s">
        <v>623</v>
      </c>
      <c r="E58" s="18" t="s">
        <v>1</v>
      </c>
      <c r="F58" s="213">
        <v>54.65</v>
      </c>
      <c r="G58" s="33"/>
      <c r="H58" s="34"/>
    </row>
    <row r="59" spans="1:8" s="2" customFormat="1" ht="16.9" customHeight="1">
      <c r="A59" s="33"/>
      <c r="B59" s="34"/>
      <c r="C59" s="212" t="s">
        <v>1</v>
      </c>
      <c r="D59" s="212" t="s">
        <v>624</v>
      </c>
      <c r="E59" s="18" t="s">
        <v>1</v>
      </c>
      <c r="F59" s="213">
        <v>12.15</v>
      </c>
      <c r="G59" s="33"/>
      <c r="H59" s="34"/>
    </row>
    <row r="60" spans="1:8" s="2" customFormat="1" ht="16.9" customHeight="1">
      <c r="A60" s="33"/>
      <c r="B60" s="34"/>
      <c r="C60" s="212" t="s">
        <v>1</v>
      </c>
      <c r="D60" s="212" t="s">
        <v>625</v>
      </c>
      <c r="E60" s="18" t="s">
        <v>1</v>
      </c>
      <c r="F60" s="213">
        <v>3.21</v>
      </c>
      <c r="G60" s="33"/>
      <c r="H60" s="34"/>
    </row>
    <row r="61" spans="1:8" s="2" customFormat="1" ht="16.9" customHeight="1">
      <c r="A61" s="33"/>
      <c r="B61" s="34"/>
      <c r="C61" s="212" t="s">
        <v>1</v>
      </c>
      <c r="D61" s="212" t="s">
        <v>626</v>
      </c>
      <c r="E61" s="18" t="s">
        <v>1</v>
      </c>
      <c r="F61" s="213">
        <v>0</v>
      </c>
      <c r="G61" s="33"/>
      <c r="H61" s="34"/>
    </row>
    <row r="62" spans="1:8" s="2" customFormat="1" ht="16.9" customHeight="1">
      <c r="A62" s="33"/>
      <c r="B62" s="34"/>
      <c r="C62" s="212" t="s">
        <v>1</v>
      </c>
      <c r="D62" s="212" t="s">
        <v>627</v>
      </c>
      <c r="E62" s="18" t="s">
        <v>1</v>
      </c>
      <c r="F62" s="213">
        <v>6.66</v>
      </c>
      <c r="G62" s="33"/>
      <c r="H62" s="34"/>
    </row>
    <row r="63" spans="1:8" s="2" customFormat="1" ht="16.9" customHeight="1">
      <c r="A63" s="33"/>
      <c r="B63" s="34"/>
      <c r="C63" s="212" t="s">
        <v>1</v>
      </c>
      <c r="D63" s="212" t="s">
        <v>628</v>
      </c>
      <c r="E63" s="18" t="s">
        <v>1</v>
      </c>
      <c r="F63" s="213">
        <v>5.92</v>
      </c>
      <c r="G63" s="33"/>
      <c r="H63" s="34"/>
    </row>
    <row r="64" spans="1:8" s="2" customFormat="1" ht="16.9" customHeight="1">
      <c r="A64" s="33"/>
      <c r="B64" s="34"/>
      <c r="C64" s="212" t="s">
        <v>1</v>
      </c>
      <c r="D64" s="212" t="s">
        <v>629</v>
      </c>
      <c r="E64" s="18" t="s">
        <v>1</v>
      </c>
      <c r="F64" s="213">
        <v>0</v>
      </c>
      <c r="G64" s="33"/>
      <c r="H64" s="34"/>
    </row>
    <row r="65" spans="1:8" s="2" customFormat="1" ht="16.9" customHeight="1">
      <c r="A65" s="33"/>
      <c r="B65" s="34"/>
      <c r="C65" s="212" t="s">
        <v>1</v>
      </c>
      <c r="D65" s="212" t="s">
        <v>630</v>
      </c>
      <c r="E65" s="18" t="s">
        <v>1</v>
      </c>
      <c r="F65" s="213">
        <v>14.575</v>
      </c>
      <c r="G65" s="33"/>
      <c r="H65" s="34"/>
    </row>
    <row r="66" spans="1:8" s="2" customFormat="1" ht="16.9" customHeight="1">
      <c r="A66" s="33"/>
      <c r="B66" s="34"/>
      <c r="C66" s="212" t="s">
        <v>1</v>
      </c>
      <c r="D66" s="212" t="s">
        <v>631</v>
      </c>
      <c r="E66" s="18" t="s">
        <v>1</v>
      </c>
      <c r="F66" s="213">
        <v>7.208</v>
      </c>
      <c r="G66" s="33"/>
      <c r="H66" s="34"/>
    </row>
    <row r="67" spans="1:8" s="2" customFormat="1" ht="16.9" customHeight="1">
      <c r="A67" s="33"/>
      <c r="B67" s="34"/>
      <c r="C67" s="212" t="s">
        <v>619</v>
      </c>
      <c r="D67" s="212" t="s">
        <v>207</v>
      </c>
      <c r="E67" s="18" t="s">
        <v>1</v>
      </c>
      <c r="F67" s="213">
        <v>160.004</v>
      </c>
      <c r="G67" s="33"/>
      <c r="H67" s="34"/>
    </row>
    <row r="68" spans="1:8" s="2" customFormat="1" ht="16.9" customHeight="1">
      <c r="A68" s="33"/>
      <c r="B68" s="34"/>
      <c r="C68" s="208" t="s">
        <v>632</v>
      </c>
      <c r="D68" s="209" t="s">
        <v>1</v>
      </c>
      <c r="E68" s="210" t="s">
        <v>1</v>
      </c>
      <c r="F68" s="211">
        <v>13.23</v>
      </c>
      <c r="G68" s="33"/>
      <c r="H68" s="34"/>
    </row>
    <row r="69" spans="1:8" s="2" customFormat="1" ht="16.9" customHeight="1">
      <c r="A69" s="33"/>
      <c r="B69" s="34"/>
      <c r="C69" s="212" t="s">
        <v>1</v>
      </c>
      <c r="D69" s="212" t="s">
        <v>633</v>
      </c>
      <c r="E69" s="18" t="s">
        <v>1</v>
      </c>
      <c r="F69" s="213">
        <v>0</v>
      </c>
      <c r="G69" s="33"/>
      <c r="H69" s="34"/>
    </row>
    <row r="70" spans="1:8" s="2" customFormat="1" ht="16.9" customHeight="1">
      <c r="A70" s="33"/>
      <c r="B70" s="34"/>
      <c r="C70" s="212" t="s">
        <v>632</v>
      </c>
      <c r="D70" s="212" t="s">
        <v>634</v>
      </c>
      <c r="E70" s="18" t="s">
        <v>1</v>
      </c>
      <c r="F70" s="213">
        <v>13.23</v>
      </c>
      <c r="G70" s="33"/>
      <c r="H70" s="34"/>
    </row>
    <row r="71" spans="1:8" s="2" customFormat="1" ht="16.9" customHeight="1">
      <c r="A71" s="33"/>
      <c r="B71" s="34"/>
      <c r="C71" s="208" t="s">
        <v>107</v>
      </c>
      <c r="D71" s="209" t="s">
        <v>1</v>
      </c>
      <c r="E71" s="210" t="s">
        <v>1</v>
      </c>
      <c r="F71" s="211">
        <v>23.7</v>
      </c>
      <c r="G71" s="33"/>
      <c r="H71" s="34"/>
    </row>
    <row r="72" spans="1:8" s="2" customFormat="1" ht="16.9" customHeight="1">
      <c r="A72" s="33"/>
      <c r="B72" s="34"/>
      <c r="C72" s="212" t="s">
        <v>107</v>
      </c>
      <c r="D72" s="212" t="s">
        <v>108</v>
      </c>
      <c r="E72" s="18" t="s">
        <v>1</v>
      </c>
      <c r="F72" s="213">
        <v>23.7</v>
      </c>
      <c r="G72" s="33"/>
      <c r="H72" s="34"/>
    </row>
    <row r="73" spans="1:8" s="2" customFormat="1" ht="16.9" customHeight="1">
      <c r="A73" s="33"/>
      <c r="B73" s="34"/>
      <c r="C73" s="214" t="s">
        <v>616</v>
      </c>
      <c r="D73" s="33"/>
      <c r="E73" s="33"/>
      <c r="F73" s="33"/>
      <c r="G73" s="33"/>
      <c r="H73" s="34"/>
    </row>
    <row r="74" spans="1:8" s="2" customFormat="1" ht="16.9" customHeight="1">
      <c r="A74" s="33"/>
      <c r="B74" s="34"/>
      <c r="C74" s="212" t="s">
        <v>417</v>
      </c>
      <c r="D74" s="212" t="s">
        <v>418</v>
      </c>
      <c r="E74" s="18" t="s">
        <v>245</v>
      </c>
      <c r="F74" s="213">
        <v>23.7</v>
      </c>
      <c r="G74" s="33"/>
      <c r="H74" s="34"/>
    </row>
    <row r="75" spans="1:8" s="2" customFormat="1" ht="16.9" customHeight="1">
      <c r="A75" s="33"/>
      <c r="B75" s="34"/>
      <c r="C75" s="212" t="s">
        <v>420</v>
      </c>
      <c r="D75" s="212" t="s">
        <v>421</v>
      </c>
      <c r="E75" s="18" t="s">
        <v>245</v>
      </c>
      <c r="F75" s="213">
        <v>450.3</v>
      </c>
      <c r="G75" s="33"/>
      <c r="H75" s="34"/>
    </row>
    <row r="76" spans="1:8" s="2" customFormat="1" ht="16.9" customHeight="1">
      <c r="A76" s="33"/>
      <c r="B76" s="34"/>
      <c r="C76" s="212" t="s">
        <v>425</v>
      </c>
      <c r="D76" s="212" t="s">
        <v>426</v>
      </c>
      <c r="E76" s="18" t="s">
        <v>245</v>
      </c>
      <c r="F76" s="213">
        <v>39.865</v>
      </c>
      <c r="G76" s="33"/>
      <c r="H76" s="34"/>
    </row>
    <row r="77" spans="1:8" s="2" customFormat="1" ht="22.5">
      <c r="A77" s="33"/>
      <c r="B77" s="34"/>
      <c r="C77" s="212" t="s">
        <v>447</v>
      </c>
      <c r="D77" s="212" t="s">
        <v>448</v>
      </c>
      <c r="E77" s="18" t="s">
        <v>245</v>
      </c>
      <c r="F77" s="213">
        <v>11.6</v>
      </c>
      <c r="G77" s="33"/>
      <c r="H77" s="34"/>
    </row>
    <row r="78" spans="1:8" s="2" customFormat="1" ht="16.9" customHeight="1">
      <c r="A78" s="33"/>
      <c r="B78" s="34"/>
      <c r="C78" s="208" t="s">
        <v>110</v>
      </c>
      <c r="D78" s="209" t="s">
        <v>1</v>
      </c>
      <c r="E78" s="210" t="s">
        <v>1</v>
      </c>
      <c r="F78" s="211">
        <v>39.865</v>
      </c>
      <c r="G78" s="33"/>
      <c r="H78" s="34"/>
    </row>
    <row r="79" spans="1:8" s="2" customFormat="1" ht="16.9" customHeight="1">
      <c r="A79" s="33"/>
      <c r="B79" s="34"/>
      <c r="C79" s="212" t="s">
        <v>110</v>
      </c>
      <c r="D79" s="212" t="s">
        <v>428</v>
      </c>
      <c r="E79" s="18" t="s">
        <v>1</v>
      </c>
      <c r="F79" s="213">
        <v>39.865</v>
      </c>
      <c r="G79" s="33"/>
      <c r="H79" s="34"/>
    </row>
    <row r="80" spans="1:8" s="2" customFormat="1" ht="16.9" customHeight="1">
      <c r="A80" s="33"/>
      <c r="B80" s="34"/>
      <c r="C80" s="214" t="s">
        <v>616</v>
      </c>
      <c r="D80" s="33"/>
      <c r="E80" s="33"/>
      <c r="F80" s="33"/>
      <c r="G80" s="33"/>
      <c r="H80" s="34"/>
    </row>
    <row r="81" spans="1:8" s="2" customFormat="1" ht="16.9" customHeight="1">
      <c r="A81" s="33"/>
      <c r="B81" s="34"/>
      <c r="C81" s="212" t="s">
        <v>425</v>
      </c>
      <c r="D81" s="212" t="s">
        <v>426</v>
      </c>
      <c r="E81" s="18" t="s">
        <v>245</v>
      </c>
      <c r="F81" s="213">
        <v>39.865</v>
      </c>
      <c r="G81" s="33"/>
      <c r="H81" s="34"/>
    </row>
    <row r="82" spans="1:8" s="2" customFormat="1" ht="16.9" customHeight="1">
      <c r="A82" s="33"/>
      <c r="B82" s="34"/>
      <c r="C82" s="212" t="s">
        <v>430</v>
      </c>
      <c r="D82" s="212" t="s">
        <v>431</v>
      </c>
      <c r="E82" s="18" t="s">
        <v>245</v>
      </c>
      <c r="F82" s="213">
        <v>757.435</v>
      </c>
      <c r="G82" s="33"/>
      <c r="H82" s="34"/>
    </row>
    <row r="83" spans="1:8" s="2" customFormat="1" ht="22.5">
      <c r="A83" s="33"/>
      <c r="B83" s="34"/>
      <c r="C83" s="212" t="s">
        <v>439</v>
      </c>
      <c r="D83" s="212" t="s">
        <v>440</v>
      </c>
      <c r="E83" s="18" t="s">
        <v>245</v>
      </c>
      <c r="F83" s="213">
        <v>39.865</v>
      </c>
      <c r="G83" s="33"/>
      <c r="H83" s="34"/>
    </row>
    <row r="84" spans="1:8" s="2" customFormat="1" ht="16.9" customHeight="1">
      <c r="A84" s="33"/>
      <c r="B84" s="34"/>
      <c r="C84" s="208" t="s">
        <v>104</v>
      </c>
      <c r="D84" s="209" t="s">
        <v>1</v>
      </c>
      <c r="E84" s="210" t="s">
        <v>1</v>
      </c>
      <c r="F84" s="211">
        <v>87.379</v>
      </c>
      <c r="G84" s="33"/>
      <c r="H84" s="34"/>
    </row>
    <row r="85" spans="1:8" s="2" customFormat="1" ht="16.9" customHeight="1">
      <c r="A85" s="33"/>
      <c r="B85" s="34"/>
      <c r="C85" s="212" t="s">
        <v>1</v>
      </c>
      <c r="D85" s="212" t="s">
        <v>635</v>
      </c>
      <c r="E85" s="18" t="s">
        <v>1</v>
      </c>
      <c r="F85" s="213">
        <v>30</v>
      </c>
      <c r="G85" s="33"/>
      <c r="H85" s="34"/>
    </row>
    <row r="86" spans="1:8" s="2" customFormat="1" ht="16.9" customHeight="1">
      <c r="A86" s="33"/>
      <c r="B86" s="34"/>
      <c r="C86" s="212" t="s">
        <v>1</v>
      </c>
      <c r="D86" s="212" t="s">
        <v>636</v>
      </c>
      <c r="E86" s="18" t="s">
        <v>1</v>
      </c>
      <c r="F86" s="213">
        <v>173.234</v>
      </c>
      <c r="G86" s="33"/>
      <c r="H86" s="34"/>
    </row>
    <row r="87" spans="1:8" s="2" customFormat="1" ht="16.9" customHeight="1">
      <c r="A87" s="33"/>
      <c r="B87" s="34"/>
      <c r="C87" s="212" t="s">
        <v>1</v>
      </c>
      <c r="D87" s="212" t="s">
        <v>637</v>
      </c>
      <c r="E87" s="18" t="s">
        <v>1</v>
      </c>
      <c r="F87" s="213">
        <v>0</v>
      </c>
      <c r="G87" s="33"/>
      <c r="H87" s="34"/>
    </row>
    <row r="88" spans="1:8" s="2" customFormat="1" ht="16.9" customHeight="1">
      <c r="A88" s="33"/>
      <c r="B88" s="34"/>
      <c r="C88" s="212" t="s">
        <v>1</v>
      </c>
      <c r="D88" s="212" t="s">
        <v>638</v>
      </c>
      <c r="E88" s="18" t="s">
        <v>1</v>
      </c>
      <c r="F88" s="213">
        <v>0.81</v>
      </c>
      <c r="G88" s="33"/>
      <c r="H88" s="34"/>
    </row>
    <row r="89" spans="1:8" s="2" customFormat="1" ht="16.9" customHeight="1">
      <c r="A89" s="33"/>
      <c r="B89" s="34"/>
      <c r="C89" s="212" t="s">
        <v>1</v>
      </c>
      <c r="D89" s="212" t="s">
        <v>639</v>
      </c>
      <c r="E89" s="18" t="s">
        <v>1</v>
      </c>
      <c r="F89" s="213">
        <v>0</v>
      </c>
      <c r="G89" s="33"/>
      <c r="H89" s="34"/>
    </row>
    <row r="90" spans="1:8" s="2" customFormat="1" ht="16.9" customHeight="1">
      <c r="A90" s="33"/>
      <c r="B90" s="34"/>
      <c r="C90" s="212" t="s">
        <v>1</v>
      </c>
      <c r="D90" s="212" t="s">
        <v>640</v>
      </c>
      <c r="E90" s="18" t="s">
        <v>1</v>
      </c>
      <c r="F90" s="213">
        <v>3.2</v>
      </c>
      <c r="G90" s="33"/>
      <c r="H90" s="34"/>
    </row>
    <row r="91" spans="1:8" s="2" customFormat="1" ht="16.9" customHeight="1">
      <c r="A91" s="33"/>
      <c r="B91" s="34"/>
      <c r="C91" s="212" t="s">
        <v>1</v>
      </c>
      <c r="D91" s="212" t="s">
        <v>641</v>
      </c>
      <c r="E91" s="18" t="s">
        <v>1</v>
      </c>
      <c r="F91" s="213">
        <v>-0.242</v>
      </c>
      <c r="G91" s="33"/>
      <c r="H91" s="34"/>
    </row>
    <row r="92" spans="1:8" s="2" customFormat="1" ht="16.9" customHeight="1">
      <c r="A92" s="33"/>
      <c r="B92" s="34"/>
      <c r="C92" s="212" t="s">
        <v>1</v>
      </c>
      <c r="D92" s="212" t="s">
        <v>642</v>
      </c>
      <c r="E92" s="18" t="s">
        <v>1</v>
      </c>
      <c r="F92" s="213">
        <v>-2.106</v>
      </c>
      <c r="G92" s="33"/>
      <c r="H92" s="34"/>
    </row>
    <row r="93" spans="1:8" s="2" customFormat="1" ht="16.9" customHeight="1">
      <c r="A93" s="33"/>
      <c r="B93" s="34"/>
      <c r="C93" s="212" t="s">
        <v>1</v>
      </c>
      <c r="D93" s="212" t="s">
        <v>643</v>
      </c>
      <c r="E93" s="18" t="s">
        <v>1</v>
      </c>
      <c r="F93" s="213">
        <v>-7.208</v>
      </c>
      <c r="G93" s="33"/>
      <c r="H93" s="34"/>
    </row>
    <row r="94" spans="1:8" s="2" customFormat="1" ht="16.9" customHeight="1">
      <c r="A94" s="33"/>
      <c r="B94" s="34"/>
      <c r="C94" s="212" t="s">
        <v>1</v>
      </c>
      <c r="D94" s="212" t="s">
        <v>644</v>
      </c>
      <c r="E94" s="18" t="s">
        <v>1</v>
      </c>
      <c r="F94" s="213">
        <v>-2.915</v>
      </c>
      <c r="G94" s="33"/>
      <c r="H94" s="34"/>
    </row>
    <row r="95" spans="1:8" s="2" customFormat="1" ht="16.9" customHeight="1">
      <c r="A95" s="33"/>
      <c r="B95" s="34"/>
      <c r="C95" s="212" t="s">
        <v>1</v>
      </c>
      <c r="D95" s="212" t="s">
        <v>645</v>
      </c>
      <c r="E95" s="18" t="s">
        <v>1</v>
      </c>
      <c r="F95" s="213">
        <v>-3.053</v>
      </c>
      <c r="G95" s="33"/>
      <c r="H95" s="34"/>
    </row>
    <row r="96" spans="1:8" s="2" customFormat="1" ht="16.9" customHeight="1">
      <c r="A96" s="33"/>
      <c r="B96" s="34"/>
      <c r="C96" s="212" t="s">
        <v>1</v>
      </c>
      <c r="D96" s="212" t="s">
        <v>646</v>
      </c>
      <c r="E96" s="18" t="s">
        <v>1</v>
      </c>
      <c r="F96" s="213">
        <v>-0.216</v>
      </c>
      <c r="G96" s="33"/>
      <c r="H96" s="34"/>
    </row>
    <row r="97" spans="1:8" s="2" customFormat="1" ht="16.9" customHeight="1">
      <c r="A97" s="33"/>
      <c r="B97" s="34"/>
      <c r="C97" s="212" t="s">
        <v>1</v>
      </c>
      <c r="D97" s="212" t="s">
        <v>647</v>
      </c>
      <c r="E97" s="18" t="s">
        <v>1</v>
      </c>
      <c r="F97" s="213">
        <v>-104.125</v>
      </c>
      <c r="G97" s="33"/>
      <c r="H97" s="34"/>
    </row>
    <row r="98" spans="1:8" s="2" customFormat="1" ht="16.9" customHeight="1">
      <c r="A98" s="33"/>
      <c r="B98" s="34"/>
      <c r="C98" s="212" t="s">
        <v>104</v>
      </c>
      <c r="D98" s="212" t="s">
        <v>207</v>
      </c>
      <c r="E98" s="18" t="s">
        <v>1</v>
      </c>
      <c r="F98" s="213">
        <v>87.379</v>
      </c>
      <c r="G98" s="33"/>
      <c r="H98" s="34"/>
    </row>
    <row r="99" spans="1:8" s="2" customFormat="1" ht="26.45" customHeight="1">
      <c r="A99" s="33"/>
      <c r="B99" s="34"/>
      <c r="C99" s="207" t="s">
        <v>648</v>
      </c>
      <c r="D99" s="207" t="s">
        <v>88</v>
      </c>
      <c r="E99" s="33"/>
      <c r="F99" s="33"/>
      <c r="G99" s="33"/>
      <c r="H99" s="34"/>
    </row>
    <row r="100" spans="1:8" s="2" customFormat="1" ht="16.9" customHeight="1">
      <c r="A100" s="33"/>
      <c r="B100" s="34"/>
      <c r="C100" s="208" t="s">
        <v>102</v>
      </c>
      <c r="D100" s="209" t="s">
        <v>1</v>
      </c>
      <c r="E100" s="210" t="s">
        <v>1</v>
      </c>
      <c r="F100" s="211">
        <v>1.794</v>
      </c>
      <c r="G100" s="33"/>
      <c r="H100" s="34"/>
    </row>
    <row r="101" spans="1:8" s="2" customFormat="1" ht="16.9" customHeight="1">
      <c r="A101" s="33"/>
      <c r="B101" s="34"/>
      <c r="C101" s="212" t="s">
        <v>1</v>
      </c>
      <c r="D101" s="212" t="s">
        <v>490</v>
      </c>
      <c r="E101" s="18" t="s">
        <v>1</v>
      </c>
      <c r="F101" s="213">
        <v>0.32</v>
      </c>
      <c r="G101" s="33"/>
      <c r="H101" s="34"/>
    </row>
    <row r="102" spans="1:8" s="2" customFormat="1" ht="16.9" customHeight="1">
      <c r="A102" s="33"/>
      <c r="B102" s="34"/>
      <c r="C102" s="212" t="s">
        <v>1</v>
      </c>
      <c r="D102" s="212" t="s">
        <v>493</v>
      </c>
      <c r="E102" s="18" t="s">
        <v>1</v>
      </c>
      <c r="F102" s="213">
        <v>1.13</v>
      </c>
      <c r="G102" s="33"/>
      <c r="H102" s="34"/>
    </row>
    <row r="103" spans="1:8" s="2" customFormat="1" ht="16.9" customHeight="1">
      <c r="A103" s="33"/>
      <c r="B103" s="34"/>
      <c r="C103" s="212" t="s">
        <v>1</v>
      </c>
      <c r="D103" s="212" t="s">
        <v>98</v>
      </c>
      <c r="E103" s="18" t="s">
        <v>1</v>
      </c>
      <c r="F103" s="213">
        <v>0.344</v>
      </c>
      <c r="G103" s="33"/>
      <c r="H103" s="34"/>
    </row>
    <row r="104" spans="1:8" s="2" customFormat="1" ht="16.9" customHeight="1">
      <c r="A104" s="33"/>
      <c r="B104" s="34"/>
      <c r="C104" s="212" t="s">
        <v>102</v>
      </c>
      <c r="D104" s="212" t="s">
        <v>207</v>
      </c>
      <c r="E104" s="18" t="s">
        <v>1</v>
      </c>
      <c r="F104" s="213">
        <v>1.794</v>
      </c>
      <c r="G104" s="33"/>
      <c r="H104" s="34"/>
    </row>
    <row r="105" spans="1:8" s="2" customFormat="1" ht="16.9" customHeight="1">
      <c r="A105" s="33"/>
      <c r="B105" s="34"/>
      <c r="C105" s="214" t="s">
        <v>616</v>
      </c>
      <c r="D105" s="33"/>
      <c r="E105" s="33"/>
      <c r="F105" s="33"/>
      <c r="G105" s="33"/>
      <c r="H105" s="34"/>
    </row>
    <row r="106" spans="1:8" s="2" customFormat="1" ht="22.5">
      <c r="A106" s="33"/>
      <c r="B106" s="34"/>
      <c r="C106" s="212" t="s">
        <v>218</v>
      </c>
      <c r="D106" s="212" t="s">
        <v>491</v>
      </c>
      <c r="E106" s="18" t="s">
        <v>195</v>
      </c>
      <c r="F106" s="213">
        <v>1.794</v>
      </c>
      <c r="G106" s="33"/>
      <c r="H106" s="34"/>
    </row>
    <row r="107" spans="1:8" s="2" customFormat="1" ht="22.5">
      <c r="A107" s="33"/>
      <c r="B107" s="34"/>
      <c r="C107" s="212" t="s">
        <v>224</v>
      </c>
      <c r="D107" s="212" t="s">
        <v>497</v>
      </c>
      <c r="E107" s="18" t="s">
        <v>195</v>
      </c>
      <c r="F107" s="213">
        <v>17.94</v>
      </c>
      <c r="G107" s="33"/>
      <c r="H107" s="34"/>
    </row>
    <row r="108" spans="1:8" s="2" customFormat="1" ht="22.5">
      <c r="A108" s="33"/>
      <c r="B108" s="34"/>
      <c r="C108" s="212" t="s">
        <v>243</v>
      </c>
      <c r="D108" s="212" t="s">
        <v>244</v>
      </c>
      <c r="E108" s="18" t="s">
        <v>245</v>
      </c>
      <c r="F108" s="213">
        <v>3.588</v>
      </c>
      <c r="G108" s="33"/>
      <c r="H108" s="34"/>
    </row>
    <row r="109" spans="1:8" s="2" customFormat="1" ht="16.9" customHeight="1">
      <c r="A109" s="33"/>
      <c r="B109" s="34"/>
      <c r="C109" s="212" t="s">
        <v>239</v>
      </c>
      <c r="D109" s="212" t="s">
        <v>240</v>
      </c>
      <c r="E109" s="18" t="s">
        <v>195</v>
      </c>
      <c r="F109" s="213">
        <v>1.794</v>
      </c>
      <c r="G109" s="33"/>
      <c r="H109" s="34"/>
    </row>
    <row r="110" spans="1:8" s="2" customFormat="1" ht="16.9" customHeight="1">
      <c r="A110" s="33"/>
      <c r="B110" s="34"/>
      <c r="C110" s="208" t="s">
        <v>473</v>
      </c>
      <c r="D110" s="209" t="s">
        <v>1</v>
      </c>
      <c r="E110" s="210" t="s">
        <v>1</v>
      </c>
      <c r="F110" s="211">
        <v>38</v>
      </c>
      <c r="G110" s="33"/>
      <c r="H110" s="34"/>
    </row>
    <row r="111" spans="1:8" s="2" customFormat="1" ht="16.9" customHeight="1">
      <c r="A111" s="33"/>
      <c r="B111" s="34"/>
      <c r="C111" s="212" t="s">
        <v>473</v>
      </c>
      <c r="D111" s="212" t="s">
        <v>331</v>
      </c>
      <c r="E111" s="18" t="s">
        <v>1</v>
      </c>
      <c r="F111" s="213">
        <v>38</v>
      </c>
      <c r="G111" s="33"/>
      <c r="H111" s="34"/>
    </row>
    <row r="112" spans="1:8" s="2" customFormat="1" ht="16.9" customHeight="1">
      <c r="A112" s="33"/>
      <c r="B112" s="34"/>
      <c r="C112" s="214" t="s">
        <v>616</v>
      </c>
      <c r="D112" s="33"/>
      <c r="E112" s="33"/>
      <c r="F112" s="33"/>
      <c r="G112" s="33"/>
      <c r="H112" s="34"/>
    </row>
    <row r="113" spans="1:8" s="2" customFormat="1" ht="16.9" customHeight="1">
      <c r="A113" s="33"/>
      <c r="B113" s="34"/>
      <c r="C113" s="212" t="s">
        <v>252</v>
      </c>
      <c r="D113" s="212" t="s">
        <v>253</v>
      </c>
      <c r="E113" s="18" t="s">
        <v>148</v>
      </c>
      <c r="F113" s="213">
        <v>38</v>
      </c>
      <c r="G113" s="33"/>
      <c r="H113" s="34"/>
    </row>
    <row r="114" spans="1:8" s="2" customFormat="1" ht="22.5">
      <c r="A114" s="33"/>
      <c r="B114" s="34"/>
      <c r="C114" s="212" t="s">
        <v>218</v>
      </c>
      <c r="D114" s="212" t="s">
        <v>491</v>
      </c>
      <c r="E114" s="18" t="s">
        <v>195</v>
      </c>
      <c r="F114" s="213">
        <v>5.7</v>
      </c>
      <c r="G114" s="33"/>
      <c r="H114" s="34"/>
    </row>
    <row r="115" spans="1:8" s="2" customFormat="1" ht="16.9" customHeight="1">
      <c r="A115" s="33"/>
      <c r="B115" s="34"/>
      <c r="C115" s="212" t="s">
        <v>229</v>
      </c>
      <c r="D115" s="212" t="s">
        <v>230</v>
      </c>
      <c r="E115" s="18" t="s">
        <v>195</v>
      </c>
      <c r="F115" s="213">
        <v>5.7</v>
      </c>
      <c r="G115" s="33"/>
      <c r="H115" s="34"/>
    </row>
    <row r="116" spans="1:8" s="2" customFormat="1" ht="16.9" customHeight="1">
      <c r="A116" s="33"/>
      <c r="B116" s="34"/>
      <c r="C116" s="212" t="s">
        <v>505</v>
      </c>
      <c r="D116" s="212" t="s">
        <v>506</v>
      </c>
      <c r="E116" s="18" t="s">
        <v>148</v>
      </c>
      <c r="F116" s="213">
        <v>38</v>
      </c>
      <c r="G116" s="33"/>
      <c r="H116" s="34"/>
    </row>
    <row r="117" spans="1:8" s="2" customFormat="1" ht="16.9" customHeight="1">
      <c r="A117" s="33"/>
      <c r="B117" s="34"/>
      <c r="C117" s="212" t="s">
        <v>261</v>
      </c>
      <c r="D117" s="212" t="s">
        <v>262</v>
      </c>
      <c r="E117" s="18" t="s">
        <v>148</v>
      </c>
      <c r="F117" s="213">
        <v>38</v>
      </c>
      <c r="G117" s="33"/>
      <c r="H117" s="34"/>
    </row>
    <row r="118" spans="1:8" s="2" customFormat="1" ht="16.9" customHeight="1">
      <c r="A118" s="33"/>
      <c r="B118" s="34"/>
      <c r="C118" s="212" t="s">
        <v>513</v>
      </c>
      <c r="D118" s="212" t="s">
        <v>514</v>
      </c>
      <c r="E118" s="18" t="s">
        <v>148</v>
      </c>
      <c r="F118" s="213">
        <v>38</v>
      </c>
      <c r="G118" s="33"/>
      <c r="H118" s="34"/>
    </row>
    <row r="119" spans="1:8" s="2" customFormat="1" ht="16.9" customHeight="1">
      <c r="A119" s="33"/>
      <c r="B119" s="34"/>
      <c r="C119" s="208" t="s">
        <v>98</v>
      </c>
      <c r="D119" s="209" t="s">
        <v>1</v>
      </c>
      <c r="E119" s="210" t="s">
        <v>1</v>
      </c>
      <c r="F119" s="211">
        <v>0.344</v>
      </c>
      <c r="G119" s="33"/>
      <c r="H119" s="34"/>
    </row>
    <row r="120" spans="1:8" s="2" customFormat="1" ht="16.9" customHeight="1">
      <c r="A120" s="33"/>
      <c r="B120" s="34"/>
      <c r="C120" s="212" t="s">
        <v>1</v>
      </c>
      <c r="D120" s="212" t="s">
        <v>484</v>
      </c>
      <c r="E120" s="18" t="s">
        <v>1</v>
      </c>
      <c r="F120" s="213">
        <v>0</v>
      </c>
      <c r="G120" s="33"/>
      <c r="H120" s="34"/>
    </row>
    <row r="121" spans="1:8" s="2" customFormat="1" ht="16.9" customHeight="1">
      <c r="A121" s="33"/>
      <c r="B121" s="34"/>
      <c r="C121" s="212" t="s">
        <v>98</v>
      </c>
      <c r="D121" s="212" t="s">
        <v>485</v>
      </c>
      <c r="E121" s="18" t="s">
        <v>1</v>
      </c>
      <c r="F121" s="213">
        <v>0.344</v>
      </c>
      <c r="G121" s="33"/>
      <c r="H121" s="34"/>
    </row>
    <row r="122" spans="1:8" s="2" customFormat="1" ht="16.9" customHeight="1">
      <c r="A122" s="33"/>
      <c r="B122" s="34"/>
      <c r="C122" s="214" t="s">
        <v>616</v>
      </c>
      <c r="D122" s="33"/>
      <c r="E122" s="33"/>
      <c r="F122" s="33"/>
      <c r="G122" s="33"/>
      <c r="H122" s="34"/>
    </row>
    <row r="123" spans="1:8" s="2" customFormat="1" ht="22.5">
      <c r="A123" s="33"/>
      <c r="B123" s="34"/>
      <c r="C123" s="212" t="s">
        <v>481</v>
      </c>
      <c r="D123" s="212" t="s">
        <v>482</v>
      </c>
      <c r="E123" s="18" t="s">
        <v>195</v>
      </c>
      <c r="F123" s="213">
        <v>0.344</v>
      </c>
      <c r="G123" s="33"/>
      <c r="H123" s="34"/>
    </row>
    <row r="124" spans="1:8" s="2" customFormat="1" ht="22.5">
      <c r="A124" s="33"/>
      <c r="B124" s="34"/>
      <c r="C124" s="212" t="s">
        <v>218</v>
      </c>
      <c r="D124" s="212" t="s">
        <v>491</v>
      </c>
      <c r="E124" s="18" t="s">
        <v>195</v>
      </c>
      <c r="F124" s="213">
        <v>1.794</v>
      </c>
      <c r="G124" s="33"/>
      <c r="H124" s="34"/>
    </row>
    <row r="125" spans="1:8" s="2" customFormat="1" ht="7.35" customHeight="1">
      <c r="A125" s="33"/>
      <c r="B125" s="48"/>
      <c r="C125" s="49"/>
      <c r="D125" s="49"/>
      <c r="E125" s="49"/>
      <c r="F125" s="49"/>
      <c r="G125" s="49"/>
      <c r="H125" s="34"/>
    </row>
    <row r="126" spans="1:8" s="2" customFormat="1" ht="12">
      <c r="A126" s="33"/>
      <c r="B126" s="33"/>
      <c r="C126" s="33"/>
      <c r="D126" s="33"/>
      <c r="E126" s="33"/>
      <c r="F126" s="33"/>
      <c r="G126" s="33"/>
      <c r="H126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Hermannová Dagmar, Ing.</cp:lastModifiedBy>
  <dcterms:created xsi:type="dcterms:W3CDTF">2022-01-18T09:13:06Z</dcterms:created>
  <dcterms:modified xsi:type="dcterms:W3CDTF">2022-05-17T08:37:46Z</dcterms:modified>
  <cp:category/>
  <cp:version/>
  <cp:contentType/>
  <cp:contentStatus/>
</cp:coreProperties>
</file>