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\Galetka Josef ing\MěÚ Soudní ulice VM\"/>
    </mc:Choice>
  </mc:AlternateContent>
  <xr:revisionPtr revIDLastSave="0" documentId="8_{689D97AB-E93F-4CAE-B153-BB47CA660176}" xr6:coauthVersionLast="47" xr6:coauthVersionMax="47" xr10:uidLastSave="{00000000-0000-0000-0000-000000000000}"/>
  <bookViews>
    <workbookView xWindow="7200" yWindow="4215" windowWidth="21600" windowHeight="11385" xr2:uid="{8494C054-F81E-4FEA-B3B6-689C186C8EE1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3" l="1"/>
  <c r="B33" i="3"/>
  <c r="C32" i="3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E103" i="2" s="1"/>
  <c r="G104" i="2"/>
  <c r="H103" i="2"/>
  <c r="I102" i="2"/>
  <c r="G102" i="2"/>
  <c r="E102" i="2"/>
  <c r="I101" i="2"/>
  <c r="H101" i="2"/>
  <c r="G101" i="2"/>
  <c r="E101" i="2"/>
  <c r="I99" i="2"/>
  <c r="H99" i="2"/>
  <c r="G99" i="2"/>
  <c r="E99" i="2"/>
  <c r="I97" i="2"/>
  <c r="H97" i="2"/>
  <c r="G97" i="2"/>
  <c r="E97" i="2"/>
  <c r="I96" i="2"/>
  <c r="H96" i="2"/>
  <c r="G96" i="2"/>
  <c r="E96" i="2"/>
  <c r="I93" i="2"/>
  <c r="H93" i="2"/>
  <c r="G93" i="2"/>
  <c r="E93" i="2"/>
  <c r="I92" i="2"/>
  <c r="H92" i="2"/>
  <c r="G92" i="2"/>
  <c r="E92" i="2"/>
  <c r="I91" i="2"/>
  <c r="H91" i="2"/>
  <c r="G91" i="2"/>
  <c r="E91" i="2"/>
  <c r="I88" i="2"/>
  <c r="H88" i="2"/>
  <c r="G88" i="2"/>
  <c r="E88" i="2"/>
  <c r="I87" i="2"/>
  <c r="H87" i="2"/>
  <c r="G87" i="2"/>
  <c r="E87" i="2"/>
  <c r="I86" i="2"/>
  <c r="H86" i="2"/>
  <c r="G86" i="2"/>
  <c r="E86" i="2"/>
  <c r="I83" i="2"/>
  <c r="H83" i="2"/>
  <c r="G83" i="2"/>
  <c r="E83" i="2"/>
  <c r="I82" i="2"/>
  <c r="H82" i="2"/>
  <c r="G82" i="2"/>
  <c r="E82" i="2"/>
  <c r="I80" i="2"/>
  <c r="H80" i="2"/>
  <c r="G80" i="2"/>
  <c r="E80" i="2"/>
  <c r="I78" i="2"/>
  <c r="H78" i="2"/>
  <c r="G78" i="2"/>
  <c r="E78" i="2"/>
  <c r="I76" i="2"/>
  <c r="H76" i="2"/>
  <c r="G76" i="2"/>
  <c r="E76" i="2"/>
  <c r="I75" i="2"/>
  <c r="H75" i="2"/>
  <c r="G75" i="2"/>
  <c r="E75" i="2"/>
  <c r="I73" i="2"/>
  <c r="H73" i="2"/>
  <c r="G73" i="2"/>
  <c r="E73" i="2"/>
  <c r="I71" i="2"/>
  <c r="H71" i="2"/>
  <c r="G71" i="2"/>
  <c r="E71" i="2"/>
  <c r="I69" i="2"/>
  <c r="H69" i="2"/>
  <c r="G69" i="2"/>
  <c r="E69" i="2"/>
  <c r="I68" i="2"/>
  <c r="H68" i="2"/>
  <c r="G68" i="2"/>
  <c r="E68" i="2"/>
  <c r="I67" i="2"/>
  <c r="H67" i="2"/>
  <c r="G67" i="2"/>
  <c r="E67" i="2"/>
  <c r="I66" i="2"/>
  <c r="H66" i="2"/>
  <c r="G66" i="2"/>
  <c r="E66" i="2"/>
  <c r="I65" i="2"/>
  <c r="H65" i="2"/>
  <c r="G65" i="2"/>
  <c r="E65" i="2"/>
  <c r="I64" i="2"/>
  <c r="H64" i="2"/>
  <c r="G64" i="2"/>
  <c r="E64" i="2"/>
  <c r="I63" i="2"/>
  <c r="H63" i="2"/>
  <c r="G63" i="2"/>
  <c r="E63" i="2"/>
  <c r="I60" i="2"/>
  <c r="H60" i="2"/>
  <c r="G60" i="2"/>
  <c r="E60" i="2"/>
  <c r="I58" i="2"/>
  <c r="H58" i="2"/>
  <c r="G58" i="2"/>
  <c r="E58" i="2"/>
  <c r="I56" i="2"/>
  <c r="H56" i="2"/>
  <c r="G56" i="2"/>
  <c r="E56" i="2"/>
  <c r="I55" i="2"/>
  <c r="H55" i="2"/>
  <c r="G55" i="2"/>
  <c r="E55" i="2"/>
  <c r="I52" i="2"/>
  <c r="H52" i="2"/>
  <c r="G52" i="2"/>
  <c r="E52" i="2"/>
  <c r="I51" i="2"/>
  <c r="H51" i="2"/>
  <c r="G51" i="2"/>
  <c r="E51" i="2"/>
  <c r="I50" i="2"/>
  <c r="H50" i="2"/>
  <c r="G50" i="2"/>
  <c r="E50" i="2"/>
  <c r="I49" i="2"/>
  <c r="H49" i="2"/>
  <c r="G49" i="2"/>
  <c r="E49" i="2"/>
  <c r="I46" i="2"/>
  <c r="H46" i="2"/>
  <c r="G46" i="2"/>
  <c r="E46" i="2"/>
  <c r="I45" i="2"/>
  <c r="H45" i="2"/>
  <c r="G45" i="2"/>
  <c r="E45" i="2"/>
  <c r="I43" i="2"/>
  <c r="H43" i="2"/>
  <c r="G43" i="2"/>
  <c r="E43" i="2"/>
  <c r="I42" i="2"/>
  <c r="H42" i="2"/>
  <c r="G42" i="2"/>
  <c r="E42" i="2"/>
  <c r="I40" i="2"/>
  <c r="H40" i="2"/>
  <c r="I39" i="2"/>
  <c r="H39" i="2"/>
  <c r="G39" i="2"/>
  <c r="E39" i="2"/>
  <c r="I38" i="2"/>
  <c r="H38" i="2"/>
  <c r="G38" i="2"/>
  <c r="E38" i="2"/>
  <c r="I37" i="2"/>
  <c r="H37" i="2"/>
  <c r="G37" i="2"/>
  <c r="E37" i="2"/>
  <c r="I35" i="2"/>
  <c r="H35" i="2"/>
  <c r="G35" i="2"/>
  <c r="E35" i="2"/>
  <c r="I34" i="2"/>
  <c r="H34" i="2"/>
  <c r="G34" i="2"/>
  <c r="E34" i="2"/>
  <c r="I32" i="2"/>
  <c r="H32" i="2"/>
  <c r="G32" i="2"/>
  <c r="E32" i="2"/>
  <c r="I30" i="2"/>
  <c r="H30" i="2"/>
  <c r="I29" i="2"/>
  <c r="H29" i="2"/>
  <c r="G29" i="2"/>
  <c r="E29" i="2"/>
  <c r="I26" i="2"/>
  <c r="H26" i="2"/>
  <c r="G26" i="2"/>
  <c r="E26" i="2"/>
  <c r="I25" i="2"/>
  <c r="H25" i="2"/>
  <c r="G25" i="2"/>
  <c r="E25" i="2"/>
  <c r="I22" i="2"/>
  <c r="H22" i="2"/>
  <c r="G22" i="2"/>
  <c r="E22" i="2"/>
  <c r="I21" i="2"/>
  <c r="H21" i="2"/>
  <c r="G21" i="2"/>
  <c r="E21" i="2"/>
  <c r="I19" i="2"/>
  <c r="H19" i="2"/>
  <c r="G19" i="2"/>
  <c r="E19" i="2"/>
  <c r="I18" i="2"/>
  <c r="H18" i="2"/>
  <c r="G18" i="2"/>
  <c r="E18" i="2"/>
  <c r="I16" i="2"/>
  <c r="H16" i="2"/>
  <c r="G16" i="2"/>
  <c r="E16" i="2"/>
  <c r="I14" i="2"/>
  <c r="H14" i="2"/>
  <c r="G14" i="2"/>
  <c r="E14" i="2"/>
  <c r="I12" i="2"/>
  <c r="H12" i="2"/>
  <c r="G12" i="2"/>
  <c r="E12" i="2"/>
  <c r="I11" i="2"/>
  <c r="H11" i="2"/>
  <c r="G11" i="2"/>
  <c r="E11" i="2"/>
  <c r="I9" i="2"/>
  <c r="H9" i="2"/>
  <c r="G9" i="2"/>
  <c r="E9" i="2"/>
  <c r="I8" i="2"/>
  <c r="H8" i="2"/>
  <c r="G8" i="2"/>
  <c r="E8" i="2"/>
  <c r="I7" i="2"/>
  <c r="H7" i="2"/>
  <c r="G7" i="2"/>
  <c r="E7" i="2"/>
  <c r="I6" i="2"/>
  <c r="H6" i="2"/>
  <c r="G6" i="2"/>
  <c r="E6" i="2"/>
  <c r="I5" i="2"/>
  <c r="H5" i="2"/>
  <c r="G5" i="2"/>
  <c r="E5" i="2"/>
  <c r="I3" i="2"/>
  <c r="H3" i="2"/>
  <c r="I103" i="2" l="1"/>
  <c r="I104" i="2" s="1"/>
  <c r="E104" i="2"/>
</calcChain>
</file>

<file path=xl/sharedStrings.xml><?xml version="1.0" encoding="utf-8"?>
<sst xmlns="http://schemas.openxmlformats.org/spreadsheetml/2006/main" count="323" uniqueCount="173">
  <si>
    <t>Název</t>
  </si>
  <si>
    <t>Hodnota</t>
  </si>
  <si>
    <t>Nadpis rekapitulace</t>
  </si>
  <si>
    <t>Seznam prací a dodávek elektrotechnických zařízení</t>
  </si>
  <si>
    <t>Akce</t>
  </si>
  <si>
    <t>Stav. úpravy a zateplení úř. m. VM na ul. Soudní 1221, VM</t>
  </si>
  <si>
    <t>Projekt</t>
  </si>
  <si>
    <t>Rozpočet elektro realizace</t>
  </si>
  <si>
    <t>Investor</t>
  </si>
  <si>
    <t>Město Valašské Meziříčí, Náměstí 7, 75701, V.M.</t>
  </si>
  <si>
    <t>Z. č.</t>
  </si>
  <si>
    <t>p.č. 90/4, 90/5 a 90/6</t>
  </si>
  <si>
    <t>A. č.</t>
  </si>
  <si>
    <t>DPS</t>
  </si>
  <si>
    <t>Smlouva</t>
  </si>
  <si>
    <t/>
  </si>
  <si>
    <t>Vypracoval</t>
  </si>
  <si>
    <t>Projekce elektro</t>
  </si>
  <si>
    <t>Kontroloval</t>
  </si>
  <si>
    <t>ing. Poruba</t>
  </si>
  <si>
    <t>Datum</t>
  </si>
  <si>
    <t>05.06.2022</t>
  </si>
  <si>
    <t>Zpracovatel</t>
  </si>
  <si>
    <t>ing. Pavel Poruba</t>
  </si>
  <si>
    <t>CÚ</t>
  </si>
  <si>
    <t>02/2022</t>
  </si>
  <si>
    <t>Poznámka</t>
  </si>
  <si>
    <t>Uvedené ceny jsou v Kč a nezahrnují DPH, pokud to není uvedeno.</t>
  </si>
  <si>
    <t>Doprava dodávek  (3,6) %</t>
  </si>
  <si>
    <t>1,00</t>
  </si>
  <si>
    <t>Přesun dodávek  (1) %</t>
  </si>
  <si>
    <t>PPV  (1 nebo 6) %</t>
  </si>
  <si>
    <t>PPV zemních prací, nátěrů  (1) %</t>
  </si>
  <si>
    <t>0,00</t>
  </si>
  <si>
    <t>Dodavat. dokumentace  (1 - 1,5) %</t>
  </si>
  <si>
    <t>0,50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</si>
  <si>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</si>
  <si>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</si>
  <si>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</si>
  <si>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</si>
  <si>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</si>
  <si>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</si>
  <si>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</si>
  <si>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</si>
  <si>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</si>
  <si>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</si>
  <si>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</si>
  <si>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</si>
  <si>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0</t>
  </si>
  <si>
    <t>2. sazba DPH %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</si>
  <si>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</si>
  <si>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</si>
  <si>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</si>
  <si>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</si>
  <si>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</si>
  <si>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</si>
  <si>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</si>
  <si>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</si>
  <si>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</si>
  <si>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 - začátek</t>
  </si>
  <si>
    <t>Bude provedena úprava rozvaděčů v m.č. 1.24, 2.23 a 3.23</t>
  </si>
  <si>
    <t>HODINOVE ZUCTOVACI SAZBY</t>
  </si>
  <si>
    <t xml:space="preserve"> Uprava stavajiciho rozvadece</t>
  </si>
  <si>
    <t>hod</t>
  </si>
  <si>
    <t xml:space="preserve"> Vyhledani pripojovaciho mista</t>
  </si>
  <si>
    <t xml:space="preserve"> Napojeni na stavajici zarizeni</t>
  </si>
  <si>
    <t xml:space="preserve"> Zabezpeceni pracoviste</t>
  </si>
  <si>
    <t>Spolupráce s investorem - vypínání rozvaděčů, koordinace</t>
  </si>
  <si>
    <t>hod.</t>
  </si>
  <si>
    <t>PROUDOVÝ CHRÁNIČ  2-PÓLOVÝ S NADPROUDOVOU OCHRANOU PORUCHOVÝ PROUD 30mA</t>
  </si>
  <si>
    <t>10B-1N-030A -10A</t>
  </si>
  <si>
    <t>ks</t>
  </si>
  <si>
    <t>Vodivé propoje rozvaděče</t>
  </si>
  <si>
    <t>sada</t>
  </si>
  <si>
    <t>ŘADOVÁ SVORKOVNICE</t>
  </si>
  <si>
    <t>RSA2,5</t>
  </si>
  <si>
    <t>UCPÁVKA PLASTOVÁ VČETNĚ MATICE - ZÁVIT Pg</t>
  </si>
  <si>
    <t>Pg13.5</t>
  </si>
  <si>
    <t>Montáž ostatního příslušenství rozvoden-kabelových vývodek, zhotovení otvorů</t>
  </si>
  <si>
    <t xml:space="preserve"> do  16 mm</t>
  </si>
  <si>
    <t>Popisky, štítky, označení</t>
  </si>
  <si>
    <t>LIŠTA ELEKTROINSTALAČNÍ VČ. DÍLŮ A PŘÍSLUŠENSTVÍ</t>
  </si>
  <si>
    <t>LHD20x20 hranatá</t>
  </si>
  <si>
    <t>m</t>
  </si>
  <si>
    <t>LHD40x40 hranatá</t>
  </si>
  <si>
    <t>VYSEKANI RYH VE ZDIVU</t>
  </si>
  <si>
    <t>CIHELNEM - HLOUBKA 50mm</t>
  </si>
  <si>
    <t xml:space="preserve"> Sire 70 mm</t>
  </si>
  <si>
    <t>Zapravení zdiva, omítka hlazená, výmalba bílá</t>
  </si>
  <si>
    <t>m2</t>
  </si>
  <si>
    <t>VYBOURANI OTVORU VE STENE</t>
  </si>
  <si>
    <t>BETONOVE DO PRUMERU 60mm</t>
  </si>
  <si>
    <t xml:space="preserve"> Stena do 300mm</t>
  </si>
  <si>
    <t>Napájecí kabeláž jednotlivých žaluzií z rozvaděčů</t>
  </si>
  <si>
    <t>KABEL SILOVÝ,IZOLACE PVC S VODIČEM PE</t>
  </si>
  <si>
    <t>CYKY-J 3x1.5 mm2 , pevně</t>
  </si>
  <si>
    <t>TRUBKA OHEBNÁ, NÍZKÁ MECHANICKÁ ODOLNOST</t>
  </si>
  <si>
    <t>1420 d 20  mm, pevně</t>
  </si>
  <si>
    <t>5320_LB PŘÍCHYTKY TRUBEK  4020</t>
  </si>
  <si>
    <t>KRABICOVÁ ROZVODKA, IP 54, PRÁZDNÁ (BETTERMANN)</t>
  </si>
  <si>
    <t>A6 90x43 mm</t>
  </si>
  <si>
    <t>Spolupráce s investorem - koordinace vrtání, uvolnění prostoru v místnostech pro montáž vypínačů</t>
  </si>
  <si>
    <t>Vypínač žaluziový ot/zav., s aretací, blokováním, nástěnné provedení IP20, kompletní, typ dle volby investora</t>
  </si>
  <si>
    <t>Kabeláž ovládací spínač žaluzie - pohon žaluzie</t>
  </si>
  <si>
    <t>KABEL SILOVÝ,IZOLACE PVC BEZ VODIČE PE</t>
  </si>
  <si>
    <t>CYKY-O 4x1.5 mm2 , pevně</t>
  </si>
  <si>
    <t>WAGO svorka 3-5x, do 2,5mm2</t>
  </si>
  <si>
    <t>UKONČENÍ  VODIČŮ V ROZVADĚČÍCH, PŘÍSTROJÍCH</t>
  </si>
  <si>
    <t xml:space="preserve"> Do   2,5 mm2</t>
  </si>
  <si>
    <t>Hmoždiny, vruty, vrtání děr do zdiva cihla, beton d=8mm</t>
  </si>
  <si>
    <t>BETONOVE DO PRUMERU 30mm</t>
  </si>
  <si>
    <t>Utěsnění prostupů proti vlhkosti pružný tmel</t>
  </si>
  <si>
    <t>Montáž jinde neuvedená</t>
  </si>
  <si>
    <t>Projektová dokumentace elektro - dozbrojení rozvaděčů, dispozice elektroinstalace žaluzií, projekt pro realizaci, skutečný stav</t>
  </si>
  <si>
    <t>PROVEDENI REVIZNICH ZKOUSEK</t>
  </si>
  <si>
    <t>DLE ČSN 33 2000-6 ed.2</t>
  </si>
  <si>
    <t xml:space="preserve"> Spoluprace s reviz.technikem</t>
  </si>
  <si>
    <t xml:space="preserve"> Revizni technik</t>
  </si>
  <si>
    <t>Zkoušky a prohlídky elektrických rozvodů a zařízení celková prohlídka a vyhotovení revizní zprávy pro objem montážních prací</t>
  </si>
  <si>
    <t xml:space="preserve"> přes 100 do 500 tis.Kč</t>
  </si>
  <si>
    <t>CISTENI BUDOV ZAMETANIM</t>
  </si>
  <si>
    <t xml:space="preserve"> Úklid po elektromontážních pracech, vnitřní prostory</t>
  </si>
  <si>
    <t>Ovládání umělého osvětlení vybraných prostor pomocí čidel - začátek</t>
  </si>
  <si>
    <t xml:space="preserve"> Demontaz stavajiciho zarizeni</t>
  </si>
  <si>
    <t xml:space="preserve"> Uprava stavajiciho zarizeni</t>
  </si>
  <si>
    <t>Pohybové čidlo nástěnné, strop 1 kanál, 360°/12m, IP 40, bílé, 10A, chodby schodiště</t>
  </si>
  <si>
    <t>Pohybové čidlo nástěnné, strop 1 kanál, 360°/12m, IP 40, bílé, 10A, sociálky</t>
  </si>
  <si>
    <t>VODIČ MŮSTKOVÝ</t>
  </si>
  <si>
    <t>CYKYLo-O 3x1.5 mm2</t>
  </si>
  <si>
    <t>CYKY-O 2x1.5 mm2 , pevně</t>
  </si>
  <si>
    <t>KRABICOVÁ ROZVODKA, IP 40, PRÁZDNÁ</t>
  </si>
  <si>
    <t>LV18x13  vkládací</t>
  </si>
  <si>
    <t>CIHELNEM - HLOUBKA 30mm</t>
  </si>
  <si>
    <t xml:space="preserve"> Sire 30 mm</t>
  </si>
  <si>
    <t>Rozebrání kazetového stropu, montáž kabeláže, čidel, uvedení do původního stavu, náhrada poškozených kazet 20ks - odhad</t>
  </si>
  <si>
    <t>Ovládání umělého osvětlení vybraných prostor pomocí čidel - celkem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</si>
  <si>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</si>
  <si>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</si>
  <si>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</si>
  <si>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</si>
  <si>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</si>
  <si>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</si>
  <si>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1,00%, Přesun 1,00%</t>
  </si>
  <si>
    <t>Montáž - materiál</t>
  </si>
  <si>
    <t>Montáž - práce</t>
  </si>
  <si>
    <t>Mezisoučet 1</t>
  </si>
  <si>
    <t>PPV 1,00% z montáže: materiál + práce</t>
  </si>
  <si>
    <t>Nátěry</t>
  </si>
  <si>
    <t>Zemní práce</t>
  </si>
  <si>
    <t>PPV 0,00% z nátěrů a zemních prací</t>
  </si>
  <si>
    <t>Mezisoučet 2</t>
  </si>
  <si>
    <t>Dodav. dokumentace 0,50% z mezisoučtu 2</t>
  </si>
  <si>
    <t>Rizika a pojištění 0,50% z mezisoučtu 2</t>
  </si>
  <si>
    <t>Opravy v záruce 1,00% z mezisoučtu 1</t>
  </si>
  <si>
    <t>Základní náklady celkem</t>
  </si>
  <si>
    <t>Vedlejší náklady</t>
  </si>
  <si>
    <t>GZS 1,00% z pravé strany mezisoučtu 2</t>
  </si>
  <si>
    <t>Provozní vlivy 1,00% z pravé strany mezisoučtu 2</t>
  </si>
  <si>
    <t>Vedlejší náklady celkem</t>
  </si>
  <si>
    <t>Kompletační činnost</t>
  </si>
  <si>
    <t>Náklady celkem</t>
  </si>
  <si>
    <t>Základ a hodnota DPH 0%</t>
  </si>
  <si>
    <t>Náklady celkem bez DPH</t>
  </si>
  <si>
    <t>Roční nárůst cen 0,00%</t>
  </si>
  <si>
    <t>Součty odstavců</t>
  </si>
  <si>
    <t xml:space="preserve">  Ovládání umělého osvětlení vybraných prostor pomocí čidel - začátek</t>
  </si>
  <si>
    <t>Seznam výrobců</t>
  </si>
  <si>
    <t>=PRODUCERS()</t>
  </si>
  <si>
    <t>Astra</t>
  </si>
  <si>
    <t>Kopos Kolín</t>
  </si>
  <si>
    <t>Montážní ceník M21</t>
  </si>
  <si>
    <t>Nezařazené</t>
  </si>
  <si>
    <t>SCHRACK silnoproud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</si>
</sst>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A_x0019__x0019_蚢玿ਛ☸µ_x0008_"/>
      <charset val="238"/>
    </font>
    <font>
      <b/>
      <sz val="11"/>
      <color rgb="FF000000"/>
      <name val="A_x0019__x0019_蚢玿ਛ☸µ_x0008_"/>
      <charset val="238"/>
    </font>
    <font>
      <b/>
      <sz val="10"/>
      <color rgb="FF000000"/>
      <name val="A_x0019__x0019_蚢玿ਛ☸µ_x0008_"/>
      <charset val="238"/>
    </font>
    <font>
      <b/>
      <sz val="9"/>
      <color rgb="FF000000"/>
      <name val="A_x0019__x0019_蚢玿ਛ☸µ_x0008_"/>
      <charset val="238"/>
    </font>
    <font>
      <i/>
      <sz val="10"/>
      <color rgb="FF000000"/>
      <name val="A_x0019__x0019_蚢玿ਛ☸µ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4" fillId="5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1" fillId="6" borderId="1" xfId="0" applyNumberFormat="1" applyFont="1" applyFill="1" applyBorder="1" applyAlignment="1">
      <alignment horizontal="left"/>
    </xf>
    <xf numFmtId="4" fontId="1" fillId="6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5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6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750A7-4B47-48AD-8117-51C8AEC8EADC}">
  <dimension ref="A1:F40"/>
  <sheetViews>
    <sheetView tabSelected="1" workbookViewId="0"/>
  </sheetViews>
  <sheetFormatPr defaultRowHeight="15"/>
  <cols>
    <col min="1" max="1" width="56.85546875" style="1" bestFit="1" customWidth="1"/>
    <col min="2" max="2" width="15" style="9" bestFit="1" customWidth="1"/>
    <col min="3" max="3" width="9.28515625" style="9" bestFit="1" customWidth="1"/>
    <col min="6" max="6" width="0" style="8" hidden="1" customWidth="1"/>
  </cols>
  <sheetData>
    <row r="1" spans="1:4">
      <c r="A1" s="2" t="s">
        <v>0</v>
      </c>
      <c r="B1" s="10" t="s">
        <v>138</v>
      </c>
      <c r="C1" s="10" t="s">
        <v>139</v>
      </c>
      <c r="D1" s="3"/>
    </row>
    <row r="2" spans="1:4">
      <c r="A2" s="5" t="s">
        <v>140</v>
      </c>
      <c r="B2" s="16"/>
      <c r="C2" s="16"/>
      <c r="D2" s="3"/>
    </row>
    <row r="3" spans="1:4">
      <c r="A3" s="12" t="s">
        <v>141</v>
      </c>
      <c r="B3" s="13">
        <f>0</f>
        <v>0</v>
      </c>
      <c r="C3" s="13"/>
      <c r="D3" s="3"/>
    </row>
    <row r="4" spans="1:4">
      <c r="A4" s="12" t="s">
        <v>142</v>
      </c>
      <c r="B4" s="13">
        <f>B3 * Parametry!B15 / 100</f>
        <v>0</v>
      </c>
      <c r="C4" s="13">
        <f>B3 * Parametry!B16 / 100</f>
        <v>0</v>
      </c>
      <c r="D4" s="3"/>
    </row>
    <row r="5" spans="1:4">
      <c r="A5" s="12" t="s">
        <v>143</v>
      </c>
      <c r="B5" s="13"/>
      <c r="C5" s="13">
        <f>(Rozpočet!E104) + 0</f>
        <v>0</v>
      </c>
      <c r="D5" s="3"/>
    </row>
    <row r="6" spans="1:4">
      <c r="A6" s="12" t="s">
        <v>144</v>
      </c>
      <c r="B6" s="13"/>
      <c r="C6" s="13">
        <f>0 + (Rozpočet!G104) + 0</f>
        <v>0</v>
      </c>
      <c r="D6" s="3"/>
    </row>
    <row r="7" spans="1:4">
      <c r="A7" s="6" t="s">
        <v>145</v>
      </c>
      <c r="B7" s="17">
        <f>B3 + B4</f>
        <v>0</v>
      </c>
      <c r="C7" s="17">
        <f>C3 + C4 + C5 + C6</f>
        <v>0</v>
      </c>
      <c r="D7" s="3"/>
    </row>
    <row r="8" spans="1:4">
      <c r="A8" s="12" t="s">
        <v>146</v>
      </c>
      <c r="B8" s="13"/>
      <c r="C8" s="13">
        <f>(C5 + C6) * Parametry!B17 / 100</f>
        <v>0</v>
      </c>
      <c r="D8" s="3"/>
    </row>
    <row r="9" spans="1:4">
      <c r="A9" s="12" t="s">
        <v>147</v>
      </c>
      <c r="B9" s="13"/>
      <c r="C9" s="13">
        <f>0 + 0</f>
        <v>0</v>
      </c>
      <c r="D9" s="3"/>
    </row>
    <row r="10" spans="1:4">
      <c r="A10" s="12" t="s">
        <v>148</v>
      </c>
      <c r="B10" s="13"/>
      <c r="C10" s="13">
        <f>0 + 0</f>
        <v>0</v>
      </c>
      <c r="D10" s="3"/>
    </row>
    <row r="11" spans="1:4">
      <c r="A11" s="12" t="s">
        <v>149</v>
      </c>
      <c r="B11" s="13"/>
      <c r="C11" s="13">
        <f>(C9 + C10) * Parametry!B18 / 100</f>
        <v>0</v>
      </c>
      <c r="D11" s="3"/>
    </row>
    <row r="12" spans="1:4">
      <c r="A12" s="6" t="s">
        <v>150</v>
      </c>
      <c r="B12" s="17">
        <f>B7</f>
        <v>0</v>
      </c>
      <c r="C12" s="17">
        <f>C7 + C8 + C9 + C10 + C11</f>
        <v>0</v>
      </c>
      <c r="D12" s="3"/>
    </row>
    <row r="13" spans="1:4">
      <c r="A13" s="12" t="s">
        <v>151</v>
      </c>
      <c r="B13" s="13"/>
      <c r="C13" s="13">
        <f>(B12 + C12) * Parametry!B19 / 100</f>
        <v>0</v>
      </c>
      <c r="D13" s="3"/>
    </row>
    <row r="14" spans="1:4">
      <c r="A14" s="12" t="s">
        <v>152</v>
      </c>
      <c r="B14" s="13"/>
      <c r="C14" s="13">
        <f>(B12 + C12) * Parametry!B20 / 100</f>
        <v>0</v>
      </c>
      <c r="D14" s="3"/>
    </row>
    <row r="15" spans="1:4">
      <c r="A15" s="12" t="s">
        <v>153</v>
      </c>
      <c r="B15" s="13"/>
      <c r="C15" s="13">
        <f>(B7 + C7) * Parametry!B21 / 100</f>
        <v>0</v>
      </c>
      <c r="D15" s="3"/>
    </row>
    <row r="16" spans="1:4">
      <c r="A16" s="5" t="s">
        <v>154</v>
      </c>
      <c r="B16" s="16"/>
      <c r="C16" s="16">
        <f>B12 + C12 + C13 + C14 + C15</f>
        <v>0</v>
      </c>
      <c r="D16" s="3"/>
    </row>
    <row r="17" spans="1:4">
      <c r="A17" s="12" t="s">
        <v>15</v>
      </c>
      <c r="B17" s="13"/>
      <c r="C17" s="13"/>
      <c r="D17" s="3"/>
    </row>
    <row r="18" spans="1:4">
      <c r="A18" s="5" t="s">
        <v>155</v>
      </c>
      <c r="B18" s="16"/>
      <c r="C18" s="16"/>
      <c r="D18" s="3"/>
    </row>
    <row r="19" spans="1:4">
      <c r="A19" s="12" t="s">
        <v>156</v>
      </c>
      <c r="B19" s="13"/>
      <c r="C19" s="13">
        <f>C12 * Parametry!B22 / 100</f>
        <v>0</v>
      </c>
      <c r="D19" s="3"/>
    </row>
    <row r="20" spans="1:4">
      <c r="A20" s="12" t="s">
        <v>157</v>
      </c>
      <c r="B20" s="13"/>
      <c r="C20" s="13">
        <f>C12 * Parametry!B23 / 100</f>
        <v>0</v>
      </c>
      <c r="D20" s="3"/>
    </row>
    <row r="21" spans="1:4">
      <c r="A21" s="5" t="s">
        <v>158</v>
      </c>
      <c r="B21" s="16"/>
      <c r="C21" s="16">
        <f>C19 + C20</f>
        <v>0</v>
      </c>
      <c r="D21" s="3"/>
    </row>
    <row r="22" spans="1:4">
      <c r="A22" s="12" t="s">
        <v>159</v>
      </c>
      <c r="B22" s="13"/>
      <c r="C22" s="13">
        <f>Parametry!B24 * Parametry!B27 * (C16 * Parametry!B26)^Parametry!B25</f>
        <v>0</v>
      </c>
      <c r="D22" s="3"/>
    </row>
    <row r="23" spans="1:4">
      <c r="A23" s="12" t="s">
        <v>15</v>
      </c>
      <c r="B23" s="13"/>
      <c r="C23" s="13"/>
      <c r="D23" s="3"/>
    </row>
    <row r="24" spans="1:4">
      <c r="A24" s="4" t="s">
        <v>160</v>
      </c>
      <c r="B24" s="11"/>
      <c r="C24" s="11">
        <f>C16 + C21 + C22</f>
        <v>0</v>
      </c>
      <c r="D24" s="3"/>
    </row>
    <row r="25" spans="1:4">
      <c r="A25" s="12" t="s">
        <v>161</v>
      </c>
      <c r="B25" s="13">
        <f>(SUM(Rozpočet!E4,Rozpočet!E10,Rozpočet!E13,Rozpočet!E15,Rozpočet!E17,Rozpočet!E20,Rozpočet!E23:E24,Rozpočet!E27:E28,Rozpočet!E31,Rozpočet!E33,Rozpočet!E36,Rozpočet!E41,Rozpočet!E44,Rozpočet!E47:E48,Rozpočet!E53:E54,Rozpočet!E57,Rozpočet!E59,Rozpočet!E62,Rozpočet!E70,Rozpočet!E72,Rozpočet!E74,Rozpočet!E77,Rozpočet!E79,Rozpočet!E81,Rozpočet!E84:E85,Rozpočet!E89:E90,Rozpočet!E94:E95,Rozpočet!E98,Rozpočet!E100)) + (SUM(Rozpočet!G4,Rozpočet!G10,Rozpočet!G13,Rozpočet!G15,Rozpočet!G17,Rozpočet!G20,Rozpočet!G23:G24,Rozpočet!G27:G28,Rozpočet!G31,Rozpočet!G33,Rozpočet!G36,Rozpočet!G41,Rozpočet!G44,Rozpočet!G47:G48,Rozpočet!G53:G54,Rozpočet!G57,Rozpočet!G59,Rozpočet!G62,Rozpočet!G70,Rozpočet!G72,Rozpočet!G74,Rozpočet!G77,Rozpočet!G79,Rozpočet!G81,Rozpočet!G84:G85,Rozpočet!G89:G90,Rozpočet!G94:G95,Rozpočet!G98,Rozpočet!G100)) + B4 + C4 + C8 + C11 + C13 + C14 + C15 + C21 + C22</f>
        <v>0</v>
      </c>
      <c r="C25" s="13">
        <f>B25 * Parametry!B30 / 100</f>
        <v>0</v>
      </c>
      <c r="D25" s="3"/>
    </row>
    <row r="26" spans="1:4">
      <c r="A26" s="12" t="s">
        <v>161</v>
      </c>
      <c r="B26" s="13">
        <f>(SUM(Rozpočet!E4,Rozpočet!E10,Rozpočet!E13,Rozpočet!E15,Rozpočet!E17,Rozpočet!E20,Rozpočet!E23:E24,Rozpočet!E27:E28,Rozpočet!E31,Rozpočet!E33,Rozpočet!E36,Rozpočet!E41,Rozpočet!E44,Rozpočet!E47:E48,Rozpočet!E53:E54,Rozpočet!E57,Rozpočet!E59,Rozpočet!E62,Rozpočet!E70,Rozpočet!E72,Rozpočet!E74,Rozpočet!E77,Rozpočet!E79,Rozpočet!E81,Rozpočet!E84:E85,Rozpočet!E89:E90,Rozpočet!E94:E95,Rozpočet!E98,Rozpočet!E100)) + (SUM(Rozpočet!G4,Rozpočet!G10,Rozpočet!G13,Rozpočet!G15,Rozpočet!G17,Rozpočet!G20,Rozpočet!G23:G24,Rozpočet!G27:G28,Rozpočet!G31,Rozpočet!G33,Rozpočet!G36,Rozpočet!G41,Rozpočet!G44,Rozpočet!G47:G48,Rozpočet!G53:G54,Rozpočet!G57,Rozpočet!G59,Rozpočet!G62,Rozpočet!G70,Rozpočet!G72,Rozpočet!G74,Rozpočet!G77,Rozpočet!G79,Rozpočet!G81,Rozpočet!G84:G85,Rozpočet!G89:G90,Rozpočet!G94:G95,Rozpočet!G98,Rozpočet!G100))</f>
        <v>0</v>
      </c>
      <c r="C26" s="13">
        <f>B26 * Parametry!B31 / 100</f>
        <v>0</v>
      </c>
      <c r="D26" s="3"/>
    </row>
    <row r="27" spans="1:4">
      <c r="A27" s="4" t="s">
        <v>162</v>
      </c>
      <c r="B27" s="11"/>
      <c r="C27" s="11">
        <f>C24 + C25 + C26</f>
        <v>0</v>
      </c>
      <c r="D27" s="3"/>
    </row>
    <row r="28" spans="1:4">
      <c r="A28" s="12" t="s">
        <v>15</v>
      </c>
      <c r="B28" s="13"/>
      <c r="C28" s="13"/>
      <c r="D28" s="3"/>
    </row>
    <row r="29" spans="1:4">
      <c r="A29" s="12" t="s">
        <v>163</v>
      </c>
      <c r="B29" s="13"/>
      <c r="C29" s="13">
        <f>C24 * Parametry!B28 / 100</f>
        <v>0</v>
      </c>
      <c r="D29" s="3"/>
    </row>
    <row r="30" spans="1:4">
      <c r="A30" s="12" t="s">
        <v>163</v>
      </c>
      <c r="B30" s="13"/>
      <c r="C30" s="13">
        <f>C24 * Parametry!B29 / 100</f>
        <v>0</v>
      </c>
      <c r="D30" s="3"/>
    </row>
    <row r="31" spans="1:4">
      <c r="A31" s="5" t="s">
        <v>164</v>
      </c>
      <c r="B31" s="18" t="s">
        <v>53</v>
      </c>
      <c r="C31" s="18" t="s">
        <v>55</v>
      </c>
      <c r="D31" s="3"/>
    </row>
    <row r="32" spans="1:4">
      <c r="A32" s="12" t="s">
        <v>59</v>
      </c>
      <c r="B32" s="13">
        <f>(Rozpočet!E104)</f>
        <v>0</v>
      </c>
      <c r="C32" s="13">
        <f>(Rozpočet!G104)</f>
        <v>0</v>
      </c>
      <c r="D32" s="3"/>
    </row>
    <row r="33" spans="1:4">
      <c r="A33" s="12" t="s">
        <v>165</v>
      </c>
      <c r="B33" s="13">
        <f>(Rozpočet!E102)</f>
        <v>0</v>
      </c>
      <c r="C33" s="13">
        <f>(Rozpočet!G102)</f>
        <v>0</v>
      </c>
      <c r="D33" s="3"/>
    </row>
    <row r="34" spans="1:4">
      <c r="A34" s="12" t="s">
        <v>15</v>
      </c>
      <c r="B34" s="13"/>
      <c r="C34" s="13"/>
      <c r="D34" s="3"/>
    </row>
    <row r="35" spans="1:4">
      <c r="A35" s="5" t="s">
        <v>166</v>
      </c>
      <c r="B35" s="18" t="s">
        <v>167</v>
      </c>
      <c r="C35" s="19"/>
      <c r="D35" s="3"/>
    </row>
    <row r="36" spans="1:4">
      <c r="A36" s="12" t="s">
        <v>168</v>
      </c>
      <c r="B36" s="20"/>
      <c r="C36" s="13"/>
      <c r="D36" s="3"/>
    </row>
    <row r="37" spans="1:4">
      <c r="A37" s="12" t="s">
        <v>169</v>
      </c>
      <c r="B37" s="20"/>
      <c r="C37" s="13"/>
      <c r="D37" s="3"/>
    </row>
    <row r="38" spans="1:4">
      <c r="A38" s="12" t="s">
        <v>170</v>
      </c>
      <c r="B38" s="20"/>
      <c r="C38" s="13"/>
      <c r="D38" s="3"/>
    </row>
    <row r="39" spans="1:4">
      <c r="A39" s="12" t="s">
        <v>171</v>
      </c>
      <c r="B39" s="20"/>
      <c r="C39" s="13"/>
      <c r="D39" s="3"/>
    </row>
    <row r="40" spans="1:4">
      <c r="A40" s="12" t="s">
        <v>172</v>
      </c>
      <c r="B40" s="20"/>
      <c r="C40" s="13"/>
      <c r="D40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3FA83-E90B-4F7D-9738-01F9CD623AC4}">
  <dimension ref="A1:L104"/>
  <sheetViews>
    <sheetView workbookViewId="0"/>
  </sheetViews>
  <sheetFormatPr defaultRowHeight="15"/>
  <cols>
    <col min="1" max="1" width="109.28515625" style="1" bestFit="1" customWidth="1"/>
    <col min="2" max="2" width="5" style="1" bestFit="1" customWidth="1"/>
    <col min="3" max="3" width="6.42578125" style="9" bestFit="1" customWidth="1"/>
    <col min="4" max="4" width="7.140625" style="9" bestFit="1" customWidth="1"/>
    <col min="5" max="5" width="13.42578125" style="9" bestFit="1" customWidth="1"/>
    <col min="6" max="6" width="6.42578125" style="9" bestFit="1" customWidth="1"/>
    <col min="7" max="7" width="12.5703125" style="9" bestFit="1" customWidth="1"/>
    <col min="8" max="8" width="5.28515625" style="9" bestFit="1" customWidth="1"/>
    <col min="9" max="9" width="11.42578125" style="9" bestFit="1" customWidth="1"/>
    <col min="12" max="12" width="2" style="8" hidden="1" customWidth="1"/>
  </cols>
  <sheetData>
    <row r="1" spans="1:12">
      <c r="A1" s="2" t="s">
        <v>0</v>
      </c>
      <c r="B1" s="2" t="s">
        <v>51</v>
      </c>
      <c r="C1" s="10" t="s">
        <v>52</v>
      </c>
      <c r="D1" s="10" t="s">
        <v>53</v>
      </c>
      <c r="E1" s="10" t="s">
        <v>54</v>
      </c>
      <c r="F1" s="10" t="s">
        <v>55</v>
      </c>
      <c r="G1" s="10" t="s">
        <v>56</v>
      </c>
      <c r="H1" s="10" t="s">
        <v>57</v>
      </c>
      <c r="I1" s="10" t="s">
        <v>58</v>
      </c>
      <c r="J1" s="3"/>
      <c r="K1" s="3"/>
      <c r="L1" s="8">
        <f>Parametry!B32/100*E5+Parametry!B32/100*E6+Parametry!B32/100*E7+Parametry!B32/100*E8+Parametry!B32/100*E11+Parametry!B32/100*E14+Parametry!B32/100*E16+Parametry!B32/100*E18+Parametry!B32/100*E21+Parametry!B32/100*E22+Parametry!B32/100*E25+Parametry!B32/100*E29+Parametry!B32/100*E32+Parametry!B32/100*E34+Parametry!B32/100*E35+Parametry!B32/100*E37+Parametry!B32/100*E42+Parametry!B32/100*E45+Parametry!B32/100*E49+Parametry!B32/100*E55+Parametry!B32/100*E56+Parametry!B32/100*E58+Parametry!B32/100*E60</f>
        <v>0</v>
      </c>
    </row>
    <row r="2" spans="1:12">
      <c r="A2" s="4" t="s">
        <v>59</v>
      </c>
      <c r="B2" s="4" t="s">
        <v>15</v>
      </c>
      <c r="C2" s="11"/>
      <c r="D2" s="11"/>
      <c r="E2" s="11"/>
      <c r="F2" s="11"/>
      <c r="G2" s="11"/>
      <c r="H2" s="11"/>
      <c r="I2" s="11"/>
      <c r="J2" s="3"/>
      <c r="K2" s="3"/>
    </row>
    <row r="3" spans="1:12">
      <c r="A3" s="12" t="s">
        <v>60</v>
      </c>
      <c r="B3" s="12" t="s">
        <v>15</v>
      </c>
      <c r="C3" s="13"/>
      <c r="D3" s="13"/>
      <c r="E3" s="13"/>
      <c r="F3" s="13"/>
      <c r="G3" s="13"/>
      <c r="H3" s="13">
        <f>D3+F3</f>
        <v>0</v>
      </c>
      <c r="I3" s="13">
        <f>E3+G3</f>
        <v>0</v>
      </c>
      <c r="J3" s="3"/>
      <c r="K3" s="3"/>
    </row>
    <row r="4" spans="1:12">
      <c r="A4" s="14" t="s">
        <v>61</v>
      </c>
      <c r="B4" s="14" t="s">
        <v>15</v>
      </c>
      <c r="C4" s="15"/>
      <c r="D4" s="15"/>
      <c r="E4" s="15"/>
      <c r="F4" s="15"/>
      <c r="G4" s="15"/>
      <c r="H4" s="15"/>
      <c r="I4" s="15"/>
      <c r="J4" s="3"/>
      <c r="K4" s="3"/>
    </row>
    <row r="5" spans="1:12">
      <c r="A5" s="12" t="s">
        <v>62</v>
      </c>
      <c r="B5" s="12" t="s">
        <v>63</v>
      </c>
      <c r="C5" s="13">
        <v>9</v>
      </c>
      <c r="D5" s="13"/>
      <c r="E5" s="13">
        <f>C5*D5</f>
        <v>0</v>
      </c>
      <c r="F5" s="13"/>
      <c r="G5" s="13">
        <f>C5*F5</f>
        <v>0</v>
      </c>
      <c r="H5" s="13">
        <f>D5+F5</f>
        <v>0</v>
      </c>
      <c r="I5" s="13">
        <f>E5+G5</f>
        <v>0</v>
      </c>
      <c r="J5" s="3"/>
      <c r="K5" s="3"/>
    </row>
    <row r="6" spans="1:12">
      <c r="A6" s="12" t="s">
        <v>64</v>
      </c>
      <c r="B6" s="12" t="s">
        <v>63</v>
      </c>
      <c r="C6" s="13">
        <v>6</v>
      </c>
      <c r="D6" s="13"/>
      <c r="E6" s="13">
        <f>C6*D6</f>
        <v>0</v>
      </c>
      <c r="F6" s="13"/>
      <c r="G6" s="13">
        <f>C6*F6</f>
        <v>0</v>
      </c>
      <c r="H6" s="13">
        <f>D6+F6</f>
        <v>0</v>
      </c>
      <c r="I6" s="13">
        <f>E6+G6</f>
        <v>0</v>
      </c>
      <c r="J6" s="3"/>
      <c r="K6" s="3"/>
    </row>
    <row r="7" spans="1:12">
      <c r="A7" s="12" t="s">
        <v>65</v>
      </c>
      <c r="B7" s="12" t="s">
        <v>63</v>
      </c>
      <c r="C7" s="13">
        <v>9</v>
      </c>
      <c r="D7" s="13"/>
      <c r="E7" s="13">
        <f>C7*D7</f>
        <v>0</v>
      </c>
      <c r="F7" s="13"/>
      <c r="G7" s="13">
        <f>C7*F7</f>
        <v>0</v>
      </c>
      <c r="H7" s="13">
        <f>D7+F7</f>
        <v>0</v>
      </c>
      <c r="I7" s="13">
        <f>E7+G7</f>
        <v>0</v>
      </c>
      <c r="J7" s="3"/>
      <c r="K7" s="3"/>
    </row>
    <row r="8" spans="1:12">
      <c r="A8" s="12" t="s">
        <v>66</v>
      </c>
      <c r="B8" s="12" t="s">
        <v>63</v>
      </c>
      <c r="C8" s="13">
        <v>6</v>
      </c>
      <c r="D8" s="13"/>
      <c r="E8" s="13">
        <f>C8*D8</f>
        <v>0</v>
      </c>
      <c r="F8" s="13"/>
      <c r="G8" s="13">
        <f>C8*F8</f>
        <v>0</v>
      </c>
      <c r="H8" s="13">
        <f>D8+F8</f>
        <v>0</v>
      </c>
      <c r="I8" s="13">
        <f>E8+G8</f>
        <v>0</v>
      </c>
      <c r="J8" s="3"/>
      <c r="K8" s="3"/>
    </row>
    <row r="9" spans="1:12">
      <c r="A9" s="12" t="s">
        <v>67</v>
      </c>
      <c r="B9" s="12" t="s">
        <v>68</v>
      </c>
      <c r="C9" s="13">
        <v>3</v>
      </c>
      <c r="D9" s="13"/>
      <c r="E9" s="13">
        <f>C9*D9</f>
        <v>0</v>
      </c>
      <c r="F9" s="13"/>
      <c r="G9" s="13">
        <f>C9*F9</f>
        <v>0</v>
      </c>
      <c r="H9" s="13">
        <f>D9+F9</f>
        <v>0</v>
      </c>
      <c r="I9" s="13">
        <f>E9+G9</f>
        <v>0</v>
      </c>
      <c r="J9" s="3"/>
      <c r="K9" s="3"/>
    </row>
    <row r="10" spans="1:12">
      <c r="A10" s="14" t="s">
        <v>69</v>
      </c>
      <c r="B10" s="14" t="s">
        <v>15</v>
      </c>
      <c r="C10" s="15"/>
      <c r="D10" s="15"/>
      <c r="E10" s="15"/>
      <c r="F10" s="15"/>
      <c r="G10" s="15"/>
      <c r="H10" s="15"/>
      <c r="I10" s="15"/>
      <c r="J10" s="3"/>
      <c r="K10" s="3"/>
    </row>
    <row r="11" spans="1:12">
      <c r="A11" s="12" t="s">
        <v>70</v>
      </c>
      <c r="B11" s="12" t="s">
        <v>71</v>
      </c>
      <c r="C11" s="13">
        <v>9</v>
      </c>
      <c r="D11" s="13"/>
      <c r="E11" s="13">
        <f>C11*D11</f>
        <v>0</v>
      </c>
      <c r="F11" s="13"/>
      <c r="G11" s="13">
        <f>C11*F11</f>
        <v>0</v>
      </c>
      <c r="H11" s="13">
        <f>D11+F11</f>
        <v>0</v>
      </c>
      <c r="I11" s="13">
        <f>E11+G11</f>
        <v>0</v>
      </c>
      <c r="J11" s="3"/>
      <c r="K11" s="3"/>
    </row>
    <row r="12" spans="1:12">
      <c r="A12" s="12" t="s">
        <v>72</v>
      </c>
      <c r="B12" s="12" t="s">
        <v>73</v>
      </c>
      <c r="C12" s="13">
        <v>3</v>
      </c>
      <c r="D12" s="13"/>
      <c r="E12" s="13">
        <f>C12*D12</f>
        <v>0</v>
      </c>
      <c r="F12" s="13"/>
      <c r="G12" s="13">
        <f>C12*F12</f>
        <v>0</v>
      </c>
      <c r="H12" s="13">
        <f>D12+F12</f>
        <v>0</v>
      </c>
      <c r="I12" s="13">
        <f>E12+G12</f>
        <v>0</v>
      </c>
      <c r="J12" s="3"/>
      <c r="K12" s="3"/>
    </row>
    <row r="13" spans="1:12">
      <c r="A13" s="14" t="s">
        <v>74</v>
      </c>
      <c r="B13" s="14" t="s">
        <v>15</v>
      </c>
      <c r="C13" s="15"/>
      <c r="D13" s="15"/>
      <c r="E13" s="15"/>
      <c r="F13" s="15"/>
      <c r="G13" s="15"/>
      <c r="H13" s="15"/>
      <c r="I13" s="15"/>
      <c r="J13" s="3"/>
      <c r="K13" s="3"/>
    </row>
    <row r="14" spans="1:12">
      <c r="A14" s="12" t="s">
        <v>75</v>
      </c>
      <c r="B14" s="12" t="s">
        <v>71</v>
      </c>
      <c r="C14" s="13">
        <v>27</v>
      </c>
      <c r="D14" s="13"/>
      <c r="E14" s="13">
        <f>C14*D14</f>
        <v>0</v>
      </c>
      <c r="F14" s="13"/>
      <c r="G14" s="13">
        <f>C14*F14</f>
        <v>0</v>
      </c>
      <c r="H14" s="13">
        <f>D14+F14</f>
        <v>0</v>
      </c>
      <c r="I14" s="13">
        <f>E14+G14</f>
        <v>0</v>
      </c>
      <c r="J14" s="3"/>
      <c r="K14" s="3"/>
    </row>
    <row r="15" spans="1:12">
      <c r="A15" s="14" t="s">
        <v>76</v>
      </c>
      <c r="B15" s="14" t="s">
        <v>15</v>
      </c>
      <c r="C15" s="15"/>
      <c r="D15" s="15"/>
      <c r="E15" s="15"/>
      <c r="F15" s="15"/>
      <c r="G15" s="15"/>
      <c r="H15" s="15"/>
      <c r="I15" s="15"/>
      <c r="J15" s="3"/>
      <c r="K15" s="3"/>
    </row>
    <row r="16" spans="1:12">
      <c r="A16" s="12" t="s">
        <v>77</v>
      </c>
      <c r="B16" s="12" t="s">
        <v>71</v>
      </c>
      <c r="C16" s="13">
        <v>9</v>
      </c>
      <c r="D16" s="13"/>
      <c r="E16" s="13">
        <f>C16*D16</f>
        <v>0</v>
      </c>
      <c r="F16" s="13"/>
      <c r="G16" s="13">
        <f>C16*F16</f>
        <v>0</v>
      </c>
      <c r="H16" s="13">
        <f>D16+F16</f>
        <v>0</v>
      </c>
      <c r="I16" s="13">
        <f>E16+G16</f>
        <v>0</v>
      </c>
      <c r="J16" s="3"/>
      <c r="K16" s="3"/>
    </row>
    <row r="17" spans="1:11">
      <c r="A17" s="14" t="s">
        <v>78</v>
      </c>
      <c r="B17" s="14" t="s">
        <v>15</v>
      </c>
      <c r="C17" s="15"/>
      <c r="D17" s="15"/>
      <c r="E17" s="15"/>
      <c r="F17" s="15"/>
      <c r="G17" s="15"/>
      <c r="H17" s="15"/>
      <c r="I17" s="15"/>
      <c r="J17" s="3"/>
      <c r="K17" s="3"/>
    </row>
    <row r="18" spans="1:11">
      <c r="A18" s="12" t="s">
        <v>79</v>
      </c>
      <c r="B18" s="12" t="s">
        <v>71</v>
      </c>
      <c r="C18" s="13">
        <v>9</v>
      </c>
      <c r="D18" s="13"/>
      <c r="E18" s="13">
        <f>C18*D18</f>
        <v>0</v>
      </c>
      <c r="F18" s="13"/>
      <c r="G18" s="13">
        <f>C18*F18</f>
        <v>0</v>
      </c>
      <c r="H18" s="13">
        <f>D18+F18</f>
        <v>0</v>
      </c>
      <c r="I18" s="13">
        <f>E18+G18</f>
        <v>0</v>
      </c>
      <c r="J18" s="3"/>
      <c r="K18" s="3"/>
    </row>
    <row r="19" spans="1:11">
      <c r="A19" s="12" t="s">
        <v>80</v>
      </c>
      <c r="B19" s="12" t="s">
        <v>71</v>
      </c>
      <c r="C19" s="13">
        <v>9</v>
      </c>
      <c r="D19" s="13"/>
      <c r="E19" s="13">
        <f>C19*D19</f>
        <v>0</v>
      </c>
      <c r="F19" s="13"/>
      <c r="G19" s="13">
        <f>C19*F19</f>
        <v>0</v>
      </c>
      <c r="H19" s="13">
        <f>D19+F19</f>
        <v>0</v>
      </c>
      <c r="I19" s="13">
        <f>E19+G19</f>
        <v>0</v>
      </c>
      <c r="J19" s="3"/>
      <c r="K19" s="3"/>
    </row>
    <row r="20" spans="1:11">
      <c r="A20" s="14" t="s">
        <v>81</v>
      </c>
      <c r="B20" s="14" t="s">
        <v>15</v>
      </c>
      <c r="C20" s="15"/>
      <c r="D20" s="15"/>
      <c r="E20" s="15"/>
      <c r="F20" s="15"/>
      <c r="G20" s="15"/>
      <c r="H20" s="15"/>
      <c r="I20" s="15"/>
      <c r="J20" s="3"/>
      <c r="K20" s="3"/>
    </row>
    <row r="21" spans="1:11">
      <c r="A21" s="12" t="s">
        <v>82</v>
      </c>
      <c r="B21" s="12" t="s">
        <v>83</v>
      </c>
      <c r="C21" s="13">
        <v>15</v>
      </c>
      <c r="D21" s="13"/>
      <c r="E21" s="13">
        <f>C21*D21</f>
        <v>0</v>
      </c>
      <c r="F21" s="13"/>
      <c r="G21" s="13">
        <f>C21*F21</f>
        <v>0</v>
      </c>
      <c r="H21" s="13">
        <f>D21+F21</f>
        <v>0</v>
      </c>
      <c r="I21" s="13">
        <f>E21+G21</f>
        <v>0</v>
      </c>
      <c r="J21" s="3"/>
      <c r="K21" s="3"/>
    </row>
    <row r="22" spans="1:11">
      <c r="A22" s="12" t="s">
        <v>84</v>
      </c>
      <c r="B22" s="12" t="s">
        <v>83</v>
      </c>
      <c r="C22" s="13">
        <v>15</v>
      </c>
      <c r="D22" s="13"/>
      <c r="E22" s="13">
        <f>C22*D22</f>
        <v>0</v>
      </c>
      <c r="F22" s="13"/>
      <c r="G22" s="13">
        <f>C22*F22</f>
        <v>0</v>
      </c>
      <c r="H22" s="13">
        <f>D22+F22</f>
        <v>0</v>
      </c>
      <c r="I22" s="13">
        <f>E22+G22</f>
        <v>0</v>
      </c>
      <c r="J22" s="3"/>
      <c r="K22" s="3"/>
    </row>
    <row r="23" spans="1:11">
      <c r="A23" s="14" t="s">
        <v>85</v>
      </c>
      <c r="B23" s="14" t="s">
        <v>15</v>
      </c>
      <c r="C23" s="15"/>
      <c r="D23" s="15"/>
      <c r="E23" s="15"/>
      <c r="F23" s="15"/>
      <c r="G23" s="15"/>
      <c r="H23" s="15"/>
      <c r="I23" s="15"/>
      <c r="J23" s="3"/>
      <c r="K23" s="3"/>
    </row>
    <row r="24" spans="1:11">
      <c r="A24" s="14" t="s">
        <v>86</v>
      </c>
      <c r="B24" s="14" t="s">
        <v>15</v>
      </c>
      <c r="C24" s="15"/>
      <c r="D24" s="15"/>
      <c r="E24" s="15"/>
      <c r="F24" s="15"/>
      <c r="G24" s="15"/>
      <c r="H24" s="15"/>
      <c r="I24" s="15"/>
      <c r="J24" s="3"/>
      <c r="K24" s="3"/>
    </row>
    <row r="25" spans="1:11">
      <c r="A25" s="12" t="s">
        <v>87</v>
      </c>
      <c r="B25" s="12" t="s">
        <v>83</v>
      </c>
      <c r="C25" s="13">
        <v>9</v>
      </c>
      <c r="D25" s="13"/>
      <c r="E25" s="13">
        <f>C25*D25</f>
        <v>0</v>
      </c>
      <c r="F25" s="13"/>
      <c r="G25" s="13">
        <f>C25*F25</f>
        <v>0</v>
      </c>
      <c r="H25" s="13">
        <f>D25+F25</f>
        <v>0</v>
      </c>
      <c r="I25" s="13">
        <f>E25+G25</f>
        <v>0</v>
      </c>
      <c r="J25" s="3"/>
      <c r="K25" s="3"/>
    </row>
    <row r="26" spans="1:11">
      <c r="A26" s="12" t="s">
        <v>88</v>
      </c>
      <c r="B26" s="12" t="s">
        <v>89</v>
      </c>
      <c r="C26" s="13">
        <v>9</v>
      </c>
      <c r="D26" s="13"/>
      <c r="E26" s="13">
        <f>C26*D26</f>
        <v>0</v>
      </c>
      <c r="F26" s="13"/>
      <c r="G26" s="13">
        <f>C26*F26</f>
        <v>0</v>
      </c>
      <c r="H26" s="13">
        <f>D26+F26</f>
        <v>0</v>
      </c>
      <c r="I26" s="13">
        <f>E26+G26</f>
        <v>0</v>
      </c>
      <c r="J26" s="3"/>
      <c r="K26" s="3"/>
    </row>
    <row r="27" spans="1:11">
      <c r="A27" s="14" t="s">
        <v>90</v>
      </c>
      <c r="B27" s="14" t="s">
        <v>15</v>
      </c>
      <c r="C27" s="15"/>
      <c r="D27" s="15"/>
      <c r="E27" s="15"/>
      <c r="F27" s="15"/>
      <c r="G27" s="15"/>
      <c r="H27" s="15"/>
      <c r="I27" s="15"/>
      <c r="J27" s="3"/>
      <c r="K27" s="3"/>
    </row>
    <row r="28" spans="1:11">
      <c r="A28" s="14" t="s">
        <v>91</v>
      </c>
      <c r="B28" s="14" t="s">
        <v>15</v>
      </c>
      <c r="C28" s="15"/>
      <c r="D28" s="15"/>
      <c r="E28" s="15"/>
      <c r="F28" s="15"/>
      <c r="G28" s="15"/>
      <c r="H28" s="15"/>
      <c r="I28" s="15"/>
      <c r="J28" s="3"/>
      <c r="K28" s="3"/>
    </row>
    <row r="29" spans="1:11">
      <c r="A29" s="12" t="s">
        <v>92</v>
      </c>
      <c r="B29" s="12" t="s">
        <v>71</v>
      </c>
      <c r="C29" s="13">
        <v>9</v>
      </c>
      <c r="D29" s="13"/>
      <c r="E29" s="13">
        <f>C29*D29</f>
        <v>0</v>
      </c>
      <c r="F29" s="13"/>
      <c r="G29" s="13">
        <f>C29*F29</f>
        <v>0</v>
      </c>
      <c r="H29" s="13">
        <f>D29+F29</f>
        <v>0</v>
      </c>
      <c r="I29" s="13">
        <f>E29+G29</f>
        <v>0</v>
      </c>
      <c r="J29" s="3"/>
      <c r="K29" s="3"/>
    </row>
    <row r="30" spans="1:11">
      <c r="A30" s="12" t="s">
        <v>93</v>
      </c>
      <c r="B30" s="12" t="s">
        <v>15</v>
      </c>
      <c r="C30" s="13"/>
      <c r="D30" s="13"/>
      <c r="E30" s="13"/>
      <c r="F30" s="13"/>
      <c r="G30" s="13"/>
      <c r="H30" s="13">
        <f>D30+F30</f>
        <v>0</v>
      </c>
      <c r="I30" s="13">
        <f>E30+G30</f>
        <v>0</v>
      </c>
      <c r="J30" s="3"/>
      <c r="K30" s="3"/>
    </row>
    <row r="31" spans="1:11">
      <c r="A31" s="14" t="s">
        <v>94</v>
      </c>
      <c r="B31" s="14" t="s">
        <v>15</v>
      </c>
      <c r="C31" s="15"/>
      <c r="D31" s="15"/>
      <c r="E31" s="15"/>
      <c r="F31" s="15"/>
      <c r="G31" s="15"/>
      <c r="H31" s="15"/>
      <c r="I31" s="15"/>
      <c r="J31" s="3"/>
      <c r="K31" s="3"/>
    </row>
    <row r="32" spans="1:11">
      <c r="A32" s="12" t="s">
        <v>95</v>
      </c>
      <c r="B32" s="12" t="s">
        <v>83</v>
      </c>
      <c r="C32" s="13">
        <v>450</v>
      </c>
      <c r="D32" s="13"/>
      <c r="E32" s="13">
        <f>C32*D32</f>
        <v>0</v>
      </c>
      <c r="F32" s="13"/>
      <c r="G32" s="13">
        <f>C32*F32</f>
        <v>0</v>
      </c>
      <c r="H32" s="13">
        <f>D32+F32</f>
        <v>0</v>
      </c>
      <c r="I32" s="13">
        <f>E32+G32</f>
        <v>0</v>
      </c>
      <c r="J32" s="3"/>
      <c r="K32" s="3"/>
    </row>
    <row r="33" spans="1:11">
      <c r="A33" s="14" t="s">
        <v>96</v>
      </c>
      <c r="B33" s="14" t="s">
        <v>15</v>
      </c>
      <c r="C33" s="15"/>
      <c r="D33" s="15"/>
      <c r="E33" s="15"/>
      <c r="F33" s="15"/>
      <c r="G33" s="15"/>
      <c r="H33" s="15"/>
      <c r="I33" s="15"/>
      <c r="J33" s="3"/>
      <c r="K33" s="3"/>
    </row>
    <row r="34" spans="1:11">
      <c r="A34" s="12" t="s">
        <v>97</v>
      </c>
      <c r="B34" s="12" t="s">
        <v>83</v>
      </c>
      <c r="C34" s="13">
        <v>380</v>
      </c>
      <c r="D34" s="13"/>
      <c r="E34" s="13">
        <f>C34*D34</f>
        <v>0</v>
      </c>
      <c r="F34" s="13"/>
      <c r="G34" s="13">
        <f>C34*F34</f>
        <v>0</v>
      </c>
      <c r="H34" s="13">
        <f>D34+F34</f>
        <v>0</v>
      </c>
      <c r="I34" s="13">
        <f>E34+G34</f>
        <v>0</v>
      </c>
      <c r="J34" s="3"/>
      <c r="K34" s="3"/>
    </row>
    <row r="35" spans="1:11">
      <c r="A35" s="12" t="s">
        <v>98</v>
      </c>
      <c r="B35" s="12" t="s">
        <v>71</v>
      </c>
      <c r="C35" s="13">
        <v>300</v>
      </c>
      <c r="D35" s="13"/>
      <c r="E35" s="13">
        <f>C35*D35</f>
        <v>0</v>
      </c>
      <c r="F35" s="13"/>
      <c r="G35" s="13">
        <f>C35*F35</f>
        <v>0</v>
      </c>
      <c r="H35" s="13">
        <f>D35+F35</f>
        <v>0</v>
      </c>
      <c r="I35" s="13">
        <f>E35+G35</f>
        <v>0</v>
      </c>
      <c r="J35" s="3"/>
      <c r="K35" s="3"/>
    </row>
    <row r="36" spans="1:11">
      <c r="A36" s="14" t="s">
        <v>99</v>
      </c>
      <c r="B36" s="14" t="s">
        <v>15</v>
      </c>
      <c r="C36" s="15"/>
      <c r="D36" s="15"/>
      <c r="E36" s="15"/>
      <c r="F36" s="15"/>
      <c r="G36" s="15"/>
      <c r="H36" s="15"/>
      <c r="I36" s="15"/>
      <c r="J36" s="3"/>
      <c r="K36" s="3"/>
    </row>
    <row r="37" spans="1:11">
      <c r="A37" s="12" t="s">
        <v>100</v>
      </c>
      <c r="B37" s="12" t="s">
        <v>71</v>
      </c>
      <c r="C37" s="13">
        <v>95</v>
      </c>
      <c r="D37" s="13"/>
      <c r="E37" s="13">
        <f>C37*D37</f>
        <v>0</v>
      </c>
      <c r="F37" s="13"/>
      <c r="G37" s="13">
        <f>C37*F37</f>
        <v>0</v>
      </c>
      <c r="H37" s="13">
        <f>D37+F37</f>
        <v>0</v>
      </c>
      <c r="I37" s="13">
        <f>E37+G37</f>
        <v>0</v>
      </c>
      <c r="J37" s="3"/>
      <c r="K37" s="3"/>
    </row>
    <row r="38" spans="1:11">
      <c r="A38" s="12" t="s">
        <v>101</v>
      </c>
      <c r="B38" s="12" t="s">
        <v>68</v>
      </c>
      <c r="C38" s="13">
        <v>47.5</v>
      </c>
      <c r="D38" s="13"/>
      <c r="E38" s="13">
        <f>C38*D38</f>
        <v>0</v>
      </c>
      <c r="F38" s="13"/>
      <c r="G38" s="13">
        <f>C38*F38</f>
        <v>0</v>
      </c>
      <c r="H38" s="13">
        <f>D38+F38</f>
        <v>0</v>
      </c>
      <c r="I38" s="13">
        <f>E38+G38</f>
        <v>0</v>
      </c>
      <c r="J38" s="3"/>
      <c r="K38" s="3"/>
    </row>
    <row r="39" spans="1:11">
      <c r="A39" s="12" t="s">
        <v>102</v>
      </c>
      <c r="B39" s="12" t="s">
        <v>71</v>
      </c>
      <c r="C39" s="13">
        <v>95</v>
      </c>
      <c r="D39" s="13"/>
      <c r="E39" s="13">
        <f>C39*D39</f>
        <v>0</v>
      </c>
      <c r="F39" s="13"/>
      <c r="G39" s="13">
        <f>C39*F39</f>
        <v>0</v>
      </c>
      <c r="H39" s="13">
        <f>D39+F39</f>
        <v>0</v>
      </c>
      <c r="I39" s="13">
        <f>E39+G39</f>
        <v>0</v>
      </c>
      <c r="J39" s="3"/>
      <c r="K39" s="3"/>
    </row>
    <row r="40" spans="1:11">
      <c r="A40" s="12" t="s">
        <v>103</v>
      </c>
      <c r="B40" s="12" t="s">
        <v>15</v>
      </c>
      <c r="C40" s="13"/>
      <c r="D40" s="13"/>
      <c r="E40" s="13"/>
      <c r="F40" s="13"/>
      <c r="G40" s="13"/>
      <c r="H40" s="13">
        <f>D40+F40</f>
        <v>0</v>
      </c>
      <c r="I40" s="13">
        <f>E40+G40</f>
        <v>0</v>
      </c>
      <c r="J40" s="3"/>
      <c r="K40" s="3"/>
    </row>
    <row r="41" spans="1:11">
      <c r="A41" s="14" t="s">
        <v>104</v>
      </c>
      <c r="B41" s="14" t="s">
        <v>15</v>
      </c>
      <c r="C41" s="15"/>
      <c r="D41" s="15"/>
      <c r="E41" s="15"/>
      <c r="F41" s="15"/>
      <c r="G41" s="15"/>
      <c r="H41" s="15"/>
      <c r="I41" s="15"/>
      <c r="J41" s="3"/>
      <c r="K41" s="3"/>
    </row>
    <row r="42" spans="1:11">
      <c r="A42" s="12" t="s">
        <v>105</v>
      </c>
      <c r="B42" s="12" t="s">
        <v>83</v>
      </c>
      <c r="C42" s="13">
        <v>475</v>
      </c>
      <c r="D42" s="13"/>
      <c r="E42" s="13">
        <f>C42*D42</f>
        <v>0</v>
      </c>
      <c r="F42" s="13"/>
      <c r="G42" s="13">
        <f>C42*F42</f>
        <v>0</v>
      </c>
      <c r="H42" s="13">
        <f>D42+F42</f>
        <v>0</v>
      </c>
      <c r="I42" s="13">
        <f>E42+G42</f>
        <v>0</v>
      </c>
      <c r="J42" s="3"/>
      <c r="K42" s="3"/>
    </row>
    <row r="43" spans="1:11">
      <c r="A43" s="12" t="s">
        <v>106</v>
      </c>
      <c r="B43" s="12" t="s">
        <v>71</v>
      </c>
      <c r="C43" s="13">
        <v>360</v>
      </c>
      <c r="D43" s="13"/>
      <c r="E43" s="13">
        <f>C43*D43</f>
        <v>0</v>
      </c>
      <c r="F43" s="13"/>
      <c r="G43" s="13">
        <f>C43*F43</f>
        <v>0</v>
      </c>
      <c r="H43" s="13">
        <f>D43+F43</f>
        <v>0</v>
      </c>
      <c r="I43" s="13">
        <f>E43+G43</f>
        <v>0</v>
      </c>
      <c r="J43" s="3"/>
      <c r="K43" s="3"/>
    </row>
    <row r="44" spans="1:11">
      <c r="A44" s="14" t="s">
        <v>107</v>
      </c>
      <c r="B44" s="14" t="s">
        <v>15</v>
      </c>
      <c r="C44" s="15"/>
      <c r="D44" s="15"/>
      <c r="E44" s="15"/>
      <c r="F44" s="15"/>
      <c r="G44" s="15"/>
      <c r="H44" s="15"/>
      <c r="I44" s="15"/>
      <c r="J44" s="3"/>
      <c r="K44" s="3"/>
    </row>
    <row r="45" spans="1:11">
      <c r="A45" s="12" t="s">
        <v>108</v>
      </c>
      <c r="B45" s="12" t="s">
        <v>71</v>
      </c>
      <c r="C45" s="13">
        <v>860</v>
      </c>
      <c r="D45" s="13"/>
      <c r="E45" s="13">
        <f>C45*D45</f>
        <v>0</v>
      </c>
      <c r="F45" s="13"/>
      <c r="G45" s="13">
        <f>C45*F45</f>
        <v>0</v>
      </c>
      <c r="H45" s="13">
        <f>D45+F45</f>
        <v>0</v>
      </c>
      <c r="I45" s="13">
        <f>E45+G45</f>
        <v>0</v>
      </c>
      <c r="J45" s="3"/>
      <c r="K45" s="3"/>
    </row>
    <row r="46" spans="1:11">
      <c r="A46" s="12" t="s">
        <v>109</v>
      </c>
      <c r="B46" s="12" t="s">
        <v>71</v>
      </c>
      <c r="C46" s="13">
        <v>520</v>
      </c>
      <c r="D46" s="13"/>
      <c r="E46" s="13">
        <f>C46*D46</f>
        <v>0</v>
      </c>
      <c r="F46" s="13"/>
      <c r="G46" s="13">
        <f>C46*F46</f>
        <v>0</v>
      </c>
      <c r="H46" s="13">
        <f>D46+F46</f>
        <v>0</v>
      </c>
      <c r="I46" s="13">
        <f>E46+G46</f>
        <v>0</v>
      </c>
      <c r="J46" s="3"/>
      <c r="K46" s="3"/>
    </row>
    <row r="47" spans="1:11">
      <c r="A47" s="14" t="s">
        <v>90</v>
      </c>
      <c r="B47" s="14" t="s">
        <v>15</v>
      </c>
      <c r="C47" s="15"/>
      <c r="D47" s="15"/>
      <c r="E47" s="15"/>
      <c r="F47" s="15"/>
      <c r="G47" s="15"/>
      <c r="H47" s="15"/>
      <c r="I47" s="15"/>
      <c r="J47" s="3"/>
      <c r="K47" s="3"/>
    </row>
    <row r="48" spans="1:11">
      <c r="A48" s="14" t="s">
        <v>110</v>
      </c>
      <c r="B48" s="14" t="s">
        <v>15</v>
      </c>
      <c r="C48" s="15"/>
      <c r="D48" s="15"/>
      <c r="E48" s="15"/>
      <c r="F48" s="15"/>
      <c r="G48" s="15"/>
      <c r="H48" s="15"/>
      <c r="I48" s="15"/>
      <c r="J48" s="3"/>
      <c r="K48" s="3"/>
    </row>
    <row r="49" spans="1:11">
      <c r="A49" s="12" t="s">
        <v>92</v>
      </c>
      <c r="B49" s="12" t="s">
        <v>71</v>
      </c>
      <c r="C49" s="13">
        <v>95</v>
      </c>
      <c r="D49" s="13"/>
      <c r="E49" s="13">
        <f>C49*D49</f>
        <v>0</v>
      </c>
      <c r="F49" s="13"/>
      <c r="G49" s="13">
        <f>C49*F49</f>
        <v>0</v>
      </c>
      <c r="H49" s="13">
        <f>D49+F49</f>
        <v>0</v>
      </c>
      <c r="I49" s="13">
        <f>E49+G49</f>
        <v>0</v>
      </c>
      <c r="J49" s="3"/>
      <c r="K49" s="3"/>
    </row>
    <row r="50" spans="1:11">
      <c r="A50" s="12" t="s">
        <v>111</v>
      </c>
      <c r="B50" s="12" t="s">
        <v>71</v>
      </c>
      <c r="C50" s="13">
        <v>95</v>
      </c>
      <c r="D50" s="13"/>
      <c r="E50" s="13">
        <f>C50*D50</f>
        <v>0</v>
      </c>
      <c r="F50" s="13"/>
      <c r="G50" s="13">
        <f>C50*F50</f>
        <v>0</v>
      </c>
      <c r="H50" s="13">
        <f>D50+F50</f>
        <v>0</v>
      </c>
      <c r="I50" s="13">
        <f>E50+G50</f>
        <v>0</v>
      </c>
      <c r="J50" s="3"/>
      <c r="K50" s="3"/>
    </row>
    <row r="51" spans="1:11">
      <c r="A51" s="12" t="s">
        <v>112</v>
      </c>
      <c r="B51" s="12" t="s">
        <v>68</v>
      </c>
      <c r="C51" s="13">
        <v>8</v>
      </c>
      <c r="D51" s="13"/>
      <c r="E51" s="13">
        <f>C51*D51</f>
        <v>0</v>
      </c>
      <c r="F51" s="13"/>
      <c r="G51" s="13">
        <f>C51*F51</f>
        <v>0</v>
      </c>
      <c r="H51" s="13">
        <f>D51+F51</f>
        <v>0</v>
      </c>
      <c r="I51" s="13">
        <f>E51+G51</f>
        <v>0</v>
      </c>
      <c r="J51" s="3"/>
      <c r="K51" s="3"/>
    </row>
    <row r="52" spans="1:11">
      <c r="A52" s="12" t="s">
        <v>113</v>
      </c>
      <c r="B52" s="12" t="s">
        <v>68</v>
      </c>
      <c r="C52" s="13">
        <v>18</v>
      </c>
      <c r="D52" s="13"/>
      <c r="E52" s="13">
        <f>C52*D52</f>
        <v>0</v>
      </c>
      <c r="F52" s="13"/>
      <c r="G52" s="13">
        <f>C52*F52</f>
        <v>0</v>
      </c>
      <c r="H52" s="13">
        <f>D52+F52</f>
        <v>0</v>
      </c>
      <c r="I52" s="13">
        <f>E52+G52</f>
        <v>0</v>
      </c>
      <c r="J52" s="3"/>
      <c r="K52" s="3"/>
    </row>
    <row r="53" spans="1:11">
      <c r="A53" s="14" t="s">
        <v>114</v>
      </c>
      <c r="B53" s="14" t="s">
        <v>15</v>
      </c>
      <c r="C53" s="15"/>
      <c r="D53" s="15"/>
      <c r="E53" s="15"/>
      <c r="F53" s="15"/>
      <c r="G53" s="15"/>
      <c r="H53" s="15"/>
      <c r="I53" s="15"/>
      <c r="J53" s="3"/>
      <c r="K53" s="3"/>
    </row>
    <row r="54" spans="1:11">
      <c r="A54" s="14" t="s">
        <v>115</v>
      </c>
      <c r="B54" s="14" t="s">
        <v>15</v>
      </c>
      <c r="C54" s="15"/>
      <c r="D54" s="15"/>
      <c r="E54" s="15"/>
      <c r="F54" s="15"/>
      <c r="G54" s="15"/>
      <c r="H54" s="15"/>
      <c r="I54" s="15"/>
      <c r="J54" s="3"/>
      <c r="K54" s="3"/>
    </row>
    <row r="55" spans="1:11">
      <c r="A55" s="12" t="s">
        <v>116</v>
      </c>
      <c r="B55" s="12" t="s">
        <v>63</v>
      </c>
      <c r="C55" s="13">
        <v>3</v>
      </c>
      <c r="D55" s="13"/>
      <c r="E55" s="13">
        <f>C55*D55</f>
        <v>0</v>
      </c>
      <c r="F55" s="13"/>
      <c r="G55" s="13">
        <f>C55*F55</f>
        <v>0</v>
      </c>
      <c r="H55" s="13">
        <f>D55+F55</f>
        <v>0</v>
      </c>
      <c r="I55" s="13">
        <f>E55+G55</f>
        <v>0</v>
      </c>
      <c r="J55" s="3"/>
      <c r="K55" s="3"/>
    </row>
    <row r="56" spans="1:11">
      <c r="A56" s="12" t="s">
        <v>117</v>
      </c>
      <c r="B56" s="12" t="s">
        <v>63</v>
      </c>
      <c r="C56" s="13">
        <v>4</v>
      </c>
      <c r="D56" s="13"/>
      <c r="E56" s="13">
        <f>C56*D56</f>
        <v>0</v>
      </c>
      <c r="F56" s="13"/>
      <c r="G56" s="13">
        <f>C56*F56</f>
        <v>0</v>
      </c>
      <c r="H56" s="13">
        <f>D56+F56</f>
        <v>0</v>
      </c>
      <c r="I56" s="13">
        <f>E56+G56</f>
        <v>0</v>
      </c>
      <c r="J56" s="3"/>
      <c r="K56" s="3"/>
    </row>
    <row r="57" spans="1:11">
      <c r="A57" s="14" t="s">
        <v>118</v>
      </c>
      <c r="B57" s="14" t="s">
        <v>15</v>
      </c>
      <c r="C57" s="15"/>
      <c r="D57" s="15"/>
      <c r="E57" s="15"/>
      <c r="F57" s="15"/>
      <c r="G57" s="15"/>
      <c r="H57" s="15"/>
      <c r="I57" s="15"/>
      <c r="J57" s="3"/>
      <c r="K57" s="3"/>
    </row>
    <row r="58" spans="1:11">
      <c r="A58" s="12" t="s">
        <v>119</v>
      </c>
      <c r="B58" s="12" t="s">
        <v>71</v>
      </c>
      <c r="C58" s="13">
        <v>1</v>
      </c>
      <c r="D58" s="13"/>
      <c r="E58" s="13">
        <f>C58*D58</f>
        <v>0</v>
      </c>
      <c r="F58" s="13"/>
      <c r="G58" s="13">
        <f>C58*F58</f>
        <v>0</v>
      </c>
      <c r="H58" s="13">
        <f>D58+F58</f>
        <v>0</v>
      </c>
      <c r="I58" s="13">
        <f>E58+G58</f>
        <v>0</v>
      </c>
      <c r="J58" s="3"/>
      <c r="K58" s="3"/>
    </row>
    <row r="59" spans="1:11">
      <c r="A59" s="14" t="s">
        <v>120</v>
      </c>
      <c r="B59" s="14" t="s">
        <v>15</v>
      </c>
      <c r="C59" s="15"/>
      <c r="D59" s="15"/>
      <c r="E59" s="15"/>
      <c r="F59" s="15"/>
      <c r="G59" s="15"/>
      <c r="H59" s="15"/>
      <c r="I59" s="15"/>
      <c r="J59" s="3"/>
      <c r="K59" s="3"/>
    </row>
    <row r="60" spans="1:11">
      <c r="A60" s="12" t="s">
        <v>121</v>
      </c>
      <c r="B60" s="12" t="s">
        <v>89</v>
      </c>
      <c r="C60" s="13">
        <v>400</v>
      </c>
      <c r="D60" s="13"/>
      <c r="E60" s="13">
        <f>C60*D60</f>
        <v>0</v>
      </c>
      <c r="F60" s="13"/>
      <c r="G60" s="13">
        <f>C60*F60</f>
        <v>0</v>
      </c>
      <c r="H60" s="13">
        <f>D60+F60</f>
        <v>0</v>
      </c>
      <c r="I60" s="13">
        <f>E60+G60</f>
        <v>0</v>
      </c>
      <c r="J60" s="3"/>
      <c r="K60" s="3"/>
    </row>
    <row r="61" spans="1:11">
      <c r="A61" s="5" t="s">
        <v>122</v>
      </c>
      <c r="B61" s="5" t="s">
        <v>15</v>
      </c>
      <c r="C61" s="16"/>
      <c r="D61" s="16"/>
      <c r="E61" s="16"/>
      <c r="F61" s="16"/>
      <c r="G61" s="16"/>
      <c r="H61" s="16"/>
      <c r="I61" s="16"/>
      <c r="J61" s="3"/>
      <c r="K61" s="3"/>
    </row>
    <row r="62" spans="1:11">
      <c r="A62" s="14" t="s">
        <v>61</v>
      </c>
      <c r="B62" s="14" t="s">
        <v>15</v>
      </c>
      <c r="C62" s="15"/>
      <c r="D62" s="15"/>
      <c r="E62" s="15"/>
      <c r="F62" s="15"/>
      <c r="G62" s="15"/>
      <c r="H62" s="15"/>
      <c r="I62" s="15"/>
      <c r="J62" s="3"/>
      <c r="K62" s="3"/>
    </row>
    <row r="63" spans="1:11">
      <c r="A63" s="12" t="s">
        <v>123</v>
      </c>
      <c r="B63" s="12" t="s">
        <v>63</v>
      </c>
      <c r="C63" s="13">
        <v>6</v>
      </c>
      <c r="D63" s="13"/>
      <c r="E63" s="13">
        <f>C63*D63</f>
        <v>0</v>
      </c>
      <c r="F63" s="13"/>
      <c r="G63" s="13">
        <f>C63*F63</f>
        <v>0</v>
      </c>
      <c r="H63" s="13">
        <f>D63+F63</f>
        <v>0</v>
      </c>
      <c r="I63" s="13">
        <f>E63+G63</f>
        <v>0</v>
      </c>
      <c r="J63" s="3"/>
      <c r="K63" s="3"/>
    </row>
    <row r="64" spans="1:11">
      <c r="A64" s="12" t="s">
        <v>124</v>
      </c>
      <c r="B64" s="12" t="s">
        <v>63</v>
      </c>
      <c r="C64" s="13">
        <v>24</v>
      </c>
      <c r="D64" s="13"/>
      <c r="E64" s="13">
        <f>C64*D64</f>
        <v>0</v>
      </c>
      <c r="F64" s="13"/>
      <c r="G64" s="13">
        <f>C64*F64</f>
        <v>0</v>
      </c>
      <c r="H64" s="13">
        <f>D64+F64</f>
        <v>0</v>
      </c>
      <c r="I64" s="13">
        <f>E64+G64</f>
        <v>0</v>
      </c>
      <c r="J64" s="3"/>
      <c r="K64" s="3"/>
    </row>
    <row r="65" spans="1:11">
      <c r="A65" s="12" t="s">
        <v>64</v>
      </c>
      <c r="B65" s="12" t="s">
        <v>63</v>
      </c>
      <c r="C65" s="13">
        <v>8</v>
      </c>
      <c r="D65" s="13"/>
      <c r="E65" s="13">
        <f>C65*D65</f>
        <v>0</v>
      </c>
      <c r="F65" s="13"/>
      <c r="G65" s="13">
        <f>C65*F65</f>
        <v>0</v>
      </c>
      <c r="H65" s="13">
        <f>D65+F65</f>
        <v>0</v>
      </c>
      <c r="I65" s="13">
        <f>E65+G65</f>
        <v>0</v>
      </c>
      <c r="J65" s="3"/>
      <c r="K65" s="3"/>
    </row>
    <row r="66" spans="1:11">
      <c r="A66" s="12" t="s">
        <v>65</v>
      </c>
      <c r="B66" s="12" t="s">
        <v>63</v>
      </c>
      <c r="C66" s="13">
        <v>6</v>
      </c>
      <c r="D66" s="13"/>
      <c r="E66" s="13">
        <f>C66*D66</f>
        <v>0</v>
      </c>
      <c r="F66" s="13"/>
      <c r="G66" s="13">
        <f>C66*F66</f>
        <v>0</v>
      </c>
      <c r="H66" s="13">
        <f>D66+F66</f>
        <v>0</v>
      </c>
      <c r="I66" s="13">
        <f>E66+G66</f>
        <v>0</v>
      </c>
      <c r="J66" s="3"/>
      <c r="K66" s="3"/>
    </row>
    <row r="67" spans="1:11">
      <c r="A67" s="12" t="s">
        <v>66</v>
      </c>
      <c r="B67" s="12" t="s">
        <v>63</v>
      </c>
      <c r="C67" s="13">
        <v>6</v>
      </c>
      <c r="D67" s="13"/>
      <c r="E67" s="13">
        <f>C67*D67</f>
        <v>0</v>
      </c>
      <c r="F67" s="13"/>
      <c r="G67" s="13">
        <f>C67*F67</f>
        <v>0</v>
      </c>
      <c r="H67" s="13">
        <f>D67+F67</f>
        <v>0</v>
      </c>
      <c r="I67" s="13">
        <f>E67+G67</f>
        <v>0</v>
      </c>
      <c r="J67" s="3"/>
      <c r="K67" s="3"/>
    </row>
    <row r="68" spans="1:11">
      <c r="A68" s="12" t="s">
        <v>125</v>
      </c>
      <c r="B68" s="12" t="s">
        <v>71</v>
      </c>
      <c r="C68" s="13">
        <v>33</v>
      </c>
      <c r="D68" s="13"/>
      <c r="E68" s="13">
        <f>C68*D68</f>
        <v>0</v>
      </c>
      <c r="F68" s="13"/>
      <c r="G68" s="13">
        <f>C68*F68</f>
        <v>0</v>
      </c>
      <c r="H68" s="13">
        <f>D68+F68</f>
        <v>0</v>
      </c>
      <c r="I68" s="13">
        <f>E68+G68</f>
        <v>0</v>
      </c>
      <c r="J68" s="3"/>
      <c r="K68" s="3"/>
    </row>
    <row r="69" spans="1:11">
      <c r="A69" s="12" t="s">
        <v>126</v>
      </c>
      <c r="B69" s="12" t="s">
        <v>71</v>
      </c>
      <c r="C69" s="13">
        <v>15</v>
      </c>
      <c r="D69" s="13"/>
      <c r="E69" s="13">
        <f>C69*D69</f>
        <v>0</v>
      </c>
      <c r="F69" s="13"/>
      <c r="G69" s="13">
        <f>C69*F69</f>
        <v>0</v>
      </c>
      <c r="H69" s="13">
        <f>D69+F69</f>
        <v>0</v>
      </c>
      <c r="I69" s="13">
        <f>E69+G69</f>
        <v>0</v>
      </c>
      <c r="J69" s="3"/>
      <c r="K69" s="3"/>
    </row>
    <row r="70" spans="1:11">
      <c r="A70" s="14" t="s">
        <v>127</v>
      </c>
      <c r="B70" s="14" t="s">
        <v>15</v>
      </c>
      <c r="C70" s="15"/>
      <c r="D70" s="15"/>
      <c r="E70" s="15"/>
      <c r="F70" s="15"/>
      <c r="G70" s="15"/>
      <c r="H70" s="15"/>
      <c r="I70" s="15"/>
      <c r="J70" s="3"/>
      <c r="K70" s="3"/>
    </row>
    <row r="71" spans="1:11">
      <c r="A71" s="12" t="s">
        <v>128</v>
      </c>
      <c r="B71" s="12" t="s">
        <v>83</v>
      </c>
      <c r="C71" s="13">
        <v>40</v>
      </c>
      <c r="D71" s="13"/>
      <c r="E71" s="13">
        <f>C71*D71</f>
        <v>0</v>
      </c>
      <c r="F71" s="13"/>
      <c r="G71" s="13">
        <f>C71*F71</f>
        <v>0</v>
      </c>
      <c r="H71" s="13">
        <f>D71+F71</f>
        <v>0</v>
      </c>
      <c r="I71" s="13">
        <f>E71+G71</f>
        <v>0</v>
      </c>
      <c r="J71" s="3"/>
      <c r="K71" s="3"/>
    </row>
    <row r="72" spans="1:11">
      <c r="A72" s="14" t="s">
        <v>104</v>
      </c>
      <c r="B72" s="14" t="s">
        <v>15</v>
      </c>
      <c r="C72" s="15"/>
      <c r="D72" s="15"/>
      <c r="E72" s="15"/>
      <c r="F72" s="15"/>
      <c r="G72" s="15"/>
      <c r="H72" s="15"/>
      <c r="I72" s="15"/>
      <c r="J72" s="3"/>
      <c r="K72" s="3"/>
    </row>
    <row r="73" spans="1:11">
      <c r="A73" s="12" t="s">
        <v>129</v>
      </c>
      <c r="B73" s="12" t="s">
        <v>83</v>
      </c>
      <c r="C73" s="13">
        <v>40</v>
      </c>
      <c r="D73" s="13"/>
      <c r="E73" s="13">
        <f>C73*D73</f>
        <v>0</v>
      </c>
      <c r="F73" s="13"/>
      <c r="G73" s="13">
        <f>C73*F73</f>
        <v>0</v>
      </c>
      <c r="H73" s="13">
        <f>D73+F73</f>
        <v>0</v>
      </c>
      <c r="I73" s="13">
        <f>E73+G73</f>
        <v>0</v>
      </c>
      <c r="J73" s="3"/>
      <c r="K73" s="3"/>
    </row>
    <row r="74" spans="1:11">
      <c r="A74" s="14" t="s">
        <v>94</v>
      </c>
      <c r="B74" s="14" t="s">
        <v>15</v>
      </c>
      <c r="C74" s="15"/>
      <c r="D74" s="15"/>
      <c r="E74" s="15"/>
      <c r="F74" s="15"/>
      <c r="G74" s="15"/>
      <c r="H74" s="15"/>
      <c r="I74" s="15"/>
      <c r="J74" s="3"/>
      <c r="K74" s="3"/>
    </row>
    <row r="75" spans="1:11">
      <c r="A75" s="12" t="s">
        <v>95</v>
      </c>
      <c r="B75" s="12" t="s">
        <v>83</v>
      </c>
      <c r="C75" s="13">
        <v>60</v>
      </c>
      <c r="D75" s="13"/>
      <c r="E75" s="13">
        <f>C75*D75</f>
        <v>0</v>
      </c>
      <c r="F75" s="13"/>
      <c r="G75" s="13">
        <f>C75*F75</f>
        <v>0</v>
      </c>
      <c r="H75" s="13">
        <f>D75+F75</f>
        <v>0</v>
      </c>
      <c r="I75" s="13">
        <f>E75+G75</f>
        <v>0</v>
      </c>
      <c r="J75" s="3"/>
      <c r="K75" s="3"/>
    </row>
    <row r="76" spans="1:11">
      <c r="A76" s="12" t="s">
        <v>106</v>
      </c>
      <c r="B76" s="12" t="s">
        <v>71</v>
      </c>
      <c r="C76" s="13">
        <v>200</v>
      </c>
      <c r="D76" s="13"/>
      <c r="E76" s="13">
        <f>C76*D76</f>
        <v>0</v>
      </c>
      <c r="F76" s="13"/>
      <c r="G76" s="13">
        <f>C76*F76</f>
        <v>0</v>
      </c>
      <c r="H76" s="13">
        <f>D76+F76</f>
        <v>0</v>
      </c>
      <c r="I76" s="13">
        <f>E76+G76</f>
        <v>0</v>
      </c>
      <c r="J76" s="3"/>
      <c r="K76" s="3"/>
    </row>
    <row r="77" spans="1:11">
      <c r="A77" s="14" t="s">
        <v>130</v>
      </c>
      <c r="B77" s="14" t="s">
        <v>15</v>
      </c>
      <c r="C77" s="15"/>
      <c r="D77" s="15"/>
      <c r="E77" s="15"/>
      <c r="F77" s="15"/>
      <c r="G77" s="15"/>
      <c r="H77" s="15"/>
      <c r="I77" s="15"/>
      <c r="J77" s="3"/>
      <c r="K77" s="3"/>
    </row>
    <row r="78" spans="1:11">
      <c r="A78" s="12" t="s">
        <v>100</v>
      </c>
      <c r="B78" s="12" t="s">
        <v>71</v>
      </c>
      <c r="C78" s="13">
        <v>40</v>
      </c>
      <c r="D78" s="13"/>
      <c r="E78" s="13">
        <f>C78*D78</f>
        <v>0</v>
      </c>
      <c r="F78" s="13"/>
      <c r="G78" s="13">
        <f>C78*F78</f>
        <v>0</v>
      </c>
      <c r="H78" s="13">
        <f>D78+F78</f>
        <v>0</v>
      </c>
      <c r="I78" s="13">
        <f>E78+G78</f>
        <v>0</v>
      </c>
      <c r="J78" s="3"/>
      <c r="K78" s="3"/>
    </row>
    <row r="79" spans="1:11">
      <c r="A79" s="14" t="s">
        <v>81</v>
      </c>
      <c r="B79" s="14" t="s">
        <v>15</v>
      </c>
      <c r="C79" s="15"/>
      <c r="D79" s="15"/>
      <c r="E79" s="15"/>
      <c r="F79" s="15"/>
      <c r="G79" s="15"/>
      <c r="H79" s="15"/>
      <c r="I79" s="15"/>
      <c r="J79" s="3"/>
      <c r="K79" s="3"/>
    </row>
    <row r="80" spans="1:11">
      <c r="A80" s="12" t="s">
        <v>131</v>
      </c>
      <c r="B80" s="12" t="s">
        <v>83</v>
      </c>
      <c r="C80" s="13">
        <v>40</v>
      </c>
      <c r="D80" s="13"/>
      <c r="E80" s="13">
        <f>C80*D80</f>
        <v>0</v>
      </c>
      <c r="F80" s="13"/>
      <c r="G80" s="13">
        <f>C80*F80</f>
        <v>0</v>
      </c>
      <c r="H80" s="13">
        <f>D80+F80</f>
        <v>0</v>
      </c>
      <c r="I80" s="13">
        <f>E80+G80</f>
        <v>0</v>
      </c>
      <c r="J80" s="3"/>
      <c r="K80" s="3"/>
    </row>
    <row r="81" spans="1:11">
      <c r="A81" s="14" t="s">
        <v>107</v>
      </c>
      <c r="B81" s="14" t="s">
        <v>15</v>
      </c>
      <c r="C81" s="15"/>
      <c r="D81" s="15"/>
      <c r="E81" s="15"/>
      <c r="F81" s="15"/>
      <c r="G81" s="15"/>
      <c r="H81" s="15"/>
      <c r="I81" s="15"/>
      <c r="J81" s="3"/>
      <c r="K81" s="3"/>
    </row>
    <row r="82" spans="1:11">
      <c r="A82" s="12" t="s">
        <v>108</v>
      </c>
      <c r="B82" s="12" t="s">
        <v>71</v>
      </c>
      <c r="C82" s="13">
        <v>240</v>
      </c>
      <c r="D82" s="13"/>
      <c r="E82" s="13">
        <f>C82*D82</f>
        <v>0</v>
      </c>
      <c r="F82" s="13"/>
      <c r="G82" s="13">
        <f>C82*F82</f>
        <v>0</v>
      </c>
      <c r="H82" s="13">
        <f>D82+F82</f>
        <v>0</v>
      </c>
      <c r="I82" s="13">
        <f>E82+G82</f>
        <v>0</v>
      </c>
      <c r="J82" s="3"/>
      <c r="K82" s="3"/>
    </row>
    <row r="83" spans="1:11">
      <c r="A83" s="12" t="s">
        <v>109</v>
      </c>
      <c r="B83" s="12" t="s">
        <v>71</v>
      </c>
      <c r="C83" s="13">
        <v>220</v>
      </c>
      <c r="D83" s="13"/>
      <c r="E83" s="13">
        <f>C83*D83</f>
        <v>0</v>
      </c>
      <c r="F83" s="13"/>
      <c r="G83" s="13">
        <f>C83*F83</f>
        <v>0</v>
      </c>
      <c r="H83" s="13">
        <f>D83+F83</f>
        <v>0</v>
      </c>
      <c r="I83" s="13">
        <f>E83+G83</f>
        <v>0</v>
      </c>
      <c r="J83" s="3"/>
      <c r="K83" s="3"/>
    </row>
    <row r="84" spans="1:11">
      <c r="A84" s="14" t="s">
        <v>85</v>
      </c>
      <c r="B84" s="14" t="s">
        <v>15</v>
      </c>
      <c r="C84" s="15"/>
      <c r="D84" s="15"/>
      <c r="E84" s="15"/>
      <c r="F84" s="15"/>
      <c r="G84" s="15"/>
      <c r="H84" s="15"/>
      <c r="I84" s="15"/>
      <c r="J84" s="3"/>
      <c r="K84" s="3"/>
    </row>
    <row r="85" spans="1:11">
      <c r="A85" s="14" t="s">
        <v>132</v>
      </c>
      <c r="B85" s="14" t="s">
        <v>15</v>
      </c>
      <c r="C85" s="15"/>
      <c r="D85" s="15"/>
      <c r="E85" s="15"/>
      <c r="F85" s="15"/>
      <c r="G85" s="15"/>
      <c r="H85" s="15"/>
      <c r="I85" s="15"/>
      <c r="J85" s="3"/>
      <c r="K85" s="3"/>
    </row>
    <row r="86" spans="1:11">
      <c r="A86" s="12" t="s">
        <v>133</v>
      </c>
      <c r="B86" s="12" t="s">
        <v>83</v>
      </c>
      <c r="C86" s="13">
        <v>24</v>
      </c>
      <c r="D86" s="13"/>
      <c r="E86" s="13">
        <f>C86*D86</f>
        <v>0</v>
      </c>
      <c r="F86" s="13"/>
      <c r="G86" s="13">
        <f>C86*F86</f>
        <v>0</v>
      </c>
      <c r="H86" s="13">
        <f>D86+F86</f>
        <v>0</v>
      </c>
      <c r="I86" s="13">
        <f>E86+G86</f>
        <v>0</v>
      </c>
      <c r="J86" s="3"/>
      <c r="K86" s="3"/>
    </row>
    <row r="87" spans="1:11">
      <c r="A87" s="12" t="s">
        <v>88</v>
      </c>
      <c r="B87" s="12" t="s">
        <v>89</v>
      </c>
      <c r="C87" s="13">
        <v>12</v>
      </c>
      <c r="D87" s="13"/>
      <c r="E87" s="13">
        <f>C87*D87</f>
        <v>0</v>
      </c>
      <c r="F87" s="13"/>
      <c r="G87" s="13">
        <f>C87*F87</f>
        <v>0</v>
      </c>
      <c r="H87" s="13">
        <f>D87+F87</f>
        <v>0</v>
      </c>
      <c r="I87" s="13">
        <f>E87+G87</f>
        <v>0</v>
      </c>
      <c r="J87" s="3"/>
      <c r="K87" s="3"/>
    </row>
    <row r="88" spans="1:11">
      <c r="A88" s="12" t="s">
        <v>134</v>
      </c>
      <c r="B88" s="12" t="s">
        <v>73</v>
      </c>
      <c r="C88" s="13">
        <v>1</v>
      </c>
      <c r="D88" s="13"/>
      <c r="E88" s="13">
        <f>C88*D88</f>
        <v>0</v>
      </c>
      <c r="F88" s="13"/>
      <c r="G88" s="13">
        <f>C88*F88</f>
        <v>0</v>
      </c>
      <c r="H88" s="13">
        <f>D88+F88</f>
        <v>0</v>
      </c>
      <c r="I88" s="13">
        <f>E88+G88</f>
        <v>0</v>
      </c>
      <c r="J88" s="3"/>
      <c r="K88" s="3"/>
    </row>
    <row r="89" spans="1:11">
      <c r="A89" s="14" t="s">
        <v>90</v>
      </c>
      <c r="B89" s="14" t="s">
        <v>15</v>
      </c>
      <c r="C89" s="15"/>
      <c r="D89" s="15"/>
      <c r="E89" s="15"/>
      <c r="F89" s="15"/>
      <c r="G89" s="15"/>
      <c r="H89" s="15"/>
      <c r="I89" s="15"/>
      <c r="J89" s="3"/>
      <c r="K89" s="3"/>
    </row>
    <row r="90" spans="1:11">
      <c r="A90" s="14" t="s">
        <v>91</v>
      </c>
      <c r="B90" s="14" t="s">
        <v>15</v>
      </c>
      <c r="C90" s="15"/>
      <c r="D90" s="15"/>
      <c r="E90" s="15"/>
      <c r="F90" s="15"/>
      <c r="G90" s="15"/>
      <c r="H90" s="15"/>
      <c r="I90" s="15"/>
      <c r="J90" s="3"/>
      <c r="K90" s="3"/>
    </row>
    <row r="91" spans="1:11">
      <c r="A91" s="12" t="s">
        <v>92</v>
      </c>
      <c r="B91" s="12" t="s">
        <v>71</v>
      </c>
      <c r="C91" s="13">
        <v>9</v>
      </c>
      <c r="D91" s="13"/>
      <c r="E91" s="13">
        <f>C91*D91</f>
        <v>0</v>
      </c>
      <c r="F91" s="13"/>
      <c r="G91" s="13">
        <f>C91*F91</f>
        <v>0</v>
      </c>
      <c r="H91" s="13">
        <f>D91+F91</f>
        <v>0</v>
      </c>
      <c r="I91" s="13">
        <f>E91+G91</f>
        <v>0</v>
      </c>
      <c r="J91" s="3"/>
      <c r="K91" s="3"/>
    </row>
    <row r="92" spans="1:11">
      <c r="A92" s="12" t="s">
        <v>112</v>
      </c>
      <c r="B92" s="12" t="s">
        <v>68</v>
      </c>
      <c r="C92" s="13">
        <v>12</v>
      </c>
      <c r="D92" s="13"/>
      <c r="E92" s="13">
        <f>C92*D92</f>
        <v>0</v>
      </c>
      <c r="F92" s="13"/>
      <c r="G92" s="13">
        <f>C92*F92</f>
        <v>0</v>
      </c>
      <c r="H92" s="13">
        <f>D92+F92</f>
        <v>0</v>
      </c>
      <c r="I92" s="13">
        <f>E92+G92</f>
        <v>0</v>
      </c>
      <c r="J92" s="3"/>
      <c r="K92" s="3"/>
    </row>
    <row r="93" spans="1:11">
      <c r="A93" s="12" t="s">
        <v>113</v>
      </c>
      <c r="B93" s="12" t="s">
        <v>68</v>
      </c>
      <c r="C93" s="13">
        <v>6</v>
      </c>
      <c r="D93" s="13"/>
      <c r="E93" s="13">
        <f>C93*D93</f>
        <v>0</v>
      </c>
      <c r="F93" s="13"/>
      <c r="G93" s="13">
        <f>C93*F93</f>
        <v>0</v>
      </c>
      <c r="H93" s="13">
        <f>D93+F93</f>
        <v>0</v>
      </c>
      <c r="I93" s="13">
        <f>E93+G93</f>
        <v>0</v>
      </c>
      <c r="J93" s="3"/>
      <c r="K93" s="3"/>
    </row>
    <row r="94" spans="1:11">
      <c r="A94" s="14" t="s">
        <v>114</v>
      </c>
      <c r="B94" s="14" t="s">
        <v>15</v>
      </c>
      <c r="C94" s="15"/>
      <c r="D94" s="15"/>
      <c r="E94" s="15"/>
      <c r="F94" s="15"/>
      <c r="G94" s="15"/>
      <c r="H94" s="15"/>
      <c r="I94" s="15"/>
      <c r="J94" s="3"/>
      <c r="K94" s="3"/>
    </row>
    <row r="95" spans="1:11">
      <c r="A95" s="14" t="s">
        <v>115</v>
      </c>
      <c r="B95" s="14" t="s">
        <v>15</v>
      </c>
      <c r="C95" s="15"/>
      <c r="D95" s="15"/>
      <c r="E95" s="15"/>
      <c r="F95" s="15"/>
      <c r="G95" s="15"/>
      <c r="H95" s="15"/>
      <c r="I95" s="15"/>
      <c r="J95" s="3"/>
      <c r="K95" s="3"/>
    </row>
    <row r="96" spans="1:11">
      <c r="A96" s="12" t="s">
        <v>116</v>
      </c>
      <c r="B96" s="12" t="s">
        <v>63</v>
      </c>
      <c r="C96" s="13">
        <v>2</v>
      </c>
      <c r="D96" s="13"/>
      <c r="E96" s="13">
        <f>C96*D96</f>
        <v>0</v>
      </c>
      <c r="F96" s="13"/>
      <c r="G96" s="13">
        <f>C96*F96</f>
        <v>0</v>
      </c>
      <c r="H96" s="13">
        <f>D96+F96</f>
        <v>0</v>
      </c>
      <c r="I96" s="13">
        <f>E96+G96</f>
        <v>0</v>
      </c>
      <c r="J96" s="3"/>
      <c r="K96" s="3"/>
    </row>
    <row r="97" spans="1:11">
      <c r="A97" s="12" t="s">
        <v>117</v>
      </c>
      <c r="B97" s="12" t="s">
        <v>63</v>
      </c>
      <c r="C97" s="13">
        <v>4</v>
      </c>
      <c r="D97" s="13"/>
      <c r="E97" s="13">
        <f>C97*D97</f>
        <v>0</v>
      </c>
      <c r="F97" s="13"/>
      <c r="G97" s="13">
        <f>C97*F97</f>
        <v>0</v>
      </c>
      <c r="H97" s="13">
        <f>D97+F97</f>
        <v>0</v>
      </c>
      <c r="I97" s="13">
        <f>E97+G97</f>
        <v>0</v>
      </c>
      <c r="J97" s="3"/>
      <c r="K97" s="3"/>
    </row>
    <row r="98" spans="1:11">
      <c r="A98" s="14" t="s">
        <v>118</v>
      </c>
      <c r="B98" s="14" t="s">
        <v>15</v>
      </c>
      <c r="C98" s="15"/>
      <c r="D98" s="15"/>
      <c r="E98" s="15"/>
      <c r="F98" s="15"/>
      <c r="G98" s="15"/>
      <c r="H98" s="15"/>
      <c r="I98" s="15"/>
      <c r="J98" s="3"/>
      <c r="K98" s="3"/>
    </row>
    <row r="99" spans="1:11">
      <c r="A99" s="12" t="s">
        <v>119</v>
      </c>
      <c r="B99" s="12" t="s">
        <v>71</v>
      </c>
      <c r="C99" s="13">
        <v>1</v>
      </c>
      <c r="D99" s="13"/>
      <c r="E99" s="13">
        <f>C99*D99</f>
        <v>0</v>
      </c>
      <c r="F99" s="13"/>
      <c r="G99" s="13">
        <f>C99*F99</f>
        <v>0</v>
      </c>
      <c r="H99" s="13">
        <f>D99+F99</f>
        <v>0</v>
      </c>
      <c r="I99" s="13">
        <f>E99+G99</f>
        <v>0</v>
      </c>
      <c r="J99" s="3"/>
      <c r="K99" s="3"/>
    </row>
    <row r="100" spans="1:11">
      <c r="A100" s="14" t="s">
        <v>120</v>
      </c>
      <c r="B100" s="14" t="s">
        <v>15</v>
      </c>
      <c r="C100" s="15"/>
      <c r="D100" s="15"/>
      <c r="E100" s="15"/>
      <c r="F100" s="15"/>
      <c r="G100" s="15"/>
      <c r="H100" s="15"/>
      <c r="I100" s="15"/>
      <c r="J100" s="3"/>
      <c r="K100" s="3"/>
    </row>
    <row r="101" spans="1:11">
      <c r="A101" s="12" t="s">
        <v>121</v>
      </c>
      <c r="B101" s="12" t="s">
        <v>89</v>
      </c>
      <c r="C101" s="13">
        <v>250</v>
      </c>
      <c r="D101" s="13"/>
      <c r="E101" s="13">
        <f>C101*D101</f>
        <v>0</v>
      </c>
      <c r="F101" s="13"/>
      <c r="G101" s="13">
        <f>C101*F101</f>
        <v>0</v>
      </c>
      <c r="H101" s="13">
        <f>D101+F101</f>
        <v>0</v>
      </c>
      <c r="I101" s="13">
        <f>E101+G101</f>
        <v>0</v>
      </c>
      <c r="J101" s="3"/>
      <c r="K101" s="3"/>
    </row>
    <row r="102" spans="1:11">
      <c r="A102" s="5" t="s">
        <v>135</v>
      </c>
      <c r="B102" s="5" t="s">
        <v>15</v>
      </c>
      <c r="C102" s="16"/>
      <c r="D102" s="16"/>
      <c r="E102" s="16">
        <f>SUM(E62:E101)</f>
        <v>0</v>
      </c>
      <c r="F102" s="16"/>
      <c r="G102" s="16">
        <f>SUM(G62:G101)</f>
        <v>0</v>
      </c>
      <c r="H102" s="16"/>
      <c r="I102" s="16">
        <f>SUM(I62:I101)</f>
        <v>0</v>
      </c>
      <c r="J102" s="3"/>
      <c r="K102" s="3"/>
    </row>
    <row r="103" spans="1:11">
      <c r="A103" s="12" t="s">
        <v>136</v>
      </c>
      <c r="B103" s="12" t="s">
        <v>15</v>
      </c>
      <c r="C103" s="13"/>
      <c r="D103" s="13"/>
      <c r="E103" s="13">
        <f>L1+Parametry!B32/100*E63+Parametry!B32/100*E64+Parametry!B32/100*E65+Parametry!B32/100*E66+Parametry!B32/100*E67+Parametry!B32/100*E68+Parametry!B32/100*E69+Parametry!B32/100*E71+Parametry!B32/100*E73+Parametry!B32/100*E75+Parametry!B32/100*E78+Parametry!B32/100*E80+Parametry!B32/100*E82+Parametry!B32/100*E86+Parametry!B32/100*E91+Parametry!B32/100*E96+Parametry!B32/100*E97+Parametry!B32/100*E99+Parametry!B32/100*E101</f>
        <v>0</v>
      </c>
      <c r="F103" s="13"/>
      <c r="G103" s="13"/>
      <c r="H103" s="13">
        <f>D103+F103</f>
        <v>0</v>
      </c>
      <c r="I103" s="13">
        <f>E103+G103</f>
        <v>0</v>
      </c>
      <c r="J103" s="3"/>
      <c r="K103" s="3"/>
    </row>
    <row r="104" spans="1:11">
      <c r="A104" s="4" t="s">
        <v>137</v>
      </c>
      <c r="B104" s="4" t="s">
        <v>15</v>
      </c>
      <c r="C104" s="11"/>
      <c r="D104" s="11"/>
      <c r="E104" s="11">
        <f>SUM(E3:E60,E62:E101,E103:E103)</f>
        <v>0</v>
      </c>
      <c r="F104" s="11"/>
      <c r="G104" s="11">
        <f>SUM(G3:G60,G62:G101,G103:G103)</f>
        <v>0</v>
      </c>
      <c r="H104" s="11"/>
      <c r="I104" s="11">
        <f>SUM(I3:I60,I62:I101,I103:I103)</f>
        <v>0</v>
      </c>
      <c r="J104" s="3"/>
      <c r="K104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4801E-E72E-4E0A-AE1F-4FC13F519C80}">
  <dimension ref="A1:D32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8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19</v>
      </c>
      <c r="C10" s="3"/>
    </row>
    <row r="11" spans="1:3">
      <c r="A11" s="2" t="s">
        <v>20</v>
      </c>
      <c r="B11" s="5" t="s">
        <v>21</v>
      </c>
      <c r="C11" s="3"/>
    </row>
    <row r="12" spans="1:3">
      <c r="A12" s="2" t="s">
        <v>22</v>
      </c>
      <c r="B12" s="5" t="s">
        <v>23</v>
      </c>
      <c r="C12" s="3"/>
    </row>
    <row r="13" spans="1:3">
      <c r="A13" s="2" t="s">
        <v>24</v>
      </c>
      <c r="B13" s="5" t="s">
        <v>25</v>
      </c>
      <c r="C13" s="3"/>
    </row>
    <row r="14" spans="1:3">
      <c r="A14" s="2" t="s">
        <v>26</v>
      </c>
      <c r="B14" s="5" t="s">
        <v>27</v>
      </c>
      <c r="C14" s="3"/>
    </row>
    <row r="15" spans="1:3">
      <c r="A15" s="2" t="s">
        <v>28</v>
      </c>
      <c r="B15" s="6" t="s">
        <v>29</v>
      </c>
      <c r="C15" s="3"/>
    </row>
    <row r="16" spans="1:3">
      <c r="A16" s="2" t="s">
        <v>30</v>
      </c>
      <c r="B16" s="6" t="s">
        <v>29</v>
      </c>
      <c r="C16" s="3"/>
    </row>
    <row r="17" spans="1:3">
      <c r="A17" s="2" t="s">
        <v>31</v>
      </c>
      <c r="B17" s="6" t="s">
        <v>29</v>
      </c>
      <c r="C17" s="3"/>
    </row>
    <row r="18" spans="1:3">
      <c r="A18" s="2" t="s">
        <v>32</v>
      </c>
      <c r="B18" s="6" t="s">
        <v>33</v>
      </c>
      <c r="C18" s="3"/>
    </row>
    <row r="19" spans="1:3">
      <c r="A19" s="2" t="s">
        <v>34</v>
      </c>
      <c r="B19" s="6" t="s">
        <v>35</v>
      </c>
      <c r="C19" s="3"/>
    </row>
    <row r="20" spans="1:3">
      <c r="A20" s="2" t="s">
        <v>36</v>
      </c>
      <c r="B20" s="6" t="s">
        <v>35</v>
      </c>
      <c r="C20" s="3"/>
    </row>
    <row r="21" spans="1:3">
      <c r="A21" s="2" t="s">
        <v>37</v>
      </c>
      <c r="B21" s="6" t="s">
        <v>29</v>
      </c>
      <c r="C21" s="3"/>
    </row>
    <row r="22" spans="1:3">
      <c r="A22" s="2" t="s">
        <v>38</v>
      </c>
      <c r="B22" s="6" t="s">
        <v>29</v>
      </c>
      <c r="C22" s="3"/>
    </row>
    <row r="23" spans="1:3">
      <c r="A23" s="2" t="s">
        <v>39</v>
      </c>
      <c r="B23" s="6" t="s">
        <v>29</v>
      </c>
      <c r="C23" s="3"/>
    </row>
    <row r="24" spans="1:3">
      <c r="A24" s="2" t="s">
        <v>40</v>
      </c>
      <c r="B24" s="6" t="s">
        <v>33</v>
      </c>
      <c r="C24" s="3"/>
    </row>
    <row r="25" spans="1:3">
      <c r="A25" s="2" t="s">
        <v>41</v>
      </c>
      <c r="B25" s="6" t="s">
        <v>42</v>
      </c>
      <c r="C25" s="3"/>
    </row>
    <row r="26" spans="1:3">
      <c r="A26" s="2" t="s">
        <v>43</v>
      </c>
      <c r="B26" s="6" t="s">
        <v>33</v>
      </c>
      <c r="C26" s="3"/>
    </row>
    <row r="27" spans="1:3">
      <c r="A27" s="2" t="s">
        <v>44</v>
      </c>
      <c r="B27" s="6" t="s">
        <v>33</v>
      </c>
      <c r="C27" s="3"/>
    </row>
    <row r="28" spans="1:3">
      <c r="A28" s="2" t="s">
        <v>45</v>
      </c>
      <c r="B28" s="6" t="s">
        <v>33</v>
      </c>
      <c r="C28" s="3"/>
    </row>
    <row r="29" spans="1:3">
      <c r="A29" s="2" t="s">
        <v>46</v>
      </c>
      <c r="B29" s="6" t="s">
        <v>33</v>
      </c>
      <c r="C29" s="3"/>
    </row>
    <row r="30" spans="1:3" ht="24.75">
      <c r="A30" s="7" t="s">
        <v>47</v>
      </c>
      <c r="B30" s="6" t="s">
        <v>48</v>
      </c>
      <c r="C30" s="3"/>
    </row>
    <row r="31" spans="1:3">
      <c r="A31" s="2" t="s">
        <v>49</v>
      </c>
      <c r="B31" s="6" t="s">
        <v>48</v>
      </c>
      <c r="C31" s="3"/>
    </row>
    <row r="32" spans="1:3">
      <c r="A32" s="1" t="s">
        <v>50</v>
      </c>
      <c r="B32" s="1">
        <v>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Poruba</dc:creator>
  <cp:lastModifiedBy>Pavel Poruba</cp:lastModifiedBy>
  <dcterms:created xsi:type="dcterms:W3CDTF">2023-01-24T18:00:57Z</dcterms:created>
  <dcterms:modified xsi:type="dcterms:W3CDTF">2023-01-24T18:01:14Z</dcterms:modified>
</cp:coreProperties>
</file>