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01 - SO 101 Chodník" sheetId="2" r:id="rId2"/>
    <sheet name="201 - SO 201 Lávka" sheetId="3" r:id="rId3"/>
    <sheet name="301 - Oplocení,kanalizačn..." sheetId="4" r:id="rId4"/>
  </sheets>
  <definedNames>
    <definedName name="_xlnm.Print_Area" localSheetId="0">'Rekapitulace stavby'!$D$4:$AO$76,'Rekapitulace stavby'!$C$82:$AQ$98</definedName>
    <definedName name="_xlnm._FilterDatabase" localSheetId="1" hidden="1">'101 - SO 101 Chodník'!$C$125:$K$270</definedName>
    <definedName name="_xlnm.Print_Area" localSheetId="1">'101 - SO 101 Chodník'!$C$4:$J$76,'101 - SO 101 Chodník'!$C$82:$J$107,'101 - SO 101 Chodník'!$C$113:$K$270</definedName>
    <definedName name="_xlnm._FilterDatabase" localSheetId="2" hidden="1">'201 - SO 201 Lávka'!$C$132:$K$249</definedName>
    <definedName name="_xlnm.Print_Area" localSheetId="2">'201 - SO 201 Lávka'!$C$4:$J$76,'201 - SO 201 Lávka'!$C$82:$J$114,'201 - SO 201 Lávka'!$C$120:$K$249</definedName>
    <definedName name="_xlnm._FilterDatabase" localSheetId="3" hidden="1">'301 - Oplocení,kanalizačn...'!$C$127:$K$201</definedName>
    <definedName name="_xlnm.Print_Area" localSheetId="3">'301 - Oplocení,kanalizačn...'!$C$4:$J$76,'301 - Oplocení,kanalizačn...'!$C$82:$J$109,'301 - Oplocení,kanalizačn...'!$C$115:$K$201</definedName>
    <definedName name="_xlnm.Print_Titles" localSheetId="0">'Rekapitulace stavby'!$92:$92</definedName>
    <definedName name="_xlnm.Print_Titles" localSheetId="1">'101 - SO 101 Chodník'!$125:$125</definedName>
    <definedName name="_xlnm.Print_Titles" localSheetId="2">'201 - SO 201 Lávka'!$132:$132</definedName>
  </definedNames>
  <calcPr fullCalcOnLoad="1"/>
</workbook>
</file>

<file path=xl/sharedStrings.xml><?xml version="1.0" encoding="utf-8"?>
<sst xmlns="http://schemas.openxmlformats.org/spreadsheetml/2006/main" count="4454" uniqueCount="636">
  <si>
    <t>Export Komplet</t>
  </si>
  <si>
    <t/>
  </si>
  <si>
    <t>2.0</t>
  </si>
  <si>
    <t>ZAMOK</t>
  </si>
  <si>
    <t>False</t>
  </si>
  <si>
    <t>{52c8536a-61df-459e-a8b8-eeb478d5c770}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</si>
  <si>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</si>
  <si>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</si>
  <si>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</si>
  <si>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</si>
  <si>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</si>
  <si>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</si>
  <si>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</si>
  <si>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</si>
  <si>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Zadrapa10721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</si>
  <si>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</si>
  <si>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</si>
  <si>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Propojovací chodník Hrachovec,Valašské Meziříčí</t>
  </si>
  <si>
    <t>KSO:</t>
  </si>
  <si>
    <t>CC-CZ:</t>
  </si>
  <si>
    <t>Místo:</t>
  </si>
  <si>
    <t xml:space="preserve">Valašské Meziříčí       </t>
  </si>
  <si>
    <t>Datum:</t>
  </si>
  <si>
    <t>5. 10. 2022</t>
  </si>
  <si>
    <t>Zadavatel:</t>
  </si>
  <si>
    <t>IČ:</t>
  </si>
  <si>
    <t xml:space="preserve">Město Valašské Meziříčí         </t>
  </si>
  <si>
    <t>DIČ:</t>
  </si>
  <si>
    <t>Uchazeč:</t>
  </si>
  <si>
    <t>Vyplň údaj</t>
  </si>
  <si>
    <t>Projektant:</t>
  </si>
  <si>
    <t xml:space="preserve">LZ-PROJEKT plus s.r.o.         </t>
  </si>
  <si>
    <t>True</t>
  </si>
  <si>
    <t>Zpracovatel:</t>
  </si>
  <si>
    <t>Fajfrová Irena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</si>
  <si>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</si>
  <si>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</si>
  <si>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</si>
  <si>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</si>
  <si>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</si>
  <si>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</si>
  <si>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</si>
  <si>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</si>
  <si>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</si>
  <si>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</si>
  <si>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</si>
  <si>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</si>
  <si>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</si>
  <si>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</si>
  <si>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</si>
  <si>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</si>
  <si>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</si>
  <si>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</si>
  <si>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</si>
  <si>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</si>
  <si>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</si>
  <si>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</si>
  <si>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</si>
  <si>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</si>
  <si>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</si>
  <si>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</si>
  <si>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</si>
  <si>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</si>
  <si>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</si>
  <si>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</si>
  <si>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</si>
  <si>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</si>
  <si>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</si>
  <si>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</si>
  <si>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</si>
  <si>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</si>
  <si>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</si>
  <si>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</si>
  <si>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</si>
  <si>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</si>
  <si>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</si>
  <si>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</si>
  <si>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</si>
  <si>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</si>
  <si>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</si>
  <si>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</si>
  <si>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101</t>
  </si>
  <si>
    <t>SO 101 Chodník</t>
  </si>
  <si>
    <t>STA</t>
  </si>
  <si>
    <t>1</t>
  </si>
  <si>
    <t>{04e9be77-46df-4f53-81ac-f61dec0944b5}</t>
  </si>
  <si>
    <t>2</t>
  </si>
  <si>
    <t>201</t>
  </si>
  <si>
    <t>SO 201 Lávka</t>
  </si>
  <si>
    <t>{f98e3d7b-6977-48e4-b2a4-b2460d123d33}</t>
  </si>
  <si>
    <t>301</t>
  </si>
  <si>
    <t>Oplocení,kanalizační přípojka</t>
  </si>
  <si>
    <t>{69b5d145-2dad-4d29-a67f-72f65d10a7d5}</t>
  </si>
  <si>
    <t>KRYCÍ LIST SOUPISU PRACÍ</t>
  </si>
  <si>
    <t>Objekt:</t>
  </si>
  <si>
    <t>101 - SO 101 Chodník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</si>
  <si>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</si>
  <si>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</si>
  <si>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</si>
  <si>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</si>
  <si>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</si>
  <si>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</si>
  <si>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</si>
  <si>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</si>
  <si>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</si>
  <si>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</si>
  <si>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</si>
  <si>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</si>
  <si>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</si>
  <si>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</si>
  <si>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</si>
  <si>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</si>
  <si>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</si>
  <si>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</si>
  <si>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</si>
  <si>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</si>
  <si>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</si>
  <si>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</si>
  <si>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</si>
  <si>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</si>
  <si>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</si>
  <si>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</si>
  <si>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</si>
  <si>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</si>
  <si>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</si>
  <si>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</si>
  <si>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</si>
  <si>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</si>
  <si>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</si>
  <si>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113106123</t>
  </si>
  <si>
    <t>Rozebrání dlažeb ze zámkových dlaždic komunikací pro pěší ručně</t>
  </si>
  <si>
    <t>m2</t>
  </si>
  <si>
    <t>CS ÚRS 2022 02</t>
  </si>
  <si>
    <t>4</t>
  </si>
  <si>
    <t>VV</t>
  </si>
  <si>
    <t>předláždění sjezdu</t>
  </si>
  <si>
    <t>3,0</t>
  </si>
  <si>
    <t>Součet</t>
  </si>
  <si>
    <t>113107123</t>
  </si>
  <si>
    <t>Odstranění podkladu z kameniva drceného tl přes 200 do 300 mm ručně</t>
  </si>
  <si>
    <t>3</t>
  </si>
  <si>
    <t>113107182</t>
  </si>
  <si>
    <t>Odstranění podkladu živičného tl přes 50 do 100 mm strojně pl přes 50 do 200 m2</t>
  </si>
  <si>
    <t>6</t>
  </si>
  <si>
    <t>119003211</t>
  </si>
  <si>
    <t>Mobilní plotová zábrana s reflexním pásem výšky do 1,5 m pro zabezpečení výkopu zřízení</t>
  </si>
  <si>
    <t>m</t>
  </si>
  <si>
    <t>8</t>
  </si>
  <si>
    <t>5</t>
  </si>
  <si>
    <t>119003212</t>
  </si>
  <si>
    <t>Mobilní plotová zábrana s reflexním pásem výšky do 1,5 m pro zabezpečení výkopu odstranění</t>
  </si>
  <si>
    <t>10</t>
  </si>
  <si>
    <t>121151103</t>
  </si>
  <si>
    <t>Sejmutí ornice plochy do 100 m2 tl vrstvy do 200 mm strojně</t>
  </si>
  <si>
    <t>12</t>
  </si>
  <si>
    <t>78</t>
  </si>
  <si>
    <t>7</t>
  </si>
  <si>
    <t>122257203</t>
  </si>
  <si>
    <t>Odkopávky a prokopávky nezapažené pro silnice a dálnice v hornině třídy těžitelnosti I objem do 100 m3 strojně v omezeném prostoru</t>
  </si>
  <si>
    <t>m3</t>
  </si>
  <si>
    <t>14</t>
  </si>
  <si>
    <t>122457203</t>
  </si>
  <si>
    <t>Odkopávky a prokopávky nezapažené pro silnice a dálnice v hornině třídy těžitelnosti II objem do 100 m3 strojně v omezeném prostoru</t>
  </si>
  <si>
    <t>16</t>
  </si>
  <si>
    <t>9</t>
  </si>
  <si>
    <t>132251101</t>
  </si>
  <si>
    <t>Hloubení rýh nezapažených š do 800 mm v hornině třídy těžitelnosti I skupiny 3 objem do 20 m3 strojně</t>
  </si>
  <si>
    <t>18</t>
  </si>
  <si>
    <t>132351101</t>
  </si>
  <si>
    <t>Hloubení rýh nezapažených š do 800 mm v hornině třídy těžitelnosti II skupiny 4 objem do 20 m3 strojně</t>
  </si>
  <si>
    <t>20</t>
  </si>
  <si>
    <t>11</t>
  </si>
  <si>
    <t>162451106</t>
  </si>
  <si>
    <t>Vodorovné přemístění přes 1 500 do 2000 m výkopku/sypaniny z horniny třídy těžitelnosti I skupiny 1 až 3</t>
  </si>
  <si>
    <t>22</t>
  </si>
  <si>
    <t>162451126</t>
  </si>
  <si>
    <t>Vodorovné přemístění přes 1 500 do 2000 m výkopku/sypaniny z horniny třídy těžitelnosti II skupiny 4 a 5</t>
  </si>
  <si>
    <t>24</t>
  </si>
  <si>
    <t>13</t>
  </si>
  <si>
    <t>162751117</t>
  </si>
  <si>
    <t>Vodorovné přemístění přes 9 000 do 10000 m výkopku/sypaniny z horniny třídy těžitelnosti I skupiny 1 až 3</t>
  </si>
  <si>
    <t>26</t>
  </si>
  <si>
    <t>28</t>
  </si>
  <si>
    <t>162751119</t>
  </si>
  <si>
    <t>Příplatek k vodorovnému přemístění výkopku/sypaniny z horniny třídy těžitelnosti I skupiny 1 až 3 ZKD 1000 m přes 10000 m</t>
  </si>
  <si>
    <t>30</t>
  </si>
  <si>
    <t>162751137</t>
  </si>
  <si>
    <t>Vodorovné přemístění přes 9 000 do 10000 m výkopku/sypaniny z horniny třídy těžitelnosti II skupiny 4 a 5</t>
  </si>
  <si>
    <t>32</t>
  </si>
  <si>
    <t>17</t>
  </si>
  <si>
    <t>162751139</t>
  </si>
  <si>
    <t>Příplatek k vodorovnému přemístění výkopku/sypaniny z horniny třídy těžitelnosti II skupiny 4 a 5 ZKD 1000 m přes 10000 m</t>
  </si>
  <si>
    <t>34</t>
  </si>
  <si>
    <t>167151101</t>
  </si>
  <si>
    <t>Nakládání výkopku z hornin třídy těžitelnosti I skupiny 1 až 3 do 100 m3</t>
  </si>
  <si>
    <t>36</t>
  </si>
  <si>
    <t>19</t>
  </si>
  <si>
    <t>38</t>
  </si>
  <si>
    <t>167151102</t>
  </si>
  <si>
    <t>Nakládání výkopku z hornin třídy těžitelnosti II skupiny 4 a 5 do 100 m3</t>
  </si>
  <si>
    <t>40</t>
  </si>
  <si>
    <t>171152101</t>
  </si>
  <si>
    <t>Uložení sypaniny z hornin soudržných do násypů zhutněných silnic a dálnic</t>
  </si>
  <si>
    <t>42</t>
  </si>
  <si>
    <t>2,0</t>
  </si>
  <si>
    <t>171201231</t>
  </si>
  <si>
    <t>Poplatek za uložení zeminy a kamení na recyklační skládce (skládkovné) kód odpadu 17 05 04</t>
  </si>
  <si>
    <t>t</t>
  </si>
  <si>
    <t>44</t>
  </si>
  <si>
    <t>23</t>
  </si>
  <si>
    <t>171251201</t>
  </si>
  <si>
    <t>Uložení sypaniny na skládky nebo meziskládky</t>
  </si>
  <si>
    <t>46</t>
  </si>
  <si>
    <t>48</t>
  </si>
  <si>
    <t>25</t>
  </si>
  <si>
    <t>181152302</t>
  </si>
  <si>
    <t>Úprava pláně pro silnice a dálnice v zářezech se zhutněním</t>
  </si>
  <si>
    <t>50</t>
  </si>
  <si>
    <t>150</t>
  </si>
  <si>
    <t>181311103</t>
  </si>
  <si>
    <t>Rozprostření ornice tl vrstvy do 200 mm v rovině nebo ve svahu do 1:5 ručně</t>
  </si>
  <si>
    <t>52</t>
  </si>
  <si>
    <t>55,0</t>
  </si>
  <si>
    <t>27</t>
  </si>
  <si>
    <t>181411131</t>
  </si>
  <si>
    <t>Založení parkového trávníku výsevem pl do 1000 m2 v rovině a ve svahu do 1:5</t>
  </si>
  <si>
    <t>54</t>
  </si>
  <si>
    <t>M</t>
  </si>
  <si>
    <t>00572410</t>
  </si>
  <si>
    <t>osivo směs travní parková</t>
  </si>
  <si>
    <t>kg</t>
  </si>
  <si>
    <t>56</t>
  </si>
  <si>
    <t>55*0,02 "Přepočtené koeficientem množství</t>
  </si>
  <si>
    <t>29</t>
  </si>
  <si>
    <t>183403153</t>
  </si>
  <si>
    <t>Obdělání půdy hrabáním v rovině a svahu do 1:5</t>
  </si>
  <si>
    <t>58</t>
  </si>
  <si>
    <t>185804513.1</t>
  </si>
  <si>
    <t>mechanické odplevelení</t>
  </si>
  <si>
    <t>60</t>
  </si>
  <si>
    <t>Komunikace pozemní</t>
  </si>
  <si>
    <t>31</t>
  </si>
  <si>
    <t>564750001</t>
  </si>
  <si>
    <t>Podklad z kameniva hrubého drceného vel. 8-16 mm plochy do 100 m2 tl 150 mm</t>
  </si>
  <si>
    <t>62</t>
  </si>
  <si>
    <t>"vysypání plochy"4</t>
  </si>
  <si>
    <t>564831011</t>
  </si>
  <si>
    <t>Podklad ze štěrkodrtě ŠD plochy do 100 m2 tl 100 mm</t>
  </si>
  <si>
    <t>64</t>
  </si>
  <si>
    <t>pod obrubníky</t>
  </si>
  <si>
    <t>89,0*0,55</t>
  </si>
  <si>
    <t>88,0*0,3</t>
  </si>
  <si>
    <t>33</t>
  </si>
  <si>
    <t>564851011</t>
  </si>
  <si>
    <t>Podklad ze štěrkodrtě ŠD plochy do 100 m2 tl 150 mm</t>
  </si>
  <si>
    <t>66</t>
  </si>
  <si>
    <t>564861111</t>
  </si>
  <si>
    <t>Podklad ze štěrkodrtě ŠD plochy přes 100 m2 tl 200 mm  0-32</t>
  </si>
  <si>
    <t>68</t>
  </si>
  <si>
    <t>35</t>
  </si>
  <si>
    <t>564871011</t>
  </si>
  <si>
    <t>Podklad ze štěrkodrtě ŠD plochy do 100 m2 tl 250 mm  0-32</t>
  </si>
  <si>
    <t>70</t>
  </si>
  <si>
    <t>21+4+3</t>
  </si>
  <si>
    <t>565135101</t>
  </si>
  <si>
    <t>Asfaltový beton vrstva podkladní ACP 16 (obalované kamenivo OKS) tl 50 mm š do 1,5 m</t>
  </si>
  <si>
    <t>72</t>
  </si>
  <si>
    <t>37</t>
  </si>
  <si>
    <t>573231111</t>
  </si>
  <si>
    <t>Postřik živičný spojovací ze silniční emulze v množství 0,70 kg/m2</t>
  </si>
  <si>
    <t>74</t>
  </si>
  <si>
    <t>49,000*2</t>
  </si>
  <si>
    <t>577134111</t>
  </si>
  <si>
    <t>Asfaltový beton vrstva obrusná ACO 11 (ABS) tř. I tl 40 mm š do 3 m z nemodifikovaného asfaltu</t>
  </si>
  <si>
    <t>76</t>
  </si>
  <si>
    <t>39</t>
  </si>
  <si>
    <t>577156111</t>
  </si>
  <si>
    <t>Asfaltový beton vrstva ložní ACL 22 (ABVH) tl 60 mm š do 3 m z nemodifikovaného asfaltu</t>
  </si>
  <si>
    <t>596211112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</si>
  <si>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</t>
  </si>
  <si>
    <t>80</t>
  </si>
  <si>
    <t>111,0+2,0</t>
  </si>
  <si>
    <t>41</t>
  </si>
  <si>
    <t>59245018</t>
  </si>
  <si>
    <t>dlažba tvar obdélník betonová 200x100x60mm přírodní</t>
  </si>
  <si>
    <t>82</t>
  </si>
  <si>
    <t>111*1,02 "Přepočtené koeficientem množství</t>
  </si>
  <si>
    <t>59245006</t>
  </si>
  <si>
    <t>dlažba tvar obdélník betonová pro nevidomé 200x100x60mm barevná</t>
  </si>
  <si>
    <t>84</t>
  </si>
  <si>
    <t>2*1,02 "Přepočtené koeficientem množství</t>
  </si>
  <si>
    <t>43</t>
  </si>
  <si>
    <t>596211114</t>
  </si>
  <si>
    <t>Příplatek za kombinaci dvou barev u kladení betonových dlažeb komunikací pro pěší ručně tl 60 mm skupiny A</t>
  </si>
  <si>
    <t>86</t>
  </si>
  <si>
    <t>596211210</t>
  </si>
  <si>
    <t>Kladení zámkové dlažby komunikací pro pěší ručně tl 80 mm skupiny A pl do 50 m2</t>
  </si>
  <si>
    <t>88</t>
  </si>
  <si>
    <t>sjezdy</t>
  </si>
  <si>
    <t>21,0+4,0</t>
  </si>
  <si>
    <t>45</t>
  </si>
  <si>
    <t>59245020</t>
  </si>
  <si>
    <t>dlažba tvar obdélník betonová 200x100x80mm přírodní</t>
  </si>
  <si>
    <t>90</t>
  </si>
  <si>
    <t>21*1,03 "Přepočtené koeficientem množství</t>
  </si>
  <si>
    <t>59245226</t>
  </si>
  <si>
    <t>dlažba tvar obdélník betonová pro nevidomé 200x100x80mm barevná</t>
  </si>
  <si>
    <t>92</t>
  </si>
  <si>
    <t>4*1,03 "Přepočtené koeficientem množství</t>
  </si>
  <si>
    <t>47</t>
  </si>
  <si>
    <t>94</t>
  </si>
  <si>
    <t>předláždění stáv.sjezdu</t>
  </si>
  <si>
    <t>96</t>
  </si>
  <si>
    <t>49</t>
  </si>
  <si>
    <t>596211214</t>
  </si>
  <si>
    <t>Příplatek za kombinaci dvou barev u kladení betonových dlažeb komunikací pro pěší ručně tl 80 mm skupiny A</t>
  </si>
  <si>
    <t>98</t>
  </si>
  <si>
    <t>599141111</t>
  </si>
  <si>
    <t>Vyplnění spár mezi silničními dílci živičnou zálivkou</t>
  </si>
  <si>
    <t>100</t>
  </si>
  <si>
    <t>Ostatní konstrukce a práce, bourání</t>
  </si>
  <si>
    <t>51</t>
  </si>
  <si>
    <t>916131213</t>
  </si>
  <si>
    <t>Osazení silničního obrubníku betonového stojatého s boční opěrou do lože z betonu prostého</t>
  </si>
  <si>
    <t>102</t>
  </si>
  <si>
    <t>"silniční"    59,0</t>
  </si>
  <si>
    <t>"snížený"   26,0</t>
  </si>
  <si>
    <t>"přechodový"  4,0</t>
  </si>
  <si>
    <t>59217031</t>
  </si>
  <si>
    <t>obrubník betonový silniční 1000x150x250mm</t>
  </si>
  <si>
    <t>104</t>
  </si>
  <si>
    <t>59*1,02 "Přepočtené koeficientem množství</t>
  </si>
  <si>
    <t>53</t>
  </si>
  <si>
    <t>59217029</t>
  </si>
  <si>
    <t>obrubník betonový silniční nájezdový 1000x150x150mm</t>
  </si>
  <si>
    <t>106</t>
  </si>
  <si>
    <t>26*1,02 "Přepočtené koeficientem množství</t>
  </si>
  <si>
    <t>59217030</t>
  </si>
  <si>
    <t>obrubník betonový silniční přechodový 1000x150x150-250mm</t>
  </si>
  <si>
    <t>108</t>
  </si>
  <si>
    <t>4*1,02 "Přepočtené koeficientem množství</t>
  </si>
  <si>
    <t>55</t>
  </si>
  <si>
    <t>916132113</t>
  </si>
  <si>
    <t>Osazení obruby z betonové přídlažby s boční opěrou do lože z betonu prostého</t>
  </si>
  <si>
    <t>110</t>
  </si>
  <si>
    <t>59218002</t>
  </si>
  <si>
    <t>krajník betonový silniční 500x250x100mm</t>
  </si>
  <si>
    <t>112</t>
  </si>
  <si>
    <t>89*1,02 "Přepočtené koeficientem množství</t>
  </si>
  <si>
    <t>57</t>
  </si>
  <si>
    <t>916231213</t>
  </si>
  <si>
    <t>Osazení chodníkového obrubníku betonového stojatého s boční opěrou do lože z betonu prostého</t>
  </si>
  <si>
    <t>114</t>
  </si>
  <si>
    <t>59217017</t>
  </si>
  <si>
    <t>obrubník betonový chodníkový 1000x100x250mm</t>
  </si>
  <si>
    <t>116</t>
  </si>
  <si>
    <t>88*1,02 "Přepočtené koeficientem množství</t>
  </si>
  <si>
    <t>59</t>
  </si>
  <si>
    <t>916991121</t>
  </si>
  <si>
    <t>Lože pod obrubníky, krajníky nebo obruby z dlažebních kostek z betonu prostého</t>
  </si>
  <si>
    <t>118</t>
  </si>
  <si>
    <t>89,0*0,55*0,2</t>
  </si>
  <si>
    <t>88,0*0,3*0,1</t>
  </si>
  <si>
    <t>919726123</t>
  </si>
  <si>
    <t>Geotextilie pro ochranu, separaci a filtraci netkaná měrná hm přes 300 do 500 g/m2</t>
  </si>
  <si>
    <t>120</t>
  </si>
  <si>
    <t>61</t>
  </si>
  <si>
    <t>919735112</t>
  </si>
  <si>
    <t>Řezání stávajícího živičného krytu hl přes 50 do 100 mm</t>
  </si>
  <si>
    <t>122</t>
  </si>
  <si>
    <t>997</t>
  </si>
  <si>
    <t>Přesun sutě</t>
  </si>
  <si>
    <t>997221151</t>
  </si>
  <si>
    <t>Vodorovná doprava suti z kusových materiálů stavebním kolečkem do 50 m</t>
  </si>
  <si>
    <t>124</t>
  </si>
  <si>
    <t>manipulace s dlažbou pro předláždění</t>
  </si>
  <si>
    <t>0,78*2</t>
  </si>
  <si>
    <t>63</t>
  </si>
  <si>
    <t>997221159</t>
  </si>
  <si>
    <t>Příplatek za každých dalších 10 m u vodorovné dopravy suti z kusových materiálů stavebním kolečkem</t>
  </si>
  <si>
    <t>126</t>
  </si>
  <si>
    <t>997221551</t>
  </si>
  <si>
    <t>Vodorovná doprava suti ze sypkých materiálů do 1 km</t>
  </si>
  <si>
    <t>128</t>
  </si>
  <si>
    <t>65</t>
  </si>
  <si>
    <t>997221559</t>
  </si>
  <si>
    <t>Příplatek ZKD 1 km u vodorovné dopravy suti ze sypkých materiálů</t>
  </si>
  <si>
    <t>130</t>
  </si>
  <si>
    <t>16,84*19 "Přepočtené koeficientem množství</t>
  </si>
  <si>
    <t>997221611</t>
  </si>
  <si>
    <t>Nakládání suti na dopravní prostředky pro vodorovnou dopravu</t>
  </si>
  <si>
    <t>132</t>
  </si>
  <si>
    <t>67</t>
  </si>
  <si>
    <t>997221645</t>
  </si>
  <si>
    <t>Poplatek za uložení na skládce (skládkovné) odpadu asfaltového bez dehtu kód odpadu 17 03 02</t>
  </si>
  <si>
    <t>134</t>
  </si>
  <si>
    <t>998</t>
  </si>
  <si>
    <t>Přesun hmot</t>
  </si>
  <si>
    <t>998223011</t>
  </si>
  <si>
    <t>Přesun hmot pro pozemní komunikace s krytem dlážděným</t>
  </si>
  <si>
    <t>136</t>
  </si>
  <si>
    <t>VRN</t>
  </si>
  <si>
    <t>Vedlejší rozpočtové náklady</t>
  </si>
  <si>
    <t>VRN1</t>
  </si>
  <si>
    <t>Průzkumné, geodetické a projektové práce</t>
  </si>
  <si>
    <t>69</t>
  </si>
  <si>
    <t>012103000</t>
  </si>
  <si>
    <t>Geodetické práce před výstavbou- vytyčení inženýrských sítí</t>
  </si>
  <si>
    <t>Kč</t>
  </si>
  <si>
    <t>138</t>
  </si>
  <si>
    <t>012303000</t>
  </si>
  <si>
    <t>Geodetické zaměření skutečného stavu</t>
  </si>
  <si>
    <t>140</t>
  </si>
  <si>
    <t>71</t>
  </si>
  <si>
    <t>013254000</t>
  </si>
  <si>
    <t>Dokumentace skutečného provedení stavby</t>
  </si>
  <si>
    <t>142</t>
  </si>
  <si>
    <t>VRN3</t>
  </si>
  <si>
    <t>Zařízení staveniště</t>
  </si>
  <si>
    <t>030001000</t>
  </si>
  <si>
    <t>144</t>
  </si>
  <si>
    <t>VRN7</t>
  </si>
  <si>
    <t>Provozní vlivy</t>
  </si>
  <si>
    <t>73</t>
  </si>
  <si>
    <t>072002000</t>
  </si>
  <si>
    <t>Silniční provoz  - dočasné dopravní značení</t>
  </si>
  <si>
    <t>kpl</t>
  </si>
  <si>
    <t>146</t>
  </si>
  <si>
    <t>201 - SO 201 Lávka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</si>
  <si>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</si>
  <si>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</si>
  <si>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</si>
  <si>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</si>
  <si>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>PSV - Práce a dodávky PSV</t>
  </si>
  <si>
    <t xml:space="preserve">    711 - Izolace proti vodě, vlhkosti a plynům</t>
  </si>
  <si>
    <t xml:space="preserve">    767 - Konstrukce zámečnické</t>
  </si>
  <si>
    <t xml:space="preserve">    789 - Povrchové úpravy ocelových konstrukcí a technologických zařízení</t>
  </si>
  <si>
    <t xml:space="preserve">    VRN2 - Příprava staveniště</t>
  </si>
  <si>
    <t xml:space="preserve">    VRN9 - Ostatní náklady</t>
  </si>
  <si>
    <t>111209111</t>
  </si>
  <si>
    <t>Spálení proutí a klestu</t>
  </si>
  <si>
    <t>111251201</t>
  </si>
  <si>
    <t>Odstranění křovin a stromů průměru kmene do 100 mm i s kořeny sklonu terénu přes 1:5 z celkové plochy do 100 m2 strojně</t>
  </si>
  <si>
    <t>115101202</t>
  </si>
  <si>
    <t>Čerpání vody na dopravní výšku do 10 m průměrný přítok přes 500 do 1 000 l/min</t>
  </si>
  <si>
    <t>hod</t>
  </si>
  <si>
    <t>24*20</t>
  </si>
  <si>
    <t>115101302</t>
  </si>
  <si>
    <t>Pohotovost čerpací soupravy pro dopravní výšku do 10 m přítok přes 500 do 1 000 l/min</t>
  </si>
  <si>
    <t>den</t>
  </si>
  <si>
    <t>131251103</t>
  </si>
  <si>
    <t>Hloubení jam nezapažených v hornině třídy těžitelnosti I skupiny 3 objem do 100 m3 strojně</t>
  </si>
  <si>
    <t>131451103</t>
  </si>
  <si>
    <t>Hloubení jam nezapažených v hornině třídy těžitelnosti II skupiny 5 objem do 100 m3 strojně</t>
  </si>
  <si>
    <t>162301501</t>
  </si>
  <si>
    <t>Vodorovné přemístění křovin do 5 km D kmene do 100 mm</t>
  </si>
  <si>
    <t>174151101</t>
  </si>
  <si>
    <t>Zásyp jam, šachet rýh nebo kolem objektů sypaninou se zhutněním</t>
  </si>
  <si>
    <t>Zakládání</t>
  </si>
  <si>
    <t>212792212</t>
  </si>
  <si>
    <t>Odvodnění mostní opěry - drenážní flexibilní plastové potrubí DN 160</t>
  </si>
  <si>
    <t>212972113</t>
  </si>
  <si>
    <t>Opláštění drenážních trub filtrační textilií DN 160</t>
  </si>
  <si>
    <t>213141111</t>
  </si>
  <si>
    <t>Zřízení vrstvy z geotextilie v rovině nebo ve sklonu do 1:5 š do 3 m</t>
  </si>
  <si>
    <t>12,0*1,0</t>
  </si>
  <si>
    <t>69311067</t>
  </si>
  <si>
    <t>geotextilie netkaná separační, ochranná, filtrační, drenážní PP 250g/m2</t>
  </si>
  <si>
    <t>12*1,1845 "Přepočtené koeficientem množství</t>
  </si>
  <si>
    <t>271542211</t>
  </si>
  <si>
    <t>Podsyp pod základové konstrukce se zhutněním z netříděné štěrkodrtě</t>
  </si>
  <si>
    <t>pod podkl.beton</t>
  </si>
  <si>
    <t>3,46*1,7*0,15*2</t>
  </si>
  <si>
    <t>274311124</t>
  </si>
  <si>
    <t>Základové pasy, prahy, věnce a ostruhy z betonu prostého C 12/15</t>
  </si>
  <si>
    <t>podkl.beton</t>
  </si>
  <si>
    <t>Svislé a kompletní konstrukce</t>
  </si>
  <si>
    <t>327501111</t>
  </si>
  <si>
    <t>Výplň za opěrami a protimrazové klíny z kameniva drceného nebo těženého</t>
  </si>
  <si>
    <t>3,5*4,0*0,5*2</t>
  </si>
  <si>
    <t>334323118</t>
  </si>
  <si>
    <t>Mostní opěry a úložné prahy ze ŽB C 30/37</t>
  </si>
  <si>
    <t>334351112</t>
  </si>
  <si>
    <t>Bednění systémové mostních opěr a úložných prahů z překližek pro ŽB - zřízení</t>
  </si>
  <si>
    <t>334351211</t>
  </si>
  <si>
    <t>Bednění systémové mostních opěr a úložných prahů z překližek - odstranění</t>
  </si>
  <si>
    <t>334361216</t>
  </si>
  <si>
    <t>Výztuž dříků opěr z betonářské oceli 10 505</t>
  </si>
  <si>
    <t>17,300*120*0,001</t>
  </si>
  <si>
    <t>Vodorovné konstrukce</t>
  </si>
  <si>
    <t>451313511</t>
  </si>
  <si>
    <t>Podkladní vrstva z betonu prostého se zvýšenými nároky na prostředí pod dlažbu tl do 100 mm</t>
  </si>
  <si>
    <t>452218142</t>
  </si>
  <si>
    <t>Zajišťovací práh z upraveného lomového kamene na cementovou maltu</t>
  </si>
  <si>
    <t>3,5*0,8*0,6*2</t>
  </si>
  <si>
    <t>465513327</t>
  </si>
  <si>
    <t>Dlažba z lomového kamene na cementovou maltu s vyspárováním tl 300 mm pro hráze</t>
  </si>
  <si>
    <t>Úpravy povrchů, podlahy a osazování výplní</t>
  </si>
  <si>
    <t>628611141.1</t>
  </si>
  <si>
    <t>Nátěr betonu 2x odolný CHRL</t>
  </si>
  <si>
    <t>(2,26+1,3*2)*3,29*2</t>
  </si>
  <si>
    <t>914112111</t>
  </si>
  <si>
    <t>Tabulka s označením evidenčního čísla mostu</t>
  </si>
  <si>
    <t>kus</t>
  </si>
  <si>
    <t>998212111</t>
  </si>
  <si>
    <t>Přesun hmot pro mosty zděné, monolitické betonové nebo ocelové v do 20 m</t>
  </si>
  <si>
    <t>PSV</t>
  </si>
  <si>
    <t>Práce a dodávky PSV</t>
  </si>
  <si>
    <t>711</t>
  </si>
  <si>
    <t>Izolace proti vodě, vlhkosti a plynům</t>
  </si>
  <si>
    <t>711311001</t>
  </si>
  <si>
    <t>Provedení hydroizolace mostovek za studena lakem asfaltovým penetračním</t>
  </si>
  <si>
    <t>(1,7+3,46)*2*1,05</t>
  </si>
  <si>
    <t>(2,26+0,8*2+1,3*2)*3,29</t>
  </si>
  <si>
    <t>2,26*1,69</t>
  </si>
  <si>
    <t>Mezisoučet</t>
  </si>
  <si>
    <t>35,908</t>
  </si>
  <si>
    <t>11163150</t>
  </si>
  <si>
    <t>lak penetrační asfaltový</t>
  </si>
  <si>
    <t>71,816*0,00032 "Přepočtené koeficientem množství</t>
  </si>
  <si>
    <t>711321131</t>
  </si>
  <si>
    <t>Provedení hydroizolace mostovek za horka nátěrem asfaltovým</t>
  </si>
  <si>
    <t>11161332</t>
  </si>
  <si>
    <t>asfalt pro izolaci trub</t>
  </si>
  <si>
    <t>143,632*0,00158 "Přepočtené koeficientem množství</t>
  </si>
  <si>
    <t>711491272</t>
  </si>
  <si>
    <t>Provedení doplňků izolace proti vodě na ploše svislé z textilií vrstva ochranná</t>
  </si>
  <si>
    <t>69311198</t>
  </si>
  <si>
    <t>geotextilie netkaná separační, ochranná, filtrační, drenážní PES(70%)+PP(30%) 250g/m2</t>
  </si>
  <si>
    <t>71,816*1,05 "Přepočtené koeficientem množství</t>
  </si>
  <si>
    <t>998711201</t>
  </si>
  <si>
    <t>Přesun hmot procentní pro izolace proti vodě, vlhkosti a plynům v objektech v do 6 m</t>
  </si>
  <si>
    <t>%</t>
  </si>
  <si>
    <t>767</t>
  </si>
  <si>
    <t>Konstrukce zámečnické</t>
  </si>
  <si>
    <t>767995114</t>
  </si>
  <si>
    <t>Montáž atypických zámečnických konstrukcí hm přes 20 do 50 kg</t>
  </si>
  <si>
    <t>kotvení lávky</t>
  </si>
  <si>
    <t>30,0</t>
  </si>
  <si>
    <t>55311</t>
  </si>
  <si>
    <t>zámečnické konstrukce</t>
  </si>
  <si>
    <t>767995117</t>
  </si>
  <si>
    <t>Montáž atypických zámečnických konstrukcí hm přes 250 do 500 kg</t>
  </si>
  <si>
    <t>montáž lávka a zábradlí</t>
  </si>
  <si>
    <t>2748,6</t>
  </si>
  <si>
    <t>998767201</t>
  </si>
  <si>
    <t>Přesun hmot procentní pro zámečnické konstrukce v objektech v do 6 m</t>
  </si>
  <si>
    <t>789</t>
  </si>
  <si>
    <t>Povrchové úpravy ocelových konstrukcí a technologických zařízení</t>
  </si>
  <si>
    <t>789222522</t>
  </si>
  <si>
    <t>Otryskání abrazivem ze strusky ocelových kcí třídy II stupeň zarezavění B stupeň přípravy Sa 2 1/2</t>
  </si>
  <si>
    <t>2748,6*54*0,001</t>
  </si>
  <si>
    <t>30*84*0,001</t>
  </si>
  <si>
    <t>789421532</t>
  </si>
  <si>
    <t>Žárové stříkání ocelových konstrukcí třídy II ZnAl 100 μm</t>
  </si>
  <si>
    <t>VRN2</t>
  </si>
  <si>
    <t>Příprava staveniště</t>
  </si>
  <si>
    <t>024003005</t>
  </si>
  <si>
    <t>Slov ryb</t>
  </si>
  <si>
    <t>VRN9</t>
  </si>
  <si>
    <t>Ostatní náklady</t>
  </si>
  <si>
    <t>0917040R1</t>
  </si>
  <si>
    <t>Hlavní prohlídka mostu</t>
  </si>
  <si>
    <t>0917040R2</t>
  </si>
  <si>
    <t>Mostní list</t>
  </si>
  <si>
    <t>301 - Oplocení,kanalizační přípojka</t>
  </si>
  <si>
    <t xml:space="preserve">    8 - Trubní vedení</t>
  </si>
  <si>
    <t>132255101</t>
  </si>
  <si>
    <t>Hloubení rýh zapažených š do 800 mm v hornině třídy těžitelnosti I skupiny 3 objem do 20 m3 strojně v omezeném prostoru</t>
  </si>
  <si>
    <t>132355101</t>
  </si>
  <si>
    <t>Hloubení rýh zapažených š do 800 mm v hornině třídy těžitelnosti II skupiny 4 objem do 20 m3 strojně v omezeném prostoru</t>
  </si>
  <si>
    <t>133255101</t>
  </si>
  <si>
    <t>Hloubení šachet zapažených v hornině třídy těžitelnosti I skupiny 3 objem do 20 m3 v omezeném prostoru</t>
  </si>
  <si>
    <t>133355101</t>
  </si>
  <si>
    <t>Hloubení šachet zapažených v hornině třídy těžitelnosti II skupiny 4 objem do 20 m3 v omezeném prostoru</t>
  </si>
  <si>
    <t>151101101</t>
  </si>
  <si>
    <t>Zřízení příložného pažení a rozepření stěn rýh hl do 2 m</t>
  </si>
  <si>
    <t>151101111</t>
  </si>
  <si>
    <t>Odstranění příložného pažení a rozepření stěn rýh hl do 2 m</t>
  </si>
  <si>
    <t>151101201</t>
  </si>
  <si>
    <t>Zřízení příložného pažení stěn výkopu hl do 4 m</t>
  </si>
  <si>
    <t>2,4*4*1,0</t>
  </si>
  <si>
    <t>151101211</t>
  </si>
  <si>
    <t>Odstranění příložného pažení stěn hl do 4 m</t>
  </si>
  <si>
    <t>58331200</t>
  </si>
  <si>
    <t>štěrkopísek netříděný</t>
  </si>
  <si>
    <t>6,71*2 "Přepočtené koeficientem množství</t>
  </si>
  <si>
    <t>175151101</t>
  </si>
  <si>
    <t>Obsypání potrubí strojně sypaninou bez prohození, uloženou do 3 m</t>
  </si>
  <si>
    <t>0,6*0,45*5,0</t>
  </si>
  <si>
    <t>58337331</t>
  </si>
  <si>
    <t>štěrkopísek frakce 0/22</t>
  </si>
  <si>
    <t>1,35*2 "Přepočtené koeficientem množství</t>
  </si>
  <si>
    <t>3481711R01</t>
  </si>
  <si>
    <t>Montáž + dodávka prefabrikované oplocení výšky 2,0 m , s betonovými sloupky, pohledovou prefa podezdívkou 500 mm a plnou výplní polí z plechových hliníkových lamel vč.ukotvení sloupků,zemních prací a všech doplňků</t>
  </si>
  <si>
    <t>359901211</t>
  </si>
  <si>
    <t>Monitoring stoky jakékoli výšky na nové kanalizaci</t>
  </si>
  <si>
    <t>451572111</t>
  </si>
  <si>
    <t>Lože pod potrubí otevřený výkop z kameniva drobného těženého</t>
  </si>
  <si>
    <t>0,6*0,1*5,0</t>
  </si>
  <si>
    <t>452112112</t>
  </si>
  <si>
    <t>Osazení betonových prstenců nebo rámů v do 100 mm</t>
  </si>
  <si>
    <t>59224187</t>
  </si>
  <si>
    <t>prstenec šachtový vyrovnávací betonový 625x120x100mm</t>
  </si>
  <si>
    <t>Trubní vedení</t>
  </si>
  <si>
    <t>871315221</t>
  </si>
  <si>
    <t>Kanalizační potrubí z tvrdého PVC jednovrstvé tuhost třídy SN8 DN 160</t>
  </si>
  <si>
    <t>894211111</t>
  </si>
  <si>
    <t>Šachty kanalizační kruhové z prostého betonu na potrubí DN 200 dno beton tř. C 25/30</t>
  </si>
  <si>
    <t>894410302</t>
  </si>
  <si>
    <t>Osazení betonových dílců pro kanalizační šachty DN 1000 deska zákrytová</t>
  </si>
  <si>
    <t>59225782</t>
  </si>
  <si>
    <t>deska betonová zákrytová na skruž půlená 130x7,5cm</t>
  </si>
  <si>
    <t>961055111</t>
  </si>
  <si>
    <t>Bourání základů ze ŽB</t>
  </si>
  <si>
    <t>oplocení</t>
  </si>
  <si>
    <t>26,0*0,5*0,6</t>
  </si>
  <si>
    <t>962042321</t>
  </si>
  <si>
    <t>Bourání zdiva nadzákladového z betonu prostého přes 1 m3</t>
  </si>
  <si>
    <t>podezdívka oplocení obložená cihelnými pásky</t>
  </si>
  <si>
    <t>26,0*0,3*0,8</t>
  </si>
  <si>
    <t>krycí deska obložená cihel.pásky</t>
  </si>
  <si>
    <t>26*0,5*0,1</t>
  </si>
  <si>
    <t>966003818</t>
  </si>
  <si>
    <t>Rozebrání oplocení s příčníky a ocelovými sloupky z prken a latí</t>
  </si>
  <si>
    <t>966071721</t>
  </si>
  <si>
    <t>Bourání sloupků a vzpěr plotových ocelových do 2,5 m odřezáním</t>
  </si>
  <si>
    <t>997013501</t>
  </si>
  <si>
    <t>Odvoz suti a vybouraných hmot na skládku nebo meziskládku do 1 km se složením</t>
  </si>
  <si>
    <t>997013509</t>
  </si>
  <si>
    <t>Příplatek k odvozu suti a vybouraných hmot na skládku ZKD 1 km přes 1 km</t>
  </si>
  <si>
    <t>36,972*19 "Přepočtené koeficientem množství</t>
  </si>
  <si>
    <t>997013631</t>
  </si>
  <si>
    <t>Poplatek za uložení na skládce (skládkovné) stavebního odpadu směsného kód odpadu 17 09 04</t>
  </si>
  <si>
    <t>998276101</t>
  </si>
  <si>
    <t>Přesun hmot pro trubní vedení z trub z plastických hmot otevřený výkop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</si>
</sst>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9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167" fontId="24" fillId="2" borderId="22" xfId="0" applyNumberFormat="1" applyFont="1" applyFill="1" applyBorder="1" applyAlignment="1" applyProtection="1">
      <alignment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32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32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36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37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38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39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40</v>
      </c>
      <c r="E29" s="48"/>
      <c r="F29" s="33" t="s">
        <v>41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42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43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44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45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46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47</v>
      </c>
      <c r="U35" s="55"/>
      <c r="V35" s="55"/>
      <c r="W35" s="55"/>
      <c r="X35" s="57" t="s">
        <v>48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49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50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51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52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51</v>
      </c>
      <c r="AI60" s="43"/>
      <c r="AJ60" s="43"/>
      <c r="AK60" s="43"/>
      <c r="AL60" s="43"/>
      <c r="AM60" s="65" t="s">
        <v>52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53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54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51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52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51</v>
      </c>
      <c r="AI75" s="43"/>
      <c r="AJ75" s="43"/>
      <c r="AK75" s="43"/>
      <c r="AL75" s="43"/>
      <c r="AM75" s="65" t="s">
        <v>52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55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Zadrapa10721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Propojovací chodník Hrachovec,Valašské Meziříčí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Valašské Meziříčí_x005F_x0009__x005F_x0009__x005F_x0009__x005F_x0009__x005F_x0009__x005F_x0009__x005F_x0009_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IF(AN8="","",AN8)</f>
        <v>5. 10. 2022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25.6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>Město Valašské Meziříčí_x005F_x0009__x005F_x0009__x005F_x0009__x005F_x0009__x005F_x0009__x005F_x0009__x005F_x0009__x005F_x0009__x005F_x0009_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30</v>
      </c>
      <c r="AJ89" s="41"/>
      <c r="AK89" s="41"/>
      <c r="AL89" s="41"/>
      <c r="AM89" s="81" t="str">
        <f>IF(E17="","",E17)</f>
        <v>LZ-PROJEKT plus s.r.o._x005F_x0009__x005F_x0009__x005F_x0009__x005F_x0009__x005F_x0009__x005F_x0009__x005F_x0009__x005F_x0009__x005F_x0009_</v>
      </c>
      <c r="AN89" s="72"/>
      <c r="AO89" s="72"/>
      <c r="AP89" s="72"/>
      <c r="AQ89" s="41"/>
      <c r="AR89" s="45"/>
      <c r="AS89" s="82" t="s">
        <v>56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28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33</v>
      </c>
      <c r="AJ90" s="41"/>
      <c r="AK90" s="41"/>
      <c r="AL90" s="41"/>
      <c r="AM90" s="81" t="str">
        <f>IF(E20="","",E20)</f>
        <v>Fajfrová Irena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57</v>
      </c>
      <c r="D92" s="95"/>
      <c r="E92" s="95"/>
      <c r="F92" s="95"/>
      <c r="G92" s="95"/>
      <c r="H92" s="96"/>
      <c r="I92" s="97" t="s">
        <v>58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59</v>
      </c>
      <c r="AH92" s="95"/>
      <c r="AI92" s="95"/>
      <c r="AJ92" s="95"/>
      <c r="AK92" s="95"/>
      <c r="AL92" s="95"/>
      <c r="AM92" s="95"/>
      <c r="AN92" s="97" t="s">
        <v>60</v>
      </c>
      <c r="AO92" s="95"/>
      <c r="AP92" s="99"/>
      <c r="AQ92" s="100" t="s">
        <v>61</v>
      </c>
      <c r="AR92" s="45"/>
      <c r="AS92" s="101" t="s">
        <v>62</v>
      </c>
      <c r="AT92" s="102" t="s">
        <v>63</v>
      </c>
      <c r="AU92" s="102" t="s">
        <v>64</v>
      </c>
      <c r="AV92" s="102" t="s">
        <v>65</v>
      </c>
      <c r="AW92" s="102" t="s">
        <v>66</v>
      </c>
      <c r="AX92" s="102" t="s">
        <v>67</v>
      </c>
      <c r="AY92" s="102" t="s">
        <v>68</v>
      </c>
      <c r="AZ92" s="102" t="s">
        <v>69</v>
      </c>
      <c r="BA92" s="102" t="s">
        <v>70</v>
      </c>
      <c r="BB92" s="102" t="s">
        <v>71</v>
      </c>
      <c r="BC92" s="102" t="s">
        <v>72</v>
      </c>
      <c r="BD92" s="103" t="s">
        <v>73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74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ROUND(SUM(AG95:AG97),2)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ROUND(SUM(AS95:AS97),2)</f>
        <v>0</v>
      </c>
      <c r="AT94" s="115">
        <f>ROUND(SUM(AV94:AW94),2)</f>
        <v>0</v>
      </c>
      <c r="AU94" s="116">
        <f>ROUND(SUM(AU95:AU97),5)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ROUND(SUM(AZ95:AZ97),2)</f>
        <v>0</v>
      </c>
      <c r="BA94" s="115">
        <f>ROUND(SUM(BA95:BA97),2)</f>
        <v>0</v>
      </c>
      <c r="BB94" s="115">
        <f>ROUND(SUM(BB95:BB97),2)</f>
        <v>0</v>
      </c>
      <c r="BC94" s="115">
        <f>ROUND(SUM(BC95:BC97),2)</f>
        <v>0</v>
      </c>
      <c r="BD94" s="117">
        <f>ROUND(SUM(BD95:BD97),2)</f>
        <v>0</v>
      </c>
      <c r="BE94" s="6"/>
      <c r="BS94" s="118" t="s">
        <v>75</v>
      </c>
      <c r="BT94" s="118" t="s">
        <v>76</v>
      </c>
      <c r="BU94" s="119" t="s">
        <v>77</v>
      </c>
      <c r="BV94" s="118" t="s">
        <v>78</v>
      </c>
      <c r="BW94" s="118" t="s">
        <v>5</v>
      </c>
      <c r="BX94" s="118" t="s">
        <v>79</v>
      </c>
      <c r="CL94" s="118" t="s">
        <v>1</v>
      </c>
    </row>
    <row r="95" spans="1:91" s="7" customFormat="1" ht="16.5" customHeight="1">
      <c r="A95" s="120" t="s">
        <v>80</v>
      </c>
      <c r="B95" s="121"/>
      <c r="C95" s="122"/>
      <c r="D95" s="123" t="s">
        <v>81</v>
      </c>
      <c r="E95" s="123"/>
      <c r="F95" s="123"/>
      <c r="G95" s="123"/>
      <c r="H95" s="123"/>
      <c r="I95" s="124"/>
      <c r="J95" s="123" t="s">
        <v>82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'101 - SO 101 Chodník'!J30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83</v>
      </c>
      <c r="AR95" s="127"/>
      <c r="AS95" s="128">
        <v>0</v>
      </c>
      <c r="AT95" s="129">
        <f>ROUND(SUM(AV95:AW95),2)</f>
        <v>0</v>
      </c>
      <c r="AU95" s="130">
        <f>'101 - SO 101 Chodník'!P126</f>
        <v>0</v>
      </c>
      <c r="AV95" s="129">
        <f>'101 - SO 101 Chodník'!J33</f>
        <v>0</v>
      </c>
      <c r="AW95" s="129">
        <f>'101 - SO 101 Chodník'!J34</f>
        <v>0</v>
      </c>
      <c r="AX95" s="129">
        <f>'101 - SO 101 Chodník'!J35</f>
        <v>0</v>
      </c>
      <c r="AY95" s="129">
        <f>'101 - SO 101 Chodník'!J36</f>
        <v>0</v>
      </c>
      <c r="AZ95" s="129">
        <f>'101 - SO 101 Chodník'!F33</f>
        <v>0</v>
      </c>
      <c r="BA95" s="129">
        <f>'101 - SO 101 Chodník'!F34</f>
        <v>0</v>
      </c>
      <c r="BB95" s="129">
        <f>'101 - SO 101 Chodník'!F35</f>
        <v>0</v>
      </c>
      <c r="BC95" s="129">
        <f>'101 - SO 101 Chodník'!F36</f>
        <v>0</v>
      </c>
      <c r="BD95" s="131">
        <f>'101 - SO 101 Chodník'!F37</f>
        <v>0</v>
      </c>
      <c r="BE95" s="7"/>
      <c r="BT95" s="132" t="s">
        <v>84</v>
      </c>
      <c r="BV95" s="132" t="s">
        <v>78</v>
      </c>
      <c r="BW95" s="132" t="s">
        <v>85</v>
      </c>
      <c r="BX95" s="132" t="s">
        <v>5</v>
      </c>
      <c r="CL95" s="132" t="s">
        <v>1</v>
      </c>
      <c r="CM95" s="132" t="s">
        <v>86</v>
      </c>
    </row>
    <row r="96" spans="1:91" s="7" customFormat="1" ht="16.5" customHeight="1">
      <c r="A96" s="120" t="s">
        <v>80</v>
      </c>
      <c r="B96" s="121"/>
      <c r="C96" s="122"/>
      <c r="D96" s="123" t="s">
        <v>87</v>
      </c>
      <c r="E96" s="123"/>
      <c r="F96" s="123"/>
      <c r="G96" s="123"/>
      <c r="H96" s="123"/>
      <c r="I96" s="124"/>
      <c r="J96" s="123" t="s">
        <v>88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'201 - SO 201 Lávka'!J30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83</v>
      </c>
      <c r="AR96" s="127"/>
      <c r="AS96" s="128">
        <v>0</v>
      </c>
      <c r="AT96" s="129">
        <f>ROUND(SUM(AV96:AW96),2)</f>
        <v>0</v>
      </c>
      <c r="AU96" s="130">
        <f>'201 - SO 201 Lávka'!P133</f>
        <v>0</v>
      </c>
      <c r="AV96" s="129">
        <f>'201 - SO 201 Lávka'!J33</f>
        <v>0</v>
      </c>
      <c r="AW96" s="129">
        <f>'201 - SO 201 Lávka'!J34</f>
        <v>0</v>
      </c>
      <c r="AX96" s="129">
        <f>'201 - SO 201 Lávka'!J35</f>
        <v>0</v>
      </c>
      <c r="AY96" s="129">
        <f>'201 - SO 201 Lávka'!J36</f>
        <v>0</v>
      </c>
      <c r="AZ96" s="129">
        <f>'201 - SO 201 Lávka'!F33</f>
        <v>0</v>
      </c>
      <c r="BA96" s="129">
        <f>'201 - SO 201 Lávka'!F34</f>
        <v>0</v>
      </c>
      <c r="BB96" s="129">
        <f>'201 - SO 201 Lávka'!F35</f>
        <v>0</v>
      </c>
      <c r="BC96" s="129">
        <f>'201 - SO 201 Lávka'!F36</f>
        <v>0</v>
      </c>
      <c r="BD96" s="131">
        <f>'201 - SO 201 Lávka'!F37</f>
        <v>0</v>
      </c>
      <c r="BE96" s="7"/>
      <c r="BT96" s="132" t="s">
        <v>84</v>
      </c>
      <c r="BV96" s="132" t="s">
        <v>78</v>
      </c>
      <c r="BW96" s="132" t="s">
        <v>89</v>
      </c>
      <c r="BX96" s="132" t="s">
        <v>5</v>
      </c>
      <c r="CL96" s="132" t="s">
        <v>1</v>
      </c>
      <c r="CM96" s="132" t="s">
        <v>86</v>
      </c>
    </row>
    <row r="97" spans="1:91" s="7" customFormat="1" ht="16.5" customHeight="1">
      <c r="A97" s="120" t="s">
        <v>80</v>
      </c>
      <c r="B97" s="121"/>
      <c r="C97" s="122"/>
      <c r="D97" s="123" t="s">
        <v>90</v>
      </c>
      <c r="E97" s="123"/>
      <c r="F97" s="123"/>
      <c r="G97" s="123"/>
      <c r="H97" s="123"/>
      <c r="I97" s="124"/>
      <c r="J97" s="123" t="s">
        <v>91</v>
      </c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5">
        <f>'301 - Oplocení,kanalizačn...'!J30</f>
        <v>0</v>
      </c>
      <c r="AH97" s="124"/>
      <c r="AI97" s="124"/>
      <c r="AJ97" s="124"/>
      <c r="AK97" s="124"/>
      <c r="AL97" s="124"/>
      <c r="AM97" s="124"/>
      <c r="AN97" s="125">
        <f>SUM(AG97,AT97)</f>
        <v>0</v>
      </c>
      <c r="AO97" s="124"/>
      <c r="AP97" s="124"/>
      <c r="AQ97" s="126" t="s">
        <v>83</v>
      </c>
      <c r="AR97" s="127"/>
      <c r="AS97" s="133">
        <v>0</v>
      </c>
      <c r="AT97" s="134">
        <f>ROUND(SUM(AV97:AW97),2)</f>
        <v>0</v>
      </c>
      <c r="AU97" s="135">
        <f>'301 - Oplocení,kanalizačn...'!P128</f>
        <v>0</v>
      </c>
      <c r="AV97" s="134">
        <f>'301 - Oplocení,kanalizačn...'!J33</f>
        <v>0</v>
      </c>
      <c r="AW97" s="134">
        <f>'301 - Oplocení,kanalizačn...'!J34</f>
        <v>0</v>
      </c>
      <c r="AX97" s="134">
        <f>'301 - Oplocení,kanalizačn...'!J35</f>
        <v>0</v>
      </c>
      <c r="AY97" s="134">
        <f>'301 - Oplocení,kanalizačn...'!J36</f>
        <v>0</v>
      </c>
      <c r="AZ97" s="134">
        <f>'301 - Oplocení,kanalizačn...'!F33</f>
        <v>0</v>
      </c>
      <c r="BA97" s="134">
        <f>'301 - Oplocení,kanalizačn...'!F34</f>
        <v>0</v>
      </c>
      <c r="BB97" s="134">
        <f>'301 - Oplocení,kanalizačn...'!F35</f>
        <v>0</v>
      </c>
      <c r="BC97" s="134">
        <f>'301 - Oplocení,kanalizačn...'!F36</f>
        <v>0</v>
      </c>
      <c r="BD97" s="136">
        <f>'301 - Oplocení,kanalizačn...'!F37</f>
        <v>0</v>
      </c>
      <c r="BE97" s="7"/>
      <c r="BT97" s="132" t="s">
        <v>84</v>
      </c>
      <c r="BV97" s="132" t="s">
        <v>78</v>
      </c>
      <c r="BW97" s="132" t="s">
        <v>92</v>
      </c>
      <c r="BX97" s="132" t="s">
        <v>5</v>
      </c>
      <c r="CL97" s="132" t="s">
        <v>1</v>
      </c>
      <c r="CM97" s="132" t="s">
        <v>86</v>
      </c>
    </row>
    <row r="98" spans="1:57" s="2" customFormat="1" ht="30" customHeight="1">
      <c r="A98" s="39"/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5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</row>
    <row r="99" spans="1:57" s="2" customFormat="1" ht="6.95" customHeight="1">
      <c r="A99" s="39"/>
      <c r="B99" s="67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45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</row>
  </sheetData>
  <sheetProtection password="CC35" sheet="1" objects="1" scenarios="1" formatColumns="0" formatRows="0"/>
  <mergeCells count="50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AG94:AM94"/>
    <mergeCell ref="AN94:AP94"/>
    <mergeCell ref="AR2:BE2"/>
  </mergeCells>
  <hyperlinks>
    <hyperlink ref="A95" location="'101 - SO 101 Chodník'!C2" display="/"/>
    <hyperlink ref="A96" location="'201 - SO 201 Lávka'!C2" display="/"/>
    <hyperlink ref="A97" location="'301 - Oplocení,kanalizačn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85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93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Propojovací chodník Hrachovec,Valašské Meziříčí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94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95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5. 10. 2022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ROUND(J126,2)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ROUND((SUM(BE126:BE270)),2)</f>
        <v>0</v>
      </c>
      <c r="G33" s="39"/>
      <c r="H33" s="39"/>
      <c r="I33" s="156">
        <v>0.21</v>
      </c>
      <c r="J33" s="155">
        <f>ROUND(((SUM(BE126:BE270))*I33),2)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42</v>
      </c>
      <c r="F34" s="155">
        <f>ROUND((SUM(BF126:BF270)),2)</f>
        <v>0</v>
      </c>
      <c r="G34" s="39"/>
      <c r="H34" s="39"/>
      <c r="I34" s="156">
        <v>0.15</v>
      </c>
      <c r="J34" s="155">
        <f>ROUND(((SUM(BF126:BF270))*I34),2)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43</v>
      </c>
      <c r="F35" s="155">
        <f>ROUND((SUM(BG126:BG270)),2)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44</v>
      </c>
      <c r="F36" s="155">
        <f>ROUND((SUM(BH126:BH270)),2)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45</v>
      </c>
      <c r="F37" s="155">
        <f>ROUND((SUM(BI126:BI270)),2)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96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Propojovací chodník Hrachovec,Valašské Meziříčí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94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101 - SO 101 Chodník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Valašské Meziříčí_x005F_x0009__x005F_x0009__x005F_x0009__x005F_x0009__x005F_x0009__x005F_x0009__x005F_x0009_</v>
      </c>
      <c r="G89" s="41"/>
      <c r="H89" s="41"/>
      <c r="I89" s="33" t="s">
        <v>22</v>
      </c>
      <c r="J89" s="80" t="str">
        <f>IF(J12="","",J12)</f>
        <v>5. 10. 2022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Město Valašské Meziříčí_x005F_x0009__x005F_x0009__x005F_x0009__x005F_x0009__x005F_x0009__x005F_x0009__x005F_x0009__x005F_x0009__x005F_x0009_</v>
      </c>
      <c r="G91" s="41"/>
      <c r="H91" s="41"/>
      <c r="I91" s="33" t="s">
        <v>30</v>
      </c>
      <c r="J91" s="37" t="str">
        <f>E21</f>
        <v>LZ-PROJEKT plus s.r.o._x005F_x0009__x005F_x0009__x005F_x0009__x005F_x0009__x005F_x0009__x005F_x0009__x005F_x0009__x005F_x0009__x005F_x0009_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Fajfrová Irena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97</v>
      </c>
      <c r="D94" s="177"/>
      <c r="E94" s="177"/>
      <c r="F94" s="177"/>
      <c r="G94" s="177"/>
      <c r="H94" s="177"/>
      <c r="I94" s="177"/>
      <c r="J94" s="178" t="s">
        <v>98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99</v>
      </c>
      <c r="D96" s="41"/>
      <c r="E96" s="41"/>
      <c r="F96" s="41"/>
      <c r="G96" s="41"/>
      <c r="H96" s="41"/>
      <c r="I96" s="41"/>
      <c r="J96" s="111">
        <f>J126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100</v>
      </c>
    </row>
    <row r="97" spans="1:31" s="9" customFormat="1" ht="24.95" customHeight="1">
      <c r="A97" s="9"/>
      <c r="B97" s="180"/>
      <c r="C97" s="181"/>
      <c r="D97" s="182" t="s">
        <v>101</v>
      </c>
      <c r="E97" s="183"/>
      <c r="F97" s="183"/>
      <c r="G97" s="183"/>
      <c r="H97" s="183"/>
      <c r="I97" s="183"/>
      <c r="J97" s="184">
        <f>J127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102</v>
      </c>
      <c r="E98" s="189"/>
      <c r="F98" s="189"/>
      <c r="G98" s="189"/>
      <c r="H98" s="189"/>
      <c r="I98" s="189"/>
      <c r="J98" s="190">
        <f>J128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103</v>
      </c>
      <c r="E99" s="189"/>
      <c r="F99" s="189"/>
      <c r="G99" s="189"/>
      <c r="H99" s="189"/>
      <c r="I99" s="189"/>
      <c r="J99" s="190">
        <f>J172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104</v>
      </c>
      <c r="E100" s="189"/>
      <c r="F100" s="189"/>
      <c r="G100" s="189"/>
      <c r="H100" s="189"/>
      <c r="I100" s="189"/>
      <c r="J100" s="190">
        <f>J219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105</v>
      </c>
      <c r="E101" s="189"/>
      <c r="F101" s="189"/>
      <c r="G101" s="189"/>
      <c r="H101" s="189"/>
      <c r="I101" s="189"/>
      <c r="J101" s="190">
        <f>J248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106</v>
      </c>
      <c r="E102" s="189"/>
      <c r="F102" s="189"/>
      <c r="G102" s="189"/>
      <c r="H102" s="189"/>
      <c r="I102" s="189"/>
      <c r="J102" s="190">
        <f>J260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80"/>
      <c r="C103" s="181"/>
      <c r="D103" s="182" t="s">
        <v>107</v>
      </c>
      <c r="E103" s="183"/>
      <c r="F103" s="183"/>
      <c r="G103" s="183"/>
      <c r="H103" s="183"/>
      <c r="I103" s="183"/>
      <c r="J103" s="184">
        <f>J262</f>
        <v>0</v>
      </c>
      <c r="K103" s="181"/>
      <c r="L103" s="185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10" customFormat="1" ht="19.9" customHeight="1">
      <c r="A104" s="10"/>
      <c r="B104" s="186"/>
      <c r="C104" s="187"/>
      <c r="D104" s="188" t="s">
        <v>108</v>
      </c>
      <c r="E104" s="189"/>
      <c r="F104" s="189"/>
      <c r="G104" s="189"/>
      <c r="H104" s="189"/>
      <c r="I104" s="189"/>
      <c r="J104" s="190">
        <f>J263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6"/>
      <c r="C105" s="187"/>
      <c r="D105" s="188" t="s">
        <v>109</v>
      </c>
      <c r="E105" s="189"/>
      <c r="F105" s="189"/>
      <c r="G105" s="189"/>
      <c r="H105" s="189"/>
      <c r="I105" s="189"/>
      <c r="J105" s="190">
        <f>J267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6"/>
      <c r="C106" s="187"/>
      <c r="D106" s="188" t="s">
        <v>110</v>
      </c>
      <c r="E106" s="189"/>
      <c r="F106" s="189"/>
      <c r="G106" s="189"/>
      <c r="H106" s="189"/>
      <c r="I106" s="189"/>
      <c r="J106" s="190">
        <f>J269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12" spans="1:31" s="2" customFormat="1" ht="6.95" customHeight="1">
      <c r="A112" s="39"/>
      <c r="B112" s="69"/>
      <c r="C112" s="70"/>
      <c r="D112" s="70"/>
      <c r="E112" s="70"/>
      <c r="F112" s="70"/>
      <c r="G112" s="70"/>
      <c r="H112" s="70"/>
      <c r="I112" s="70"/>
      <c r="J112" s="70"/>
      <c r="K112" s="70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24.95" customHeight="1">
      <c r="A113" s="39"/>
      <c r="B113" s="40"/>
      <c r="C113" s="24" t="s">
        <v>111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16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6.5" customHeight="1">
      <c r="A116" s="39"/>
      <c r="B116" s="40"/>
      <c r="C116" s="41"/>
      <c r="D116" s="41"/>
      <c r="E116" s="175" t="str">
        <f>E7</f>
        <v>Propojovací chodník Hrachovec,Valašské Meziříčí</v>
      </c>
      <c r="F116" s="33"/>
      <c r="G116" s="33"/>
      <c r="H116" s="33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94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6.5" customHeight="1">
      <c r="A118" s="39"/>
      <c r="B118" s="40"/>
      <c r="C118" s="41"/>
      <c r="D118" s="41"/>
      <c r="E118" s="77" t="str">
        <f>E9</f>
        <v>101 - SO 101 Chodník</v>
      </c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20</v>
      </c>
      <c r="D120" s="41"/>
      <c r="E120" s="41"/>
      <c r="F120" s="28" t="str">
        <f>F12</f>
        <v>Valašské Meziříčí_x005F_x0009__x005F_x0009__x005F_x0009__x005F_x0009__x005F_x0009__x005F_x0009__x005F_x0009_</v>
      </c>
      <c r="G120" s="41"/>
      <c r="H120" s="41"/>
      <c r="I120" s="33" t="s">
        <v>22</v>
      </c>
      <c r="J120" s="80" t="str">
        <f>IF(J12="","",J12)</f>
        <v>5. 10. 2022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40.05" customHeight="1">
      <c r="A122" s="39"/>
      <c r="B122" s="40"/>
      <c r="C122" s="33" t="s">
        <v>24</v>
      </c>
      <c r="D122" s="41"/>
      <c r="E122" s="41"/>
      <c r="F122" s="28" t="str">
        <f>E15</f>
        <v>Město Valašské Meziříčí_x005F_x0009__x005F_x0009__x005F_x0009__x005F_x0009__x005F_x0009__x005F_x0009__x005F_x0009__x005F_x0009__x005F_x0009_</v>
      </c>
      <c r="G122" s="41"/>
      <c r="H122" s="41"/>
      <c r="I122" s="33" t="s">
        <v>30</v>
      </c>
      <c r="J122" s="37" t="str">
        <f>E21</f>
        <v>LZ-PROJEKT plus s.r.o._x005F_x0009__x005F_x0009__x005F_x0009__x005F_x0009__x005F_x0009__x005F_x0009__x005F_x0009__x005F_x0009__x005F_x0009_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5.15" customHeight="1">
      <c r="A123" s="39"/>
      <c r="B123" s="40"/>
      <c r="C123" s="33" t="s">
        <v>28</v>
      </c>
      <c r="D123" s="41"/>
      <c r="E123" s="41"/>
      <c r="F123" s="28" t="str">
        <f>IF(E18="","",E18)</f>
        <v>Vyplň údaj</v>
      </c>
      <c r="G123" s="41"/>
      <c r="H123" s="41"/>
      <c r="I123" s="33" t="s">
        <v>33</v>
      </c>
      <c r="J123" s="37" t="str">
        <f>E24</f>
        <v>Fajfrová Irena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0.3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11" customFormat="1" ht="29.25" customHeight="1">
      <c r="A125" s="192"/>
      <c r="B125" s="193"/>
      <c r="C125" s="194" t="s">
        <v>112</v>
      </c>
      <c r="D125" s="195" t="s">
        <v>61</v>
      </c>
      <c r="E125" s="195" t="s">
        <v>57</v>
      </c>
      <c r="F125" s="195" t="s">
        <v>58</v>
      </c>
      <c r="G125" s="195" t="s">
        <v>113</v>
      </c>
      <c r="H125" s="195" t="s">
        <v>114</v>
      </c>
      <c r="I125" s="195" t="s">
        <v>115</v>
      </c>
      <c r="J125" s="195" t="s">
        <v>98</v>
      </c>
      <c r="K125" s="196" t="s">
        <v>116</v>
      </c>
      <c r="L125" s="197"/>
      <c r="M125" s="101" t="s">
        <v>1</v>
      </c>
      <c r="N125" s="102" t="s">
        <v>40</v>
      </c>
      <c r="O125" s="102" t="s">
        <v>117</v>
      </c>
      <c r="P125" s="102" t="s">
        <v>118</v>
      </c>
      <c r="Q125" s="102" t="s">
        <v>119</v>
      </c>
      <c r="R125" s="102" t="s">
        <v>120</v>
      </c>
      <c r="S125" s="102" t="s">
        <v>121</v>
      </c>
      <c r="T125" s="103" t="s">
        <v>122</v>
      </c>
      <c r="U125" s="192"/>
      <c r="V125" s="192"/>
      <c r="W125" s="192"/>
      <c r="X125" s="192"/>
      <c r="Y125" s="192"/>
      <c r="Z125" s="192"/>
      <c r="AA125" s="192"/>
      <c r="AB125" s="192"/>
      <c r="AC125" s="192"/>
      <c r="AD125" s="192"/>
      <c r="AE125" s="192"/>
    </row>
    <row r="126" spans="1:63" s="2" customFormat="1" ht="22.8" customHeight="1">
      <c r="A126" s="39"/>
      <c r="B126" s="40"/>
      <c r="C126" s="108" t="s">
        <v>123</v>
      </c>
      <c r="D126" s="41"/>
      <c r="E126" s="41"/>
      <c r="F126" s="41"/>
      <c r="G126" s="41"/>
      <c r="H126" s="41"/>
      <c r="I126" s="41"/>
      <c r="J126" s="198">
        <f>BK126</f>
        <v>0</v>
      </c>
      <c r="K126" s="41"/>
      <c r="L126" s="45"/>
      <c r="M126" s="104"/>
      <c r="N126" s="199"/>
      <c r="O126" s="105"/>
      <c r="P126" s="200">
        <f>P127+P262</f>
        <v>0</v>
      </c>
      <c r="Q126" s="105"/>
      <c r="R126" s="200">
        <f>R127+R262</f>
        <v>0</v>
      </c>
      <c r="S126" s="105"/>
      <c r="T126" s="201">
        <f>T127+T262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75</v>
      </c>
      <c r="AU126" s="18" t="s">
        <v>100</v>
      </c>
      <c r="BK126" s="202">
        <f>BK127+BK262</f>
        <v>0</v>
      </c>
    </row>
    <row r="127" spans="1:63" s="12" customFormat="1" ht="25.9" customHeight="1">
      <c r="A127" s="12"/>
      <c r="B127" s="203"/>
      <c r="C127" s="204"/>
      <c r="D127" s="205" t="s">
        <v>75</v>
      </c>
      <c r="E127" s="206" t="s">
        <v>124</v>
      </c>
      <c r="F127" s="206" t="s">
        <v>125</v>
      </c>
      <c r="G127" s="204"/>
      <c r="H127" s="204"/>
      <c r="I127" s="207"/>
      <c r="J127" s="208">
        <f>BK127</f>
        <v>0</v>
      </c>
      <c r="K127" s="204"/>
      <c r="L127" s="209"/>
      <c r="M127" s="210"/>
      <c r="N127" s="211"/>
      <c r="O127" s="211"/>
      <c r="P127" s="212">
        <f>P128+P172+P219+P248+P260</f>
        <v>0</v>
      </c>
      <c r="Q127" s="211"/>
      <c r="R127" s="212">
        <f>R128+R172+R219+R248+R260</f>
        <v>0</v>
      </c>
      <c r="S127" s="211"/>
      <c r="T127" s="213">
        <f>T128+T172+T219+T248+T260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4" t="s">
        <v>84</v>
      </c>
      <c r="AT127" s="215" t="s">
        <v>75</v>
      </c>
      <c r="AU127" s="215" t="s">
        <v>76</v>
      </c>
      <c r="AY127" s="214" t="s">
        <v>126</v>
      </c>
      <c r="BK127" s="216">
        <f>BK128+BK172+BK219+BK248+BK260</f>
        <v>0</v>
      </c>
    </row>
    <row r="128" spans="1:63" s="12" customFormat="1" ht="22.8" customHeight="1">
      <c r="A128" s="12"/>
      <c r="B128" s="203"/>
      <c r="C128" s="204"/>
      <c r="D128" s="205" t="s">
        <v>75</v>
      </c>
      <c r="E128" s="217" t="s">
        <v>84</v>
      </c>
      <c r="F128" s="217" t="s">
        <v>127</v>
      </c>
      <c r="G128" s="204"/>
      <c r="H128" s="204"/>
      <c r="I128" s="207"/>
      <c r="J128" s="218">
        <f>BK128</f>
        <v>0</v>
      </c>
      <c r="K128" s="204"/>
      <c r="L128" s="209"/>
      <c r="M128" s="210"/>
      <c r="N128" s="211"/>
      <c r="O128" s="211"/>
      <c r="P128" s="212">
        <f>SUM(P129:P171)</f>
        <v>0</v>
      </c>
      <c r="Q128" s="211"/>
      <c r="R128" s="212">
        <f>SUM(R129:R171)</f>
        <v>0</v>
      </c>
      <c r="S128" s="211"/>
      <c r="T128" s="213">
        <f>SUM(T129:T171)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4" t="s">
        <v>84</v>
      </c>
      <c r="AT128" s="215" t="s">
        <v>75</v>
      </c>
      <c r="AU128" s="215" t="s">
        <v>84</v>
      </c>
      <c r="AY128" s="214" t="s">
        <v>126</v>
      </c>
      <c r="BK128" s="216">
        <f>SUM(BK129:BK171)</f>
        <v>0</v>
      </c>
    </row>
    <row r="129" spans="1:65" s="2" customFormat="1" ht="24.15" customHeight="1">
      <c r="A129" s="39"/>
      <c r="B129" s="40"/>
      <c r="C129" s="219" t="s">
        <v>84</v>
      </c>
      <c r="D129" s="219" t="s">
        <v>128</v>
      </c>
      <c r="E129" s="220" t="s">
        <v>129</v>
      </c>
      <c r="F129" s="221" t="s">
        <v>130</v>
      </c>
      <c r="G129" s="222" t="s">
        <v>131</v>
      </c>
      <c r="H129" s="223">
        <v>3</v>
      </c>
      <c r="I129" s="224"/>
      <c r="J129" s="225">
        <f>ROUND(I129*H129,2)</f>
        <v>0</v>
      </c>
      <c r="K129" s="221" t="s">
        <v>132</v>
      </c>
      <c r="L129" s="45"/>
      <c r="M129" s="226" t="s">
        <v>1</v>
      </c>
      <c r="N129" s="227" t="s">
        <v>41</v>
      </c>
      <c r="O129" s="92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0" t="s">
        <v>133</v>
      </c>
      <c r="AT129" s="230" t="s">
        <v>128</v>
      </c>
      <c r="AU129" s="230" t="s">
        <v>86</v>
      </c>
      <c r="AY129" s="18" t="s">
        <v>126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8" t="s">
        <v>84</v>
      </c>
      <c r="BK129" s="231">
        <f>ROUND(I129*H129,2)</f>
        <v>0</v>
      </c>
      <c r="BL129" s="18" t="s">
        <v>133</v>
      </c>
      <c r="BM129" s="230" t="s">
        <v>86</v>
      </c>
    </row>
    <row r="130" spans="1:51" s="13" customFormat="1" ht="12">
      <c r="A130" s="13"/>
      <c r="B130" s="232"/>
      <c r="C130" s="233"/>
      <c r="D130" s="234" t="s">
        <v>134</v>
      </c>
      <c r="E130" s="235" t="s">
        <v>1</v>
      </c>
      <c r="F130" s="236" t="s">
        <v>135</v>
      </c>
      <c r="G130" s="233"/>
      <c r="H130" s="235" t="s">
        <v>1</v>
      </c>
      <c r="I130" s="237"/>
      <c r="J130" s="233"/>
      <c r="K130" s="233"/>
      <c r="L130" s="238"/>
      <c r="M130" s="239"/>
      <c r="N130" s="240"/>
      <c r="O130" s="240"/>
      <c r="P130" s="240"/>
      <c r="Q130" s="240"/>
      <c r="R130" s="240"/>
      <c r="S130" s="240"/>
      <c r="T130" s="241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2" t="s">
        <v>134</v>
      </c>
      <c r="AU130" s="242" t="s">
        <v>86</v>
      </c>
      <c r="AV130" s="13" t="s">
        <v>84</v>
      </c>
      <c r="AW130" s="13" t="s">
        <v>32</v>
      </c>
      <c r="AX130" s="13" t="s">
        <v>76</v>
      </c>
      <c r="AY130" s="242" t="s">
        <v>126</v>
      </c>
    </row>
    <row r="131" spans="1:51" s="14" customFormat="1" ht="12">
      <c r="A131" s="14"/>
      <c r="B131" s="243"/>
      <c r="C131" s="244"/>
      <c r="D131" s="234" t="s">
        <v>134</v>
      </c>
      <c r="E131" s="245" t="s">
        <v>1</v>
      </c>
      <c r="F131" s="246" t="s">
        <v>136</v>
      </c>
      <c r="G131" s="244"/>
      <c r="H131" s="247">
        <v>3</v>
      </c>
      <c r="I131" s="248"/>
      <c r="J131" s="244"/>
      <c r="K131" s="244"/>
      <c r="L131" s="249"/>
      <c r="M131" s="250"/>
      <c r="N131" s="251"/>
      <c r="O131" s="251"/>
      <c r="P131" s="251"/>
      <c r="Q131" s="251"/>
      <c r="R131" s="251"/>
      <c r="S131" s="251"/>
      <c r="T131" s="252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3" t="s">
        <v>134</v>
      </c>
      <c r="AU131" s="253" t="s">
        <v>86</v>
      </c>
      <c r="AV131" s="14" t="s">
        <v>86</v>
      </c>
      <c r="AW131" s="14" t="s">
        <v>32</v>
      </c>
      <c r="AX131" s="14" t="s">
        <v>76</v>
      </c>
      <c r="AY131" s="253" t="s">
        <v>126</v>
      </c>
    </row>
    <row r="132" spans="1:51" s="15" customFormat="1" ht="12">
      <c r="A132" s="15"/>
      <c r="B132" s="254"/>
      <c r="C132" s="255"/>
      <c r="D132" s="234" t="s">
        <v>134</v>
      </c>
      <c r="E132" s="256" t="s">
        <v>1</v>
      </c>
      <c r="F132" s="257" t="s">
        <v>137</v>
      </c>
      <c r="G132" s="255"/>
      <c r="H132" s="258">
        <v>3</v>
      </c>
      <c r="I132" s="259"/>
      <c r="J132" s="255"/>
      <c r="K132" s="255"/>
      <c r="L132" s="260"/>
      <c r="M132" s="261"/>
      <c r="N132" s="262"/>
      <c r="O132" s="262"/>
      <c r="P132" s="262"/>
      <c r="Q132" s="262"/>
      <c r="R132" s="262"/>
      <c r="S132" s="262"/>
      <c r="T132" s="263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64" t="s">
        <v>134</v>
      </c>
      <c r="AU132" s="264" t="s">
        <v>86</v>
      </c>
      <c r="AV132" s="15" t="s">
        <v>133</v>
      </c>
      <c r="AW132" s="15" t="s">
        <v>32</v>
      </c>
      <c r="AX132" s="15" t="s">
        <v>84</v>
      </c>
      <c r="AY132" s="264" t="s">
        <v>126</v>
      </c>
    </row>
    <row r="133" spans="1:65" s="2" customFormat="1" ht="24.15" customHeight="1">
      <c r="A133" s="39"/>
      <c r="B133" s="40"/>
      <c r="C133" s="219" t="s">
        <v>86</v>
      </c>
      <c r="D133" s="219" t="s">
        <v>128</v>
      </c>
      <c r="E133" s="220" t="s">
        <v>138</v>
      </c>
      <c r="F133" s="221" t="s">
        <v>139</v>
      </c>
      <c r="G133" s="222" t="s">
        <v>131</v>
      </c>
      <c r="H133" s="223">
        <v>3</v>
      </c>
      <c r="I133" s="224"/>
      <c r="J133" s="225">
        <f>ROUND(I133*H133,2)</f>
        <v>0</v>
      </c>
      <c r="K133" s="221" t="s">
        <v>132</v>
      </c>
      <c r="L133" s="45"/>
      <c r="M133" s="226" t="s">
        <v>1</v>
      </c>
      <c r="N133" s="227" t="s">
        <v>41</v>
      </c>
      <c r="O133" s="92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0" t="s">
        <v>133</v>
      </c>
      <c r="AT133" s="230" t="s">
        <v>128</v>
      </c>
      <c r="AU133" s="230" t="s">
        <v>86</v>
      </c>
      <c r="AY133" s="18" t="s">
        <v>126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8" t="s">
        <v>84</v>
      </c>
      <c r="BK133" s="231">
        <f>ROUND(I133*H133,2)</f>
        <v>0</v>
      </c>
      <c r="BL133" s="18" t="s">
        <v>133</v>
      </c>
      <c r="BM133" s="230" t="s">
        <v>133</v>
      </c>
    </row>
    <row r="134" spans="1:65" s="2" customFormat="1" ht="24.15" customHeight="1">
      <c r="A134" s="39"/>
      <c r="B134" s="40"/>
      <c r="C134" s="219" t="s">
        <v>140</v>
      </c>
      <c r="D134" s="219" t="s">
        <v>128</v>
      </c>
      <c r="E134" s="220" t="s">
        <v>141</v>
      </c>
      <c r="F134" s="221" t="s">
        <v>142</v>
      </c>
      <c r="G134" s="222" t="s">
        <v>131</v>
      </c>
      <c r="H134" s="223">
        <v>67</v>
      </c>
      <c r="I134" s="224"/>
      <c r="J134" s="225">
        <f>ROUND(I134*H134,2)</f>
        <v>0</v>
      </c>
      <c r="K134" s="221" t="s">
        <v>132</v>
      </c>
      <c r="L134" s="45"/>
      <c r="M134" s="226" t="s">
        <v>1</v>
      </c>
      <c r="N134" s="227" t="s">
        <v>41</v>
      </c>
      <c r="O134" s="92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0" t="s">
        <v>133</v>
      </c>
      <c r="AT134" s="230" t="s">
        <v>128</v>
      </c>
      <c r="AU134" s="230" t="s">
        <v>86</v>
      </c>
      <c r="AY134" s="18" t="s">
        <v>126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8" t="s">
        <v>84</v>
      </c>
      <c r="BK134" s="231">
        <f>ROUND(I134*H134,2)</f>
        <v>0</v>
      </c>
      <c r="BL134" s="18" t="s">
        <v>133</v>
      </c>
      <c r="BM134" s="230" t="s">
        <v>143</v>
      </c>
    </row>
    <row r="135" spans="1:65" s="2" customFormat="1" ht="24.15" customHeight="1">
      <c r="A135" s="39"/>
      <c r="B135" s="40"/>
      <c r="C135" s="219" t="s">
        <v>133</v>
      </c>
      <c r="D135" s="219" t="s">
        <v>128</v>
      </c>
      <c r="E135" s="220" t="s">
        <v>144</v>
      </c>
      <c r="F135" s="221" t="s">
        <v>145</v>
      </c>
      <c r="G135" s="222" t="s">
        <v>146</v>
      </c>
      <c r="H135" s="223">
        <v>80</v>
      </c>
      <c r="I135" s="224"/>
      <c r="J135" s="225">
        <f>ROUND(I135*H135,2)</f>
        <v>0</v>
      </c>
      <c r="K135" s="221" t="s">
        <v>132</v>
      </c>
      <c r="L135" s="45"/>
      <c r="M135" s="226" t="s">
        <v>1</v>
      </c>
      <c r="N135" s="227" t="s">
        <v>41</v>
      </c>
      <c r="O135" s="92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0" t="s">
        <v>133</v>
      </c>
      <c r="AT135" s="230" t="s">
        <v>128</v>
      </c>
      <c r="AU135" s="230" t="s">
        <v>86</v>
      </c>
      <c r="AY135" s="18" t="s">
        <v>126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8" t="s">
        <v>84</v>
      </c>
      <c r="BK135" s="231">
        <f>ROUND(I135*H135,2)</f>
        <v>0</v>
      </c>
      <c r="BL135" s="18" t="s">
        <v>133</v>
      </c>
      <c r="BM135" s="230" t="s">
        <v>147</v>
      </c>
    </row>
    <row r="136" spans="1:65" s="2" customFormat="1" ht="24.15" customHeight="1">
      <c r="A136" s="39"/>
      <c r="B136" s="40"/>
      <c r="C136" s="219" t="s">
        <v>148</v>
      </c>
      <c r="D136" s="219" t="s">
        <v>128</v>
      </c>
      <c r="E136" s="220" t="s">
        <v>149</v>
      </c>
      <c r="F136" s="221" t="s">
        <v>150</v>
      </c>
      <c r="G136" s="222" t="s">
        <v>146</v>
      </c>
      <c r="H136" s="223">
        <v>80</v>
      </c>
      <c r="I136" s="224"/>
      <c r="J136" s="225">
        <f>ROUND(I136*H136,2)</f>
        <v>0</v>
      </c>
      <c r="K136" s="221" t="s">
        <v>132</v>
      </c>
      <c r="L136" s="45"/>
      <c r="M136" s="226" t="s">
        <v>1</v>
      </c>
      <c r="N136" s="227" t="s">
        <v>41</v>
      </c>
      <c r="O136" s="92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0" t="s">
        <v>133</v>
      </c>
      <c r="AT136" s="230" t="s">
        <v>128</v>
      </c>
      <c r="AU136" s="230" t="s">
        <v>86</v>
      </c>
      <c r="AY136" s="18" t="s">
        <v>126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8" t="s">
        <v>84</v>
      </c>
      <c r="BK136" s="231">
        <f>ROUND(I136*H136,2)</f>
        <v>0</v>
      </c>
      <c r="BL136" s="18" t="s">
        <v>133</v>
      </c>
      <c r="BM136" s="230" t="s">
        <v>151</v>
      </c>
    </row>
    <row r="137" spans="1:65" s="2" customFormat="1" ht="24.15" customHeight="1">
      <c r="A137" s="39"/>
      <c r="B137" s="40"/>
      <c r="C137" s="219" t="s">
        <v>143</v>
      </c>
      <c r="D137" s="219" t="s">
        <v>128</v>
      </c>
      <c r="E137" s="220" t="s">
        <v>152</v>
      </c>
      <c r="F137" s="221" t="s">
        <v>153</v>
      </c>
      <c r="G137" s="222" t="s">
        <v>131</v>
      </c>
      <c r="H137" s="223">
        <v>78</v>
      </c>
      <c r="I137" s="224"/>
      <c r="J137" s="225">
        <f>ROUND(I137*H137,2)</f>
        <v>0</v>
      </c>
      <c r="K137" s="221" t="s">
        <v>132</v>
      </c>
      <c r="L137" s="45"/>
      <c r="M137" s="226" t="s">
        <v>1</v>
      </c>
      <c r="N137" s="227" t="s">
        <v>41</v>
      </c>
      <c r="O137" s="92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0" t="s">
        <v>133</v>
      </c>
      <c r="AT137" s="230" t="s">
        <v>128</v>
      </c>
      <c r="AU137" s="230" t="s">
        <v>86</v>
      </c>
      <c r="AY137" s="18" t="s">
        <v>126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8" t="s">
        <v>84</v>
      </c>
      <c r="BK137" s="231">
        <f>ROUND(I137*H137,2)</f>
        <v>0</v>
      </c>
      <c r="BL137" s="18" t="s">
        <v>133</v>
      </c>
      <c r="BM137" s="230" t="s">
        <v>154</v>
      </c>
    </row>
    <row r="138" spans="1:51" s="14" customFormat="1" ht="12">
      <c r="A138" s="14"/>
      <c r="B138" s="243"/>
      <c r="C138" s="244"/>
      <c r="D138" s="234" t="s">
        <v>134</v>
      </c>
      <c r="E138" s="245" t="s">
        <v>1</v>
      </c>
      <c r="F138" s="246" t="s">
        <v>155</v>
      </c>
      <c r="G138" s="244"/>
      <c r="H138" s="247">
        <v>78</v>
      </c>
      <c r="I138" s="248"/>
      <c r="J138" s="244"/>
      <c r="K138" s="244"/>
      <c r="L138" s="249"/>
      <c r="M138" s="250"/>
      <c r="N138" s="251"/>
      <c r="O138" s="251"/>
      <c r="P138" s="251"/>
      <c r="Q138" s="251"/>
      <c r="R138" s="251"/>
      <c r="S138" s="251"/>
      <c r="T138" s="252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3" t="s">
        <v>134</v>
      </c>
      <c r="AU138" s="253" t="s">
        <v>86</v>
      </c>
      <c r="AV138" s="14" t="s">
        <v>86</v>
      </c>
      <c r="AW138" s="14" t="s">
        <v>32</v>
      </c>
      <c r="AX138" s="14" t="s">
        <v>76</v>
      </c>
      <c r="AY138" s="253" t="s">
        <v>126</v>
      </c>
    </row>
    <row r="139" spans="1:51" s="15" customFormat="1" ht="12">
      <c r="A139" s="15"/>
      <c r="B139" s="254"/>
      <c r="C139" s="255"/>
      <c r="D139" s="234" t="s">
        <v>134</v>
      </c>
      <c r="E139" s="256" t="s">
        <v>1</v>
      </c>
      <c r="F139" s="257" t="s">
        <v>137</v>
      </c>
      <c r="G139" s="255"/>
      <c r="H139" s="258">
        <v>78</v>
      </c>
      <c r="I139" s="259"/>
      <c r="J139" s="255"/>
      <c r="K139" s="255"/>
      <c r="L139" s="260"/>
      <c r="M139" s="261"/>
      <c r="N139" s="262"/>
      <c r="O139" s="262"/>
      <c r="P139" s="262"/>
      <c r="Q139" s="262"/>
      <c r="R139" s="262"/>
      <c r="S139" s="262"/>
      <c r="T139" s="263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64" t="s">
        <v>134</v>
      </c>
      <c r="AU139" s="264" t="s">
        <v>86</v>
      </c>
      <c r="AV139" s="15" t="s">
        <v>133</v>
      </c>
      <c r="AW139" s="15" t="s">
        <v>32</v>
      </c>
      <c r="AX139" s="15" t="s">
        <v>84</v>
      </c>
      <c r="AY139" s="264" t="s">
        <v>126</v>
      </c>
    </row>
    <row r="140" spans="1:65" s="2" customFormat="1" ht="37.8" customHeight="1">
      <c r="A140" s="39"/>
      <c r="B140" s="40"/>
      <c r="C140" s="219" t="s">
        <v>156</v>
      </c>
      <c r="D140" s="219" t="s">
        <v>128</v>
      </c>
      <c r="E140" s="220" t="s">
        <v>157</v>
      </c>
      <c r="F140" s="221" t="s">
        <v>158</v>
      </c>
      <c r="G140" s="222" t="s">
        <v>159</v>
      </c>
      <c r="H140" s="223">
        <v>20.5</v>
      </c>
      <c r="I140" s="224"/>
      <c r="J140" s="225">
        <f>ROUND(I140*H140,2)</f>
        <v>0</v>
      </c>
      <c r="K140" s="221" t="s">
        <v>132</v>
      </c>
      <c r="L140" s="45"/>
      <c r="M140" s="226" t="s">
        <v>1</v>
      </c>
      <c r="N140" s="227" t="s">
        <v>41</v>
      </c>
      <c r="O140" s="92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0" t="s">
        <v>133</v>
      </c>
      <c r="AT140" s="230" t="s">
        <v>128</v>
      </c>
      <c r="AU140" s="230" t="s">
        <v>86</v>
      </c>
      <c r="AY140" s="18" t="s">
        <v>126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8" t="s">
        <v>84</v>
      </c>
      <c r="BK140" s="231">
        <f>ROUND(I140*H140,2)</f>
        <v>0</v>
      </c>
      <c r="BL140" s="18" t="s">
        <v>133</v>
      </c>
      <c r="BM140" s="230" t="s">
        <v>160</v>
      </c>
    </row>
    <row r="141" spans="1:65" s="2" customFormat="1" ht="37.8" customHeight="1">
      <c r="A141" s="39"/>
      <c r="B141" s="40"/>
      <c r="C141" s="219" t="s">
        <v>147</v>
      </c>
      <c r="D141" s="219" t="s">
        <v>128</v>
      </c>
      <c r="E141" s="220" t="s">
        <v>161</v>
      </c>
      <c r="F141" s="221" t="s">
        <v>162</v>
      </c>
      <c r="G141" s="222" t="s">
        <v>159</v>
      </c>
      <c r="H141" s="223">
        <v>20.5</v>
      </c>
      <c r="I141" s="224"/>
      <c r="J141" s="225">
        <f>ROUND(I141*H141,2)</f>
        <v>0</v>
      </c>
      <c r="K141" s="221" t="s">
        <v>132</v>
      </c>
      <c r="L141" s="45"/>
      <c r="M141" s="226" t="s">
        <v>1</v>
      </c>
      <c r="N141" s="227" t="s">
        <v>41</v>
      </c>
      <c r="O141" s="92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0" t="s">
        <v>133</v>
      </c>
      <c r="AT141" s="230" t="s">
        <v>128</v>
      </c>
      <c r="AU141" s="230" t="s">
        <v>86</v>
      </c>
      <c r="AY141" s="18" t="s">
        <v>126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8" t="s">
        <v>84</v>
      </c>
      <c r="BK141" s="231">
        <f>ROUND(I141*H141,2)</f>
        <v>0</v>
      </c>
      <c r="BL141" s="18" t="s">
        <v>133</v>
      </c>
      <c r="BM141" s="230" t="s">
        <v>163</v>
      </c>
    </row>
    <row r="142" spans="1:65" s="2" customFormat="1" ht="33" customHeight="1">
      <c r="A142" s="39"/>
      <c r="B142" s="40"/>
      <c r="C142" s="219" t="s">
        <v>164</v>
      </c>
      <c r="D142" s="219" t="s">
        <v>128</v>
      </c>
      <c r="E142" s="220" t="s">
        <v>165</v>
      </c>
      <c r="F142" s="221" t="s">
        <v>166</v>
      </c>
      <c r="G142" s="222" t="s">
        <v>159</v>
      </c>
      <c r="H142" s="223">
        <v>5.34</v>
      </c>
      <c r="I142" s="224"/>
      <c r="J142" s="225">
        <f>ROUND(I142*H142,2)</f>
        <v>0</v>
      </c>
      <c r="K142" s="221" t="s">
        <v>132</v>
      </c>
      <c r="L142" s="45"/>
      <c r="M142" s="226" t="s">
        <v>1</v>
      </c>
      <c r="N142" s="227" t="s">
        <v>41</v>
      </c>
      <c r="O142" s="92"/>
      <c r="P142" s="228">
        <f>O142*H142</f>
        <v>0</v>
      </c>
      <c r="Q142" s="228">
        <v>0</v>
      </c>
      <c r="R142" s="228">
        <f>Q142*H142</f>
        <v>0</v>
      </c>
      <c r="S142" s="228">
        <v>0</v>
      </c>
      <c r="T142" s="22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0" t="s">
        <v>133</v>
      </c>
      <c r="AT142" s="230" t="s">
        <v>128</v>
      </c>
      <c r="AU142" s="230" t="s">
        <v>86</v>
      </c>
      <c r="AY142" s="18" t="s">
        <v>126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8" t="s">
        <v>84</v>
      </c>
      <c r="BK142" s="231">
        <f>ROUND(I142*H142,2)</f>
        <v>0</v>
      </c>
      <c r="BL142" s="18" t="s">
        <v>133</v>
      </c>
      <c r="BM142" s="230" t="s">
        <v>167</v>
      </c>
    </row>
    <row r="143" spans="1:65" s="2" customFormat="1" ht="33" customHeight="1">
      <c r="A143" s="39"/>
      <c r="B143" s="40"/>
      <c r="C143" s="219" t="s">
        <v>151</v>
      </c>
      <c r="D143" s="219" t="s">
        <v>128</v>
      </c>
      <c r="E143" s="220" t="s">
        <v>168</v>
      </c>
      <c r="F143" s="221" t="s">
        <v>169</v>
      </c>
      <c r="G143" s="222" t="s">
        <v>159</v>
      </c>
      <c r="H143" s="223">
        <v>5.34</v>
      </c>
      <c r="I143" s="224"/>
      <c r="J143" s="225">
        <f>ROUND(I143*H143,2)</f>
        <v>0</v>
      </c>
      <c r="K143" s="221" t="s">
        <v>132</v>
      </c>
      <c r="L143" s="45"/>
      <c r="M143" s="226" t="s">
        <v>1</v>
      </c>
      <c r="N143" s="227" t="s">
        <v>41</v>
      </c>
      <c r="O143" s="92"/>
      <c r="P143" s="228">
        <f>O143*H143</f>
        <v>0</v>
      </c>
      <c r="Q143" s="228">
        <v>0</v>
      </c>
      <c r="R143" s="228">
        <f>Q143*H143</f>
        <v>0</v>
      </c>
      <c r="S143" s="228">
        <v>0</v>
      </c>
      <c r="T143" s="22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0" t="s">
        <v>133</v>
      </c>
      <c r="AT143" s="230" t="s">
        <v>128</v>
      </c>
      <c r="AU143" s="230" t="s">
        <v>86</v>
      </c>
      <c r="AY143" s="18" t="s">
        <v>126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8" t="s">
        <v>84</v>
      </c>
      <c r="BK143" s="231">
        <f>ROUND(I143*H143,2)</f>
        <v>0</v>
      </c>
      <c r="BL143" s="18" t="s">
        <v>133</v>
      </c>
      <c r="BM143" s="230" t="s">
        <v>170</v>
      </c>
    </row>
    <row r="144" spans="1:65" s="2" customFormat="1" ht="37.8" customHeight="1">
      <c r="A144" s="39"/>
      <c r="B144" s="40"/>
      <c r="C144" s="219" t="s">
        <v>171</v>
      </c>
      <c r="D144" s="219" t="s">
        <v>128</v>
      </c>
      <c r="E144" s="220" t="s">
        <v>172</v>
      </c>
      <c r="F144" s="221" t="s">
        <v>173</v>
      </c>
      <c r="G144" s="222" t="s">
        <v>159</v>
      </c>
      <c r="H144" s="223">
        <v>18.5</v>
      </c>
      <c r="I144" s="224"/>
      <c r="J144" s="225">
        <f>ROUND(I144*H144,2)</f>
        <v>0</v>
      </c>
      <c r="K144" s="221" t="s">
        <v>132</v>
      </c>
      <c r="L144" s="45"/>
      <c r="M144" s="226" t="s">
        <v>1</v>
      </c>
      <c r="N144" s="227" t="s">
        <v>41</v>
      </c>
      <c r="O144" s="92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0" t="s">
        <v>133</v>
      </c>
      <c r="AT144" s="230" t="s">
        <v>128</v>
      </c>
      <c r="AU144" s="230" t="s">
        <v>86</v>
      </c>
      <c r="AY144" s="18" t="s">
        <v>126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8" t="s">
        <v>84</v>
      </c>
      <c r="BK144" s="231">
        <f>ROUND(I144*H144,2)</f>
        <v>0</v>
      </c>
      <c r="BL144" s="18" t="s">
        <v>133</v>
      </c>
      <c r="BM144" s="230" t="s">
        <v>174</v>
      </c>
    </row>
    <row r="145" spans="1:65" s="2" customFormat="1" ht="37.8" customHeight="1">
      <c r="A145" s="39"/>
      <c r="B145" s="40"/>
      <c r="C145" s="219" t="s">
        <v>154</v>
      </c>
      <c r="D145" s="219" t="s">
        <v>128</v>
      </c>
      <c r="E145" s="220" t="s">
        <v>175</v>
      </c>
      <c r="F145" s="221" t="s">
        <v>176</v>
      </c>
      <c r="G145" s="222" t="s">
        <v>159</v>
      </c>
      <c r="H145" s="223">
        <v>2</v>
      </c>
      <c r="I145" s="224"/>
      <c r="J145" s="225">
        <f>ROUND(I145*H145,2)</f>
        <v>0</v>
      </c>
      <c r="K145" s="221" t="s">
        <v>132</v>
      </c>
      <c r="L145" s="45"/>
      <c r="M145" s="226" t="s">
        <v>1</v>
      </c>
      <c r="N145" s="227" t="s">
        <v>41</v>
      </c>
      <c r="O145" s="92"/>
      <c r="P145" s="228">
        <f>O145*H145</f>
        <v>0</v>
      </c>
      <c r="Q145" s="228">
        <v>0</v>
      </c>
      <c r="R145" s="228">
        <f>Q145*H145</f>
        <v>0</v>
      </c>
      <c r="S145" s="228">
        <v>0</v>
      </c>
      <c r="T145" s="22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0" t="s">
        <v>133</v>
      </c>
      <c r="AT145" s="230" t="s">
        <v>128</v>
      </c>
      <c r="AU145" s="230" t="s">
        <v>86</v>
      </c>
      <c r="AY145" s="18" t="s">
        <v>126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8" t="s">
        <v>84</v>
      </c>
      <c r="BK145" s="231">
        <f>ROUND(I145*H145,2)</f>
        <v>0</v>
      </c>
      <c r="BL145" s="18" t="s">
        <v>133</v>
      </c>
      <c r="BM145" s="230" t="s">
        <v>177</v>
      </c>
    </row>
    <row r="146" spans="1:65" s="2" customFormat="1" ht="37.8" customHeight="1">
      <c r="A146" s="39"/>
      <c r="B146" s="40"/>
      <c r="C146" s="219" t="s">
        <v>178</v>
      </c>
      <c r="D146" s="219" t="s">
        <v>128</v>
      </c>
      <c r="E146" s="220" t="s">
        <v>179</v>
      </c>
      <c r="F146" s="221" t="s">
        <v>180</v>
      </c>
      <c r="G146" s="222" t="s">
        <v>159</v>
      </c>
      <c r="H146" s="223">
        <v>24.84</v>
      </c>
      <c r="I146" s="224"/>
      <c r="J146" s="225">
        <f>ROUND(I146*H146,2)</f>
        <v>0</v>
      </c>
      <c r="K146" s="221" t="s">
        <v>132</v>
      </c>
      <c r="L146" s="45"/>
      <c r="M146" s="226" t="s">
        <v>1</v>
      </c>
      <c r="N146" s="227" t="s">
        <v>41</v>
      </c>
      <c r="O146" s="92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0" t="s">
        <v>133</v>
      </c>
      <c r="AT146" s="230" t="s">
        <v>128</v>
      </c>
      <c r="AU146" s="230" t="s">
        <v>86</v>
      </c>
      <c r="AY146" s="18" t="s">
        <v>126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8" t="s">
        <v>84</v>
      </c>
      <c r="BK146" s="231">
        <f>ROUND(I146*H146,2)</f>
        <v>0</v>
      </c>
      <c r="BL146" s="18" t="s">
        <v>133</v>
      </c>
      <c r="BM146" s="230" t="s">
        <v>181</v>
      </c>
    </row>
    <row r="147" spans="1:65" s="2" customFormat="1" ht="37.8" customHeight="1">
      <c r="A147" s="39"/>
      <c r="B147" s="40"/>
      <c r="C147" s="219" t="s">
        <v>160</v>
      </c>
      <c r="D147" s="219" t="s">
        <v>128</v>
      </c>
      <c r="E147" s="220" t="s">
        <v>179</v>
      </c>
      <c r="F147" s="221" t="s">
        <v>180</v>
      </c>
      <c r="G147" s="222" t="s">
        <v>159</v>
      </c>
      <c r="H147" s="223">
        <v>3.45</v>
      </c>
      <c r="I147" s="224"/>
      <c r="J147" s="225">
        <f>ROUND(I147*H147,2)</f>
        <v>0</v>
      </c>
      <c r="K147" s="221" t="s">
        <v>132</v>
      </c>
      <c r="L147" s="45"/>
      <c r="M147" s="226" t="s">
        <v>1</v>
      </c>
      <c r="N147" s="227" t="s">
        <v>41</v>
      </c>
      <c r="O147" s="92"/>
      <c r="P147" s="228">
        <f>O147*H147</f>
        <v>0</v>
      </c>
      <c r="Q147" s="228">
        <v>0</v>
      </c>
      <c r="R147" s="228">
        <f>Q147*H147</f>
        <v>0</v>
      </c>
      <c r="S147" s="228">
        <v>0</v>
      </c>
      <c r="T147" s="22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0" t="s">
        <v>133</v>
      </c>
      <c r="AT147" s="230" t="s">
        <v>128</v>
      </c>
      <c r="AU147" s="230" t="s">
        <v>86</v>
      </c>
      <c r="AY147" s="18" t="s">
        <v>126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8" t="s">
        <v>84</v>
      </c>
      <c r="BK147" s="231">
        <f>ROUND(I147*H147,2)</f>
        <v>0</v>
      </c>
      <c r="BL147" s="18" t="s">
        <v>133</v>
      </c>
      <c r="BM147" s="230" t="s">
        <v>182</v>
      </c>
    </row>
    <row r="148" spans="1:65" s="2" customFormat="1" ht="37.8" customHeight="1">
      <c r="A148" s="39"/>
      <c r="B148" s="40"/>
      <c r="C148" s="219" t="s">
        <v>8</v>
      </c>
      <c r="D148" s="219" t="s">
        <v>128</v>
      </c>
      <c r="E148" s="220" t="s">
        <v>183</v>
      </c>
      <c r="F148" s="221" t="s">
        <v>184</v>
      </c>
      <c r="G148" s="222" t="s">
        <v>159</v>
      </c>
      <c r="H148" s="223">
        <v>248.4</v>
      </c>
      <c r="I148" s="224"/>
      <c r="J148" s="225">
        <f>ROUND(I148*H148,2)</f>
        <v>0</v>
      </c>
      <c r="K148" s="221" t="s">
        <v>132</v>
      </c>
      <c r="L148" s="45"/>
      <c r="M148" s="226" t="s">
        <v>1</v>
      </c>
      <c r="N148" s="227" t="s">
        <v>41</v>
      </c>
      <c r="O148" s="92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0" t="s">
        <v>133</v>
      </c>
      <c r="AT148" s="230" t="s">
        <v>128</v>
      </c>
      <c r="AU148" s="230" t="s">
        <v>86</v>
      </c>
      <c r="AY148" s="18" t="s">
        <v>126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8" t="s">
        <v>84</v>
      </c>
      <c r="BK148" s="231">
        <f>ROUND(I148*H148,2)</f>
        <v>0</v>
      </c>
      <c r="BL148" s="18" t="s">
        <v>133</v>
      </c>
      <c r="BM148" s="230" t="s">
        <v>185</v>
      </c>
    </row>
    <row r="149" spans="1:65" s="2" customFormat="1" ht="37.8" customHeight="1">
      <c r="A149" s="39"/>
      <c r="B149" s="40"/>
      <c r="C149" s="219" t="s">
        <v>163</v>
      </c>
      <c r="D149" s="219" t="s">
        <v>128</v>
      </c>
      <c r="E149" s="220" t="s">
        <v>186</v>
      </c>
      <c r="F149" s="221" t="s">
        <v>187</v>
      </c>
      <c r="G149" s="222" t="s">
        <v>159</v>
      </c>
      <c r="H149" s="223">
        <v>24.84</v>
      </c>
      <c r="I149" s="224"/>
      <c r="J149" s="225">
        <f>ROUND(I149*H149,2)</f>
        <v>0</v>
      </c>
      <c r="K149" s="221" t="s">
        <v>132</v>
      </c>
      <c r="L149" s="45"/>
      <c r="M149" s="226" t="s">
        <v>1</v>
      </c>
      <c r="N149" s="227" t="s">
        <v>41</v>
      </c>
      <c r="O149" s="92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0" t="s">
        <v>133</v>
      </c>
      <c r="AT149" s="230" t="s">
        <v>128</v>
      </c>
      <c r="AU149" s="230" t="s">
        <v>86</v>
      </c>
      <c r="AY149" s="18" t="s">
        <v>126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8" t="s">
        <v>84</v>
      </c>
      <c r="BK149" s="231">
        <f>ROUND(I149*H149,2)</f>
        <v>0</v>
      </c>
      <c r="BL149" s="18" t="s">
        <v>133</v>
      </c>
      <c r="BM149" s="230" t="s">
        <v>188</v>
      </c>
    </row>
    <row r="150" spans="1:65" s="2" customFormat="1" ht="37.8" customHeight="1">
      <c r="A150" s="39"/>
      <c r="B150" s="40"/>
      <c r="C150" s="219" t="s">
        <v>189</v>
      </c>
      <c r="D150" s="219" t="s">
        <v>128</v>
      </c>
      <c r="E150" s="220" t="s">
        <v>190</v>
      </c>
      <c r="F150" s="221" t="s">
        <v>191</v>
      </c>
      <c r="G150" s="222" t="s">
        <v>159</v>
      </c>
      <c r="H150" s="223">
        <v>248.4</v>
      </c>
      <c r="I150" s="224"/>
      <c r="J150" s="225">
        <f>ROUND(I150*H150,2)</f>
        <v>0</v>
      </c>
      <c r="K150" s="221" t="s">
        <v>132</v>
      </c>
      <c r="L150" s="45"/>
      <c r="M150" s="226" t="s">
        <v>1</v>
      </c>
      <c r="N150" s="227" t="s">
        <v>41</v>
      </c>
      <c r="O150" s="92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0" t="s">
        <v>133</v>
      </c>
      <c r="AT150" s="230" t="s">
        <v>128</v>
      </c>
      <c r="AU150" s="230" t="s">
        <v>86</v>
      </c>
      <c r="AY150" s="18" t="s">
        <v>126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8" t="s">
        <v>84</v>
      </c>
      <c r="BK150" s="231">
        <f>ROUND(I150*H150,2)</f>
        <v>0</v>
      </c>
      <c r="BL150" s="18" t="s">
        <v>133</v>
      </c>
      <c r="BM150" s="230" t="s">
        <v>192</v>
      </c>
    </row>
    <row r="151" spans="1:65" s="2" customFormat="1" ht="24.15" customHeight="1">
      <c r="A151" s="39"/>
      <c r="B151" s="40"/>
      <c r="C151" s="219" t="s">
        <v>167</v>
      </c>
      <c r="D151" s="219" t="s">
        <v>128</v>
      </c>
      <c r="E151" s="220" t="s">
        <v>193</v>
      </c>
      <c r="F151" s="221" t="s">
        <v>194</v>
      </c>
      <c r="G151" s="222" t="s">
        <v>159</v>
      </c>
      <c r="H151" s="223">
        <v>8.25</v>
      </c>
      <c r="I151" s="224"/>
      <c r="J151" s="225">
        <f>ROUND(I151*H151,2)</f>
        <v>0</v>
      </c>
      <c r="K151" s="221" t="s">
        <v>132</v>
      </c>
      <c r="L151" s="45"/>
      <c r="M151" s="226" t="s">
        <v>1</v>
      </c>
      <c r="N151" s="227" t="s">
        <v>41</v>
      </c>
      <c r="O151" s="92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0" t="s">
        <v>133</v>
      </c>
      <c r="AT151" s="230" t="s">
        <v>128</v>
      </c>
      <c r="AU151" s="230" t="s">
        <v>86</v>
      </c>
      <c r="AY151" s="18" t="s">
        <v>126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8" t="s">
        <v>84</v>
      </c>
      <c r="BK151" s="231">
        <f>ROUND(I151*H151,2)</f>
        <v>0</v>
      </c>
      <c r="BL151" s="18" t="s">
        <v>133</v>
      </c>
      <c r="BM151" s="230" t="s">
        <v>195</v>
      </c>
    </row>
    <row r="152" spans="1:65" s="2" customFormat="1" ht="24.15" customHeight="1">
      <c r="A152" s="39"/>
      <c r="B152" s="40"/>
      <c r="C152" s="219" t="s">
        <v>196</v>
      </c>
      <c r="D152" s="219" t="s">
        <v>128</v>
      </c>
      <c r="E152" s="220" t="s">
        <v>193</v>
      </c>
      <c r="F152" s="221" t="s">
        <v>194</v>
      </c>
      <c r="G152" s="222" t="s">
        <v>159</v>
      </c>
      <c r="H152" s="223">
        <v>1</v>
      </c>
      <c r="I152" s="224"/>
      <c r="J152" s="225">
        <f>ROUND(I152*H152,2)</f>
        <v>0</v>
      </c>
      <c r="K152" s="221" t="s">
        <v>132</v>
      </c>
      <c r="L152" s="45"/>
      <c r="M152" s="226" t="s">
        <v>1</v>
      </c>
      <c r="N152" s="227" t="s">
        <v>41</v>
      </c>
      <c r="O152" s="92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0" t="s">
        <v>133</v>
      </c>
      <c r="AT152" s="230" t="s">
        <v>128</v>
      </c>
      <c r="AU152" s="230" t="s">
        <v>86</v>
      </c>
      <c r="AY152" s="18" t="s">
        <v>126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8" t="s">
        <v>84</v>
      </c>
      <c r="BK152" s="231">
        <f>ROUND(I152*H152,2)</f>
        <v>0</v>
      </c>
      <c r="BL152" s="18" t="s">
        <v>133</v>
      </c>
      <c r="BM152" s="230" t="s">
        <v>197</v>
      </c>
    </row>
    <row r="153" spans="1:65" s="2" customFormat="1" ht="24.15" customHeight="1">
      <c r="A153" s="39"/>
      <c r="B153" s="40"/>
      <c r="C153" s="219" t="s">
        <v>170</v>
      </c>
      <c r="D153" s="219" t="s">
        <v>128</v>
      </c>
      <c r="E153" s="220" t="s">
        <v>198</v>
      </c>
      <c r="F153" s="221" t="s">
        <v>199</v>
      </c>
      <c r="G153" s="222" t="s">
        <v>159</v>
      </c>
      <c r="H153" s="223">
        <v>1</v>
      </c>
      <c r="I153" s="224"/>
      <c r="J153" s="225">
        <f>ROUND(I153*H153,2)</f>
        <v>0</v>
      </c>
      <c r="K153" s="221" t="s">
        <v>132</v>
      </c>
      <c r="L153" s="45"/>
      <c r="M153" s="226" t="s">
        <v>1</v>
      </c>
      <c r="N153" s="227" t="s">
        <v>41</v>
      </c>
      <c r="O153" s="92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0" t="s">
        <v>133</v>
      </c>
      <c r="AT153" s="230" t="s">
        <v>128</v>
      </c>
      <c r="AU153" s="230" t="s">
        <v>86</v>
      </c>
      <c r="AY153" s="18" t="s">
        <v>126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8" t="s">
        <v>84</v>
      </c>
      <c r="BK153" s="231">
        <f>ROUND(I153*H153,2)</f>
        <v>0</v>
      </c>
      <c r="BL153" s="18" t="s">
        <v>133</v>
      </c>
      <c r="BM153" s="230" t="s">
        <v>200</v>
      </c>
    </row>
    <row r="154" spans="1:65" s="2" customFormat="1" ht="24.15" customHeight="1">
      <c r="A154" s="39"/>
      <c r="B154" s="40"/>
      <c r="C154" s="219" t="s">
        <v>7</v>
      </c>
      <c r="D154" s="219" t="s">
        <v>128</v>
      </c>
      <c r="E154" s="220" t="s">
        <v>201</v>
      </c>
      <c r="F154" s="221" t="s">
        <v>202</v>
      </c>
      <c r="G154" s="222" t="s">
        <v>159</v>
      </c>
      <c r="H154" s="223">
        <v>2</v>
      </c>
      <c r="I154" s="224"/>
      <c r="J154" s="225">
        <f>ROUND(I154*H154,2)</f>
        <v>0</v>
      </c>
      <c r="K154" s="221" t="s">
        <v>132</v>
      </c>
      <c r="L154" s="45"/>
      <c r="M154" s="226" t="s">
        <v>1</v>
      </c>
      <c r="N154" s="227" t="s">
        <v>41</v>
      </c>
      <c r="O154" s="92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0" t="s">
        <v>133</v>
      </c>
      <c r="AT154" s="230" t="s">
        <v>128</v>
      </c>
      <c r="AU154" s="230" t="s">
        <v>86</v>
      </c>
      <c r="AY154" s="18" t="s">
        <v>126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8" t="s">
        <v>84</v>
      </c>
      <c r="BK154" s="231">
        <f>ROUND(I154*H154,2)</f>
        <v>0</v>
      </c>
      <c r="BL154" s="18" t="s">
        <v>133</v>
      </c>
      <c r="BM154" s="230" t="s">
        <v>203</v>
      </c>
    </row>
    <row r="155" spans="1:51" s="14" customFormat="1" ht="12">
      <c r="A155" s="14"/>
      <c r="B155" s="243"/>
      <c r="C155" s="244"/>
      <c r="D155" s="234" t="s">
        <v>134</v>
      </c>
      <c r="E155" s="245" t="s">
        <v>1</v>
      </c>
      <c r="F155" s="246" t="s">
        <v>204</v>
      </c>
      <c r="G155" s="244"/>
      <c r="H155" s="247">
        <v>2</v>
      </c>
      <c r="I155" s="248"/>
      <c r="J155" s="244"/>
      <c r="K155" s="244"/>
      <c r="L155" s="249"/>
      <c r="M155" s="250"/>
      <c r="N155" s="251"/>
      <c r="O155" s="251"/>
      <c r="P155" s="251"/>
      <c r="Q155" s="251"/>
      <c r="R155" s="251"/>
      <c r="S155" s="251"/>
      <c r="T155" s="252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3" t="s">
        <v>134</v>
      </c>
      <c r="AU155" s="253" t="s">
        <v>86</v>
      </c>
      <c r="AV155" s="14" t="s">
        <v>86</v>
      </c>
      <c r="AW155" s="14" t="s">
        <v>32</v>
      </c>
      <c r="AX155" s="14" t="s">
        <v>76</v>
      </c>
      <c r="AY155" s="253" t="s">
        <v>126</v>
      </c>
    </row>
    <row r="156" spans="1:51" s="15" customFormat="1" ht="12">
      <c r="A156" s="15"/>
      <c r="B156" s="254"/>
      <c r="C156" s="255"/>
      <c r="D156" s="234" t="s">
        <v>134</v>
      </c>
      <c r="E156" s="256" t="s">
        <v>1</v>
      </c>
      <c r="F156" s="257" t="s">
        <v>137</v>
      </c>
      <c r="G156" s="255"/>
      <c r="H156" s="258">
        <v>2</v>
      </c>
      <c r="I156" s="259"/>
      <c r="J156" s="255"/>
      <c r="K156" s="255"/>
      <c r="L156" s="260"/>
      <c r="M156" s="261"/>
      <c r="N156" s="262"/>
      <c r="O156" s="262"/>
      <c r="P156" s="262"/>
      <c r="Q156" s="262"/>
      <c r="R156" s="262"/>
      <c r="S156" s="262"/>
      <c r="T156" s="263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64" t="s">
        <v>134</v>
      </c>
      <c r="AU156" s="264" t="s">
        <v>86</v>
      </c>
      <c r="AV156" s="15" t="s">
        <v>133</v>
      </c>
      <c r="AW156" s="15" t="s">
        <v>32</v>
      </c>
      <c r="AX156" s="15" t="s">
        <v>84</v>
      </c>
      <c r="AY156" s="264" t="s">
        <v>126</v>
      </c>
    </row>
    <row r="157" spans="1:65" s="2" customFormat="1" ht="33" customHeight="1">
      <c r="A157" s="39"/>
      <c r="B157" s="40"/>
      <c r="C157" s="219" t="s">
        <v>174</v>
      </c>
      <c r="D157" s="219" t="s">
        <v>128</v>
      </c>
      <c r="E157" s="220" t="s">
        <v>205</v>
      </c>
      <c r="F157" s="221" t="s">
        <v>206</v>
      </c>
      <c r="G157" s="222" t="s">
        <v>207</v>
      </c>
      <c r="H157" s="223">
        <v>99.36</v>
      </c>
      <c r="I157" s="224"/>
      <c r="J157" s="225">
        <f>ROUND(I157*H157,2)</f>
        <v>0</v>
      </c>
      <c r="K157" s="221" t="s">
        <v>132</v>
      </c>
      <c r="L157" s="45"/>
      <c r="M157" s="226" t="s">
        <v>1</v>
      </c>
      <c r="N157" s="227" t="s">
        <v>41</v>
      </c>
      <c r="O157" s="92"/>
      <c r="P157" s="228">
        <f>O157*H157</f>
        <v>0</v>
      </c>
      <c r="Q157" s="228">
        <v>0</v>
      </c>
      <c r="R157" s="228">
        <f>Q157*H157</f>
        <v>0</v>
      </c>
      <c r="S157" s="228">
        <v>0</v>
      </c>
      <c r="T157" s="22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0" t="s">
        <v>133</v>
      </c>
      <c r="AT157" s="230" t="s">
        <v>128</v>
      </c>
      <c r="AU157" s="230" t="s">
        <v>86</v>
      </c>
      <c r="AY157" s="18" t="s">
        <v>126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8" t="s">
        <v>84</v>
      </c>
      <c r="BK157" s="231">
        <f>ROUND(I157*H157,2)</f>
        <v>0</v>
      </c>
      <c r="BL157" s="18" t="s">
        <v>133</v>
      </c>
      <c r="BM157" s="230" t="s">
        <v>208</v>
      </c>
    </row>
    <row r="158" spans="1:65" s="2" customFormat="1" ht="16.5" customHeight="1">
      <c r="A158" s="39"/>
      <c r="B158" s="40"/>
      <c r="C158" s="219" t="s">
        <v>209</v>
      </c>
      <c r="D158" s="219" t="s">
        <v>128</v>
      </c>
      <c r="E158" s="220" t="s">
        <v>210</v>
      </c>
      <c r="F158" s="221" t="s">
        <v>211</v>
      </c>
      <c r="G158" s="222" t="s">
        <v>159</v>
      </c>
      <c r="H158" s="223">
        <v>3.45</v>
      </c>
      <c r="I158" s="224"/>
      <c r="J158" s="225">
        <f>ROUND(I158*H158,2)</f>
        <v>0</v>
      </c>
      <c r="K158" s="221" t="s">
        <v>132</v>
      </c>
      <c r="L158" s="45"/>
      <c r="M158" s="226" t="s">
        <v>1</v>
      </c>
      <c r="N158" s="227" t="s">
        <v>41</v>
      </c>
      <c r="O158" s="92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0" t="s">
        <v>133</v>
      </c>
      <c r="AT158" s="230" t="s">
        <v>128</v>
      </c>
      <c r="AU158" s="230" t="s">
        <v>86</v>
      </c>
      <c r="AY158" s="18" t="s">
        <v>126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8" t="s">
        <v>84</v>
      </c>
      <c r="BK158" s="231">
        <f>ROUND(I158*H158,2)</f>
        <v>0</v>
      </c>
      <c r="BL158" s="18" t="s">
        <v>133</v>
      </c>
      <c r="BM158" s="230" t="s">
        <v>212</v>
      </c>
    </row>
    <row r="159" spans="1:65" s="2" customFormat="1" ht="16.5" customHeight="1">
      <c r="A159" s="39"/>
      <c r="B159" s="40"/>
      <c r="C159" s="219" t="s">
        <v>177</v>
      </c>
      <c r="D159" s="219" t="s">
        <v>128</v>
      </c>
      <c r="E159" s="220" t="s">
        <v>210</v>
      </c>
      <c r="F159" s="221" t="s">
        <v>211</v>
      </c>
      <c r="G159" s="222" t="s">
        <v>159</v>
      </c>
      <c r="H159" s="223">
        <v>49.68</v>
      </c>
      <c r="I159" s="224"/>
      <c r="J159" s="225">
        <f>ROUND(I159*H159,2)</f>
        <v>0</v>
      </c>
      <c r="K159" s="221" t="s">
        <v>132</v>
      </c>
      <c r="L159" s="45"/>
      <c r="M159" s="226" t="s">
        <v>1</v>
      </c>
      <c r="N159" s="227" t="s">
        <v>41</v>
      </c>
      <c r="O159" s="92"/>
      <c r="P159" s="228">
        <f>O159*H159</f>
        <v>0</v>
      </c>
      <c r="Q159" s="228">
        <v>0</v>
      </c>
      <c r="R159" s="228">
        <f>Q159*H159</f>
        <v>0</v>
      </c>
      <c r="S159" s="228">
        <v>0</v>
      </c>
      <c r="T159" s="22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0" t="s">
        <v>133</v>
      </c>
      <c r="AT159" s="230" t="s">
        <v>128</v>
      </c>
      <c r="AU159" s="230" t="s">
        <v>86</v>
      </c>
      <c r="AY159" s="18" t="s">
        <v>126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8" t="s">
        <v>84</v>
      </c>
      <c r="BK159" s="231">
        <f>ROUND(I159*H159,2)</f>
        <v>0</v>
      </c>
      <c r="BL159" s="18" t="s">
        <v>133</v>
      </c>
      <c r="BM159" s="230" t="s">
        <v>213</v>
      </c>
    </row>
    <row r="160" spans="1:65" s="2" customFormat="1" ht="24.15" customHeight="1">
      <c r="A160" s="39"/>
      <c r="B160" s="40"/>
      <c r="C160" s="219" t="s">
        <v>214</v>
      </c>
      <c r="D160" s="219" t="s">
        <v>128</v>
      </c>
      <c r="E160" s="220" t="s">
        <v>215</v>
      </c>
      <c r="F160" s="221" t="s">
        <v>216</v>
      </c>
      <c r="G160" s="222" t="s">
        <v>131</v>
      </c>
      <c r="H160" s="223">
        <v>150</v>
      </c>
      <c r="I160" s="224"/>
      <c r="J160" s="225">
        <f>ROUND(I160*H160,2)</f>
        <v>0</v>
      </c>
      <c r="K160" s="221" t="s">
        <v>132</v>
      </c>
      <c r="L160" s="45"/>
      <c r="M160" s="226" t="s">
        <v>1</v>
      </c>
      <c r="N160" s="227" t="s">
        <v>41</v>
      </c>
      <c r="O160" s="92"/>
      <c r="P160" s="228">
        <f>O160*H160</f>
        <v>0</v>
      </c>
      <c r="Q160" s="228">
        <v>0</v>
      </c>
      <c r="R160" s="228">
        <f>Q160*H160</f>
        <v>0</v>
      </c>
      <c r="S160" s="228">
        <v>0</v>
      </c>
      <c r="T160" s="22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0" t="s">
        <v>133</v>
      </c>
      <c r="AT160" s="230" t="s">
        <v>128</v>
      </c>
      <c r="AU160" s="230" t="s">
        <v>86</v>
      </c>
      <c r="AY160" s="18" t="s">
        <v>126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8" t="s">
        <v>84</v>
      </c>
      <c r="BK160" s="231">
        <f>ROUND(I160*H160,2)</f>
        <v>0</v>
      </c>
      <c r="BL160" s="18" t="s">
        <v>133</v>
      </c>
      <c r="BM160" s="230" t="s">
        <v>217</v>
      </c>
    </row>
    <row r="161" spans="1:51" s="14" customFormat="1" ht="12">
      <c r="A161" s="14"/>
      <c r="B161" s="243"/>
      <c r="C161" s="244"/>
      <c r="D161" s="234" t="s">
        <v>134</v>
      </c>
      <c r="E161" s="245" t="s">
        <v>1</v>
      </c>
      <c r="F161" s="246" t="s">
        <v>218</v>
      </c>
      <c r="G161" s="244"/>
      <c r="H161" s="247">
        <v>150</v>
      </c>
      <c r="I161" s="248"/>
      <c r="J161" s="244"/>
      <c r="K161" s="244"/>
      <c r="L161" s="249"/>
      <c r="M161" s="250"/>
      <c r="N161" s="251"/>
      <c r="O161" s="251"/>
      <c r="P161" s="251"/>
      <c r="Q161" s="251"/>
      <c r="R161" s="251"/>
      <c r="S161" s="251"/>
      <c r="T161" s="252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3" t="s">
        <v>134</v>
      </c>
      <c r="AU161" s="253" t="s">
        <v>86</v>
      </c>
      <c r="AV161" s="14" t="s">
        <v>86</v>
      </c>
      <c r="AW161" s="14" t="s">
        <v>32</v>
      </c>
      <c r="AX161" s="14" t="s">
        <v>76</v>
      </c>
      <c r="AY161" s="253" t="s">
        <v>126</v>
      </c>
    </row>
    <row r="162" spans="1:51" s="15" customFormat="1" ht="12">
      <c r="A162" s="15"/>
      <c r="B162" s="254"/>
      <c r="C162" s="255"/>
      <c r="D162" s="234" t="s">
        <v>134</v>
      </c>
      <c r="E162" s="256" t="s">
        <v>1</v>
      </c>
      <c r="F162" s="257" t="s">
        <v>137</v>
      </c>
      <c r="G162" s="255"/>
      <c r="H162" s="258">
        <v>150</v>
      </c>
      <c r="I162" s="259"/>
      <c r="J162" s="255"/>
      <c r="K162" s="255"/>
      <c r="L162" s="260"/>
      <c r="M162" s="261"/>
      <c r="N162" s="262"/>
      <c r="O162" s="262"/>
      <c r="P162" s="262"/>
      <c r="Q162" s="262"/>
      <c r="R162" s="262"/>
      <c r="S162" s="262"/>
      <c r="T162" s="263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64" t="s">
        <v>134</v>
      </c>
      <c r="AU162" s="264" t="s">
        <v>86</v>
      </c>
      <c r="AV162" s="15" t="s">
        <v>133</v>
      </c>
      <c r="AW162" s="15" t="s">
        <v>32</v>
      </c>
      <c r="AX162" s="15" t="s">
        <v>84</v>
      </c>
      <c r="AY162" s="264" t="s">
        <v>126</v>
      </c>
    </row>
    <row r="163" spans="1:65" s="2" customFormat="1" ht="24.15" customHeight="1">
      <c r="A163" s="39"/>
      <c r="B163" s="40"/>
      <c r="C163" s="219" t="s">
        <v>181</v>
      </c>
      <c r="D163" s="219" t="s">
        <v>128</v>
      </c>
      <c r="E163" s="220" t="s">
        <v>219</v>
      </c>
      <c r="F163" s="221" t="s">
        <v>220</v>
      </c>
      <c r="G163" s="222" t="s">
        <v>131</v>
      </c>
      <c r="H163" s="223">
        <v>55</v>
      </c>
      <c r="I163" s="224"/>
      <c r="J163" s="225">
        <f>ROUND(I163*H163,2)</f>
        <v>0</v>
      </c>
      <c r="K163" s="221" t="s">
        <v>132</v>
      </c>
      <c r="L163" s="45"/>
      <c r="M163" s="226" t="s">
        <v>1</v>
      </c>
      <c r="N163" s="227" t="s">
        <v>41</v>
      </c>
      <c r="O163" s="92"/>
      <c r="P163" s="228">
        <f>O163*H163</f>
        <v>0</v>
      </c>
      <c r="Q163" s="228">
        <v>0</v>
      </c>
      <c r="R163" s="228">
        <f>Q163*H163</f>
        <v>0</v>
      </c>
      <c r="S163" s="228">
        <v>0</v>
      </c>
      <c r="T163" s="22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0" t="s">
        <v>133</v>
      </c>
      <c r="AT163" s="230" t="s">
        <v>128</v>
      </c>
      <c r="AU163" s="230" t="s">
        <v>86</v>
      </c>
      <c r="AY163" s="18" t="s">
        <v>126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8" t="s">
        <v>84</v>
      </c>
      <c r="BK163" s="231">
        <f>ROUND(I163*H163,2)</f>
        <v>0</v>
      </c>
      <c r="BL163" s="18" t="s">
        <v>133</v>
      </c>
      <c r="BM163" s="230" t="s">
        <v>221</v>
      </c>
    </row>
    <row r="164" spans="1:51" s="14" customFormat="1" ht="12">
      <c r="A164" s="14"/>
      <c r="B164" s="243"/>
      <c r="C164" s="244"/>
      <c r="D164" s="234" t="s">
        <v>134</v>
      </c>
      <c r="E164" s="245" t="s">
        <v>1</v>
      </c>
      <c r="F164" s="246" t="s">
        <v>222</v>
      </c>
      <c r="G164" s="244"/>
      <c r="H164" s="247">
        <v>55</v>
      </c>
      <c r="I164" s="248"/>
      <c r="J164" s="244"/>
      <c r="K164" s="244"/>
      <c r="L164" s="249"/>
      <c r="M164" s="250"/>
      <c r="N164" s="251"/>
      <c r="O164" s="251"/>
      <c r="P164" s="251"/>
      <c r="Q164" s="251"/>
      <c r="R164" s="251"/>
      <c r="S164" s="251"/>
      <c r="T164" s="252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3" t="s">
        <v>134</v>
      </c>
      <c r="AU164" s="253" t="s">
        <v>86</v>
      </c>
      <c r="AV164" s="14" t="s">
        <v>86</v>
      </c>
      <c r="AW164" s="14" t="s">
        <v>32</v>
      </c>
      <c r="AX164" s="14" t="s">
        <v>76</v>
      </c>
      <c r="AY164" s="253" t="s">
        <v>126</v>
      </c>
    </row>
    <row r="165" spans="1:51" s="15" customFormat="1" ht="12">
      <c r="A165" s="15"/>
      <c r="B165" s="254"/>
      <c r="C165" s="255"/>
      <c r="D165" s="234" t="s">
        <v>134</v>
      </c>
      <c r="E165" s="256" t="s">
        <v>1</v>
      </c>
      <c r="F165" s="257" t="s">
        <v>137</v>
      </c>
      <c r="G165" s="255"/>
      <c r="H165" s="258">
        <v>55</v>
      </c>
      <c r="I165" s="259"/>
      <c r="J165" s="255"/>
      <c r="K165" s="255"/>
      <c r="L165" s="260"/>
      <c r="M165" s="261"/>
      <c r="N165" s="262"/>
      <c r="O165" s="262"/>
      <c r="P165" s="262"/>
      <c r="Q165" s="262"/>
      <c r="R165" s="262"/>
      <c r="S165" s="262"/>
      <c r="T165" s="263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64" t="s">
        <v>134</v>
      </c>
      <c r="AU165" s="264" t="s">
        <v>86</v>
      </c>
      <c r="AV165" s="15" t="s">
        <v>133</v>
      </c>
      <c r="AW165" s="15" t="s">
        <v>32</v>
      </c>
      <c r="AX165" s="15" t="s">
        <v>84</v>
      </c>
      <c r="AY165" s="264" t="s">
        <v>126</v>
      </c>
    </row>
    <row r="166" spans="1:65" s="2" customFormat="1" ht="24.15" customHeight="1">
      <c r="A166" s="39"/>
      <c r="B166" s="40"/>
      <c r="C166" s="219" t="s">
        <v>223</v>
      </c>
      <c r="D166" s="219" t="s">
        <v>128</v>
      </c>
      <c r="E166" s="220" t="s">
        <v>224</v>
      </c>
      <c r="F166" s="221" t="s">
        <v>225</v>
      </c>
      <c r="G166" s="222" t="s">
        <v>131</v>
      </c>
      <c r="H166" s="223">
        <v>55</v>
      </c>
      <c r="I166" s="224"/>
      <c r="J166" s="225">
        <f>ROUND(I166*H166,2)</f>
        <v>0</v>
      </c>
      <c r="K166" s="221" t="s">
        <v>132</v>
      </c>
      <c r="L166" s="45"/>
      <c r="M166" s="226" t="s">
        <v>1</v>
      </c>
      <c r="N166" s="227" t="s">
        <v>41</v>
      </c>
      <c r="O166" s="92"/>
      <c r="P166" s="228">
        <f>O166*H166</f>
        <v>0</v>
      </c>
      <c r="Q166" s="228">
        <v>0</v>
      </c>
      <c r="R166" s="228">
        <f>Q166*H166</f>
        <v>0</v>
      </c>
      <c r="S166" s="228">
        <v>0</v>
      </c>
      <c r="T166" s="22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0" t="s">
        <v>133</v>
      </c>
      <c r="AT166" s="230" t="s">
        <v>128</v>
      </c>
      <c r="AU166" s="230" t="s">
        <v>86</v>
      </c>
      <c r="AY166" s="18" t="s">
        <v>126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8" t="s">
        <v>84</v>
      </c>
      <c r="BK166" s="231">
        <f>ROUND(I166*H166,2)</f>
        <v>0</v>
      </c>
      <c r="BL166" s="18" t="s">
        <v>133</v>
      </c>
      <c r="BM166" s="230" t="s">
        <v>226</v>
      </c>
    </row>
    <row r="167" spans="1:65" s="2" customFormat="1" ht="16.5" customHeight="1">
      <c r="A167" s="39"/>
      <c r="B167" s="40"/>
      <c r="C167" s="265" t="s">
        <v>182</v>
      </c>
      <c r="D167" s="265" t="s">
        <v>227</v>
      </c>
      <c r="E167" s="266" t="s">
        <v>228</v>
      </c>
      <c r="F167" s="267" t="s">
        <v>229</v>
      </c>
      <c r="G167" s="268" t="s">
        <v>230</v>
      </c>
      <c r="H167" s="269">
        <v>1.1</v>
      </c>
      <c r="I167" s="270"/>
      <c r="J167" s="271">
        <f>ROUND(I167*H167,2)</f>
        <v>0</v>
      </c>
      <c r="K167" s="267" t="s">
        <v>132</v>
      </c>
      <c r="L167" s="272"/>
      <c r="M167" s="273" t="s">
        <v>1</v>
      </c>
      <c r="N167" s="274" t="s">
        <v>41</v>
      </c>
      <c r="O167" s="92"/>
      <c r="P167" s="228">
        <f>O167*H167</f>
        <v>0</v>
      </c>
      <c r="Q167" s="228">
        <v>0</v>
      </c>
      <c r="R167" s="228">
        <f>Q167*H167</f>
        <v>0</v>
      </c>
      <c r="S167" s="228">
        <v>0</v>
      </c>
      <c r="T167" s="22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0" t="s">
        <v>147</v>
      </c>
      <c r="AT167" s="230" t="s">
        <v>227</v>
      </c>
      <c r="AU167" s="230" t="s">
        <v>86</v>
      </c>
      <c r="AY167" s="18" t="s">
        <v>126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8" t="s">
        <v>84</v>
      </c>
      <c r="BK167" s="231">
        <f>ROUND(I167*H167,2)</f>
        <v>0</v>
      </c>
      <c r="BL167" s="18" t="s">
        <v>133</v>
      </c>
      <c r="BM167" s="230" t="s">
        <v>231</v>
      </c>
    </row>
    <row r="168" spans="1:51" s="14" customFormat="1" ht="12">
      <c r="A168" s="14"/>
      <c r="B168" s="243"/>
      <c r="C168" s="244"/>
      <c r="D168" s="234" t="s">
        <v>134</v>
      </c>
      <c r="E168" s="245" t="s">
        <v>1</v>
      </c>
      <c r="F168" s="246" t="s">
        <v>232</v>
      </c>
      <c r="G168" s="244"/>
      <c r="H168" s="247">
        <v>1.1</v>
      </c>
      <c r="I168" s="248"/>
      <c r="J168" s="244"/>
      <c r="K168" s="244"/>
      <c r="L168" s="249"/>
      <c r="M168" s="250"/>
      <c r="N168" s="251"/>
      <c r="O168" s="251"/>
      <c r="P168" s="251"/>
      <c r="Q168" s="251"/>
      <c r="R168" s="251"/>
      <c r="S168" s="251"/>
      <c r="T168" s="252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3" t="s">
        <v>134</v>
      </c>
      <c r="AU168" s="253" t="s">
        <v>86</v>
      </c>
      <c r="AV168" s="14" t="s">
        <v>86</v>
      </c>
      <c r="AW168" s="14" t="s">
        <v>32</v>
      </c>
      <c r="AX168" s="14" t="s">
        <v>76</v>
      </c>
      <c r="AY168" s="253" t="s">
        <v>126</v>
      </c>
    </row>
    <row r="169" spans="1:51" s="15" customFormat="1" ht="12">
      <c r="A169" s="15"/>
      <c r="B169" s="254"/>
      <c r="C169" s="255"/>
      <c r="D169" s="234" t="s">
        <v>134</v>
      </c>
      <c r="E169" s="256" t="s">
        <v>1</v>
      </c>
      <c r="F169" s="257" t="s">
        <v>137</v>
      </c>
      <c r="G169" s="255"/>
      <c r="H169" s="258">
        <v>1.1</v>
      </c>
      <c r="I169" s="259"/>
      <c r="J169" s="255"/>
      <c r="K169" s="255"/>
      <c r="L169" s="260"/>
      <c r="M169" s="261"/>
      <c r="N169" s="262"/>
      <c r="O169" s="262"/>
      <c r="P169" s="262"/>
      <c r="Q169" s="262"/>
      <c r="R169" s="262"/>
      <c r="S169" s="262"/>
      <c r="T169" s="263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64" t="s">
        <v>134</v>
      </c>
      <c r="AU169" s="264" t="s">
        <v>86</v>
      </c>
      <c r="AV169" s="15" t="s">
        <v>133</v>
      </c>
      <c r="AW169" s="15" t="s">
        <v>32</v>
      </c>
      <c r="AX169" s="15" t="s">
        <v>84</v>
      </c>
      <c r="AY169" s="264" t="s">
        <v>126</v>
      </c>
    </row>
    <row r="170" spans="1:65" s="2" customFormat="1" ht="21.75" customHeight="1">
      <c r="A170" s="39"/>
      <c r="B170" s="40"/>
      <c r="C170" s="219" t="s">
        <v>233</v>
      </c>
      <c r="D170" s="219" t="s">
        <v>128</v>
      </c>
      <c r="E170" s="220" t="s">
        <v>234</v>
      </c>
      <c r="F170" s="221" t="s">
        <v>235</v>
      </c>
      <c r="G170" s="222" t="s">
        <v>131</v>
      </c>
      <c r="H170" s="223">
        <v>55</v>
      </c>
      <c r="I170" s="224"/>
      <c r="J170" s="225">
        <f>ROUND(I170*H170,2)</f>
        <v>0</v>
      </c>
      <c r="K170" s="221" t="s">
        <v>132</v>
      </c>
      <c r="L170" s="45"/>
      <c r="M170" s="226" t="s">
        <v>1</v>
      </c>
      <c r="N170" s="227" t="s">
        <v>41</v>
      </c>
      <c r="O170" s="92"/>
      <c r="P170" s="228">
        <f>O170*H170</f>
        <v>0</v>
      </c>
      <c r="Q170" s="228">
        <v>0</v>
      </c>
      <c r="R170" s="228">
        <f>Q170*H170</f>
        <v>0</v>
      </c>
      <c r="S170" s="228">
        <v>0</v>
      </c>
      <c r="T170" s="22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0" t="s">
        <v>133</v>
      </c>
      <c r="AT170" s="230" t="s">
        <v>128</v>
      </c>
      <c r="AU170" s="230" t="s">
        <v>86</v>
      </c>
      <c r="AY170" s="18" t="s">
        <v>126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8" t="s">
        <v>84</v>
      </c>
      <c r="BK170" s="231">
        <f>ROUND(I170*H170,2)</f>
        <v>0</v>
      </c>
      <c r="BL170" s="18" t="s">
        <v>133</v>
      </c>
      <c r="BM170" s="230" t="s">
        <v>236</v>
      </c>
    </row>
    <row r="171" spans="1:65" s="2" customFormat="1" ht="16.5" customHeight="1">
      <c r="A171" s="39"/>
      <c r="B171" s="40"/>
      <c r="C171" s="219" t="s">
        <v>185</v>
      </c>
      <c r="D171" s="219" t="s">
        <v>128</v>
      </c>
      <c r="E171" s="220" t="s">
        <v>237</v>
      </c>
      <c r="F171" s="221" t="s">
        <v>238</v>
      </c>
      <c r="G171" s="222" t="s">
        <v>131</v>
      </c>
      <c r="H171" s="223">
        <v>55</v>
      </c>
      <c r="I171" s="224"/>
      <c r="J171" s="225">
        <f>ROUND(I171*H171,2)</f>
        <v>0</v>
      </c>
      <c r="K171" s="221" t="s">
        <v>1</v>
      </c>
      <c r="L171" s="45"/>
      <c r="M171" s="226" t="s">
        <v>1</v>
      </c>
      <c r="N171" s="227" t="s">
        <v>41</v>
      </c>
      <c r="O171" s="92"/>
      <c r="P171" s="228">
        <f>O171*H171</f>
        <v>0</v>
      </c>
      <c r="Q171" s="228">
        <v>0</v>
      </c>
      <c r="R171" s="228">
        <f>Q171*H171</f>
        <v>0</v>
      </c>
      <c r="S171" s="228">
        <v>0</v>
      </c>
      <c r="T171" s="22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0" t="s">
        <v>133</v>
      </c>
      <c r="AT171" s="230" t="s">
        <v>128</v>
      </c>
      <c r="AU171" s="230" t="s">
        <v>86</v>
      </c>
      <c r="AY171" s="18" t="s">
        <v>126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8" t="s">
        <v>84</v>
      </c>
      <c r="BK171" s="231">
        <f>ROUND(I171*H171,2)</f>
        <v>0</v>
      </c>
      <c r="BL171" s="18" t="s">
        <v>133</v>
      </c>
      <c r="BM171" s="230" t="s">
        <v>239</v>
      </c>
    </row>
    <row r="172" spans="1:63" s="12" customFormat="1" ht="22.8" customHeight="1">
      <c r="A172" s="12"/>
      <c r="B172" s="203"/>
      <c r="C172" s="204"/>
      <c r="D172" s="205" t="s">
        <v>75</v>
      </c>
      <c r="E172" s="217" t="s">
        <v>148</v>
      </c>
      <c r="F172" s="217" t="s">
        <v>240</v>
      </c>
      <c r="G172" s="204"/>
      <c r="H172" s="204"/>
      <c r="I172" s="207"/>
      <c r="J172" s="218">
        <f>BK172</f>
        <v>0</v>
      </c>
      <c r="K172" s="204"/>
      <c r="L172" s="209"/>
      <c r="M172" s="210"/>
      <c r="N172" s="211"/>
      <c r="O172" s="211"/>
      <c r="P172" s="212">
        <f>SUM(P173:P218)</f>
        <v>0</v>
      </c>
      <c r="Q172" s="211"/>
      <c r="R172" s="212">
        <f>SUM(R173:R218)</f>
        <v>0</v>
      </c>
      <c r="S172" s="211"/>
      <c r="T172" s="213">
        <f>SUM(T173:T218)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14" t="s">
        <v>84</v>
      </c>
      <c r="AT172" s="215" t="s">
        <v>75</v>
      </c>
      <c r="AU172" s="215" t="s">
        <v>84</v>
      </c>
      <c r="AY172" s="214" t="s">
        <v>126</v>
      </c>
      <c r="BK172" s="216">
        <f>SUM(BK173:BK218)</f>
        <v>0</v>
      </c>
    </row>
    <row r="173" spans="1:65" s="2" customFormat="1" ht="24.15" customHeight="1">
      <c r="A173" s="39"/>
      <c r="B173" s="40"/>
      <c r="C173" s="219" t="s">
        <v>241</v>
      </c>
      <c r="D173" s="219" t="s">
        <v>128</v>
      </c>
      <c r="E173" s="220" t="s">
        <v>242</v>
      </c>
      <c r="F173" s="221" t="s">
        <v>243</v>
      </c>
      <c r="G173" s="222" t="s">
        <v>131</v>
      </c>
      <c r="H173" s="223">
        <v>4</v>
      </c>
      <c r="I173" s="224"/>
      <c r="J173" s="225">
        <f>ROUND(I173*H173,2)</f>
        <v>0</v>
      </c>
      <c r="K173" s="221" t="s">
        <v>132</v>
      </c>
      <c r="L173" s="45"/>
      <c r="M173" s="226" t="s">
        <v>1</v>
      </c>
      <c r="N173" s="227" t="s">
        <v>41</v>
      </c>
      <c r="O173" s="92"/>
      <c r="P173" s="228">
        <f>O173*H173</f>
        <v>0</v>
      </c>
      <c r="Q173" s="228">
        <v>0</v>
      </c>
      <c r="R173" s="228">
        <f>Q173*H173</f>
        <v>0</v>
      </c>
      <c r="S173" s="228">
        <v>0</v>
      </c>
      <c r="T173" s="22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0" t="s">
        <v>133</v>
      </c>
      <c r="AT173" s="230" t="s">
        <v>128</v>
      </c>
      <c r="AU173" s="230" t="s">
        <v>86</v>
      </c>
      <c r="AY173" s="18" t="s">
        <v>126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8" t="s">
        <v>84</v>
      </c>
      <c r="BK173" s="231">
        <f>ROUND(I173*H173,2)</f>
        <v>0</v>
      </c>
      <c r="BL173" s="18" t="s">
        <v>133</v>
      </c>
      <c r="BM173" s="230" t="s">
        <v>244</v>
      </c>
    </row>
    <row r="174" spans="1:51" s="14" customFormat="1" ht="12">
      <c r="A174" s="14"/>
      <c r="B174" s="243"/>
      <c r="C174" s="244"/>
      <c r="D174" s="234" t="s">
        <v>134</v>
      </c>
      <c r="E174" s="245" t="s">
        <v>1</v>
      </c>
      <c r="F174" s="246" t="s">
        <v>245</v>
      </c>
      <c r="G174" s="244"/>
      <c r="H174" s="247">
        <v>4</v>
      </c>
      <c r="I174" s="248"/>
      <c r="J174" s="244"/>
      <c r="K174" s="244"/>
      <c r="L174" s="249"/>
      <c r="M174" s="250"/>
      <c r="N174" s="251"/>
      <c r="O174" s="251"/>
      <c r="P174" s="251"/>
      <c r="Q174" s="251"/>
      <c r="R174" s="251"/>
      <c r="S174" s="251"/>
      <c r="T174" s="252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3" t="s">
        <v>134</v>
      </c>
      <c r="AU174" s="253" t="s">
        <v>86</v>
      </c>
      <c r="AV174" s="14" t="s">
        <v>86</v>
      </c>
      <c r="AW174" s="14" t="s">
        <v>32</v>
      </c>
      <c r="AX174" s="14" t="s">
        <v>76</v>
      </c>
      <c r="AY174" s="253" t="s">
        <v>126</v>
      </c>
    </row>
    <row r="175" spans="1:51" s="15" customFormat="1" ht="12">
      <c r="A175" s="15"/>
      <c r="B175" s="254"/>
      <c r="C175" s="255"/>
      <c r="D175" s="234" t="s">
        <v>134</v>
      </c>
      <c r="E175" s="256" t="s">
        <v>1</v>
      </c>
      <c r="F175" s="257" t="s">
        <v>137</v>
      </c>
      <c r="G175" s="255"/>
      <c r="H175" s="258">
        <v>4</v>
      </c>
      <c r="I175" s="259"/>
      <c r="J175" s="255"/>
      <c r="K175" s="255"/>
      <c r="L175" s="260"/>
      <c r="M175" s="261"/>
      <c r="N175" s="262"/>
      <c r="O175" s="262"/>
      <c r="P175" s="262"/>
      <c r="Q175" s="262"/>
      <c r="R175" s="262"/>
      <c r="S175" s="262"/>
      <c r="T175" s="263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64" t="s">
        <v>134</v>
      </c>
      <c r="AU175" s="264" t="s">
        <v>86</v>
      </c>
      <c r="AV175" s="15" t="s">
        <v>133</v>
      </c>
      <c r="AW175" s="15" t="s">
        <v>32</v>
      </c>
      <c r="AX175" s="15" t="s">
        <v>84</v>
      </c>
      <c r="AY175" s="264" t="s">
        <v>126</v>
      </c>
    </row>
    <row r="176" spans="1:65" s="2" customFormat="1" ht="21.75" customHeight="1">
      <c r="A176" s="39"/>
      <c r="B176" s="40"/>
      <c r="C176" s="219" t="s">
        <v>188</v>
      </c>
      <c r="D176" s="219" t="s">
        <v>128</v>
      </c>
      <c r="E176" s="220" t="s">
        <v>246</v>
      </c>
      <c r="F176" s="221" t="s">
        <v>247</v>
      </c>
      <c r="G176" s="222" t="s">
        <v>131</v>
      </c>
      <c r="H176" s="223">
        <v>75.35</v>
      </c>
      <c r="I176" s="224"/>
      <c r="J176" s="225">
        <f>ROUND(I176*H176,2)</f>
        <v>0</v>
      </c>
      <c r="K176" s="221" t="s">
        <v>132</v>
      </c>
      <c r="L176" s="45"/>
      <c r="M176" s="226" t="s">
        <v>1</v>
      </c>
      <c r="N176" s="227" t="s">
        <v>41</v>
      </c>
      <c r="O176" s="92"/>
      <c r="P176" s="228">
        <f>O176*H176</f>
        <v>0</v>
      </c>
      <c r="Q176" s="228">
        <v>0</v>
      </c>
      <c r="R176" s="228">
        <f>Q176*H176</f>
        <v>0</v>
      </c>
      <c r="S176" s="228">
        <v>0</v>
      </c>
      <c r="T176" s="229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0" t="s">
        <v>133</v>
      </c>
      <c r="AT176" s="230" t="s">
        <v>128</v>
      </c>
      <c r="AU176" s="230" t="s">
        <v>86</v>
      </c>
      <c r="AY176" s="18" t="s">
        <v>126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8" t="s">
        <v>84</v>
      </c>
      <c r="BK176" s="231">
        <f>ROUND(I176*H176,2)</f>
        <v>0</v>
      </c>
      <c r="BL176" s="18" t="s">
        <v>133</v>
      </c>
      <c r="BM176" s="230" t="s">
        <v>248</v>
      </c>
    </row>
    <row r="177" spans="1:51" s="13" customFormat="1" ht="12">
      <c r="A177" s="13"/>
      <c r="B177" s="232"/>
      <c r="C177" s="233"/>
      <c r="D177" s="234" t="s">
        <v>134</v>
      </c>
      <c r="E177" s="235" t="s">
        <v>1</v>
      </c>
      <c r="F177" s="236" t="s">
        <v>249</v>
      </c>
      <c r="G177" s="233"/>
      <c r="H177" s="235" t="s">
        <v>1</v>
      </c>
      <c r="I177" s="237"/>
      <c r="J177" s="233"/>
      <c r="K177" s="233"/>
      <c r="L177" s="238"/>
      <c r="M177" s="239"/>
      <c r="N177" s="240"/>
      <c r="O177" s="240"/>
      <c r="P177" s="240"/>
      <c r="Q177" s="240"/>
      <c r="R177" s="240"/>
      <c r="S177" s="240"/>
      <c r="T177" s="241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2" t="s">
        <v>134</v>
      </c>
      <c r="AU177" s="242" t="s">
        <v>86</v>
      </c>
      <c r="AV177" s="13" t="s">
        <v>84</v>
      </c>
      <c r="AW177" s="13" t="s">
        <v>32</v>
      </c>
      <c r="AX177" s="13" t="s">
        <v>76</v>
      </c>
      <c r="AY177" s="242" t="s">
        <v>126</v>
      </c>
    </row>
    <row r="178" spans="1:51" s="14" customFormat="1" ht="12">
      <c r="A178" s="14"/>
      <c r="B178" s="243"/>
      <c r="C178" s="244"/>
      <c r="D178" s="234" t="s">
        <v>134</v>
      </c>
      <c r="E178" s="245" t="s">
        <v>1</v>
      </c>
      <c r="F178" s="246" t="s">
        <v>250</v>
      </c>
      <c r="G178" s="244"/>
      <c r="H178" s="247">
        <v>48.95</v>
      </c>
      <c r="I178" s="248"/>
      <c r="J178" s="244"/>
      <c r="K178" s="244"/>
      <c r="L178" s="249"/>
      <c r="M178" s="250"/>
      <c r="N178" s="251"/>
      <c r="O178" s="251"/>
      <c r="P178" s="251"/>
      <c r="Q178" s="251"/>
      <c r="R178" s="251"/>
      <c r="S178" s="251"/>
      <c r="T178" s="252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3" t="s">
        <v>134</v>
      </c>
      <c r="AU178" s="253" t="s">
        <v>86</v>
      </c>
      <c r="AV178" s="14" t="s">
        <v>86</v>
      </c>
      <c r="AW178" s="14" t="s">
        <v>32</v>
      </c>
      <c r="AX178" s="14" t="s">
        <v>76</v>
      </c>
      <c r="AY178" s="253" t="s">
        <v>126</v>
      </c>
    </row>
    <row r="179" spans="1:51" s="14" customFormat="1" ht="12">
      <c r="A179" s="14"/>
      <c r="B179" s="243"/>
      <c r="C179" s="244"/>
      <c r="D179" s="234" t="s">
        <v>134</v>
      </c>
      <c r="E179" s="245" t="s">
        <v>1</v>
      </c>
      <c r="F179" s="246" t="s">
        <v>251</v>
      </c>
      <c r="G179" s="244"/>
      <c r="H179" s="247">
        <v>26.4</v>
      </c>
      <c r="I179" s="248"/>
      <c r="J179" s="244"/>
      <c r="K179" s="244"/>
      <c r="L179" s="249"/>
      <c r="M179" s="250"/>
      <c r="N179" s="251"/>
      <c r="O179" s="251"/>
      <c r="P179" s="251"/>
      <c r="Q179" s="251"/>
      <c r="R179" s="251"/>
      <c r="S179" s="251"/>
      <c r="T179" s="252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3" t="s">
        <v>134</v>
      </c>
      <c r="AU179" s="253" t="s">
        <v>86</v>
      </c>
      <c r="AV179" s="14" t="s">
        <v>86</v>
      </c>
      <c r="AW179" s="14" t="s">
        <v>32</v>
      </c>
      <c r="AX179" s="14" t="s">
        <v>76</v>
      </c>
      <c r="AY179" s="253" t="s">
        <v>126</v>
      </c>
    </row>
    <row r="180" spans="1:51" s="15" customFormat="1" ht="12">
      <c r="A180" s="15"/>
      <c r="B180" s="254"/>
      <c r="C180" s="255"/>
      <c r="D180" s="234" t="s">
        <v>134</v>
      </c>
      <c r="E180" s="256" t="s">
        <v>1</v>
      </c>
      <c r="F180" s="257" t="s">
        <v>137</v>
      </c>
      <c r="G180" s="255"/>
      <c r="H180" s="258">
        <v>75.35</v>
      </c>
      <c r="I180" s="259"/>
      <c r="J180" s="255"/>
      <c r="K180" s="255"/>
      <c r="L180" s="260"/>
      <c r="M180" s="261"/>
      <c r="N180" s="262"/>
      <c r="O180" s="262"/>
      <c r="P180" s="262"/>
      <c r="Q180" s="262"/>
      <c r="R180" s="262"/>
      <c r="S180" s="262"/>
      <c r="T180" s="263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64" t="s">
        <v>134</v>
      </c>
      <c r="AU180" s="264" t="s">
        <v>86</v>
      </c>
      <c r="AV180" s="15" t="s">
        <v>133</v>
      </c>
      <c r="AW180" s="15" t="s">
        <v>32</v>
      </c>
      <c r="AX180" s="15" t="s">
        <v>84</v>
      </c>
      <c r="AY180" s="264" t="s">
        <v>126</v>
      </c>
    </row>
    <row r="181" spans="1:65" s="2" customFormat="1" ht="21.75" customHeight="1">
      <c r="A181" s="39"/>
      <c r="B181" s="40"/>
      <c r="C181" s="219" t="s">
        <v>252</v>
      </c>
      <c r="D181" s="219" t="s">
        <v>128</v>
      </c>
      <c r="E181" s="220" t="s">
        <v>253</v>
      </c>
      <c r="F181" s="221" t="s">
        <v>254</v>
      </c>
      <c r="G181" s="222" t="s">
        <v>131</v>
      </c>
      <c r="H181" s="223">
        <v>49</v>
      </c>
      <c r="I181" s="224"/>
      <c r="J181" s="225">
        <f>ROUND(I181*H181,2)</f>
        <v>0</v>
      </c>
      <c r="K181" s="221" t="s">
        <v>132</v>
      </c>
      <c r="L181" s="45"/>
      <c r="M181" s="226" t="s">
        <v>1</v>
      </c>
      <c r="N181" s="227" t="s">
        <v>41</v>
      </c>
      <c r="O181" s="92"/>
      <c r="P181" s="228">
        <f>O181*H181</f>
        <v>0</v>
      </c>
      <c r="Q181" s="228">
        <v>0</v>
      </c>
      <c r="R181" s="228">
        <f>Q181*H181</f>
        <v>0</v>
      </c>
      <c r="S181" s="228">
        <v>0</v>
      </c>
      <c r="T181" s="229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0" t="s">
        <v>133</v>
      </c>
      <c r="AT181" s="230" t="s">
        <v>128</v>
      </c>
      <c r="AU181" s="230" t="s">
        <v>86</v>
      </c>
      <c r="AY181" s="18" t="s">
        <v>126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18" t="s">
        <v>84</v>
      </c>
      <c r="BK181" s="231">
        <f>ROUND(I181*H181,2)</f>
        <v>0</v>
      </c>
      <c r="BL181" s="18" t="s">
        <v>133</v>
      </c>
      <c r="BM181" s="230" t="s">
        <v>255</v>
      </c>
    </row>
    <row r="182" spans="1:65" s="2" customFormat="1" ht="24.15" customHeight="1">
      <c r="A182" s="39"/>
      <c r="B182" s="40"/>
      <c r="C182" s="219" t="s">
        <v>192</v>
      </c>
      <c r="D182" s="219" t="s">
        <v>128</v>
      </c>
      <c r="E182" s="220" t="s">
        <v>256</v>
      </c>
      <c r="F182" s="221" t="s">
        <v>257</v>
      </c>
      <c r="G182" s="222" t="s">
        <v>131</v>
      </c>
      <c r="H182" s="223">
        <v>130</v>
      </c>
      <c r="I182" s="224"/>
      <c r="J182" s="225">
        <f>ROUND(I182*H182,2)</f>
        <v>0</v>
      </c>
      <c r="K182" s="221" t="s">
        <v>132</v>
      </c>
      <c r="L182" s="45"/>
      <c r="M182" s="226" t="s">
        <v>1</v>
      </c>
      <c r="N182" s="227" t="s">
        <v>41</v>
      </c>
      <c r="O182" s="92"/>
      <c r="P182" s="228">
        <f>O182*H182</f>
        <v>0</v>
      </c>
      <c r="Q182" s="228">
        <v>0</v>
      </c>
      <c r="R182" s="228">
        <f>Q182*H182</f>
        <v>0</v>
      </c>
      <c r="S182" s="228">
        <v>0</v>
      </c>
      <c r="T182" s="229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0" t="s">
        <v>133</v>
      </c>
      <c r="AT182" s="230" t="s">
        <v>128</v>
      </c>
      <c r="AU182" s="230" t="s">
        <v>86</v>
      </c>
      <c r="AY182" s="18" t="s">
        <v>126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18" t="s">
        <v>84</v>
      </c>
      <c r="BK182" s="231">
        <f>ROUND(I182*H182,2)</f>
        <v>0</v>
      </c>
      <c r="BL182" s="18" t="s">
        <v>133</v>
      </c>
      <c r="BM182" s="230" t="s">
        <v>258</v>
      </c>
    </row>
    <row r="183" spans="1:65" s="2" customFormat="1" ht="24.15" customHeight="1">
      <c r="A183" s="39"/>
      <c r="B183" s="40"/>
      <c r="C183" s="219" t="s">
        <v>259</v>
      </c>
      <c r="D183" s="219" t="s">
        <v>128</v>
      </c>
      <c r="E183" s="220" t="s">
        <v>260</v>
      </c>
      <c r="F183" s="221" t="s">
        <v>261</v>
      </c>
      <c r="G183" s="222" t="s">
        <v>131</v>
      </c>
      <c r="H183" s="223">
        <v>28</v>
      </c>
      <c r="I183" s="224"/>
      <c r="J183" s="225">
        <f>ROUND(I183*H183,2)</f>
        <v>0</v>
      </c>
      <c r="K183" s="221" t="s">
        <v>132</v>
      </c>
      <c r="L183" s="45"/>
      <c r="M183" s="226" t="s">
        <v>1</v>
      </c>
      <c r="N183" s="227" t="s">
        <v>41</v>
      </c>
      <c r="O183" s="92"/>
      <c r="P183" s="228">
        <f>O183*H183</f>
        <v>0</v>
      </c>
      <c r="Q183" s="228">
        <v>0</v>
      </c>
      <c r="R183" s="228">
        <f>Q183*H183</f>
        <v>0</v>
      </c>
      <c r="S183" s="228">
        <v>0</v>
      </c>
      <c r="T183" s="229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0" t="s">
        <v>133</v>
      </c>
      <c r="AT183" s="230" t="s">
        <v>128</v>
      </c>
      <c r="AU183" s="230" t="s">
        <v>86</v>
      </c>
      <c r="AY183" s="18" t="s">
        <v>126</v>
      </c>
      <c r="BE183" s="231">
        <f>IF(N183="základní",J183,0)</f>
        <v>0</v>
      </c>
      <c r="BF183" s="231">
        <f>IF(N183="snížená",J183,0)</f>
        <v>0</v>
      </c>
      <c r="BG183" s="231">
        <f>IF(N183="zákl. přenesená",J183,0)</f>
        <v>0</v>
      </c>
      <c r="BH183" s="231">
        <f>IF(N183="sníž. přenesená",J183,0)</f>
        <v>0</v>
      </c>
      <c r="BI183" s="231">
        <f>IF(N183="nulová",J183,0)</f>
        <v>0</v>
      </c>
      <c r="BJ183" s="18" t="s">
        <v>84</v>
      </c>
      <c r="BK183" s="231">
        <f>ROUND(I183*H183,2)</f>
        <v>0</v>
      </c>
      <c r="BL183" s="18" t="s">
        <v>133</v>
      </c>
      <c r="BM183" s="230" t="s">
        <v>262</v>
      </c>
    </row>
    <row r="184" spans="1:51" s="14" customFormat="1" ht="12">
      <c r="A184" s="14"/>
      <c r="B184" s="243"/>
      <c r="C184" s="244"/>
      <c r="D184" s="234" t="s">
        <v>134</v>
      </c>
      <c r="E184" s="245" t="s">
        <v>1</v>
      </c>
      <c r="F184" s="246" t="s">
        <v>263</v>
      </c>
      <c r="G184" s="244"/>
      <c r="H184" s="247">
        <v>28</v>
      </c>
      <c r="I184" s="248"/>
      <c r="J184" s="244"/>
      <c r="K184" s="244"/>
      <c r="L184" s="249"/>
      <c r="M184" s="250"/>
      <c r="N184" s="251"/>
      <c r="O184" s="251"/>
      <c r="P184" s="251"/>
      <c r="Q184" s="251"/>
      <c r="R184" s="251"/>
      <c r="S184" s="251"/>
      <c r="T184" s="252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3" t="s">
        <v>134</v>
      </c>
      <c r="AU184" s="253" t="s">
        <v>86</v>
      </c>
      <c r="AV184" s="14" t="s">
        <v>86</v>
      </c>
      <c r="AW184" s="14" t="s">
        <v>32</v>
      </c>
      <c r="AX184" s="14" t="s">
        <v>76</v>
      </c>
      <c r="AY184" s="253" t="s">
        <v>126</v>
      </c>
    </row>
    <row r="185" spans="1:51" s="15" customFormat="1" ht="12">
      <c r="A185" s="15"/>
      <c r="B185" s="254"/>
      <c r="C185" s="255"/>
      <c r="D185" s="234" t="s">
        <v>134</v>
      </c>
      <c r="E185" s="256" t="s">
        <v>1</v>
      </c>
      <c r="F185" s="257" t="s">
        <v>137</v>
      </c>
      <c r="G185" s="255"/>
      <c r="H185" s="258">
        <v>28</v>
      </c>
      <c r="I185" s="259"/>
      <c r="J185" s="255"/>
      <c r="K185" s="255"/>
      <c r="L185" s="260"/>
      <c r="M185" s="261"/>
      <c r="N185" s="262"/>
      <c r="O185" s="262"/>
      <c r="P185" s="262"/>
      <c r="Q185" s="262"/>
      <c r="R185" s="262"/>
      <c r="S185" s="262"/>
      <c r="T185" s="263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64" t="s">
        <v>134</v>
      </c>
      <c r="AU185" s="264" t="s">
        <v>86</v>
      </c>
      <c r="AV185" s="15" t="s">
        <v>133</v>
      </c>
      <c r="AW185" s="15" t="s">
        <v>32</v>
      </c>
      <c r="AX185" s="15" t="s">
        <v>84</v>
      </c>
      <c r="AY185" s="264" t="s">
        <v>126</v>
      </c>
    </row>
    <row r="186" spans="1:65" s="2" customFormat="1" ht="33" customHeight="1">
      <c r="A186" s="39"/>
      <c r="B186" s="40"/>
      <c r="C186" s="219" t="s">
        <v>195</v>
      </c>
      <c r="D186" s="219" t="s">
        <v>128</v>
      </c>
      <c r="E186" s="220" t="s">
        <v>264</v>
      </c>
      <c r="F186" s="221" t="s">
        <v>265</v>
      </c>
      <c r="G186" s="222" t="s">
        <v>131</v>
      </c>
      <c r="H186" s="223">
        <v>49</v>
      </c>
      <c r="I186" s="224"/>
      <c r="J186" s="225">
        <f>ROUND(I186*H186,2)</f>
        <v>0</v>
      </c>
      <c r="K186" s="221" t="s">
        <v>132</v>
      </c>
      <c r="L186" s="45"/>
      <c r="M186" s="226" t="s">
        <v>1</v>
      </c>
      <c r="N186" s="227" t="s">
        <v>41</v>
      </c>
      <c r="O186" s="92"/>
      <c r="P186" s="228">
        <f>O186*H186</f>
        <v>0</v>
      </c>
      <c r="Q186" s="228">
        <v>0</v>
      </c>
      <c r="R186" s="228">
        <f>Q186*H186</f>
        <v>0</v>
      </c>
      <c r="S186" s="228">
        <v>0</v>
      </c>
      <c r="T186" s="229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0" t="s">
        <v>133</v>
      </c>
      <c r="AT186" s="230" t="s">
        <v>128</v>
      </c>
      <c r="AU186" s="230" t="s">
        <v>86</v>
      </c>
      <c r="AY186" s="18" t="s">
        <v>126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8" t="s">
        <v>84</v>
      </c>
      <c r="BK186" s="231">
        <f>ROUND(I186*H186,2)</f>
        <v>0</v>
      </c>
      <c r="BL186" s="18" t="s">
        <v>133</v>
      </c>
      <c r="BM186" s="230" t="s">
        <v>266</v>
      </c>
    </row>
    <row r="187" spans="1:65" s="2" customFormat="1" ht="24.15" customHeight="1">
      <c r="A187" s="39"/>
      <c r="B187" s="40"/>
      <c r="C187" s="219" t="s">
        <v>267</v>
      </c>
      <c r="D187" s="219" t="s">
        <v>128</v>
      </c>
      <c r="E187" s="220" t="s">
        <v>268</v>
      </c>
      <c r="F187" s="221" t="s">
        <v>269</v>
      </c>
      <c r="G187" s="222" t="s">
        <v>131</v>
      </c>
      <c r="H187" s="223">
        <v>98</v>
      </c>
      <c r="I187" s="224"/>
      <c r="J187" s="225">
        <f>ROUND(I187*H187,2)</f>
        <v>0</v>
      </c>
      <c r="K187" s="221" t="s">
        <v>132</v>
      </c>
      <c r="L187" s="45"/>
      <c r="M187" s="226" t="s">
        <v>1</v>
      </c>
      <c r="N187" s="227" t="s">
        <v>41</v>
      </c>
      <c r="O187" s="92"/>
      <c r="P187" s="228">
        <f>O187*H187</f>
        <v>0</v>
      </c>
      <c r="Q187" s="228">
        <v>0</v>
      </c>
      <c r="R187" s="228">
        <f>Q187*H187</f>
        <v>0</v>
      </c>
      <c r="S187" s="228">
        <v>0</v>
      </c>
      <c r="T187" s="229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0" t="s">
        <v>133</v>
      </c>
      <c r="AT187" s="230" t="s">
        <v>128</v>
      </c>
      <c r="AU187" s="230" t="s">
        <v>86</v>
      </c>
      <c r="AY187" s="18" t="s">
        <v>126</v>
      </c>
      <c r="BE187" s="231">
        <f>IF(N187="základní",J187,0)</f>
        <v>0</v>
      </c>
      <c r="BF187" s="231">
        <f>IF(N187="snížená",J187,0)</f>
        <v>0</v>
      </c>
      <c r="BG187" s="231">
        <f>IF(N187="zákl. přenesená",J187,0)</f>
        <v>0</v>
      </c>
      <c r="BH187" s="231">
        <f>IF(N187="sníž. přenesená",J187,0)</f>
        <v>0</v>
      </c>
      <c r="BI187" s="231">
        <f>IF(N187="nulová",J187,0)</f>
        <v>0</v>
      </c>
      <c r="BJ187" s="18" t="s">
        <v>84</v>
      </c>
      <c r="BK187" s="231">
        <f>ROUND(I187*H187,2)</f>
        <v>0</v>
      </c>
      <c r="BL187" s="18" t="s">
        <v>133</v>
      </c>
      <c r="BM187" s="230" t="s">
        <v>270</v>
      </c>
    </row>
    <row r="188" spans="1:51" s="14" customFormat="1" ht="12">
      <c r="A188" s="14"/>
      <c r="B188" s="243"/>
      <c r="C188" s="244"/>
      <c r="D188" s="234" t="s">
        <v>134</v>
      </c>
      <c r="E188" s="245" t="s">
        <v>1</v>
      </c>
      <c r="F188" s="246" t="s">
        <v>271</v>
      </c>
      <c r="G188" s="244"/>
      <c r="H188" s="247">
        <v>98</v>
      </c>
      <c r="I188" s="248"/>
      <c r="J188" s="244"/>
      <c r="K188" s="244"/>
      <c r="L188" s="249"/>
      <c r="M188" s="250"/>
      <c r="N188" s="251"/>
      <c r="O188" s="251"/>
      <c r="P188" s="251"/>
      <c r="Q188" s="251"/>
      <c r="R188" s="251"/>
      <c r="S188" s="251"/>
      <c r="T188" s="252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3" t="s">
        <v>134</v>
      </c>
      <c r="AU188" s="253" t="s">
        <v>86</v>
      </c>
      <c r="AV188" s="14" t="s">
        <v>86</v>
      </c>
      <c r="AW188" s="14" t="s">
        <v>32</v>
      </c>
      <c r="AX188" s="14" t="s">
        <v>76</v>
      </c>
      <c r="AY188" s="253" t="s">
        <v>126</v>
      </c>
    </row>
    <row r="189" spans="1:51" s="15" customFormat="1" ht="12">
      <c r="A189" s="15"/>
      <c r="B189" s="254"/>
      <c r="C189" s="255"/>
      <c r="D189" s="234" t="s">
        <v>134</v>
      </c>
      <c r="E189" s="256" t="s">
        <v>1</v>
      </c>
      <c r="F189" s="257" t="s">
        <v>137</v>
      </c>
      <c r="G189" s="255"/>
      <c r="H189" s="258">
        <v>98</v>
      </c>
      <c r="I189" s="259"/>
      <c r="J189" s="255"/>
      <c r="K189" s="255"/>
      <c r="L189" s="260"/>
      <c r="M189" s="261"/>
      <c r="N189" s="262"/>
      <c r="O189" s="262"/>
      <c r="P189" s="262"/>
      <c r="Q189" s="262"/>
      <c r="R189" s="262"/>
      <c r="S189" s="262"/>
      <c r="T189" s="263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64" t="s">
        <v>134</v>
      </c>
      <c r="AU189" s="264" t="s">
        <v>86</v>
      </c>
      <c r="AV189" s="15" t="s">
        <v>133</v>
      </c>
      <c r="AW189" s="15" t="s">
        <v>32</v>
      </c>
      <c r="AX189" s="15" t="s">
        <v>84</v>
      </c>
      <c r="AY189" s="264" t="s">
        <v>126</v>
      </c>
    </row>
    <row r="190" spans="1:65" s="2" customFormat="1" ht="33" customHeight="1">
      <c r="A190" s="39"/>
      <c r="B190" s="40"/>
      <c r="C190" s="219" t="s">
        <v>197</v>
      </c>
      <c r="D190" s="219" t="s">
        <v>128</v>
      </c>
      <c r="E190" s="220" t="s">
        <v>272</v>
      </c>
      <c r="F190" s="221" t="s">
        <v>273</v>
      </c>
      <c r="G190" s="222" t="s">
        <v>131</v>
      </c>
      <c r="H190" s="223">
        <v>49</v>
      </c>
      <c r="I190" s="224"/>
      <c r="J190" s="225">
        <f>ROUND(I190*H190,2)</f>
        <v>0</v>
      </c>
      <c r="K190" s="221" t="s">
        <v>132</v>
      </c>
      <c r="L190" s="45"/>
      <c r="M190" s="226" t="s">
        <v>1</v>
      </c>
      <c r="N190" s="227" t="s">
        <v>41</v>
      </c>
      <c r="O190" s="92"/>
      <c r="P190" s="228">
        <f>O190*H190</f>
        <v>0</v>
      </c>
      <c r="Q190" s="228">
        <v>0</v>
      </c>
      <c r="R190" s="228">
        <f>Q190*H190</f>
        <v>0</v>
      </c>
      <c r="S190" s="228">
        <v>0</v>
      </c>
      <c r="T190" s="229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0" t="s">
        <v>133</v>
      </c>
      <c r="AT190" s="230" t="s">
        <v>128</v>
      </c>
      <c r="AU190" s="230" t="s">
        <v>86</v>
      </c>
      <c r="AY190" s="18" t="s">
        <v>126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18" t="s">
        <v>84</v>
      </c>
      <c r="BK190" s="231">
        <f>ROUND(I190*H190,2)</f>
        <v>0</v>
      </c>
      <c r="BL190" s="18" t="s">
        <v>133</v>
      </c>
      <c r="BM190" s="230" t="s">
        <v>274</v>
      </c>
    </row>
    <row r="191" spans="1:65" s="2" customFormat="1" ht="24.15" customHeight="1">
      <c r="A191" s="39"/>
      <c r="B191" s="40"/>
      <c r="C191" s="219" t="s">
        <v>275</v>
      </c>
      <c r="D191" s="219" t="s">
        <v>128</v>
      </c>
      <c r="E191" s="220" t="s">
        <v>276</v>
      </c>
      <c r="F191" s="221" t="s">
        <v>277</v>
      </c>
      <c r="G191" s="222" t="s">
        <v>131</v>
      </c>
      <c r="H191" s="223">
        <v>49</v>
      </c>
      <c r="I191" s="224"/>
      <c r="J191" s="225">
        <f>ROUND(I191*H191,2)</f>
        <v>0</v>
      </c>
      <c r="K191" s="221" t="s">
        <v>132</v>
      </c>
      <c r="L191" s="45"/>
      <c r="M191" s="226" t="s">
        <v>1</v>
      </c>
      <c r="N191" s="227" t="s">
        <v>41</v>
      </c>
      <c r="O191" s="92"/>
      <c r="P191" s="228">
        <f>O191*H191</f>
        <v>0</v>
      </c>
      <c r="Q191" s="228">
        <v>0</v>
      </c>
      <c r="R191" s="228">
        <f>Q191*H191</f>
        <v>0</v>
      </c>
      <c r="S191" s="228">
        <v>0</v>
      </c>
      <c r="T191" s="229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0" t="s">
        <v>133</v>
      </c>
      <c r="AT191" s="230" t="s">
        <v>128</v>
      </c>
      <c r="AU191" s="230" t="s">
        <v>86</v>
      </c>
      <c r="AY191" s="18" t="s">
        <v>126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18" t="s">
        <v>84</v>
      </c>
      <c r="BK191" s="231">
        <f>ROUND(I191*H191,2)</f>
        <v>0</v>
      </c>
      <c r="BL191" s="18" t="s">
        <v>133</v>
      </c>
      <c r="BM191" s="230" t="s">
        <v>155</v>
      </c>
    </row>
    <row r="192" spans="1:65" s="2" customFormat="1" ht="76.35" customHeight="1">
      <c r="A192" s="39"/>
      <c r="B192" s="40"/>
      <c r="C192" s="219" t="s">
        <v>200</v>
      </c>
      <c r="D192" s="219" t="s">
        <v>128</v>
      </c>
      <c r="E192" s="220" t="s">
        <v>278</v>
      </c>
      <c r="F192" s="221" t="s">
        <v>279</v>
      </c>
      <c r="G192" s="222" t="s">
        <v>131</v>
      </c>
      <c r="H192" s="223">
        <v>113</v>
      </c>
      <c r="I192" s="224"/>
      <c r="J192" s="225">
        <f>ROUND(I192*H192,2)</f>
        <v>0</v>
      </c>
      <c r="K192" s="221" t="s">
        <v>132</v>
      </c>
      <c r="L192" s="45"/>
      <c r="M192" s="226" t="s">
        <v>1</v>
      </c>
      <c r="N192" s="227" t="s">
        <v>41</v>
      </c>
      <c r="O192" s="92"/>
      <c r="P192" s="228">
        <f>O192*H192</f>
        <v>0</v>
      </c>
      <c r="Q192" s="228">
        <v>0</v>
      </c>
      <c r="R192" s="228">
        <f>Q192*H192</f>
        <v>0</v>
      </c>
      <c r="S192" s="228">
        <v>0</v>
      </c>
      <c r="T192" s="229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0" t="s">
        <v>133</v>
      </c>
      <c r="AT192" s="230" t="s">
        <v>128</v>
      </c>
      <c r="AU192" s="230" t="s">
        <v>86</v>
      </c>
      <c r="AY192" s="18" t="s">
        <v>126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18" t="s">
        <v>84</v>
      </c>
      <c r="BK192" s="231">
        <f>ROUND(I192*H192,2)</f>
        <v>0</v>
      </c>
      <c r="BL192" s="18" t="s">
        <v>133</v>
      </c>
      <c r="BM192" s="230" t="s">
        <v>280</v>
      </c>
    </row>
    <row r="193" spans="1:51" s="14" customFormat="1" ht="12">
      <c r="A193" s="14"/>
      <c r="B193" s="243"/>
      <c r="C193" s="244"/>
      <c r="D193" s="234" t="s">
        <v>134</v>
      </c>
      <c r="E193" s="245" t="s">
        <v>1</v>
      </c>
      <c r="F193" s="246" t="s">
        <v>281</v>
      </c>
      <c r="G193" s="244"/>
      <c r="H193" s="247">
        <v>113</v>
      </c>
      <c r="I193" s="248"/>
      <c r="J193" s="244"/>
      <c r="K193" s="244"/>
      <c r="L193" s="249"/>
      <c r="M193" s="250"/>
      <c r="N193" s="251"/>
      <c r="O193" s="251"/>
      <c r="P193" s="251"/>
      <c r="Q193" s="251"/>
      <c r="R193" s="251"/>
      <c r="S193" s="251"/>
      <c r="T193" s="252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3" t="s">
        <v>134</v>
      </c>
      <c r="AU193" s="253" t="s">
        <v>86</v>
      </c>
      <c r="AV193" s="14" t="s">
        <v>86</v>
      </c>
      <c r="AW193" s="14" t="s">
        <v>32</v>
      </c>
      <c r="AX193" s="14" t="s">
        <v>76</v>
      </c>
      <c r="AY193" s="253" t="s">
        <v>126</v>
      </c>
    </row>
    <row r="194" spans="1:51" s="15" customFormat="1" ht="12">
      <c r="A194" s="15"/>
      <c r="B194" s="254"/>
      <c r="C194" s="255"/>
      <c r="D194" s="234" t="s">
        <v>134</v>
      </c>
      <c r="E194" s="256" t="s">
        <v>1</v>
      </c>
      <c r="F194" s="257" t="s">
        <v>137</v>
      </c>
      <c r="G194" s="255"/>
      <c r="H194" s="258">
        <v>113</v>
      </c>
      <c r="I194" s="259"/>
      <c r="J194" s="255"/>
      <c r="K194" s="255"/>
      <c r="L194" s="260"/>
      <c r="M194" s="261"/>
      <c r="N194" s="262"/>
      <c r="O194" s="262"/>
      <c r="P194" s="262"/>
      <c r="Q194" s="262"/>
      <c r="R194" s="262"/>
      <c r="S194" s="262"/>
      <c r="T194" s="263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64" t="s">
        <v>134</v>
      </c>
      <c r="AU194" s="264" t="s">
        <v>86</v>
      </c>
      <c r="AV194" s="15" t="s">
        <v>133</v>
      </c>
      <c r="AW194" s="15" t="s">
        <v>32</v>
      </c>
      <c r="AX194" s="15" t="s">
        <v>84</v>
      </c>
      <c r="AY194" s="264" t="s">
        <v>126</v>
      </c>
    </row>
    <row r="195" spans="1:65" s="2" customFormat="1" ht="21.75" customHeight="1">
      <c r="A195" s="39"/>
      <c r="B195" s="40"/>
      <c r="C195" s="265" t="s">
        <v>282</v>
      </c>
      <c r="D195" s="265" t="s">
        <v>227</v>
      </c>
      <c r="E195" s="266" t="s">
        <v>283</v>
      </c>
      <c r="F195" s="267" t="s">
        <v>284</v>
      </c>
      <c r="G195" s="268" t="s">
        <v>131</v>
      </c>
      <c r="H195" s="269">
        <v>113.22</v>
      </c>
      <c r="I195" s="270"/>
      <c r="J195" s="271">
        <f>ROUND(I195*H195,2)</f>
        <v>0</v>
      </c>
      <c r="K195" s="267" t="s">
        <v>132</v>
      </c>
      <c r="L195" s="272"/>
      <c r="M195" s="273" t="s">
        <v>1</v>
      </c>
      <c r="N195" s="274" t="s">
        <v>41</v>
      </c>
      <c r="O195" s="92"/>
      <c r="P195" s="228">
        <f>O195*H195</f>
        <v>0</v>
      </c>
      <c r="Q195" s="228">
        <v>0</v>
      </c>
      <c r="R195" s="228">
        <f>Q195*H195</f>
        <v>0</v>
      </c>
      <c r="S195" s="228">
        <v>0</v>
      </c>
      <c r="T195" s="229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0" t="s">
        <v>147</v>
      </c>
      <c r="AT195" s="230" t="s">
        <v>227</v>
      </c>
      <c r="AU195" s="230" t="s">
        <v>86</v>
      </c>
      <c r="AY195" s="18" t="s">
        <v>126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18" t="s">
        <v>84</v>
      </c>
      <c r="BK195" s="231">
        <f>ROUND(I195*H195,2)</f>
        <v>0</v>
      </c>
      <c r="BL195" s="18" t="s">
        <v>133</v>
      </c>
      <c r="BM195" s="230" t="s">
        <v>285</v>
      </c>
    </row>
    <row r="196" spans="1:51" s="14" customFormat="1" ht="12">
      <c r="A196" s="14"/>
      <c r="B196" s="243"/>
      <c r="C196" s="244"/>
      <c r="D196" s="234" t="s">
        <v>134</v>
      </c>
      <c r="E196" s="245" t="s">
        <v>1</v>
      </c>
      <c r="F196" s="246" t="s">
        <v>286</v>
      </c>
      <c r="G196" s="244"/>
      <c r="H196" s="247">
        <v>113.22</v>
      </c>
      <c r="I196" s="248"/>
      <c r="J196" s="244"/>
      <c r="K196" s="244"/>
      <c r="L196" s="249"/>
      <c r="M196" s="250"/>
      <c r="N196" s="251"/>
      <c r="O196" s="251"/>
      <c r="P196" s="251"/>
      <c r="Q196" s="251"/>
      <c r="R196" s="251"/>
      <c r="S196" s="251"/>
      <c r="T196" s="252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3" t="s">
        <v>134</v>
      </c>
      <c r="AU196" s="253" t="s">
        <v>86</v>
      </c>
      <c r="AV196" s="14" t="s">
        <v>86</v>
      </c>
      <c r="AW196" s="14" t="s">
        <v>32</v>
      </c>
      <c r="AX196" s="14" t="s">
        <v>76</v>
      </c>
      <c r="AY196" s="253" t="s">
        <v>126</v>
      </c>
    </row>
    <row r="197" spans="1:51" s="15" customFormat="1" ht="12">
      <c r="A197" s="15"/>
      <c r="B197" s="254"/>
      <c r="C197" s="255"/>
      <c r="D197" s="234" t="s">
        <v>134</v>
      </c>
      <c r="E197" s="256" t="s">
        <v>1</v>
      </c>
      <c r="F197" s="257" t="s">
        <v>137</v>
      </c>
      <c r="G197" s="255"/>
      <c r="H197" s="258">
        <v>113.22</v>
      </c>
      <c r="I197" s="259"/>
      <c r="J197" s="255"/>
      <c r="K197" s="255"/>
      <c r="L197" s="260"/>
      <c r="M197" s="261"/>
      <c r="N197" s="262"/>
      <c r="O197" s="262"/>
      <c r="P197" s="262"/>
      <c r="Q197" s="262"/>
      <c r="R197" s="262"/>
      <c r="S197" s="262"/>
      <c r="T197" s="263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64" t="s">
        <v>134</v>
      </c>
      <c r="AU197" s="264" t="s">
        <v>86</v>
      </c>
      <c r="AV197" s="15" t="s">
        <v>133</v>
      </c>
      <c r="AW197" s="15" t="s">
        <v>32</v>
      </c>
      <c r="AX197" s="15" t="s">
        <v>84</v>
      </c>
      <c r="AY197" s="264" t="s">
        <v>126</v>
      </c>
    </row>
    <row r="198" spans="1:65" s="2" customFormat="1" ht="24.15" customHeight="1">
      <c r="A198" s="39"/>
      <c r="B198" s="40"/>
      <c r="C198" s="265" t="s">
        <v>203</v>
      </c>
      <c r="D198" s="265" t="s">
        <v>227</v>
      </c>
      <c r="E198" s="266" t="s">
        <v>287</v>
      </c>
      <c r="F198" s="267" t="s">
        <v>288</v>
      </c>
      <c r="G198" s="268" t="s">
        <v>131</v>
      </c>
      <c r="H198" s="269">
        <v>2.04</v>
      </c>
      <c r="I198" s="270"/>
      <c r="J198" s="271">
        <f>ROUND(I198*H198,2)</f>
        <v>0</v>
      </c>
      <c r="K198" s="267" t="s">
        <v>132</v>
      </c>
      <c r="L198" s="272"/>
      <c r="M198" s="273" t="s">
        <v>1</v>
      </c>
      <c r="N198" s="274" t="s">
        <v>41</v>
      </c>
      <c r="O198" s="92"/>
      <c r="P198" s="228">
        <f>O198*H198</f>
        <v>0</v>
      </c>
      <c r="Q198" s="228">
        <v>0</v>
      </c>
      <c r="R198" s="228">
        <f>Q198*H198</f>
        <v>0</v>
      </c>
      <c r="S198" s="228">
        <v>0</v>
      </c>
      <c r="T198" s="229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0" t="s">
        <v>147</v>
      </c>
      <c r="AT198" s="230" t="s">
        <v>227</v>
      </c>
      <c r="AU198" s="230" t="s">
        <v>86</v>
      </c>
      <c r="AY198" s="18" t="s">
        <v>126</v>
      </c>
      <c r="BE198" s="231">
        <f>IF(N198="základní",J198,0)</f>
        <v>0</v>
      </c>
      <c r="BF198" s="231">
        <f>IF(N198="snížená",J198,0)</f>
        <v>0</v>
      </c>
      <c r="BG198" s="231">
        <f>IF(N198="zákl. přenesená",J198,0)</f>
        <v>0</v>
      </c>
      <c r="BH198" s="231">
        <f>IF(N198="sníž. přenesená",J198,0)</f>
        <v>0</v>
      </c>
      <c r="BI198" s="231">
        <f>IF(N198="nulová",J198,0)</f>
        <v>0</v>
      </c>
      <c r="BJ198" s="18" t="s">
        <v>84</v>
      </c>
      <c r="BK198" s="231">
        <f>ROUND(I198*H198,2)</f>
        <v>0</v>
      </c>
      <c r="BL198" s="18" t="s">
        <v>133</v>
      </c>
      <c r="BM198" s="230" t="s">
        <v>289</v>
      </c>
    </row>
    <row r="199" spans="1:51" s="14" customFormat="1" ht="12">
      <c r="A199" s="14"/>
      <c r="B199" s="243"/>
      <c r="C199" s="244"/>
      <c r="D199" s="234" t="s">
        <v>134</v>
      </c>
      <c r="E199" s="245" t="s">
        <v>1</v>
      </c>
      <c r="F199" s="246" t="s">
        <v>290</v>
      </c>
      <c r="G199" s="244"/>
      <c r="H199" s="247">
        <v>2.04</v>
      </c>
      <c r="I199" s="248"/>
      <c r="J199" s="244"/>
      <c r="K199" s="244"/>
      <c r="L199" s="249"/>
      <c r="M199" s="250"/>
      <c r="N199" s="251"/>
      <c r="O199" s="251"/>
      <c r="P199" s="251"/>
      <c r="Q199" s="251"/>
      <c r="R199" s="251"/>
      <c r="S199" s="251"/>
      <c r="T199" s="252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3" t="s">
        <v>134</v>
      </c>
      <c r="AU199" s="253" t="s">
        <v>86</v>
      </c>
      <c r="AV199" s="14" t="s">
        <v>86</v>
      </c>
      <c r="AW199" s="14" t="s">
        <v>32</v>
      </c>
      <c r="AX199" s="14" t="s">
        <v>76</v>
      </c>
      <c r="AY199" s="253" t="s">
        <v>126</v>
      </c>
    </row>
    <row r="200" spans="1:51" s="15" customFormat="1" ht="12">
      <c r="A200" s="15"/>
      <c r="B200" s="254"/>
      <c r="C200" s="255"/>
      <c r="D200" s="234" t="s">
        <v>134</v>
      </c>
      <c r="E200" s="256" t="s">
        <v>1</v>
      </c>
      <c r="F200" s="257" t="s">
        <v>137</v>
      </c>
      <c r="G200" s="255"/>
      <c r="H200" s="258">
        <v>2.04</v>
      </c>
      <c r="I200" s="259"/>
      <c r="J200" s="255"/>
      <c r="K200" s="255"/>
      <c r="L200" s="260"/>
      <c r="M200" s="261"/>
      <c r="N200" s="262"/>
      <c r="O200" s="262"/>
      <c r="P200" s="262"/>
      <c r="Q200" s="262"/>
      <c r="R200" s="262"/>
      <c r="S200" s="262"/>
      <c r="T200" s="263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64" t="s">
        <v>134</v>
      </c>
      <c r="AU200" s="264" t="s">
        <v>86</v>
      </c>
      <c r="AV200" s="15" t="s">
        <v>133</v>
      </c>
      <c r="AW200" s="15" t="s">
        <v>32</v>
      </c>
      <c r="AX200" s="15" t="s">
        <v>84</v>
      </c>
      <c r="AY200" s="264" t="s">
        <v>126</v>
      </c>
    </row>
    <row r="201" spans="1:65" s="2" customFormat="1" ht="37.8" customHeight="1">
      <c r="A201" s="39"/>
      <c r="B201" s="40"/>
      <c r="C201" s="219" t="s">
        <v>291</v>
      </c>
      <c r="D201" s="219" t="s">
        <v>128</v>
      </c>
      <c r="E201" s="220" t="s">
        <v>292</v>
      </c>
      <c r="F201" s="221" t="s">
        <v>293</v>
      </c>
      <c r="G201" s="222" t="s">
        <v>131</v>
      </c>
      <c r="H201" s="223">
        <v>2</v>
      </c>
      <c r="I201" s="224"/>
      <c r="J201" s="225">
        <f>ROUND(I201*H201,2)</f>
        <v>0</v>
      </c>
      <c r="K201" s="221" t="s">
        <v>132</v>
      </c>
      <c r="L201" s="45"/>
      <c r="M201" s="226" t="s">
        <v>1</v>
      </c>
      <c r="N201" s="227" t="s">
        <v>41</v>
      </c>
      <c r="O201" s="92"/>
      <c r="P201" s="228">
        <f>O201*H201</f>
        <v>0</v>
      </c>
      <c r="Q201" s="228">
        <v>0</v>
      </c>
      <c r="R201" s="228">
        <f>Q201*H201</f>
        <v>0</v>
      </c>
      <c r="S201" s="228">
        <v>0</v>
      </c>
      <c r="T201" s="229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0" t="s">
        <v>133</v>
      </c>
      <c r="AT201" s="230" t="s">
        <v>128</v>
      </c>
      <c r="AU201" s="230" t="s">
        <v>86</v>
      </c>
      <c r="AY201" s="18" t="s">
        <v>126</v>
      </c>
      <c r="BE201" s="231">
        <f>IF(N201="základní",J201,0)</f>
        <v>0</v>
      </c>
      <c r="BF201" s="231">
        <f>IF(N201="snížená",J201,0)</f>
        <v>0</v>
      </c>
      <c r="BG201" s="231">
        <f>IF(N201="zákl. přenesená",J201,0)</f>
        <v>0</v>
      </c>
      <c r="BH201" s="231">
        <f>IF(N201="sníž. přenesená",J201,0)</f>
        <v>0</v>
      </c>
      <c r="BI201" s="231">
        <f>IF(N201="nulová",J201,0)</f>
        <v>0</v>
      </c>
      <c r="BJ201" s="18" t="s">
        <v>84</v>
      </c>
      <c r="BK201" s="231">
        <f>ROUND(I201*H201,2)</f>
        <v>0</v>
      </c>
      <c r="BL201" s="18" t="s">
        <v>133</v>
      </c>
      <c r="BM201" s="230" t="s">
        <v>294</v>
      </c>
    </row>
    <row r="202" spans="1:65" s="2" customFormat="1" ht="24.15" customHeight="1">
      <c r="A202" s="39"/>
      <c r="B202" s="40"/>
      <c r="C202" s="219" t="s">
        <v>208</v>
      </c>
      <c r="D202" s="219" t="s">
        <v>128</v>
      </c>
      <c r="E202" s="220" t="s">
        <v>295</v>
      </c>
      <c r="F202" s="221" t="s">
        <v>296</v>
      </c>
      <c r="G202" s="222" t="s">
        <v>131</v>
      </c>
      <c r="H202" s="223">
        <v>25</v>
      </c>
      <c r="I202" s="224"/>
      <c r="J202" s="225">
        <f>ROUND(I202*H202,2)</f>
        <v>0</v>
      </c>
      <c r="K202" s="221" t="s">
        <v>132</v>
      </c>
      <c r="L202" s="45"/>
      <c r="M202" s="226" t="s">
        <v>1</v>
      </c>
      <c r="N202" s="227" t="s">
        <v>41</v>
      </c>
      <c r="O202" s="92"/>
      <c r="P202" s="228">
        <f>O202*H202</f>
        <v>0</v>
      </c>
      <c r="Q202" s="228">
        <v>0</v>
      </c>
      <c r="R202" s="228">
        <f>Q202*H202</f>
        <v>0</v>
      </c>
      <c r="S202" s="228">
        <v>0</v>
      </c>
      <c r="T202" s="229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0" t="s">
        <v>133</v>
      </c>
      <c r="AT202" s="230" t="s">
        <v>128</v>
      </c>
      <c r="AU202" s="230" t="s">
        <v>86</v>
      </c>
      <c r="AY202" s="18" t="s">
        <v>126</v>
      </c>
      <c r="BE202" s="231">
        <f>IF(N202="základní",J202,0)</f>
        <v>0</v>
      </c>
      <c r="BF202" s="231">
        <f>IF(N202="snížená",J202,0)</f>
        <v>0</v>
      </c>
      <c r="BG202" s="231">
        <f>IF(N202="zákl. přenesená",J202,0)</f>
        <v>0</v>
      </c>
      <c r="BH202" s="231">
        <f>IF(N202="sníž. přenesená",J202,0)</f>
        <v>0</v>
      </c>
      <c r="BI202" s="231">
        <f>IF(N202="nulová",J202,0)</f>
        <v>0</v>
      </c>
      <c r="BJ202" s="18" t="s">
        <v>84</v>
      </c>
      <c r="BK202" s="231">
        <f>ROUND(I202*H202,2)</f>
        <v>0</v>
      </c>
      <c r="BL202" s="18" t="s">
        <v>133</v>
      </c>
      <c r="BM202" s="230" t="s">
        <v>297</v>
      </c>
    </row>
    <row r="203" spans="1:51" s="13" customFormat="1" ht="12">
      <c r="A203" s="13"/>
      <c r="B203" s="232"/>
      <c r="C203" s="233"/>
      <c r="D203" s="234" t="s">
        <v>134</v>
      </c>
      <c r="E203" s="235" t="s">
        <v>1</v>
      </c>
      <c r="F203" s="236" t="s">
        <v>298</v>
      </c>
      <c r="G203" s="233"/>
      <c r="H203" s="235" t="s">
        <v>1</v>
      </c>
      <c r="I203" s="237"/>
      <c r="J203" s="233"/>
      <c r="K203" s="233"/>
      <c r="L203" s="238"/>
      <c r="M203" s="239"/>
      <c r="N203" s="240"/>
      <c r="O203" s="240"/>
      <c r="P203" s="240"/>
      <c r="Q203" s="240"/>
      <c r="R203" s="240"/>
      <c r="S203" s="240"/>
      <c r="T203" s="241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2" t="s">
        <v>134</v>
      </c>
      <c r="AU203" s="242" t="s">
        <v>86</v>
      </c>
      <c r="AV203" s="13" t="s">
        <v>84</v>
      </c>
      <c r="AW203" s="13" t="s">
        <v>32</v>
      </c>
      <c r="AX203" s="13" t="s">
        <v>76</v>
      </c>
      <c r="AY203" s="242" t="s">
        <v>126</v>
      </c>
    </row>
    <row r="204" spans="1:51" s="14" customFormat="1" ht="12">
      <c r="A204" s="14"/>
      <c r="B204" s="243"/>
      <c r="C204" s="244"/>
      <c r="D204" s="234" t="s">
        <v>134</v>
      </c>
      <c r="E204" s="245" t="s">
        <v>1</v>
      </c>
      <c r="F204" s="246" t="s">
        <v>299</v>
      </c>
      <c r="G204" s="244"/>
      <c r="H204" s="247">
        <v>25</v>
      </c>
      <c r="I204" s="248"/>
      <c r="J204" s="244"/>
      <c r="K204" s="244"/>
      <c r="L204" s="249"/>
      <c r="M204" s="250"/>
      <c r="N204" s="251"/>
      <c r="O204" s="251"/>
      <c r="P204" s="251"/>
      <c r="Q204" s="251"/>
      <c r="R204" s="251"/>
      <c r="S204" s="251"/>
      <c r="T204" s="252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3" t="s">
        <v>134</v>
      </c>
      <c r="AU204" s="253" t="s">
        <v>86</v>
      </c>
      <c r="AV204" s="14" t="s">
        <v>86</v>
      </c>
      <c r="AW204" s="14" t="s">
        <v>32</v>
      </c>
      <c r="AX204" s="14" t="s">
        <v>76</v>
      </c>
      <c r="AY204" s="253" t="s">
        <v>126</v>
      </c>
    </row>
    <row r="205" spans="1:51" s="15" customFormat="1" ht="12">
      <c r="A205" s="15"/>
      <c r="B205" s="254"/>
      <c r="C205" s="255"/>
      <c r="D205" s="234" t="s">
        <v>134</v>
      </c>
      <c r="E205" s="256" t="s">
        <v>1</v>
      </c>
      <c r="F205" s="257" t="s">
        <v>137</v>
      </c>
      <c r="G205" s="255"/>
      <c r="H205" s="258">
        <v>25</v>
      </c>
      <c r="I205" s="259"/>
      <c r="J205" s="255"/>
      <c r="K205" s="255"/>
      <c r="L205" s="260"/>
      <c r="M205" s="261"/>
      <c r="N205" s="262"/>
      <c r="O205" s="262"/>
      <c r="P205" s="262"/>
      <c r="Q205" s="262"/>
      <c r="R205" s="262"/>
      <c r="S205" s="262"/>
      <c r="T205" s="263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64" t="s">
        <v>134</v>
      </c>
      <c r="AU205" s="264" t="s">
        <v>86</v>
      </c>
      <c r="AV205" s="15" t="s">
        <v>133</v>
      </c>
      <c r="AW205" s="15" t="s">
        <v>32</v>
      </c>
      <c r="AX205" s="15" t="s">
        <v>84</v>
      </c>
      <c r="AY205" s="264" t="s">
        <v>126</v>
      </c>
    </row>
    <row r="206" spans="1:65" s="2" customFormat="1" ht="21.75" customHeight="1">
      <c r="A206" s="39"/>
      <c r="B206" s="40"/>
      <c r="C206" s="265" t="s">
        <v>300</v>
      </c>
      <c r="D206" s="265" t="s">
        <v>227</v>
      </c>
      <c r="E206" s="266" t="s">
        <v>301</v>
      </c>
      <c r="F206" s="267" t="s">
        <v>302</v>
      </c>
      <c r="G206" s="268" t="s">
        <v>131</v>
      </c>
      <c r="H206" s="269">
        <v>21.63</v>
      </c>
      <c r="I206" s="270"/>
      <c r="J206" s="271">
        <f>ROUND(I206*H206,2)</f>
        <v>0</v>
      </c>
      <c r="K206" s="267" t="s">
        <v>132</v>
      </c>
      <c r="L206" s="272"/>
      <c r="M206" s="273" t="s">
        <v>1</v>
      </c>
      <c r="N206" s="274" t="s">
        <v>41</v>
      </c>
      <c r="O206" s="92"/>
      <c r="P206" s="228">
        <f>O206*H206</f>
        <v>0</v>
      </c>
      <c r="Q206" s="228">
        <v>0</v>
      </c>
      <c r="R206" s="228">
        <f>Q206*H206</f>
        <v>0</v>
      </c>
      <c r="S206" s="228">
        <v>0</v>
      </c>
      <c r="T206" s="229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0" t="s">
        <v>147</v>
      </c>
      <c r="AT206" s="230" t="s">
        <v>227</v>
      </c>
      <c r="AU206" s="230" t="s">
        <v>86</v>
      </c>
      <c r="AY206" s="18" t="s">
        <v>126</v>
      </c>
      <c r="BE206" s="231">
        <f>IF(N206="základní",J206,0)</f>
        <v>0</v>
      </c>
      <c r="BF206" s="231">
        <f>IF(N206="snížená",J206,0)</f>
        <v>0</v>
      </c>
      <c r="BG206" s="231">
        <f>IF(N206="zákl. přenesená",J206,0)</f>
        <v>0</v>
      </c>
      <c r="BH206" s="231">
        <f>IF(N206="sníž. přenesená",J206,0)</f>
        <v>0</v>
      </c>
      <c r="BI206" s="231">
        <f>IF(N206="nulová",J206,0)</f>
        <v>0</v>
      </c>
      <c r="BJ206" s="18" t="s">
        <v>84</v>
      </c>
      <c r="BK206" s="231">
        <f>ROUND(I206*H206,2)</f>
        <v>0</v>
      </c>
      <c r="BL206" s="18" t="s">
        <v>133</v>
      </c>
      <c r="BM206" s="230" t="s">
        <v>303</v>
      </c>
    </row>
    <row r="207" spans="1:51" s="14" customFormat="1" ht="12">
      <c r="A207" s="14"/>
      <c r="B207" s="243"/>
      <c r="C207" s="244"/>
      <c r="D207" s="234" t="s">
        <v>134</v>
      </c>
      <c r="E207" s="245" t="s">
        <v>1</v>
      </c>
      <c r="F207" s="246" t="s">
        <v>304</v>
      </c>
      <c r="G207" s="244"/>
      <c r="H207" s="247">
        <v>21.63</v>
      </c>
      <c r="I207" s="248"/>
      <c r="J207" s="244"/>
      <c r="K207" s="244"/>
      <c r="L207" s="249"/>
      <c r="M207" s="250"/>
      <c r="N207" s="251"/>
      <c r="O207" s="251"/>
      <c r="P207" s="251"/>
      <c r="Q207" s="251"/>
      <c r="R207" s="251"/>
      <c r="S207" s="251"/>
      <c r="T207" s="252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3" t="s">
        <v>134</v>
      </c>
      <c r="AU207" s="253" t="s">
        <v>86</v>
      </c>
      <c r="AV207" s="14" t="s">
        <v>86</v>
      </c>
      <c r="AW207" s="14" t="s">
        <v>32</v>
      </c>
      <c r="AX207" s="14" t="s">
        <v>76</v>
      </c>
      <c r="AY207" s="253" t="s">
        <v>126</v>
      </c>
    </row>
    <row r="208" spans="1:51" s="15" customFormat="1" ht="12">
      <c r="A208" s="15"/>
      <c r="B208" s="254"/>
      <c r="C208" s="255"/>
      <c r="D208" s="234" t="s">
        <v>134</v>
      </c>
      <c r="E208" s="256" t="s">
        <v>1</v>
      </c>
      <c r="F208" s="257" t="s">
        <v>137</v>
      </c>
      <c r="G208" s="255"/>
      <c r="H208" s="258">
        <v>21.63</v>
      </c>
      <c r="I208" s="259"/>
      <c r="J208" s="255"/>
      <c r="K208" s="255"/>
      <c r="L208" s="260"/>
      <c r="M208" s="261"/>
      <c r="N208" s="262"/>
      <c r="O208" s="262"/>
      <c r="P208" s="262"/>
      <c r="Q208" s="262"/>
      <c r="R208" s="262"/>
      <c r="S208" s="262"/>
      <c r="T208" s="263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64" t="s">
        <v>134</v>
      </c>
      <c r="AU208" s="264" t="s">
        <v>86</v>
      </c>
      <c r="AV208" s="15" t="s">
        <v>133</v>
      </c>
      <c r="AW208" s="15" t="s">
        <v>32</v>
      </c>
      <c r="AX208" s="15" t="s">
        <v>84</v>
      </c>
      <c r="AY208" s="264" t="s">
        <v>126</v>
      </c>
    </row>
    <row r="209" spans="1:65" s="2" customFormat="1" ht="24.15" customHeight="1">
      <c r="A209" s="39"/>
      <c r="B209" s="40"/>
      <c r="C209" s="265" t="s">
        <v>212</v>
      </c>
      <c r="D209" s="265" t="s">
        <v>227</v>
      </c>
      <c r="E209" s="266" t="s">
        <v>305</v>
      </c>
      <c r="F209" s="267" t="s">
        <v>306</v>
      </c>
      <c r="G209" s="268" t="s">
        <v>131</v>
      </c>
      <c r="H209" s="269">
        <v>4.12</v>
      </c>
      <c r="I209" s="270"/>
      <c r="J209" s="271">
        <f>ROUND(I209*H209,2)</f>
        <v>0</v>
      </c>
      <c r="K209" s="267" t="s">
        <v>132</v>
      </c>
      <c r="L209" s="272"/>
      <c r="M209" s="273" t="s">
        <v>1</v>
      </c>
      <c r="N209" s="274" t="s">
        <v>41</v>
      </c>
      <c r="O209" s="92"/>
      <c r="P209" s="228">
        <f>O209*H209</f>
        <v>0</v>
      </c>
      <c r="Q209" s="228">
        <v>0</v>
      </c>
      <c r="R209" s="228">
        <f>Q209*H209</f>
        <v>0</v>
      </c>
      <c r="S209" s="228">
        <v>0</v>
      </c>
      <c r="T209" s="229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0" t="s">
        <v>147</v>
      </c>
      <c r="AT209" s="230" t="s">
        <v>227</v>
      </c>
      <c r="AU209" s="230" t="s">
        <v>86</v>
      </c>
      <c r="AY209" s="18" t="s">
        <v>126</v>
      </c>
      <c r="BE209" s="231">
        <f>IF(N209="základní",J209,0)</f>
        <v>0</v>
      </c>
      <c r="BF209" s="231">
        <f>IF(N209="snížená",J209,0)</f>
        <v>0</v>
      </c>
      <c r="BG209" s="231">
        <f>IF(N209="zákl. přenesená",J209,0)</f>
        <v>0</v>
      </c>
      <c r="BH209" s="231">
        <f>IF(N209="sníž. přenesená",J209,0)</f>
        <v>0</v>
      </c>
      <c r="BI209" s="231">
        <f>IF(N209="nulová",J209,0)</f>
        <v>0</v>
      </c>
      <c r="BJ209" s="18" t="s">
        <v>84</v>
      </c>
      <c r="BK209" s="231">
        <f>ROUND(I209*H209,2)</f>
        <v>0</v>
      </c>
      <c r="BL209" s="18" t="s">
        <v>133</v>
      </c>
      <c r="BM209" s="230" t="s">
        <v>307</v>
      </c>
    </row>
    <row r="210" spans="1:51" s="14" customFormat="1" ht="12">
      <c r="A210" s="14"/>
      <c r="B210" s="243"/>
      <c r="C210" s="244"/>
      <c r="D210" s="234" t="s">
        <v>134</v>
      </c>
      <c r="E210" s="245" t="s">
        <v>1</v>
      </c>
      <c r="F210" s="246" t="s">
        <v>308</v>
      </c>
      <c r="G210" s="244"/>
      <c r="H210" s="247">
        <v>4.12</v>
      </c>
      <c r="I210" s="248"/>
      <c r="J210" s="244"/>
      <c r="K210" s="244"/>
      <c r="L210" s="249"/>
      <c r="M210" s="250"/>
      <c r="N210" s="251"/>
      <c r="O210" s="251"/>
      <c r="P210" s="251"/>
      <c r="Q210" s="251"/>
      <c r="R210" s="251"/>
      <c r="S210" s="251"/>
      <c r="T210" s="252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3" t="s">
        <v>134</v>
      </c>
      <c r="AU210" s="253" t="s">
        <v>86</v>
      </c>
      <c r="AV210" s="14" t="s">
        <v>86</v>
      </c>
      <c r="AW210" s="14" t="s">
        <v>32</v>
      </c>
      <c r="AX210" s="14" t="s">
        <v>76</v>
      </c>
      <c r="AY210" s="253" t="s">
        <v>126</v>
      </c>
    </row>
    <row r="211" spans="1:51" s="15" customFormat="1" ht="12">
      <c r="A211" s="15"/>
      <c r="B211" s="254"/>
      <c r="C211" s="255"/>
      <c r="D211" s="234" t="s">
        <v>134</v>
      </c>
      <c r="E211" s="256" t="s">
        <v>1</v>
      </c>
      <c r="F211" s="257" t="s">
        <v>137</v>
      </c>
      <c r="G211" s="255"/>
      <c r="H211" s="258">
        <v>4.12</v>
      </c>
      <c r="I211" s="259"/>
      <c r="J211" s="255"/>
      <c r="K211" s="255"/>
      <c r="L211" s="260"/>
      <c r="M211" s="261"/>
      <c r="N211" s="262"/>
      <c r="O211" s="262"/>
      <c r="P211" s="262"/>
      <c r="Q211" s="262"/>
      <c r="R211" s="262"/>
      <c r="S211" s="262"/>
      <c r="T211" s="263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64" t="s">
        <v>134</v>
      </c>
      <c r="AU211" s="264" t="s">
        <v>86</v>
      </c>
      <c r="AV211" s="15" t="s">
        <v>133</v>
      </c>
      <c r="AW211" s="15" t="s">
        <v>32</v>
      </c>
      <c r="AX211" s="15" t="s">
        <v>84</v>
      </c>
      <c r="AY211" s="264" t="s">
        <v>126</v>
      </c>
    </row>
    <row r="212" spans="1:65" s="2" customFormat="1" ht="24.15" customHeight="1">
      <c r="A212" s="39"/>
      <c r="B212" s="40"/>
      <c r="C212" s="219" t="s">
        <v>309</v>
      </c>
      <c r="D212" s="219" t="s">
        <v>128</v>
      </c>
      <c r="E212" s="220" t="s">
        <v>295</v>
      </c>
      <c r="F212" s="221" t="s">
        <v>296</v>
      </c>
      <c r="G212" s="222" t="s">
        <v>131</v>
      </c>
      <c r="H212" s="223">
        <v>3</v>
      </c>
      <c r="I212" s="224"/>
      <c r="J212" s="225">
        <f>ROUND(I212*H212,2)</f>
        <v>0</v>
      </c>
      <c r="K212" s="221" t="s">
        <v>132</v>
      </c>
      <c r="L212" s="45"/>
      <c r="M212" s="226" t="s">
        <v>1</v>
      </c>
      <c r="N212" s="227" t="s">
        <v>41</v>
      </c>
      <c r="O212" s="92"/>
      <c r="P212" s="228">
        <f>O212*H212</f>
        <v>0</v>
      </c>
      <c r="Q212" s="228">
        <v>0</v>
      </c>
      <c r="R212" s="228">
        <f>Q212*H212</f>
        <v>0</v>
      </c>
      <c r="S212" s="228">
        <v>0</v>
      </c>
      <c r="T212" s="229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0" t="s">
        <v>133</v>
      </c>
      <c r="AT212" s="230" t="s">
        <v>128</v>
      </c>
      <c r="AU212" s="230" t="s">
        <v>86</v>
      </c>
      <c r="AY212" s="18" t="s">
        <v>126</v>
      </c>
      <c r="BE212" s="231">
        <f>IF(N212="základní",J212,0)</f>
        <v>0</v>
      </c>
      <c r="BF212" s="231">
        <f>IF(N212="snížená",J212,0)</f>
        <v>0</v>
      </c>
      <c r="BG212" s="231">
        <f>IF(N212="zákl. přenesená",J212,0)</f>
        <v>0</v>
      </c>
      <c r="BH212" s="231">
        <f>IF(N212="sníž. přenesená",J212,0)</f>
        <v>0</v>
      </c>
      <c r="BI212" s="231">
        <f>IF(N212="nulová",J212,0)</f>
        <v>0</v>
      </c>
      <c r="BJ212" s="18" t="s">
        <v>84</v>
      </c>
      <c r="BK212" s="231">
        <f>ROUND(I212*H212,2)</f>
        <v>0</v>
      </c>
      <c r="BL212" s="18" t="s">
        <v>133</v>
      </c>
      <c r="BM212" s="230" t="s">
        <v>310</v>
      </c>
    </row>
    <row r="213" spans="1:51" s="13" customFormat="1" ht="12">
      <c r="A213" s="13"/>
      <c r="B213" s="232"/>
      <c r="C213" s="233"/>
      <c r="D213" s="234" t="s">
        <v>134</v>
      </c>
      <c r="E213" s="235" t="s">
        <v>1</v>
      </c>
      <c r="F213" s="236" t="s">
        <v>311</v>
      </c>
      <c r="G213" s="233"/>
      <c r="H213" s="235" t="s">
        <v>1</v>
      </c>
      <c r="I213" s="237"/>
      <c r="J213" s="233"/>
      <c r="K213" s="233"/>
      <c r="L213" s="238"/>
      <c r="M213" s="239"/>
      <c r="N213" s="240"/>
      <c r="O213" s="240"/>
      <c r="P213" s="240"/>
      <c r="Q213" s="240"/>
      <c r="R213" s="240"/>
      <c r="S213" s="240"/>
      <c r="T213" s="241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2" t="s">
        <v>134</v>
      </c>
      <c r="AU213" s="242" t="s">
        <v>86</v>
      </c>
      <c r="AV213" s="13" t="s">
        <v>84</v>
      </c>
      <c r="AW213" s="13" t="s">
        <v>32</v>
      </c>
      <c r="AX213" s="13" t="s">
        <v>76</v>
      </c>
      <c r="AY213" s="242" t="s">
        <v>126</v>
      </c>
    </row>
    <row r="214" spans="1:51" s="14" customFormat="1" ht="12">
      <c r="A214" s="14"/>
      <c r="B214" s="243"/>
      <c r="C214" s="244"/>
      <c r="D214" s="234" t="s">
        <v>134</v>
      </c>
      <c r="E214" s="245" t="s">
        <v>1</v>
      </c>
      <c r="F214" s="246" t="s">
        <v>136</v>
      </c>
      <c r="G214" s="244"/>
      <c r="H214" s="247">
        <v>3</v>
      </c>
      <c r="I214" s="248"/>
      <c r="J214" s="244"/>
      <c r="K214" s="244"/>
      <c r="L214" s="249"/>
      <c r="M214" s="250"/>
      <c r="N214" s="251"/>
      <c r="O214" s="251"/>
      <c r="P214" s="251"/>
      <c r="Q214" s="251"/>
      <c r="R214" s="251"/>
      <c r="S214" s="251"/>
      <c r="T214" s="252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3" t="s">
        <v>134</v>
      </c>
      <c r="AU214" s="253" t="s">
        <v>86</v>
      </c>
      <c r="AV214" s="14" t="s">
        <v>86</v>
      </c>
      <c r="AW214" s="14" t="s">
        <v>32</v>
      </c>
      <c r="AX214" s="14" t="s">
        <v>76</v>
      </c>
      <c r="AY214" s="253" t="s">
        <v>126</v>
      </c>
    </row>
    <row r="215" spans="1:51" s="15" customFormat="1" ht="12">
      <c r="A215" s="15"/>
      <c r="B215" s="254"/>
      <c r="C215" s="255"/>
      <c r="D215" s="234" t="s">
        <v>134</v>
      </c>
      <c r="E215" s="256" t="s">
        <v>1</v>
      </c>
      <c r="F215" s="257" t="s">
        <v>137</v>
      </c>
      <c r="G215" s="255"/>
      <c r="H215" s="258">
        <v>3</v>
      </c>
      <c r="I215" s="259"/>
      <c r="J215" s="255"/>
      <c r="K215" s="255"/>
      <c r="L215" s="260"/>
      <c r="M215" s="261"/>
      <c r="N215" s="262"/>
      <c r="O215" s="262"/>
      <c r="P215" s="262"/>
      <c r="Q215" s="262"/>
      <c r="R215" s="262"/>
      <c r="S215" s="262"/>
      <c r="T215" s="263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64" t="s">
        <v>134</v>
      </c>
      <c r="AU215" s="264" t="s">
        <v>86</v>
      </c>
      <c r="AV215" s="15" t="s">
        <v>133</v>
      </c>
      <c r="AW215" s="15" t="s">
        <v>32</v>
      </c>
      <c r="AX215" s="15" t="s">
        <v>84</v>
      </c>
      <c r="AY215" s="264" t="s">
        <v>126</v>
      </c>
    </row>
    <row r="216" spans="1:65" s="2" customFormat="1" ht="21.75" customHeight="1">
      <c r="A216" s="39"/>
      <c r="B216" s="40"/>
      <c r="C216" s="265" t="s">
        <v>213</v>
      </c>
      <c r="D216" s="265" t="s">
        <v>227</v>
      </c>
      <c r="E216" s="266" t="s">
        <v>301</v>
      </c>
      <c r="F216" s="267" t="s">
        <v>302</v>
      </c>
      <c r="G216" s="268" t="s">
        <v>131</v>
      </c>
      <c r="H216" s="269">
        <v>0.309</v>
      </c>
      <c r="I216" s="270"/>
      <c r="J216" s="271">
        <f>ROUND(I216*H216,2)</f>
        <v>0</v>
      </c>
      <c r="K216" s="267" t="s">
        <v>132</v>
      </c>
      <c r="L216" s="272"/>
      <c r="M216" s="273" t="s">
        <v>1</v>
      </c>
      <c r="N216" s="274" t="s">
        <v>41</v>
      </c>
      <c r="O216" s="92"/>
      <c r="P216" s="228">
        <f>O216*H216</f>
        <v>0</v>
      </c>
      <c r="Q216" s="228">
        <v>0</v>
      </c>
      <c r="R216" s="228">
        <f>Q216*H216</f>
        <v>0</v>
      </c>
      <c r="S216" s="228">
        <v>0</v>
      </c>
      <c r="T216" s="229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0" t="s">
        <v>147</v>
      </c>
      <c r="AT216" s="230" t="s">
        <v>227</v>
      </c>
      <c r="AU216" s="230" t="s">
        <v>86</v>
      </c>
      <c r="AY216" s="18" t="s">
        <v>126</v>
      </c>
      <c r="BE216" s="231">
        <f>IF(N216="základní",J216,0)</f>
        <v>0</v>
      </c>
      <c r="BF216" s="231">
        <f>IF(N216="snížená",J216,0)</f>
        <v>0</v>
      </c>
      <c r="BG216" s="231">
        <f>IF(N216="zákl. přenesená",J216,0)</f>
        <v>0</v>
      </c>
      <c r="BH216" s="231">
        <f>IF(N216="sníž. přenesená",J216,0)</f>
        <v>0</v>
      </c>
      <c r="BI216" s="231">
        <f>IF(N216="nulová",J216,0)</f>
        <v>0</v>
      </c>
      <c r="BJ216" s="18" t="s">
        <v>84</v>
      </c>
      <c r="BK216" s="231">
        <f>ROUND(I216*H216,2)</f>
        <v>0</v>
      </c>
      <c r="BL216" s="18" t="s">
        <v>133</v>
      </c>
      <c r="BM216" s="230" t="s">
        <v>312</v>
      </c>
    </row>
    <row r="217" spans="1:65" s="2" customFormat="1" ht="37.8" customHeight="1">
      <c r="A217" s="39"/>
      <c r="B217" s="40"/>
      <c r="C217" s="219" t="s">
        <v>313</v>
      </c>
      <c r="D217" s="219" t="s">
        <v>128</v>
      </c>
      <c r="E217" s="220" t="s">
        <v>314</v>
      </c>
      <c r="F217" s="221" t="s">
        <v>315</v>
      </c>
      <c r="G217" s="222" t="s">
        <v>131</v>
      </c>
      <c r="H217" s="223">
        <v>4</v>
      </c>
      <c r="I217" s="224"/>
      <c r="J217" s="225">
        <f>ROUND(I217*H217,2)</f>
        <v>0</v>
      </c>
      <c r="K217" s="221" t="s">
        <v>132</v>
      </c>
      <c r="L217" s="45"/>
      <c r="M217" s="226" t="s">
        <v>1</v>
      </c>
      <c r="N217" s="227" t="s">
        <v>41</v>
      </c>
      <c r="O217" s="92"/>
      <c r="P217" s="228">
        <f>O217*H217</f>
        <v>0</v>
      </c>
      <c r="Q217" s="228">
        <v>0</v>
      </c>
      <c r="R217" s="228">
        <f>Q217*H217</f>
        <v>0</v>
      </c>
      <c r="S217" s="228">
        <v>0</v>
      </c>
      <c r="T217" s="229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0" t="s">
        <v>133</v>
      </c>
      <c r="AT217" s="230" t="s">
        <v>128</v>
      </c>
      <c r="AU217" s="230" t="s">
        <v>86</v>
      </c>
      <c r="AY217" s="18" t="s">
        <v>126</v>
      </c>
      <c r="BE217" s="231">
        <f>IF(N217="základní",J217,0)</f>
        <v>0</v>
      </c>
      <c r="BF217" s="231">
        <f>IF(N217="snížená",J217,0)</f>
        <v>0</v>
      </c>
      <c r="BG217" s="231">
        <f>IF(N217="zákl. přenesená",J217,0)</f>
        <v>0</v>
      </c>
      <c r="BH217" s="231">
        <f>IF(N217="sníž. přenesená",J217,0)</f>
        <v>0</v>
      </c>
      <c r="BI217" s="231">
        <f>IF(N217="nulová",J217,0)</f>
        <v>0</v>
      </c>
      <c r="BJ217" s="18" t="s">
        <v>84</v>
      </c>
      <c r="BK217" s="231">
        <f>ROUND(I217*H217,2)</f>
        <v>0</v>
      </c>
      <c r="BL217" s="18" t="s">
        <v>133</v>
      </c>
      <c r="BM217" s="230" t="s">
        <v>316</v>
      </c>
    </row>
    <row r="218" spans="1:65" s="2" customFormat="1" ht="21.75" customHeight="1">
      <c r="A218" s="39"/>
      <c r="B218" s="40"/>
      <c r="C218" s="219" t="s">
        <v>217</v>
      </c>
      <c r="D218" s="219" t="s">
        <v>128</v>
      </c>
      <c r="E218" s="220" t="s">
        <v>317</v>
      </c>
      <c r="F218" s="221" t="s">
        <v>318</v>
      </c>
      <c r="G218" s="222" t="s">
        <v>146</v>
      </c>
      <c r="H218" s="223">
        <v>70</v>
      </c>
      <c r="I218" s="224"/>
      <c r="J218" s="225">
        <f>ROUND(I218*H218,2)</f>
        <v>0</v>
      </c>
      <c r="K218" s="221" t="s">
        <v>132</v>
      </c>
      <c r="L218" s="45"/>
      <c r="M218" s="226" t="s">
        <v>1</v>
      </c>
      <c r="N218" s="227" t="s">
        <v>41</v>
      </c>
      <c r="O218" s="92"/>
      <c r="P218" s="228">
        <f>O218*H218</f>
        <v>0</v>
      </c>
      <c r="Q218" s="228">
        <v>0</v>
      </c>
      <c r="R218" s="228">
        <f>Q218*H218</f>
        <v>0</v>
      </c>
      <c r="S218" s="228">
        <v>0</v>
      </c>
      <c r="T218" s="229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0" t="s">
        <v>133</v>
      </c>
      <c r="AT218" s="230" t="s">
        <v>128</v>
      </c>
      <c r="AU218" s="230" t="s">
        <v>86</v>
      </c>
      <c r="AY218" s="18" t="s">
        <v>126</v>
      </c>
      <c r="BE218" s="231">
        <f>IF(N218="základní",J218,0)</f>
        <v>0</v>
      </c>
      <c r="BF218" s="231">
        <f>IF(N218="snížená",J218,0)</f>
        <v>0</v>
      </c>
      <c r="BG218" s="231">
        <f>IF(N218="zákl. přenesená",J218,0)</f>
        <v>0</v>
      </c>
      <c r="BH218" s="231">
        <f>IF(N218="sníž. přenesená",J218,0)</f>
        <v>0</v>
      </c>
      <c r="BI218" s="231">
        <f>IF(N218="nulová",J218,0)</f>
        <v>0</v>
      </c>
      <c r="BJ218" s="18" t="s">
        <v>84</v>
      </c>
      <c r="BK218" s="231">
        <f>ROUND(I218*H218,2)</f>
        <v>0</v>
      </c>
      <c r="BL218" s="18" t="s">
        <v>133</v>
      </c>
      <c r="BM218" s="230" t="s">
        <v>319</v>
      </c>
    </row>
    <row r="219" spans="1:63" s="12" customFormat="1" ht="22.8" customHeight="1">
      <c r="A219" s="12"/>
      <c r="B219" s="203"/>
      <c r="C219" s="204"/>
      <c r="D219" s="205" t="s">
        <v>75</v>
      </c>
      <c r="E219" s="217" t="s">
        <v>164</v>
      </c>
      <c r="F219" s="217" t="s">
        <v>320</v>
      </c>
      <c r="G219" s="204"/>
      <c r="H219" s="204"/>
      <c r="I219" s="207"/>
      <c r="J219" s="218">
        <f>BK219</f>
        <v>0</v>
      </c>
      <c r="K219" s="204"/>
      <c r="L219" s="209"/>
      <c r="M219" s="210"/>
      <c r="N219" s="211"/>
      <c r="O219" s="211"/>
      <c r="P219" s="212">
        <f>SUM(P220:P247)</f>
        <v>0</v>
      </c>
      <c r="Q219" s="211"/>
      <c r="R219" s="212">
        <f>SUM(R220:R247)</f>
        <v>0</v>
      </c>
      <c r="S219" s="211"/>
      <c r="T219" s="213">
        <f>SUM(T220:T247)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14" t="s">
        <v>84</v>
      </c>
      <c r="AT219" s="215" t="s">
        <v>75</v>
      </c>
      <c r="AU219" s="215" t="s">
        <v>84</v>
      </c>
      <c r="AY219" s="214" t="s">
        <v>126</v>
      </c>
      <c r="BK219" s="216">
        <f>SUM(BK220:BK247)</f>
        <v>0</v>
      </c>
    </row>
    <row r="220" spans="1:65" s="2" customFormat="1" ht="33" customHeight="1">
      <c r="A220" s="39"/>
      <c r="B220" s="40"/>
      <c r="C220" s="219" t="s">
        <v>321</v>
      </c>
      <c r="D220" s="219" t="s">
        <v>128</v>
      </c>
      <c r="E220" s="220" t="s">
        <v>322</v>
      </c>
      <c r="F220" s="221" t="s">
        <v>323</v>
      </c>
      <c r="G220" s="222" t="s">
        <v>146</v>
      </c>
      <c r="H220" s="223">
        <v>89</v>
      </c>
      <c r="I220" s="224"/>
      <c r="J220" s="225">
        <f>ROUND(I220*H220,2)</f>
        <v>0</v>
      </c>
      <c r="K220" s="221" t="s">
        <v>132</v>
      </c>
      <c r="L220" s="45"/>
      <c r="M220" s="226" t="s">
        <v>1</v>
      </c>
      <c r="N220" s="227" t="s">
        <v>41</v>
      </c>
      <c r="O220" s="92"/>
      <c r="P220" s="228">
        <f>O220*H220</f>
        <v>0</v>
      </c>
      <c r="Q220" s="228">
        <v>0</v>
      </c>
      <c r="R220" s="228">
        <f>Q220*H220</f>
        <v>0</v>
      </c>
      <c r="S220" s="228">
        <v>0</v>
      </c>
      <c r="T220" s="229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0" t="s">
        <v>133</v>
      </c>
      <c r="AT220" s="230" t="s">
        <v>128</v>
      </c>
      <c r="AU220" s="230" t="s">
        <v>86</v>
      </c>
      <c r="AY220" s="18" t="s">
        <v>126</v>
      </c>
      <c r="BE220" s="231">
        <f>IF(N220="základní",J220,0)</f>
        <v>0</v>
      </c>
      <c r="BF220" s="231">
        <f>IF(N220="snížená",J220,0)</f>
        <v>0</v>
      </c>
      <c r="BG220" s="231">
        <f>IF(N220="zákl. přenesená",J220,0)</f>
        <v>0</v>
      </c>
      <c r="BH220" s="231">
        <f>IF(N220="sníž. přenesená",J220,0)</f>
        <v>0</v>
      </c>
      <c r="BI220" s="231">
        <f>IF(N220="nulová",J220,0)</f>
        <v>0</v>
      </c>
      <c r="BJ220" s="18" t="s">
        <v>84</v>
      </c>
      <c r="BK220" s="231">
        <f>ROUND(I220*H220,2)</f>
        <v>0</v>
      </c>
      <c r="BL220" s="18" t="s">
        <v>133</v>
      </c>
      <c r="BM220" s="230" t="s">
        <v>324</v>
      </c>
    </row>
    <row r="221" spans="1:51" s="14" customFormat="1" ht="12">
      <c r="A221" s="14"/>
      <c r="B221" s="243"/>
      <c r="C221" s="244"/>
      <c r="D221" s="234" t="s">
        <v>134</v>
      </c>
      <c r="E221" s="245" t="s">
        <v>1</v>
      </c>
      <c r="F221" s="246" t="s">
        <v>325</v>
      </c>
      <c r="G221" s="244"/>
      <c r="H221" s="247">
        <v>59</v>
      </c>
      <c r="I221" s="248"/>
      <c r="J221" s="244"/>
      <c r="K221" s="244"/>
      <c r="L221" s="249"/>
      <c r="M221" s="250"/>
      <c r="N221" s="251"/>
      <c r="O221" s="251"/>
      <c r="P221" s="251"/>
      <c r="Q221" s="251"/>
      <c r="R221" s="251"/>
      <c r="S221" s="251"/>
      <c r="T221" s="252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3" t="s">
        <v>134</v>
      </c>
      <c r="AU221" s="253" t="s">
        <v>86</v>
      </c>
      <c r="AV221" s="14" t="s">
        <v>86</v>
      </c>
      <c r="AW221" s="14" t="s">
        <v>32</v>
      </c>
      <c r="AX221" s="14" t="s">
        <v>76</v>
      </c>
      <c r="AY221" s="253" t="s">
        <v>126</v>
      </c>
    </row>
    <row r="222" spans="1:51" s="14" customFormat="1" ht="12">
      <c r="A222" s="14"/>
      <c r="B222" s="243"/>
      <c r="C222" s="244"/>
      <c r="D222" s="234" t="s">
        <v>134</v>
      </c>
      <c r="E222" s="245" t="s">
        <v>1</v>
      </c>
      <c r="F222" s="246" t="s">
        <v>326</v>
      </c>
      <c r="G222" s="244"/>
      <c r="H222" s="247">
        <v>26</v>
      </c>
      <c r="I222" s="248"/>
      <c r="J222" s="244"/>
      <c r="K222" s="244"/>
      <c r="L222" s="249"/>
      <c r="M222" s="250"/>
      <c r="N222" s="251"/>
      <c r="O222" s="251"/>
      <c r="P222" s="251"/>
      <c r="Q222" s="251"/>
      <c r="R222" s="251"/>
      <c r="S222" s="251"/>
      <c r="T222" s="252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3" t="s">
        <v>134</v>
      </c>
      <c r="AU222" s="253" t="s">
        <v>86</v>
      </c>
      <c r="AV222" s="14" t="s">
        <v>86</v>
      </c>
      <c r="AW222" s="14" t="s">
        <v>32</v>
      </c>
      <c r="AX222" s="14" t="s">
        <v>76</v>
      </c>
      <c r="AY222" s="253" t="s">
        <v>126</v>
      </c>
    </row>
    <row r="223" spans="1:51" s="14" customFormat="1" ht="12">
      <c r="A223" s="14"/>
      <c r="B223" s="243"/>
      <c r="C223" s="244"/>
      <c r="D223" s="234" t="s">
        <v>134</v>
      </c>
      <c r="E223" s="245" t="s">
        <v>1</v>
      </c>
      <c r="F223" s="246" t="s">
        <v>327</v>
      </c>
      <c r="G223" s="244"/>
      <c r="H223" s="247">
        <v>4</v>
      </c>
      <c r="I223" s="248"/>
      <c r="J223" s="244"/>
      <c r="K223" s="244"/>
      <c r="L223" s="249"/>
      <c r="M223" s="250"/>
      <c r="N223" s="251"/>
      <c r="O223" s="251"/>
      <c r="P223" s="251"/>
      <c r="Q223" s="251"/>
      <c r="R223" s="251"/>
      <c r="S223" s="251"/>
      <c r="T223" s="252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3" t="s">
        <v>134</v>
      </c>
      <c r="AU223" s="253" t="s">
        <v>86</v>
      </c>
      <c r="AV223" s="14" t="s">
        <v>86</v>
      </c>
      <c r="AW223" s="14" t="s">
        <v>32</v>
      </c>
      <c r="AX223" s="14" t="s">
        <v>76</v>
      </c>
      <c r="AY223" s="253" t="s">
        <v>126</v>
      </c>
    </row>
    <row r="224" spans="1:51" s="15" customFormat="1" ht="12">
      <c r="A224" s="15"/>
      <c r="B224" s="254"/>
      <c r="C224" s="255"/>
      <c r="D224" s="234" t="s">
        <v>134</v>
      </c>
      <c r="E224" s="256" t="s">
        <v>1</v>
      </c>
      <c r="F224" s="257" t="s">
        <v>137</v>
      </c>
      <c r="G224" s="255"/>
      <c r="H224" s="258">
        <v>89</v>
      </c>
      <c r="I224" s="259"/>
      <c r="J224" s="255"/>
      <c r="K224" s="255"/>
      <c r="L224" s="260"/>
      <c r="M224" s="261"/>
      <c r="N224" s="262"/>
      <c r="O224" s="262"/>
      <c r="P224" s="262"/>
      <c r="Q224" s="262"/>
      <c r="R224" s="262"/>
      <c r="S224" s="262"/>
      <c r="T224" s="263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64" t="s">
        <v>134</v>
      </c>
      <c r="AU224" s="264" t="s">
        <v>86</v>
      </c>
      <c r="AV224" s="15" t="s">
        <v>133</v>
      </c>
      <c r="AW224" s="15" t="s">
        <v>32</v>
      </c>
      <c r="AX224" s="15" t="s">
        <v>84</v>
      </c>
      <c r="AY224" s="264" t="s">
        <v>126</v>
      </c>
    </row>
    <row r="225" spans="1:65" s="2" customFormat="1" ht="16.5" customHeight="1">
      <c r="A225" s="39"/>
      <c r="B225" s="40"/>
      <c r="C225" s="265" t="s">
        <v>221</v>
      </c>
      <c r="D225" s="265" t="s">
        <v>227</v>
      </c>
      <c r="E225" s="266" t="s">
        <v>328</v>
      </c>
      <c r="F225" s="267" t="s">
        <v>329</v>
      </c>
      <c r="G225" s="268" t="s">
        <v>146</v>
      </c>
      <c r="H225" s="269">
        <v>60.18</v>
      </c>
      <c r="I225" s="270"/>
      <c r="J225" s="271">
        <f>ROUND(I225*H225,2)</f>
        <v>0</v>
      </c>
      <c r="K225" s="267" t="s">
        <v>132</v>
      </c>
      <c r="L225" s="272"/>
      <c r="M225" s="273" t="s">
        <v>1</v>
      </c>
      <c r="N225" s="274" t="s">
        <v>41</v>
      </c>
      <c r="O225" s="92"/>
      <c r="P225" s="228">
        <f>O225*H225</f>
        <v>0</v>
      </c>
      <c r="Q225" s="228">
        <v>0</v>
      </c>
      <c r="R225" s="228">
        <f>Q225*H225</f>
        <v>0</v>
      </c>
      <c r="S225" s="228">
        <v>0</v>
      </c>
      <c r="T225" s="229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0" t="s">
        <v>147</v>
      </c>
      <c r="AT225" s="230" t="s">
        <v>227</v>
      </c>
      <c r="AU225" s="230" t="s">
        <v>86</v>
      </c>
      <c r="AY225" s="18" t="s">
        <v>126</v>
      </c>
      <c r="BE225" s="231">
        <f>IF(N225="základní",J225,0)</f>
        <v>0</v>
      </c>
      <c r="BF225" s="231">
        <f>IF(N225="snížená",J225,0)</f>
        <v>0</v>
      </c>
      <c r="BG225" s="231">
        <f>IF(N225="zákl. přenesená",J225,0)</f>
        <v>0</v>
      </c>
      <c r="BH225" s="231">
        <f>IF(N225="sníž. přenesená",J225,0)</f>
        <v>0</v>
      </c>
      <c r="BI225" s="231">
        <f>IF(N225="nulová",J225,0)</f>
        <v>0</v>
      </c>
      <c r="BJ225" s="18" t="s">
        <v>84</v>
      </c>
      <c r="BK225" s="231">
        <f>ROUND(I225*H225,2)</f>
        <v>0</v>
      </c>
      <c r="BL225" s="18" t="s">
        <v>133</v>
      </c>
      <c r="BM225" s="230" t="s">
        <v>330</v>
      </c>
    </row>
    <row r="226" spans="1:51" s="14" customFormat="1" ht="12">
      <c r="A226" s="14"/>
      <c r="B226" s="243"/>
      <c r="C226" s="244"/>
      <c r="D226" s="234" t="s">
        <v>134</v>
      </c>
      <c r="E226" s="245" t="s">
        <v>1</v>
      </c>
      <c r="F226" s="246" t="s">
        <v>331</v>
      </c>
      <c r="G226" s="244"/>
      <c r="H226" s="247">
        <v>60.18</v>
      </c>
      <c r="I226" s="248"/>
      <c r="J226" s="244"/>
      <c r="K226" s="244"/>
      <c r="L226" s="249"/>
      <c r="M226" s="250"/>
      <c r="N226" s="251"/>
      <c r="O226" s="251"/>
      <c r="P226" s="251"/>
      <c r="Q226" s="251"/>
      <c r="R226" s="251"/>
      <c r="S226" s="251"/>
      <c r="T226" s="252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3" t="s">
        <v>134</v>
      </c>
      <c r="AU226" s="253" t="s">
        <v>86</v>
      </c>
      <c r="AV226" s="14" t="s">
        <v>86</v>
      </c>
      <c r="AW226" s="14" t="s">
        <v>32</v>
      </c>
      <c r="AX226" s="14" t="s">
        <v>76</v>
      </c>
      <c r="AY226" s="253" t="s">
        <v>126</v>
      </c>
    </row>
    <row r="227" spans="1:51" s="15" customFormat="1" ht="12">
      <c r="A227" s="15"/>
      <c r="B227" s="254"/>
      <c r="C227" s="255"/>
      <c r="D227" s="234" t="s">
        <v>134</v>
      </c>
      <c r="E227" s="256" t="s">
        <v>1</v>
      </c>
      <c r="F227" s="257" t="s">
        <v>137</v>
      </c>
      <c r="G227" s="255"/>
      <c r="H227" s="258">
        <v>60.18</v>
      </c>
      <c r="I227" s="259"/>
      <c r="J227" s="255"/>
      <c r="K227" s="255"/>
      <c r="L227" s="260"/>
      <c r="M227" s="261"/>
      <c r="N227" s="262"/>
      <c r="O227" s="262"/>
      <c r="P227" s="262"/>
      <c r="Q227" s="262"/>
      <c r="R227" s="262"/>
      <c r="S227" s="262"/>
      <c r="T227" s="263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264" t="s">
        <v>134</v>
      </c>
      <c r="AU227" s="264" t="s">
        <v>86</v>
      </c>
      <c r="AV227" s="15" t="s">
        <v>133</v>
      </c>
      <c r="AW227" s="15" t="s">
        <v>32</v>
      </c>
      <c r="AX227" s="15" t="s">
        <v>84</v>
      </c>
      <c r="AY227" s="264" t="s">
        <v>126</v>
      </c>
    </row>
    <row r="228" spans="1:65" s="2" customFormat="1" ht="24.15" customHeight="1">
      <c r="A228" s="39"/>
      <c r="B228" s="40"/>
      <c r="C228" s="265" t="s">
        <v>332</v>
      </c>
      <c r="D228" s="265" t="s">
        <v>227</v>
      </c>
      <c r="E228" s="266" t="s">
        <v>333</v>
      </c>
      <c r="F228" s="267" t="s">
        <v>334</v>
      </c>
      <c r="G228" s="268" t="s">
        <v>146</v>
      </c>
      <c r="H228" s="269">
        <v>26.52</v>
      </c>
      <c r="I228" s="270"/>
      <c r="J228" s="271">
        <f>ROUND(I228*H228,2)</f>
        <v>0</v>
      </c>
      <c r="K228" s="267" t="s">
        <v>132</v>
      </c>
      <c r="L228" s="272"/>
      <c r="M228" s="273" t="s">
        <v>1</v>
      </c>
      <c r="N228" s="274" t="s">
        <v>41</v>
      </c>
      <c r="O228" s="92"/>
      <c r="P228" s="228">
        <f>O228*H228</f>
        <v>0</v>
      </c>
      <c r="Q228" s="228">
        <v>0</v>
      </c>
      <c r="R228" s="228">
        <f>Q228*H228</f>
        <v>0</v>
      </c>
      <c r="S228" s="228">
        <v>0</v>
      </c>
      <c r="T228" s="229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0" t="s">
        <v>147</v>
      </c>
      <c r="AT228" s="230" t="s">
        <v>227</v>
      </c>
      <c r="AU228" s="230" t="s">
        <v>86</v>
      </c>
      <c r="AY228" s="18" t="s">
        <v>126</v>
      </c>
      <c r="BE228" s="231">
        <f>IF(N228="základní",J228,0)</f>
        <v>0</v>
      </c>
      <c r="BF228" s="231">
        <f>IF(N228="snížená",J228,0)</f>
        <v>0</v>
      </c>
      <c r="BG228" s="231">
        <f>IF(N228="zákl. přenesená",J228,0)</f>
        <v>0</v>
      </c>
      <c r="BH228" s="231">
        <f>IF(N228="sníž. přenesená",J228,0)</f>
        <v>0</v>
      </c>
      <c r="BI228" s="231">
        <f>IF(N228="nulová",J228,0)</f>
        <v>0</v>
      </c>
      <c r="BJ228" s="18" t="s">
        <v>84</v>
      </c>
      <c r="BK228" s="231">
        <f>ROUND(I228*H228,2)</f>
        <v>0</v>
      </c>
      <c r="BL228" s="18" t="s">
        <v>133</v>
      </c>
      <c r="BM228" s="230" t="s">
        <v>335</v>
      </c>
    </row>
    <row r="229" spans="1:51" s="14" customFormat="1" ht="12">
      <c r="A229" s="14"/>
      <c r="B229" s="243"/>
      <c r="C229" s="244"/>
      <c r="D229" s="234" t="s">
        <v>134</v>
      </c>
      <c r="E229" s="245" t="s">
        <v>1</v>
      </c>
      <c r="F229" s="246" t="s">
        <v>336</v>
      </c>
      <c r="G229" s="244"/>
      <c r="H229" s="247">
        <v>26.52</v>
      </c>
      <c r="I229" s="248"/>
      <c r="J229" s="244"/>
      <c r="K229" s="244"/>
      <c r="L229" s="249"/>
      <c r="M229" s="250"/>
      <c r="N229" s="251"/>
      <c r="O229" s="251"/>
      <c r="P229" s="251"/>
      <c r="Q229" s="251"/>
      <c r="R229" s="251"/>
      <c r="S229" s="251"/>
      <c r="T229" s="252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3" t="s">
        <v>134</v>
      </c>
      <c r="AU229" s="253" t="s">
        <v>86</v>
      </c>
      <c r="AV229" s="14" t="s">
        <v>86</v>
      </c>
      <c r="AW229" s="14" t="s">
        <v>32</v>
      </c>
      <c r="AX229" s="14" t="s">
        <v>76</v>
      </c>
      <c r="AY229" s="253" t="s">
        <v>126</v>
      </c>
    </row>
    <row r="230" spans="1:51" s="15" customFormat="1" ht="12">
      <c r="A230" s="15"/>
      <c r="B230" s="254"/>
      <c r="C230" s="255"/>
      <c r="D230" s="234" t="s">
        <v>134</v>
      </c>
      <c r="E230" s="256" t="s">
        <v>1</v>
      </c>
      <c r="F230" s="257" t="s">
        <v>137</v>
      </c>
      <c r="G230" s="255"/>
      <c r="H230" s="258">
        <v>26.52</v>
      </c>
      <c r="I230" s="259"/>
      <c r="J230" s="255"/>
      <c r="K230" s="255"/>
      <c r="L230" s="260"/>
      <c r="M230" s="261"/>
      <c r="N230" s="262"/>
      <c r="O230" s="262"/>
      <c r="P230" s="262"/>
      <c r="Q230" s="262"/>
      <c r="R230" s="262"/>
      <c r="S230" s="262"/>
      <c r="T230" s="263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64" t="s">
        <v>134</v>
      </c>
      <c r="AU230" s="264" t="s">
        <v>86</v>
      </c>
      <c r="AV230" s="15" t="s">
        <v>133</v>
      </c>
      <c r="AW230" s="15" t="s">
        <v>32</v>
      </c>
      <c r="AX230" s="15" t="s">
        <v>84</v>
      </c>
      <c r="AY230" s="264" t="s">
        <v>126</v>
      </c>
    </row>
    <row r="231" spans="1:65" s="2" customFormat="1" ht="24.15" customHeight="1">
      <c r="A231" s="39"/>
      <c r="B231" s="40"/>
      <c r="C231" s="265" t="s">
        <v>226</v>
      </c>
      <c r="D231" s="265" t="s">
        <v>227</v>
      </c>
      <c r="E231" s="266" t="s">
        <v>337</v>
      </c>
      <c r="F231" s="267" t="s">
        <v>338</v>
      </c>
      <c r="G231" s="268" t="s">
        <v>146</v>
      </c>
      <c r="H231" s="269">
        <v>4.08</v>
      </c>
      <c r="I231" s="270"/>
      <c r="J231" s="271">
        <f>ROUND(I231*H231,2)</f>
        <v>0</v>
      </c>
      <c r="K231" s="267" t="s">
        <v>132</v>
      </c>
      <c r="L231" s="272"/>
      <c r="M231" s="273" t="s">
        <v>1</v>
      </c>
      <c r="N231" s="274" t="s">
        <v>41</v>
      </c>
      <c r="O231" s="92"/>
      <c r="P231" s="228">
        <f>O231*H231</f>
        <v>0</v>
      </c>
      <c r="Q231" s="228">
        <v>0</v>
      </c>
      <c r="R231" s="228">
        <f>Q231*H231</f>
        <v>0</v>
      </c>
      <c r="S231" s="228">
        <v>0</v>
      </c>
      <c r="T231" s="229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0" t="s">
        <v>147</v>
      </c>
      <c r="AT231" s="230" t="s">
        <v>227</v>
      </c>
      <c r="AU231" s="230" t="s">
        <v>86</v>
      </c>
      <c r="AY231" s="18" t="s">
        <v>126</v>
      </c>
      <c r="BE231" s="231">
        <f>IF(N231="základní",J231,0)</f>
        <v>0</v>
      </c>
      <c r="BF231" s="231">
        <f>IF(N231="snížená",J231,0)</f>
        <v>0</v>
      </c>
      <c r="BG231" s="231">
        <f>IF(N231="zákl. přenesená",J231,0)</f>
        <v>0</v>
      </c>
      <c r="BH231" s="231">
        <f>IF(N231="sníž. přenesená",J231,0)</f>
        <v>0</v>
      </c>
      <c r="BI231" s="231">
        <f>IF(N231="nulová",J231,0)</f>
        <v>0</v>
      </c>
      <c r="BJ231" s="18" t="s">
        <v>84</v>
      </c>
      <c r="BK231" s="231">
        <f>ROUND(I231*H231,2)</f>
        <v>0</v>
      </c>
      <c r="BL231" s="18" t="s">
        <v>133</v>
      </c>
      <c r="BM231" s="230" t="s">
        <v>339</v>
      </c>
    </row>
    <row r="232" spans="1:51" s="14" customFormat="1" ht="12">
      <c r="A232" s="14"/>
      <c r="B232" s="243"/>
      <c r="C232" s="244"/>
      <c r="D232" s="234" t="s">
        <v>134</v>
      </c>
      <c r="E232" s="245" t="s">
        <v>1</v>
      </c>
      <c r="F232" s="246" t="s">
        <v>340</v>
      </c>
      <c r="G232" s="244"/>
      <c r="H232" s="247">
        <v>4.08</v>
      </c>
      <c r="I232" s="248"/>
      <c r="J232" s="244"/>
      <c r="K232" s="244"/>
      <c r="L232" s="249"/>
      <c r="M232" s="250"/>
      <c r="N232" s="251"/>
      <c r="O232" s="251"/>
      <c r="P232" s="251"/>
      <c r="Q232" s="251"/>
      <c r="R232" s="251"/>
      <c r="S232" s="251"/>
      <c r="T232" s="252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3" t="s">
        <v>134</v>
      </c>
      <c r="AU232" s="253" t="s">
        <v>86</v>
      </c>
      <c r="AV232" s="14" t="s">
        <v>86</v>
      </c>
      <c r="AW232" s="14" t="s">
        <v>32</v>
      </c>
      <c r="AX232" s="14" t="s">
        <v>76</v>
      </c>
      <c r="AY232" s="253" t="s">
        <v>126</v>
      </c>
    </row>
    <row r="233" spans="1:51" s="15" customFormat="1" ht="12">
      <c r="A233" s="15"/>
      <c r="B233" s="254"/>
      <c r="C233" s="255"/>
      <c r="D233" s="234" t="s">
        <v>134</v>
      </c>
      <c r="E233" s="256" t="s">
        <v>1</v>
      </c>
      <c r="F233" s="257" t="s">
        <v>137</v>
      </c>
      <c r="G233" s="255"/>
      <c r="H233" s="258">
        <v>4.08</v>
      </c>
      <c r="I233" s="259"/>
      <c r="J233" s="255"/>
      <c r="K233" s="255"/>
      <c r="L233" s="260"/>
      <c r="M233" s="261"/>
      <c r="N233" s="262"/>
      <c r="O233" s="262"/>
      <c r="P233" s="262"/>
      <c r="Q233" s="262"/>
      <c r="R233" s="262"/>
      <c r="S233" s="262"/>
      <c r="T233" s="263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T233" s="264" t="s">
        <v>134</v>
      </c>
      <c r="AU233" s="264" t="s">
        <v>86</v>
      </c>
      <c r="AV233" s="15" t="s">
        <v>133</v>
      </c>
      <c r="AW233" s="15" t="s">
        <v>32</v>
      </c>
      <c r="AX233" s="15" t="s">
        <v>84</v>
      </c>
      <c r="AY233" s="264" t="s">
        <v>126</v>
      </c>
    </row>
    <row r="234" spans="1:65" s="2" customFormat="1" ht="24.15" customHeight="1">
      <c r="A234" s="39"/>
      <c r="B234" s="40"/>
      <c r="C234" s="219" t="s">
        <v>341</v>
      </c>
      <c r="D234" s="219" t="s">
        <v>128</v>
      </c>
      <c r="E234" s="220" t="s">
        <v>342</v>
      </c>
      <c r="F234" s="221" t="s">
        <v>343</v>
      </c>
      <c r="G234" s="222" t="s">
        <v>146</v>
      </c>
      <c r="H234" s="223">
        <v>89</v>
      </c>
      <c r="I234" s="224"/>
      <c r="J234" s="225">
        <f>ROUND(I234*H234,2)</f>
        <v>0</v>
      </c>
      <c r="K234" s="221" t="s">
        <v>132</v>
      </c>
      <c r="L234" s="45"/>
      <c r="M234" s="226" t="s">
        <v>1</v>
      </c>
      <c r="N234" s="227" t="s">
        <v>41</v>
      </c>
      <c r="O234" s="92"/>
      <c r="P234" s="228">
        <f>O234*H234</f>
        <v>0</v>
      </c>
      <c r="Q234" s="228">
        <v>0</v>
      </c>
      <c r="R234" s="228">
        <f>Q234*H234</f>
        <v>0</v>
      </c>
      <c r="S234" s="228">
        <v>0</v>
      </c>
      <c r="T234" s="229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30" t="s">
        <v>133</v>
      </c>
      <c r="AT234" s="230" t="s">
        <v>128</v>
      </c>
      <c r="AU234" s="230" t="s">
        <v>86</v>
      </c>
      <c r="AY234" s="18" t="s">
        <v>126</v>
      </c>
      <c r="BE234" s="231">
        <f>IF(N234="základní",J234,0)</f>
        <v>0</v>
      </c>
      <c r="BF234" s="231">
        <f>IF(N234="snížená",J234,0)</f>
        <v>0</v>
      </c>
      <c r="BG234" s="231">
        <f>IF(N234="zákl. přenesená",J234,0)</f>
        <v>0</v>
      </c>
      <c r="BH234" s="231">
        <f>IF(N234="sníž. přenesená",J234,0)</f>
        <v>0</v>
      </c>
      <c r="BI234" s="231">
        <f>IF(N234="nulová",J234,0)</f>
        <v>0</v>
      </c>
      <c r="BJ234" s="18" t="s">
        <v>84</v>
      </c>
      <c r="BK234" s="231">
        <f>ROUND(I234*H234,2)</f>
        <v>0</v>
      </c>
      <c r="BL234" s="18" t="s">
        <v>133</v>
      </c>
      <c r="BM234" s="230" t="s">
        <v>344</v>
      </c>
    </row>
    <row r="235" spans="1:65" s="2" customFormat="1" ht="16.5" customHeight="1">
      <c r="A235" s="39"/>
      <c r="B235" s="40"/>
      <c r="C235" s="265" t="s">
        <v>231</v>
      </c>
      <c r="D235" s="265" t="s">
        <v>227</v>
      </c>
      <c r="E235" s="266" t="s">
        <v>345</v>
      </c>
      <c r="F235" s="267" t="s">
        <v>346</v>
      </c>
      <c r="G235" s="268" t="s">
        <v>146</v>
      </c>
      <c r="H235" s="269">
        <v>90.78</v>
      </c>
      <c r="I235" s="270"/>
      <c r="J235" s="271">
        <f>ROUND(I235*H235,2)</f>
        <v>0</v>
      </c>
      <c r="K235" s="267" t="s">
        <v>132</v>
      </c>
      <c r="L235" s="272"/>
      <c r="M235" s="273" t="s">
        <v>1</v>
      </c>
      <c r="N235" s="274" t="s">
        <v>41</v>
      </c>
      <c r="O235" s="92"/>
      <c r="P235" s="228">
        <f>O235*H235</f>
        <v>0</v>
      </c>
      <c r="Q235" s="228">
        <v>0</v>
      </c>
      <c r="R235" s="228">
        <f>Q235*H235</f>
        <v>0</v>
      </c>
      <c r="S235" s="228">
        <v>0</v>
      </c>
      <c r="T235" s="229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30" t="s">
        <v>147</v>
      </c>
      <c r="AT235" s="230" t="s">
        <v>227</v>
      </c>
      <c r="AU235" s="230" t="s">
        <v>86</v>
      </c>
      <c r="AY235" s="18" t="s">
        <v>126</v>
      </c>
      <c r="BE235" s="231">
        <f>IF(N235="základní",J235,0)</f>
        <v>0</v>
      </c>
      <c r="BF235" s="231">
        <f>IF(N235="snížená",J235,0)</f>
        <v>0</v>
      </c>
      <c r="BG235" s="231">
        <f>IF(N235="zákl. přenesená",J235,0)</f>
        <v>0</v>
      </c>
      <c r="BH235" s="231">
        <f>IF(N235="sníž. přenesená",J235,0)</f>
        <v>0</v>
      </c>
      <c r="BI235" s="231">
        <f>IF(N235="nulová",J235,0)</f>
        <v>0</v>
      </c>
      <c r="BJ235" s="18" t="s">
        <v>84</v>
      </c>
      <c r="BK235" s="231">
        <f>ROUND(I235*H235,2)</f>
        <v>0</v>
      </c>
      <c r="BL235" s="18" t="s">
        <v>133</v>
      </c>
      <c r="BM235" s="230" t="s">
        <v>347</v>
      </c>
    </row>
    <row r="236" spans="1:51" s="14" customFormat="1" ht="12">
      <c r="A236" s="14"/>
      <c r="B236" s="243"/>
      <c r="C236" s="244"/>
      <c r="D236" s="234" t="s">
        <v>134</v>
      </c>
      <c r="E236" s="245" t="s">
        <v>1</v>
      </c>
      <c r="F236" s="246" t="s">
        <v>348</v>
      </c>
      <c r="G236" s="244"/>
      <c r="H236" s="247">
        <v>90.78</v>
      </c>
      <c r="I236" s="248"/>
      <c r="J236" s="244"/>
      <c r="K236" s="244"/>
      <c r="L236" s="249"/>
      <c r="M236" s="250"/>
      <c r="N236" s="251"/>
      <c r="O236" s="251"/>
      <c r="P236" s="251"/>
      <c r="Q236" s="251"/>
      <c r="R236" s="251"/>
      <c r="S236" s="251"/>
      <c r="T236" s="252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3" t="s">
        <v>134</v>
      </c>
      <c r="AU236" s="253" t="s">
        <v>86</v>
      </c>
      <c r="AV236" s="14" t="s">
        <v>86</v>
      </c>
      <c r="AW236" s="14" t="s">
        <v>32</v>
      </c>
      <c r="AX236" s="14" t="s">
        <v>76</v>
      </c>
      <c r="AY236" s="253" t="s">
        <v>126</v>
      </c>
    </row>
    <row r="237" spans="1:51" s="15" customFormat="1" ht="12">
      <c r="A237" s="15"/>
      <c r="B237" s="254"/>
      <c r="C237" s="255"/>
      <c r="D237" s="234" t="s">
        <v>134</v>
      </c>
      <c r="E237" s="256" t="s">
        <v>1</v>
      </c>
      <c r="F237" s="257" t="s">
        <v>137</v>
      </c>
      <c r="G237" s="255"/>
      <c r="H237" s="258">
        <v>90.78</v>
      </c>
      <c r="I237" s="259"/>
      <c r="J237" s="255"/>
      <c r="K237" s="255"/>
      <c r="L237" s="260"/>
      <c r="M237" s="261"/>
      <c r="N237" s="262"/>
      <c r="O237" s="262"/>
      <c r="P237" s="262"/>
      <c r="Q237" s="262"/>
      <c r="R237" s="262"/>
      <c r="S237" s="262"/>
      <c r="T237" s="263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64" t="s">
        <v>134</v>
      </c>
      <c r="AU237" s="264" t="s">
        <v>86</v>
      </c>
      <c r="AV237" s="15" t="s">
        <v>133</v>
      </c>
      <c r="AW237" s="15" t="s">
        <v>32</v>
      </c>
      <c r="AX237" s="15" t="s">
        <v>84</v>
      </c>
      <c r="AY237" s="264" t="s">
        <v>126</v>
      </c>
    </row>
    <row r="238" spans="1:65" s="2" customFormat="1" ht="33" customHeight="1">
      <c r="A238" s="39"/>
      <c r="B238" s="40"/>
      <c r="C238" s="219" t="s">
        <v>349</v>
      </c>
      <c r="D238" s="219" t="s">
        <v>128</v>
      </c>
      <c r="E238" s="220" t="s">
        <v>350</v>
      </c>
      <c r="F238" s="221" t="s">
        <v>351</v>
      </c>
      <c r="G238" s="222" t="s">
        <v>146</v>
      </c>
      <c r="H238" s="223">
        <v>88</v>
      </c>
      <c r="I238" s="224"/>
      <c r="J238" s="225">
        <f>ROUND(I238*H238,2)</f>
        <v>0</v>
      </c>
      <c r="K238" s="221" t="s">
        <v>132</v>
      </c>
      <c r="L238" s="45"/>
      <c r="M238" s="226" t="s">
        <v>1</v>
      </c>
      <c r="N238" s="227" t="s">
        <v>41</v>
      </c>
      <c r="O238" s="92"/>
      <c r="P238" s="228">
        <f>O238*H238</f>
        <v>0</v>
      </c>
      <c r="Q238" s="228">
        <v>0</v>
      </c>
      <c r="R238" s="228">
        <f>Q238*H238</f>
        <v>0</v>
      </c>
      <c r="S238" s="228">
        <v>0</v>
      </c>
      <c r="T238" s="229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30" t="s">
        <v>133</v>
      </c>
      <c r="AT238" s="230" t="s">
        <v>128</v>
      </c>
      <c r="AU238" s="230" t="s">
        <v>86</v>
      </c>
      <c r="AY238" s="18" t="s">
        <v>126</v>
      </c>
      <c r="BE238" s="231">
        <f>IF(N238="základní",J238,0)</f>
        <v>0</v>
      </c>
      <c r="BF238" s="231">
        <f>IF(N238="snížená",J238,0)</f>
        <v>0</v>
      </c>
      <c r="BG238" s="231">
        <f>IF(N238="zákl. přenesená",J238,0)</f>
        <v>0</v>
      </c>
      <c r="BH238" s="231">
        <f>IF(N238="sníž. přenesená",J238,0)</f>
        <v>0</v>
      </c>
      <c r="BI238" s="231">
        <f>IF(N238="nulová",J238,0)</f>
        <v>0</v>
      </c>
      <c r="BJ238" s="18" t="s">
        <v>84</v>
      </c>
      <c r="BK238" s="231">
        <f>ROUND(I238*H238,2)</f>
        <v>0</v>
      </c>
      <c r="BL238" s="18" t="s">
        <v>133</v>
      </c>
      <c r="BM238" s="230" t="s">
        <v>352</v>
      </c>
    </row>
    <row r="239" spans="1:65" s="2" customFormat="1" ht="16.5" customHeight="1">
      <c r="A239" s="39"/>
      <c r="B239" s="40"/>
      <c r="C239" s="265" t="s">
        <v>236</v>
      </c>
      <c r="D239" s="265" t="s">
        <v>227</v>
      </c>
      <c r="E239" s="266" t="s">
        <v>353</v>
      </c>
      <c r="F239" s="267" t="s">
        <v>354</v>
      </c>
      <c r="G239" s="268" t="s">
        <v>146</v>
      </c>
      <c r="H239" s="269">
        <v>89.76</v>
      </c>
      <c r="I239" s="270"/>
      <c r="J239" s="271">
        <f>ROUND(I239*H239,2)</f>
        <v>0</v>
      </c>
      <c r="K239" s="267" t="s">
        <v>132</v>
      </c>
      <c r="L239" s="272"/>
      <c r="M239" s="273" t="s">
        <v>1</v>
      </c>
      <c r="N239" s="274" t="s">
        <v>41</v>
      </c>
      <c r="O239" s="92"/>
      <c r="P239" s="228">
        <f>O239*H239</f>
        <v>0</v>
      </c>
      <c r="Q239" s="228">
        <v>0</v>
      </c>
      <c r="R239" s="228">
        <f>Q239*H239</f>
        <v>0</v>
      </c>
      <c r="S239" s="228">
        <v>0</v>
      </c>
      <c r="T239" s="229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30" t="s">
        <v>147</v>
      </c>
      <c r="AT239" s="230" t="s">
        <v>227</v>
      </c>
      <c r="AU239" s="230" t="s">
        <v>86</v>
      </c>
      <c r="AY239" s="18" t="s">
        <v>126</v>
      </c>
      <c r="BE239" s="231">
        <f>IF(N239="základní",J239,0)</f>
        <v>0</v>
      </c>
      <c r="BF239" s="231">
        <f>IF(N239="snížená",J239,0)</f>
        <v>0</v>
      </c>
      <c r="BG239" s="231">
        <f>IF(N239="zákl. přenesená",J239,0)</f>
        <v>0</v>
      </c>
      <c r="BH239" s="231">
        <f>IF(N239="sníž. přenesená",J239,0)</f>
        <v>0</v>
      </c>
      <c r="BI239" s="231">
        <f>IF(N239="nulová",J239,0)</f>
        <v>0</v>
      </c>
      <c r="BJ239" s="18" t="s">
        <v>84</v>
      </c>
      <c r="BK239" s="231">
        <f>ROUND(I239*H239,2)</f>
        <v>0</v>
      </c>
      <c r="BL239" s="18" t="s">
        <v>133</v>
      </c>
      <c r="BM239" s="230" t="s">
        <v>355</v>
      </c>
    </row>
    <row r="240" spans="1:51" s="14" customFormat="1" ht="12">
      <c r="A240" s="14"/>
      <c r="B240" s="243"/>
      <c r="C240" s="244"/>
      <c r="D240" s="234" t="s">
        <v>134</v>
      </c>
      <c r="E240" s="245" t="s">
        <v>1</v>
      </c>
      <c r="F240" s="246" t="s">
        <v>356</v>
      </c>
      <c r="G240" s="244"/>
      <c r="H240" s="247">
        <v>89.76</v>
      </c>
      <c r="I240" s="248"/>
      <c r="J240" s="244"/>
      <c r="K240" s="244"/>
      <c r="L240" s="249"/>
      <c r="M240" s="250"/>
      <c r="N240" s="251"/>
      <c r="O240" s="251"/>
      <c r="P240" s="251"/>
      <c r="Q240" s="251"/>
      <c r="R240" s="251"/>
      <c r="S240" s="251"/>
      <c r="T240" s="252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3" t="s">
        <v>134</v>
      </c>
      <c r="AU240" s="253" t="s">
        <v>86</v>
      </c>
      <c r="AV240" s="14" t="s">
        <v>86</v>
      </c>
      <c r="AW240" s="14" t="s">
        <v>32</v>
      </c>
      <c r="AX240" s="14" t="s">
        <v>76</v>
      </c>
      <c r="AY240" s="253" t="s">
        <v>126</v>
      </c>
    </row>
    <row r="241" spans="1:51" s="15" customFormat="1" ht="12">
      <c r="A241" s="15"/>
      <c r="B241" s="254"/>
      <c r="C241" s="255"/>
      <c r="D241" s="234" t="s">
        <v>134</v>
      </c>
      <c r="E241" s="256" t="s">
        <v>1</v>
      </c>
      <c r="F241" s="257" t="s">
        <v>137</v>
      </c>
      <c r="G241" s="255"/>
      <c r="H241" s="258">
        <v>89.76</v>
      </c>
      <c r="I241" s="259"/>
      <c r="J241" s="255"/>
      <c r="K241" s="255"/>
      <c r="L241" s="260"/>
      <c r="M241" s="261"/>
      <c r="N241" s="262"/>
      <c r="O241" s="262"/>
      <c r="P241" s="262"/>
      <c r="Q241" s="262"/>
      <c r="R241" s="262"/>
      <c r="S241" s="262"/>
      <c r="T241" s="263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64" t="s">
        <v>134</v>
      </c>
      <c r="AU241" s="264" t="s">
        <v>86</v>
      </c>
      <c r="AV241" s="15" t="s">
        <v>133</v>
      </c>
      <c r="AW241" s="15" t="s">
        <v>32</v>
      </c>
      <c r="AX241" s="15" t="s">
        <v>84</v>
      </c>
      <c r="AY241" s="264" t="s">
        <v>126</v>
      </c>
    </row>
    <row r="242" spans="1:65" s="2" customFormat="1" ht="24.15" customHeight="1">
      <c r="A242" s="39"/>
      <c r="B242" s="40"/>
      <c r="C242" s="219" t="s">
        <v>357</v>
      </c>
      <c r="D242" s="219" t="s">
        <v>128</v>
      </c>
      <c r="E242" s="220" t="s">
        <v>358</v>
      </c>
      <c r="F242" s="221" t="s">
        <v>359</v>
      </c>
      <c r="G242" s="222" t="s">
        <v>159</v>
      </c>
      <c r="H242" s="223">
        <v>12.43</v>
      </c>
      <c r="I242" s="224"/>
      <c r="J242" s="225">
        <f>ROUND(I242*H242,2)</f>
        <v>0</v>
      </c>
      <c r="K242" s="221" t="s">
        <v>132</v>
      </c>
      <c r="L242" s="45"/>
      <c r="M242" s="226" t="s">
        <v>1</v>
      </c>
      <c r="N242" s="227" t="s">
        <v>41</v>
      </c>
      <c r="O242" s="92"/>
      <c r="P242" s="228">
        <f>O242*H242</f>
        <v>0</v>
      </c>
      <c r="Q242" s="228">
        <v>0</v>
      </c>
      <c r="R242" s="228">
        <f>Q242*H242</f>
        <v>0</v>
      </c>
      <c r="S242" s="228">
        <v>0</v>
      </c>
      <c r="T242" s="229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30" t="s">
        <v>133</v>
      </c>
      <c r="AT242" s="230" t="s">
        <v>128</v>
      </c>
      <c r="AU242" s="230" t="s">
        <v>86</v>
      </c>
      <c r="AY242" s="18" t="s">
        <v>126</v>
      </c>
      <c r="BE242" s="231">
        <f>IF(N242="základní",J242,0)</f>
        <v>0</v>
      </c>
      <c r="BF242" s="231">
        <f>IF(N242="snížená",J242,0)</f>
        <v>0</v>
      </c>
      <c r="BG242" s="231">
        <f>IF(N242="zákl. přenesená",J242,0)</f>
        <v>0</v>
      </c>
      <c r="BH242" s="231">
        <f>IF(N242="sníž. přenesená",J242,0)</f>
        <v>0</v>
      </c>
      <c r="BI242" s="231">
        <f>IF(N242="nulová",J242,0)</f>
        <v>0</v>
      </c>
      <c r="BJ242" s="18" t="s">
        <v>84</v>
      </c>
      <c r="BK242" s="231">
        <f>ROUND(I242*H242,2)</f>
        <v>0</v>
      </c>
      <c r="BL242" s="18" t="s">
        <v>133</v>
      </c>
      <c r="BM242" s="230" t="s">
        <v>360</v>
      </c>
    </row>
    <row r="243" spans="1:51" s="14" customFormat="1" ht="12">
      <c r="A243" s="14"/>
      <c r="B243" s="243"/>
      <c r="C243" s="244"/>
      <c r="D243" s="234" t="s">
        <v>134</v>
      </c>
      <c r="E243" s="245" t="s">
        <v>1</v>
      </c>
      <c r="F243" s="246" t="s">
        <v>361</v>
      </c>
      <c r="G243" s="244"/>
      <c r="H243" s="247">
        <v>9.79</v>
      </c>
      <c r="I243" s="248"/>
      <c r="J243" s="244"/>
      <c r="K243" s="244"/>
      <c r="L243" s="249"/>
      <c r="M243" s="250"/>
      <c r="N243" s="251"/>
      <c r="O243" s="251"/>
      <c r="P243" s="251"/>
      <c r="Q243" s="251"/>
      <c r="R243" s="251"/>
      <c r="S243" s="251"/>
      <c r="T243" s="252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3" t="s">
        <v>134</v>
      </c>
      <c r="AU243" s="253" t="s">
        <v>86</v>
      </c>
      <c r="AV243" s="14" t="s">
        <v>86</v>
      </c>
      <c r="AW243" s="14" t="s">
        <v>32</v>
      </c>
      <c r="AX243" s="14" t="s">
        <v>76</v>
      </c>
      <c r="AY243" s="253" t="s">
        <v>126</v>
      </c>
    </row>
    <row r="244" spans="1:51" s="14" customFormat="1" ht="12">
      <c r="A244" s="14"/>
      <c r="B244" s="243"/>
      <c r="C244" s="244"/>
      <c r="D244" s="234" t="s">
        <v>134</v>
      </c>
      <c r="E244" s="245" t="s">
        <v>1</v>
      </c>
      <c r="F244" s="246" t="s">
        <v>362</v>
      </c>
      <c r="G244" s="244"/>
      <c r="H244" s="247">
        <v>2.64</v>
      </c>
      <c r="I244" s="248"/>
      <c r="J244" s="244"/>
      <c r="K244" s="244"/>
      <c r="L244" s="249"/>
      <c r="M244" s="250"/>
      <c r="N244" s="251"/>
      <c r="O244" s="251"/>
      <c r="P244" s="251"/>
      <c r="Q244" s="251"/>
      <c r="R244" s="251"/>
      <c r="S244" s="251"/>
      <c r="T244" s="252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3" t="s">
        <v>134</v>
      </c>
      <c r="AU244" s="253" t="s">
        <v>86</v>
      </c>
      <c r="AV244" s="14" t="s">
        <v>86</v>
      </c>
      <c r="AW244" s="14" t="s">
        <v>32</v>
      </c>
      <c r="AX244" s="14" t="s">
        <v>76</v>
      </c>
      <c r="AY244" s="253" t="s">
        <v>126</v>
      </c>
    </row>
    <row r="245" spans="1:51" s="15" customFormat="1" ht="12">
      <c r="A245" s="15"/>
      <c r="B245" s="254"/>
      <c r="C245" s="255"/>
      <c r="D245" s="234" t="s">
        <v>134</v>
      </c>
      <c r="E245" s="256" t="s">
        <v>1</v>
      </c>
      <c r="F245" s="257" t="s">
        <v>137</v>
      </c>
      <c r="G245" s="255"/>
      <c r="H245" s="258">
        <v>12.43</v>
      </c>
      <c r="I245" s="259"/>
      <c r="J245" s="255"/>
      <c r="K245" s="255"/>
      <c r="L245" s="260"/>
      <c r="M245" s="261"/>
      <c r="N245" s="262"/>
      <c r="O245" s="262"/>
      <c r="P245" s="262"/>
      <c r="Q245" s="262"/>
      <c r="R245" s="262"/>
      <c r="S245" s="262"/>
      <c r="T245" s="263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T245" s="264" t="s">
        <v>134</v>
      </c>
      <c r="AU245" s="264" t="s">
        <v>86</v>
      </c>
      <c r="AV245" s="15" t="s">
        <v>133</v>
      </c>
      <c r="AW245" s="15" t="s">
        <v>32</v>
      </c>
      <c r="AX245" s="15" t="s">
        <v>84</v>
      </c>
      <c r="AY245" s="264" t="s">
        <v>126</v>
      </c>
    </row>
    <row r="246" spans="1:65" s="2" customFormat="1" ht="24.15" customHeight="1">
      <c r="A246" s="39"/>
      <c r="B246" s="40"/>
      <c r="C246" s="219" t="s">
        <v>239</v>
      </c>
      <c r="D246" s="219" t="s">
        <v>128</v>
      </c>
      <c r="E246" s="220" t="s">
        <v>363</v>
      </c>
      <c r="F246" s="221" t="s">
        <v>364</v>
      </c>
      <c r="G246" s="222" t="s">
        <v>131</v>
      </c>
      <c r="H246" s="223">
        <v>28</v>
      </c>
      <c r="I246" s="224"/>
      <c r="J246" s="225">
        <f>ROUND(I246*H246,2)</f>
        <v>0</v>
      </c>
      <c r="K246" s="221" t="s">
        <v>132</v>
      </c>
      <c r="L246" s="45"/>
      <c r="M246" s="226" t="s">
        <v>1</v>
      </c>
      <c r="N246" s="227" t="s">
        <v>41</v>
      </c>
      <c r="O246" s="92"/>
      <c r="P246" s="228">
        <f>O246*H246</f>
        <v>0</v>
      </c>
      <c r="Q246" s="228">
        <v>0</v>
      </c>
      <c r="R246" s="228">
        <f>Q246*H246</f>
        <v>0</v>
      </c>
      <c r="S246" s="228">
        <v>0</v>
      </c>
      <c r="T246" s="229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30" t="s">
        <v>133</v>
      </c>
      <c r="AT246" s="230" t="s">
        <v>128</v>
      </c>
      <c r="AU246" s="230" t="s">
        <v>86</v>
      </c>
      <c r="AY246" s="18" t="s">
        <v>126</v>
      </c>
      <c r="BE246" s="231">
        <f>IF(N246="základní",J246,0)</f>
        <v>0</v>
      </c>
      <c r="BF246" s="231">
        <f>IF(N246="snížená",J246,0)</f>
        <v>0</v>
      </c>
      <c r="BG246" s="231">
        <f>IF(N246="zákl. přenesená",J246,0)</f>
        <v>0</v>
      </c>
      <c r="BH246" s="231">
        <f>IF(N246="sníž. přenesená",J246,0)</f>
        <v>0</v>
      </c>
      <c r="BI246" s="231">
        <f>IF(N246="nulová",J246,0)</f>
        <v>0</v>
      </c>
      <c r="BJ246" s="18" t="s">
        <v>84</v>
      </c>
      <c r="BK246" s="231">
        <f>ROUND(I246*H246,2)</f>
        <v>0</v>
      </c>
      <c r="BL246" s="18" t="s">
        <v>133</v>
      </c>
      <c r="BM246" s="230" t="s">
        <v>365</v>
      </c>
    </row>
    <row r="247" spans="1:65" s="2" customFormat="1" ht="24.15" customHeight="1">
      <c r="A247" s="39"/>
      <c r="B247" s="40"/>
      <c r="C247" s="219" t="s">
        <v>366</v>
      </c>
      <c r="D247" s="219" t="s">
        <v>128</v>
      </c>
      <c r="E247" s="220" t="s">
        <v>367</v>
      </c>
      <c r="F247" s="221" t="s">
        <v>368</v>
      </c>
      <c r="G247" s="222" t="s">
        <v>146</v>
      </c>
      <c r="H247" s="223">
        <v>70</v>
      </c>
      <c r="I247" s="224"/>
      <c r="J247" s="225">
        <f>ROUND(I247*H247,2)</f>
        <v>0</v>
      </c>
      <c r="K247" s="221" t="s">
        <v>132</v>
      </c>
      <c r="L247" s="45"/>
      <c r="M247" s="226" t="s">
        <v>1</v>
      </c>
      <c r="N247" s="227" t="s">
        <v>41</v>
      </c>
      <c r="O247" s="92"/>
      <c r="P247" s="228">
        <f>O247*H247</f>
        <v>0</v>
      </c>
      <c r="Q247" s="228">
        <v>0</v>
      </c>
      <c r="R247" s="228">
        <f>Q247*H247</f>
        <v>0</v>
      </c>
      <c r="S247" s="228">
        <v>0</v>
      </c>
      <c r="T247" s="229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30" t="s">
        <v>133</v>
      </c>
      <c r="AT247" s="230" t="s">
        <v>128</v>
      </c>
      <c r="AU247" s="230" t="s">
        <v>86</v>
      </c>
      <c r="AY247" s="18" t="s">
        <v>126</v>
      </c>
      <c r="BE247" s="231">
        <f>IF(N247="základní",J247,0)</f>
        <v>0</v>
      </c>
      <c r="BF247" s="231">
        <f>IF(N247="snížená",J247,0)</f>
        <v>0</v>
      </c>
      <c r="BG247" s="231">
        <f>IF(N247="zákl. přenesená",J247,0)</f>
        <v>0</v>
      </c>
      <c r="BH247" s="231">
        <f>IF(N247="sníž. přenesená",J247,0)</f>
        <v>0</v>
      </c>
      <c r="BI247" s="231">
        <f>IF(N247="nulová",J247,0)</f>
        <v>0</v>
      </c>
      <c r="BJ247" s="18" t="s">
        <v>84</v>
      </c>
      <c r="BK247" s="231">
        <f>ROUND(I247*H247,2)</f>
        <v>0</v>
      </c>
      <c r="BL247" s="18" t="s">
        <v>133</v>
      </c>
      <c r="BM247" s="230" t="s">
        <v>369</v>
      </c>
    </row>
    <row r="248" spans="1:63" s="12" customFormat="1" ht="22.8" customHeight="1">
      <c r="A248" s="12"/>
      <c r="B248" s="203"/>
      <c r="C248" s="204"/>
      <c r="D248" s="205" t="s">
        <v>75</v>
      </c>
      <c r="E248" s="217" t="s">
        <v>370</v>
      </c>
      <c r="F248" s="217" t="s">
        <v>371</v>
      </c>
      <c r="G248" s="204"/>
      <c r="H248" s="204"/>
      <c r="I248" s="207"/>
      <c r="J248" s="218">
        <f>BK248</f>
        <v>0</v>
      </c>
      <c r="K248" s="204"/>
      <c r="L248" s="209"/>
      <c r="M248" s="210"/>
      <c r="N248" s="211"/>
      <c r="O248" s="211"/>
      <c r="P248" s="212">
        <f>SUM(P249:P259)</f>
        <v>0</v>
      </c>
      <c r="Q248" s="211"/>
      <c r="R248" s="212">
        <f>SUM(R249:R259)</f>
        <v>0</v>
      </c>
      <c r="S248" s="211"/>
      <c r="T248" s="213">
        <f>SUM(T249:T259)</f>
        <v>0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214" t="s">
        <v>84</v>
      </c>
      <c r="AT248" s="215" t="s">
        <v>75</v>
      </c>
      <c r="AU248" s="215" t="s">
        <v>84</v>
      </c>
      <c r="AY248" s="214" t="s">
        <v>126</v>
      </c>
      <c r="BK248" s="216">
        <f>SUM(BK249:BK259)</f>
        <v>0</v>
      </c>
    </row>
    <row r="249" spans="1:65" s="2" customFormat="1" ht="24.15" customHeight="1">
      <c r="A249" s="39"/>
      <c r="B249" s="40"/>
      <c r="C249" s="219" t="s">
        <v>244</v>
      </c>
      <c r="D249" s="219" t="s">
        <v>128</v>
      </c>
      <c r="E249" s="220" t="s">
        <v>372</v>
      </c>
      <c r="F249" s="221" t="s">
        <v>373</v>
      </c>
      <c r="G249" s="222" t="s">
        <v>207</v>
      </c>
      <c r="H249" s="223">
        <v>1.56</v>
      </c>
      <c r="I249" s="224"/>
      <c r="J249" s="225">
        <f>ROUND(I249*H249,2)</f>
        <v>0</v>
      </c>
      <c r="K249" s="221" t="s">
        <v>132</v>
      </c>
      <c r="L249" s="45"/>
      <c r="M249" s="226" t="s">
        <v>1</v>
      </c>
      <c r="N249" s="227" t="s">
        <v>41</v>
      </c>
      <c r="O249" s="92"/>
      <c r="P249" s="228">
        <f>O249*H249</f>
        <v>0</v>
      </c>
      <c r="Q249" s="228">
        <v>0</v>
      </c>
      <c r="R249" s="228">
        <f>Q249*H249</f>
        <v>0</v>
      </c>
      <c r="S249" s="228">
        <v>0</v>
      </c>
      <c r="T249" s="229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30" t="s">
        <v>133</v>
      </c>
      <c r="AT249" s="230" t="s">
        <v>128</v>
      </c>
      <c r="AU249" s="230" t="s">
        <v>86</v>
      </c>
      <c r="AY249" s="18" t="s">
        <v>126</v>
      </c>
      <c r="BE249" s="231">
        <f>IF(N249="základní",J249,0)</f>
        <v>0</v>
      </c>
      <c r="BF249" s="231">
        <f>IF(N249="snížená",J249,0)</f>
        <v>0</v>
      </c>
      <c r="BG249" s="231">
        <f>IF(N249="zákl. přenesená",J249,0)</f>
        <v>0</v>
      </c>
      <c r="BH249" s="231">
        <f>IF(N249="sníž. přenesená",J249,0)</f>
        <v>0</v>
      </c>
      <c r="BI249" s="231">
        <f>IF(N249="nulová",J249,0)</f>
        <v>0</v>
      </c>
      <c r="BJ249" s="18" t="s">
        <v>84</v>
      </c>
      <c r="BK249" s="231">
        <f>ROUND(I249*H249,2)</f>
        <v>0</v>
      </c>
      <c r="BL249" s="18" t="s">
        <v>133</v>
      </c>
      <c r="BM249" s="230" t="s">
        <v>374</v>
      </c>
    </row>
    <row r="250" spans="1:51" s="13" customFormat="1" ht="12">
      <c r="A250" s="13"/>
      <c r="B250" s="232"/>
      <c r="C250" s="233"/>
      <c r="D250" s="234" t="s">
        <v>134</v>
      </c>
      <c r="E250" s="235" t="s">
        <v>1</v>
      </c>
      <c r="F250" s="236" t="s">
        <v>375</v>
      </c>
      <c r="G250" s="233"/>
      <c r="H250" s="235" t="s">
        <v>1</v>
      </c>
      <c r="I250" s="237"/>
      <c r="J250" s="233"/>
      <c r="K250" s="233"/>
      <c r="L250" s="238"/>
      <c r="M250" s="239"/>
      <c r="N250" s="240"/>
      <c r="O250" s="240"/>
      <c r="P250" s="240"/>
      <c r="Q250" s="240"/>
      <c r="R250" s="240"/>
      <c r="S250" s="240"/>
      <c r="T250" s="241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2" t="s">
        <v>134</v>
      </c>
      <c r="AU250" s="242" t="s">
        <v>86</v>
      </c>
      <c r="AV250" s="13" t="s">
        <v>84</v>
      </c>
      <c r="AW250" s="13" t="s">
        <v>32</v>
      </c>
      <c r="AX250" s="13" t="s">
        <v>76</v>
      </c>
      <c r="AY250" s="242" t="s">
        <v>126</v>
      </c>
    </row>
    <row r="251" spans="1:51" s="14" customFormat="1" ht="12">
      <c r="A251" s="14"/>
      <c r="B251" s="243"/>
      <c r="C251" s="244"/>
      <c r="D251" s="234" t="s">
        <v>134</v>
      </c>
      <c r="E251" s="245" t="s">
        <v>1</v>
      </c>
      <c r="F251" s="246" t="s">
        <v>376</v>
      </c>
      <c r="G251" s="244"/>
      <c r="H251" s="247">
        <v>1.56</v>
      </c>
      <c r="I251" s="248"/>
      <c r="J251" s="244"/>
      <c r="K251" s="244"/>
      <c r="L251" s="249"/>
      <c r="M251" s="250"/>
      <c r="N251" s="251"/>
      <c r="O251" s="251"/>
      <c r="P251" s="251"/>
      <c r="Q251" s="251"/>
      <c r="R251" s="251"/>
      <c r="S251" s="251"/>
      <c r="T251" s="252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3" t="s">
        <v>134</v>
      </c>
      <c r="AU251" s="253" t="s">
        <v>86</v>
      </c>
      <c r="AV251" s="14" t="s">
        <v>86</v>
      </c>
      <c r="AW251" s="14" t="s">
        <v>32</v>
      </c>
      <c r="AX251" s="14" t="s">
        <v>76</v>
      </c>
      <c r="AY251" s="253" t="s">
        <v>126</v>
      </c>
    </row>
    <row r="252" spans="1:51" s="15" customFormat="1" ht="12">
      <c r="A252" s="15"/>
      <c r="B252" s="254"/>
      <c r="C252" s="255"/>
      <c r="D252" s="234" t="s">
        <v>134</v>
      </c>
      <c r="E252" s="256" t="s">
        <v>1</v>
      </c>
      <c r="F252" s="257" t="s">
        <v>137</v>
      </c>
      <c r="G252" s="255"/>
      <c r="H252" s="258">
        <v>1.56</v>
      </c>
      <c r="I252" s="259"/>
      <c r="J252" s="255"/>
      <c r="K252" s="255"/>
      <c r="L252" s="260"/>
      <c r="M252" s="261"/>
      <c r="N252" s="262"/>
      <c r="O252" s="262"/>
      <c r="P252" s="262"/>
      <c r="Q252" s="262"/>
      <c r="R252" s="262"/>
      <c r="S252" s="262"/>
      <c r="T252" s="263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64" t="s">
        <v>134</v>
      </c>
      <c r="AU252" s="264" t="s">
        <v>86</v>
      </c>
      <c r="AV252" s="15" t="s">
        <v>133</v>
      </c>
      <c r="AW252" s="15" t="s">
        <v>32</v>
      </c>
      <c r="AX252" s="15" t="s">
        <v>84</v>
      </c>
      <c r="AY252" s="264" t="s">
        <v>126</v>
      </c>
    </row>
    <row r="253" spans="1:65" s="2" customFormat="1" ht="33" customHeight="1">
      <c r="A253" s="39"/>
      <c r="B253" s="40"/>
      <c r="C253" s="219" t="s">
        <v>377</v>
      </c>
      <c r="D253" s="219" t="s">
        <v>128</v>
      </c>
      <c r="E253" s="220" t="s">
        <v>378</v>
      </c>
      <c r="F253" s="221" t="s">
        <v>379</v>
      </c>
      <c r="G253" s="222" t="s">
        <v>207</v>
      </c>
      <c r="H253" s="223">
        <v>1.56</v>
      </c>
      <c r="I253" s="224"/>
      <c r="J253" s="225">
        <f>ROUND(I253*H253,2)</f>
        <v>0</v>
      </c>
      <c r="K253" s="221" t="s">
        <v>132</v>
      </c>
      <c r="L253" s="45"/>
      <c r="M253" s="226" t="s">
        <v>1</v>
      </c>
      <c r="N253" s="227" t="s">
        <v>41</v>
      </c>
      <c r="O253" s="92"/>
      <c r="P253" s="228">
        <f>O253*H253</f>
        <v>0</v>
      </c>
      <c r="Q253" s="228">
        <v>0</v>
      </c>
      <c r="R253" s="228">
        <f>Q253*H253</f>
        <v>0</v>
      </c>
      <c r="S253" s="228">
        <v>0</v>
      </c>
      <c r="T253" s="229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30" t="s">
        <v>133</v>
      </c>
      <c r="AT253" s="230" t="s">
        <v>128</v>
      </c>
      <c r="AU253" s="230" t="s">
        <v>86</v>
      </c>
      <c r="AY253" s="18" t="s">
        <v>126</v>
      </c>
      <c r="BE253" s="231">
        <f>IF(N253="základní",J253,0)</f>
        <v>0</v>
      </c>
      <c r="BF253" s="231">
        <f>IF(N253="snížená",J253,0)</f>
        <v>0</v>
      </c>
      <c r="BG253" s="231">
        <f>IF(N253="zákl. přenesená",J253,0)</f>
        <v>0</v>
      </c>
      <c r="BH253" s="231">
        <f>IF(N253="sníž. přenesená",J253,0)</f>
        <v>0</v>
      </c>
      <c r="BI253" s="231">
        <f>IF(N253="nulová",J253,0)</f>
        <v>0</v>
      </c>
      <c r="BJ253" s="18" t="s">
        <v>84</v>
      </c>
      <c r="BK253" s="231">
        <f>ROUND(I253*H253,2)</f>
        <v>0</v>
      </c>
      <c r="BL253" s="18" t="s">
        <v>133</v>
      </c>
      <c r="BM253" s="230" t="s">
        <v>380</v>
      </c>
    </row>
    <row r="254" spans="1:65" s="2" customFormat="1" ht="21.75" customHeight="1">
      <c r="A254" s="39"/>
      <c r="B254" s="40"/>
      <c r="C254" s="219" t="s">
        <v>248</v>
      </c>
      <c r="D254" s="219" t="s">
        <v>128</v>
      </c>
      <c r="E254" s="220" t="s">
        <v>381</v>
      </c>
      <c r="F254" s="221" t="s">
        <v>382</v>
      </c>
      <c r="G254" s="222" t="s">
        <v>207</v>
      </c>
      <c r="H254" s="223">
        <v>16.84</v>
      </c>
      <c r="I254" s="224"/>
      <c r="J254" s="225">
        <f>ROUND(I254*H254,2)</f>
        <v>0</v>
      </c>
      <c r="K254" s="221" t="s">
        <v>132</v>
      </c>
      <c r="L254" s="45"/>
      <c r="M254" s="226" t="s">
        <v>1</v>
      </c>
      <c r="N254" s="227" t="s">
        <v>41</v>
      </c>
      <c r="O254" s="92"/>
      <c r="P254" s="228">
        <f>O254*H254</f>
        <v>0</v>
      </c>
      <c r="Q254" s="228">
        <v>0</v>
      </c>
      <c r="R254" s="228">
        <f>Q254*H254</f>
        <v>0</v>
      </c>
      <c r="S254" s="228">
        <v>0</v>
      </c>
      <c r="T254" s="229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30" t="s">
        <v>133</v>
      </c>
      <c r="AT254" s="230" t="s">
        <v>128</v>
      </c>
      <c r="AU254" s="230" t="s">
        <v>86</v>
      </c>
      <c r="AY254" s="18" t="s">
        <v>126</v>
      </c>
      <c r="BE254" s="231">
        <f>IF(N254="základní",J254,0)</f>
        <v>0</v>
      </c>
      <c r="BF254" s="231">
        <f>IF(N254="snížená",J254,0)</f>
        <v>0</v>
      </c>
      <c r="BG254" s="231">
        <f>IF(N254="zákl. přenesená",J254,0)</f>
        <v>0</v>
      </c>
      <c r="BH254" s="231">
        <f>IF(N254="sníž. přenesená",J254,0)</f>
        <v>0</v>
      </c>
      <c r="BI254" s="231">
        <f>IF(N254="nulová",J254,0)</f>
        <v>0</v>
      </c>
      <c r="BJ254" s="18" t="s">
        <v>84</v>
      </c>
      <c r="BK254" s="231">
        <f>ROUND(I254*H254,2)</f>
        <v>0</v>
      </c>
      <c r="BL254" s="18" t="s">
        <v>133</v>
      </c>
      <c r="BM254" s="230" t="s">
        <v>383</v>
      </c>
    </row>
    <row r="255" spans="1:65" s="2" customFormat="1" ht="24.15" customHeight="1">
      <c r="A255" s="39"/>
      <c r="B255" s="40"/>
      <c r="C255" s="219" t="s">
        <v>384</v>
      </c>
      <c r="D255" s="219" t="s">
        <v>128</v>
      </c>
      <c r="E255" s="220" t="s">
        <v>385</v>
      </c>
      <c r="F255" s="221" t="s">
        <v>386</v>
      </c>
      <c r="G255" s="222" t="s">
        <v>207</v>
      </c>
      <c r="H255" s="223">
        <v>319.96</v>
      </c>
      <c r="I255" s="224"/>
      <c r="J255" s="225">
        <f>ROUND(I255*H255,2)</f>
        <v>0</v>
      </c>
      <c r="K255" s="221" t="s">
        <v>132</v>
      </c>
      <c r="L255" s="45"/>
      <c r="M255" s="226" t="s">
        <v>1</v>
      </c>
      <c r="N255" s="227" t="s">
        <v>41</v>
      </c>
      <c r="O255" s="92"/>
      <c r="P255" s="228">
        <f>O255*H255</f>
        <v>0</v>
      </c>
      <c r="Q255" s="228">
        <v>0</v>
      </c>
      <c r="R255" s="228">
        <f>Q255*H255</f>
        <v>0</v>
      </c>
      <c r="S255" s="228">
        <v>0</v>
      </c>
      <c r="T255" s="229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30" t="s">
        <v>133</v>
      </c>
      <c r="AT255" s="230" t="s">
        <v>128</v>
      </c>
      <c r="AU255" s="230" t="s">
        <v>86</v>
      </c>
      <c r="AY255" s="18" t="s">
        <v>126</v>
      </c>
      <c r="BE255" s="231">
        <f>IF(N255="základní",J255,0)</f>
        <v>0</v>
      </c>
      <c r="BF255" s="231">
        <f>IF(N255="snížená",J255,0)</f>
        <v>0</v>
      </c>
      <c r="BG255" s="231">
        <f>IF(N255="zákl. přenesená",J255,0)</f>
        <v>0</v>
      </c>
      <c r="BH255" s="231">
        <f>IF(N255="sníž. přenesená",J255,0)</f>
        <v>0</v>
      </c>
      <c r="BI255" s="231">
        <f>IF(N255="nulová",J255,0)</f>
        <v>0</v>
      </c>
      <c r="BJ255" s="18" t="s">
        <v>84</v>
      </c>
      <c r="BK255" s="231">
        <f>ROUND(I255*H255,2)</f>
        <v>0</v>
      </c>
      <c r="BL255" s="18" t="s">
        <v>133</v>
      </c>
      <c r="BM255" s="230" t="s">
        <v>387</v>
      </c>
    </row>
    <row r="256" spans="1:51" s="14" customFormat="1" ht="12">
      <c r="A256" s="14"/>
      <c r="B256" s="243"/>
      <c r="C256" s="244"/>
      <c r="D256" s="234" t="s">
        <v>134</v>
      </c>
      <c r="E256" s="245" t="s">
        <v>1</v>
      </c>
      <c r="F256" s="246" t="s">
        <v>388</v>
      </c>
      <c r="G256" s="244"/>
      <c r="H256" s="247">
        <v>319.96</v>
      </c>
      <c r="I256" s="248"/>
      <c r="J256" s="244"/>
      <c r="K256" s="244"/>
      <c r="L256" s="249"/>
      <c r="M256" s="250"/>
      <c r="N256" s="251"/>
      <c r="O256" s="251"/>
      <c r="P256" s="251"/>
      <c r="Q256" s="251"/>
      <c r="R256" s="251"/>
      <c r="S256" s="251"/>
      <c r="T256" s="252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3" t="s">
        <v>134</v>
      </c>
      <c r="AU256" s="253" t="s">
        <v>86</v>
      </c>
      <c r="AV256" s="14" t="s">
        <v>86</v>
      </c>
      <c r="AW256" s="14" t="s">
        <v>32</v>
      </c>
      <c r="AX256" s="14" t="s">
        <v>76</v>
      </c>
      <c r="AY256" s="253" t="s">
        <v>126</v>
      </c>
    </row>
    <row r="257" spans="1:51" s="15" customFormat="1" ht="12">
      <c r="A257" s="15"/>
      <c r="B257" s="254"/>
      <c r="C257" s="255"/>
      <c r="D257" s="234" t="s">
        <v>134</v>
      </c>
      <c r="E257" s="256" t="s">
        <v>1</v>
      </c>
      <c r="F257" s="257" t="s">
        <v>137</v>
      </c>
      <c r="G257" s="255"/>
      <c r="H257" s="258">
        <v>319.96</v>
      </c>
      <c r="I257" s="259"/>
      <c r="J257" s="255"/>
      <c r="K257" s="255"/>
      <c r="L257" s="260"/>
      <c r="M257" s="261"/>
      <c r="N257" s="262"/>
      <c r="O257" s="262"/>
      <c r="P257" s="262"/>
      <c r="Q257" s="262"/>
      <c r="R257" s="262"/>
      <c r="S257" s="262"/>
      <c r="T257" s="263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T257" s="264" t="s">
        <v>134</v>
      </c>
      <c r="AU257" s="264" t="s">
        <v>86</v>
      </c>
      <c r="AV257" s="15" t="s">
        <v>133</v>
      </c>
      <c r="AW257" s="15" t="s">
        <v>32</v>
      </c>
      <c r="AX257" s="15" t="s">
        <v>84</v>
      </c>
      <c r="AY257" s="264" t="s">
        <v>126</v>
      </c>
    </row>
    <row r="258" spans="1:65" s="2" customFormat="1" ht="24.15" customHeight="1">
      <c r="A258" s="39"/>
      <c r="B258" s="40"/>
      <c r="C258" s="219" t="s">
        <v>255</v>
      </c>
      <c r="D258" s="219" t="s">
        <v>128</v>
      </c>
      <c r="E258" s="220" t="s">
        <v>389</v>
      </c>
      <c r="F258" s="221" t="s">
        <v>390</v>
      </c>
      <c r="G258" s="222" t="s">
        <v>207</v>
      </c>
      <c r="H258" s="223">
        <v>16.84</v>
      </c>
      <c r="I258" s="224"/>
      <c r="J258" s="225">
        <f>ROUND(I258*H258,2)</f>
        <v>0</v>
      </c>
      <c r="K258" s="221" t="s">
        <v>132</v>
      </c>
      <c r="L258" s="45"/>
      <c r="M258" s="226" t="s">
        <v>1</v>
      </c>
      <c r="N258" s="227" t="s">
        <v>41</v>
      </c>
      <c r="O258" s="92"/>
      <c r="P258" s="228">
        <f>O258*H258</f>
        <v>0</v>
      </c>
      <c r="Q258" s="228">
        <v>0</v>
      </c>
      <c r="R258" s="228">
        <f>Q258*H258</f>
        <v>0</v>
      </c>
      <c r="S258" s="228">
        <v>0</v>
      </c>
      <c r="T258" s="229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30" t="s">
        <v>133</v>
      </c>
      <c r="AT258" s="230" t="s">
        <v>128</v>
      </c>
      <c r="AU258" s="230" t="s">
        <v>86</v>
      </c>
      <c r="AY258" s="18" t="s">
        <v>126</v>
      </c>
      <c r="BE258" s="231">
        <f>IF(N258="základní",J258,0)</f>
        <v>0</v>
      </c>
      <c r="BF258" s="231">
        <f>IF(N258="snížená",J258,0)</f>
        <v>0</v>
      </c>
      <c r="BG258" s="231">
        <f>IF(N258="zákl. přenesená",J258,0)</f>
        <v>0</v>
      </c>
      <c r="BH258" s="231">
        <f>IF(N258="sníž. přenesená",J258,0)</f>
        <v>0</v>
      </c>
      <c r="BI258" s="231">
        <f>IF(N258="nulová",J258,0)</f>
        <v>0</v>
      </c>
      <c r="BJ258" s="18" t="s">
        <v>84</v>
      </c>
      <c r="BK258" s="231">
        <f>ROUND(I258*H258,2)</f>
        <v>0</v>
      </c>
      <c r="BL258" s="18" t="s">
        <v>133</v>
      </c>
      <c r="BM258" s="230" t="s">
        <v>391</v>
      </c>
    </row>
    <row r="259" spans="1:65" s="2" customFormat="1" ht="33" customHeight="1">
      <c r="A259" s="39"/>
      <c r="B259" s="40"/>
      <c r="C259" s="219" t="s">
        <v>392</v>
      </c>
      <c r="D259" s="219" t="s">
        <v>128</v>
      </c>
      <c r="E259" s="220" t="s">
        <v>393</v>
      </c>
      <c r="F259" s="221" t="s">
        <v>394</v>
      </c>
      <c r="G259" s="222" t="s">
        <v>207</v>
      </c>
      <c r="H259" s="223">
        <v>16.84</v>
      </c>
      <c r="I259" s="224"/>
      <c r="J259" s="225">
        <f>ROUND(I259*H259,2)</f>
        <v>0</v>
      </c>
      <c r="K259" s="221" t="s">
        <v>132</v>
      </c>
      <c r="L259" s="45"/>
      <c r="M259" s="226" t="s">
        <v>1</v>
      </c>
      <c r="N259" s="227" t="s">
        <v>41</v>
      </c>
      <c r="O259" s="92"/>
      <c r="P259" s="228">
        <f>O259*H259</f>
        <v>0</v>
      </c>
      <c r="Q259" s="228">
        <v>0</v>
      </c>
      <c r="R259" s="228">
        <f>Q259*H259</f>
        <v>0</v>
      </c>
      <c r="S259" s="228">
        <v>0</v>
      </c>
      <c r="T259" s="229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30" t="s">
        <v>133</v>
      </c>
      <c r="AT259" s="230" t="s">
        <v>128</v>
      </c>
      <c r="AU259" s="230" t="s">
        <v>86</v>
      </c>
      <c r="AY259" s="18" t="s">
        <v>126</v>
      </c>
      <c r="BE259" s="231">
        <f>IF(N259="základní",J259,0)</f>
        <v>0</v>
      </c>
      <c r="BF259" s="231">
        <f>IF(N259="snížená",J259,0)</f>
        <v>0</v>
      </c>
      <c r="BG259" s="231">
        <f>IF(N259="zákl. přenesená",J259,0)</f>
        <v>0</v>
      </c>
      <c r="BH259" s="231">
        <f>IF(N259="sníž. přenesená",J259,0)</f>
        <v>0</v>
      </c>
      <c r="BI259" s="231">
        <f>IF(N259="nulová",J259,0)</f>
        <v>0</v>
      </c>
      <c r="BJ259" s="18" t="s">
        <v>84</v>
      </c>
      <c r="BK259" s="231">
        <f>ROUND(I259*H259,2)</f>
        <v>0</v>
      </c>
      <c r="BL259" s="18" t="s">
        <v>133</v>
      </c>
      <c r="BM259" s="230" t="s">
        <v>395</v>
      </c>
    </row>
    <row r="260" spans="1:63" s="12" customFormat="1" ht="22.8" customHeight="1">
      <c r="A260" s="12"/>
      <c r="B260" s="203"/>
      <c r="C260" s="204"/>
      <c r="D260" s="205" t="s">
        <v>75</v>
      </c>
      <c r="E260" s="217" t="s">
        <v>396</v>
      </c>
      <c r="F260" s="217" t="s">
        <v>397</v>
      </c>
      <c r="G260" s="204"/>
      <c r="H260" s="204"/>
      <c r="I260" s="207"/>
      <c r="J260" s="218">
        <f>BK260</f>
        <v>0</v>
      </c>
      <c r="K260" s="204"/>
      <c r="L260" s="209"/>
      <c r="M260" s="210"/>
      <c r="N260" s="211"/>
      <c r="O260" s="211"/>
      <c r="P260" s="212">
        <f>P261</f>
        <v>0</v>
      </c>
      <c r="Q260" s="211"/>
      <c r="R260" s="212">
        <f>R261</f>
        <v>0</v>
      </c>
      <c r="S260" s="211"/>
      <c r="T260" s="213">
        <f>T261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214" t="s">
        <v>84</v>
      </c>
      <c r="AT260" s="215" t="s">
        <v>75</v>
      </c>
      <c r="AU260" s="215" t="s">
        <v>84</v>
      </c>
      <c r="AY260" s="214" t="s">
        <v>126</v>
      </c>
      <c r="BK260" s="216">
        <f>BK261</f>
        <v>0</v>
      </c>
    </row>
    <row r="261" spans="1:65" s="2" customFormat="1" ht="24.15" customHeight="1">
      <c r="A261" s="39"/>
      <c r="B261" s="40"/>
      <c r="C261" s="219" t="s">
        <v>258</v>
      </c>
      <c r="D261" s="219" t="s">
        <v>128</v>
      </c>
      <c r="E261" s="220" t="s">
        <v>398</v>
      </c>
      <c r="F261" s="221" t="s">
        <v>399</v>
      </c>
      <c r="G261" s="222" t="s">
        <v>207</v>
      </c>
      <c r="H261" s="223">
        <v>243.676</v>
      </c>
      <c r="I261" s="224"/>
      <c r="J261" s="225">
        <f>ROUND(I261*H261,2)</f>
        <v>0</v>
      </c>
      <c r="K261" s="221" t="s">
        <v>132</v>
      </c>
      <c r="L261" s="45"/>
      <c r="M261" s="226" t="s">
        <v>1</v>
      </c>
      <c r="N261" s="227" t="s">
        <v>41</v>
      </c>
      <c r="O261" s="92"/>
      <c r="P261" s="228">
        <f>O261*H261</f>
        <v>0</v>
      </c>
      <c r="Q261" s="228">
        <v>0</v>
      </c>
      <c r="R261" s="228">
        <f>Q261*H261</f>
        <v>0</v>
      </c>
      <c r="S261" s="228">
        <v>0</v>
      </c>
      <c r="T261" s="229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30" t="s">
        <v>133</v>
      </c>
      <c r="AT261" s="230" t="s">
        <v>128</v>
      </c>
      <c r="AU261" s="230" t="s">
        <v>86</v>
      </c>
      <c r="AY261" s="18" t="s">
        <v>126</v>
      </c>
      <c r="BE261" s="231">
        <f>IF(N261="základní",J261,0)</f>
        <v>0</v>
      </c>
      <c r="BF261" s="231">
        <f>IF(N261="snížená",J261,0)</f>
        <v>0</v>
      </c>
      <c r="BG261" s="231">
        <f>IF(N261="zákl. přenesená",J261,0)</f>
        <v>0</v>
      </c>
      <c r="BH261" s="231">
        <f>IF(N261="sníž. přenesená",J261,0)</f>
        <v>0</v>
      </c>
      <c r="BI261" s="231">
        <f>IF(N261="nulová",J261,0)</f>
        <v>0</v>
      </c>
      <c r="BJ261" s="18" t="s">
        <v>84</v>
      </c>
      <c r="BK261" s="231">
        <f>ROUND(I261*H261,2)</f>
        <v>0</v>
      </c>
      <c r="BL261" s="18" t="s">
        <v>133</v>
      </c>
      <c r="BM261" s="230" t="s">
        <v>400</v>
      </c>
    </row>
    <row r="262" spans="1:63" s="12" customFormat="1" ht="25.9" customHeight="1">
      <c r="A262" s="12"/>
      <c r="B262" s="203"/>
      <c r="C262" s="204"/>
      <c r="D262" s="205" t="s">
        <v>75</v>
      </c>
      <c r="E262" s="206" t="s">
        <v>401</v>
      </c>
      <c r="F262" s="206" t="s">
        <v>402</v>
      </c>
      <c r="G262" s="204"/>
      <c r="H262" s="204"/>
      <c r="I262" s="207"/>
      <c r="J262" s="208">
        <f>BK262</f>
        <v>0</v>
      </c>
      <c r="K262" s="204"/>
      <c r="L262" s="209"/>
      <c r="M262" s="210"/>
      <c r="N262" s="211"/>
      <c r="O262" s="211"/>
      <c r="P262" s="212">
        <f>P263+P267+P269</f>
        <v>0</v>
      </c>
      <c r="Q262" s="211"/>
      <c r="R262" s="212">
        <f>R263+R267+R269</f>
        <v>0</v>
      </c>
      <c r="S262" s="211"/>
      <c r="T262" s="213">
        <f>T263+T267+T269</f>
        <v>0</v>
      </c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R262" s="214" t="s">
        <v>148</v>
      </c>
      <c r="AT262" s="215" t="s">
        <v>75</v>
      </c>
      <c r="AU262" s="215" t="s">
        <v>76</v>
      </c>
      <c r="AY262" s="214" t="s">
        <v>126</v>
      </c>
      <c r="BK262" s="216">
        <f>BK263+BK267+BK269</f>
        <v>0</v>
      </c>
    </row>
    <row r="263" spans="1:63" s="12" customFormat="1" ht="22.8" customHeight="1">
      <c r="A263" s="12"/>
      <c r="B263" s="203"/>
      <c r="C263" s="204"/>
      <c r="D263" s="205" t="s">
        <v>75</v>
      </c>
      <c r="E263" s="217" t="s">
        <v>403</v>
      </c>
      <c r="F263" s="217" t="s">
        <v>404</v>
      </c>
      <c r="G263" s="204"/>
      <c r="H263" s="204"/>
      <c r="I263" s="207"/>
      <c r="J263" s="218">
        <f>BK263</f>
        <v>0</v>
      </c>
      <c r="K263" s="204"/>
      <c r="L263" s="209"/>
      <c r="M263" s="210"/>
      <c r="N263" s="211"/>
      <c r="O263" s="211"/>
      <c r="P263" s="212">
        <f>SUM(P264:P266)</f>
        <v>0</v>
      </c>
      <c r="Q263" s="211"/>
      <c r="R263" s="212">
        <f>SUM(R264:R266)</f>
        <v>0</v>
      </c>
      <c r="S263" s="211"/>
      <c r="T263" s="213">
        <f>SUM(T264:T266)</f>
        <v>0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214" t="s">
        <v>148</v>
      </c>
      <c r="AT263" s="215" t="s">
        <v>75</v>
      </c>
      <c r="AU263" s="215" t="s">
        <v>84</v>
      </c>
      <c r="AY263" s="214" t="s">
        <v>126</v>
      </c>
      <c r="BK263" s="216">
        <f>SUM(BK264:BK266)</f>
        <v>0</v>
      </c>
    </row>
    <row r="264" spans="1:65" s="2" customFormat="1" ht="24.15" customHeight="1">
      <c r="A264" s="39"/>
      <c r="B264" s="40"/>
      <c r="C264" s="219" t="s">
        <v>405</v>
      </c>
      <c r="D264" s="219" t="s">
        <v>128</v>
      </c>
      <c r="E264" s="220" t="s">
        <v>406</v>
      </c>
      <c r="F264" s="221" t="s">
        <v>407</v>
      </c>
      <c r="G264" s="222" t="s">
        <v>408</v>
      </c>
      <c r="H264" s="223">
        <v>1</v>
      </c>
      <c r="I264" s="224"/>
      <c r="J264" s="225">
        <f>ROUND(I264*H264,2)</f>
        <v>0</v>
      </c>
      <c r="K264" s="221" t="s">
        <v>1</v>
      </c>
      <c r="L264" s="45"/>
      <c r="M264" s="226" t="s">
        <v>1</v>
      </c>
      <c r="N264" s="227" t="s">
        <v>41</v>
      </c>
      <c r="O264" s="92"/>
      <c r="P264" s="228">
        <f>O264*H264</f>
        <v>0</v>
      </c>
      <c r="Q264" s="228">
        <v>0</v>
      </c>
      <c r="R264" s="228">
        <f>Q264*H264</f>
        <v>0</v>
      </c>
      <c r="S264" s="228">
        <v>0</v>
      </c>
      <c r="T264" s="229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30" t="s">
        <v>133</v>
      </c>
      <c r="AT264" s="230" t="s">
        <v>128</v>
      </c>
      <c r="AU264" s="230" t="s">
        <v>86</v>
      </c>
      <c r="AY264" s="18" t="s">
        <v>126</v>
      </c>
      <c r="BE264" s="231">
        <f>IF(N264="základní",J264,0)</f>
        <v>0</v>
      </c>
      <c r="BF264" s="231">
        <f>IF(N264="snížená",J264,0)</f>
        <v>0</v>
      </c>
      <c r="BG264" s="231">
        <f>IF(N264="zákl. přenesená",J264,0)</f>
        <v>0</v>
      </c>
      <c r="BH264" s="231">
        <f>IF(N264="sníž. přenesená",J264,0)</f>
        <v>0</v>
      </c>
      <c r="BI264" s="231">
        <f>IF(N264="nulová",J264,0)</f>
        <v>0</v>
      </c>
      <c r="BJ264" s="18" t="s">
        <v>84</v>
      </c>
      <c r="BK264" s="231">
        <f>ROUND(I264*H264,2)</f>
        <v>0</v>
      </c>
      <c r="BL264" s="18" t="s">
        <v>133</v>
      </c>
      <c r="BM264" s="230" t="s">
        <v>409</v>
      </c>
    </row>
    <row r="265" spans="1:65" s="2" customFormat="1" ht="16.5" customHeight="1">
      <c r="A265" s="39"/>
      <c r="B265" s="40"/>
      <c r="C265" s="219" t="s">
        <v>262</v>
      </c>
      <c r="D265" s="219" t="s">
        <v>128</v>
      </c>
      <c r="E265" s="220" t="s">
        <v>410</v>
      </c>
      <c r="F265" s="221" t="s">
        <v>411</v>
      </c>
      <c r="G265" s="222" t="s">
        <v>408</v>
      </c>
      <c r="H265" s="223">
        <v>1</v>
      </c>
      <c r="I265" s="224"/>
      <c r="J265" s="225">
        <f>ROUND(I265*H265,2)</f>
        <v>0</v>
      </c>
      <c r="K265" s="221" t="s">
        <v>1</v>
      </c>
      <c r="L265" s="45"/>
      <c r="M265" s="226" t="s">
        <v>1</v>
      </c>
      <c r="N265" s="227" t="s">
        <v>41</v>
      </c>
      <c r="O265" s="92"/>
      <c r="P265" s="228">
        <f>O265*H265</f>
        <v>0</v>
      </c>
      <c r="Q265" s="228">
        <v>0</v>
      </c>
      <c r="R265" s="228">
        <f>Q265*H265</f>
        <v>0</v>
      </c>
      <c r="S265" s="228">
        <v>0</v>
      </c>
      <c r="T265" s="229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30" t="s">
        <v>133</v>
      </c>
      <c r="AT265" s="230" t="s">
        <v>128</v>
      </c>
      <c r="AU265" s="230" t="s">
        <v>86</v>
      </c>
      <c r="AY265" s="18" t="s">
        <v>126</v>
      </c>
      <c r="BE265" s="231">
        <f>IF(N265="základní",J265,0)</f>
        <v>0</v>
      </c>
      <c r="BF265" s="231">
        <f>IF(N265="snížená",J265,0)</f>
        <v>0</v>
      </c>
      <c r="BG265" s="231">
        <f>IF(N265="zákl. přenesená",J265,0)</f>
        <v>0</v>
      </c>
      <c r="BH265" s="231">
        <f>IF(N265="sníž. přenesená",J265,0)</f>
        <v>0</v>
      </c>
      <c r="BI265" s="231">
        <f>IF(N265="nulová",J265,0)</f>
        <v>0</v>
      </c>
      <c r="BJ265" s="18" t="s">
        <v>84</v>
      </c>
      <c r="BK265" s="231">
        <f>ROUND(I265*H265,2)</f>
        <v>0</v>
      </c>
      <c r="BL265" s="18" t="s">
        <v>133</v>
      </c>
      <c r="BM265" s="230" t="s">
        <v>412</v>
      </c>
    </row>
    <row r="266" spans="1:65" s="2" customFormat="1" ht="16.5" customHeight="1">
      <c r="A266" s="39"/>
      <c r="B266" s="40"/>
      <c r="C266" s="219" t="s">
        <v>413</v>
      </c>
      <c r="D266" s="219" t="s">
        <v>128</v>
      </c>
      <c r="E266" s="220" t="s">
        <v>414</v>
      </c>
      <c r="F266" s="221" t="s">
        <v>415</v>
      </c>
      <c r="G266" s="222" t="s">
        <v>408</v>
      </c>
      <c r="H266" s="223">
        <v>1</v>
      </c>
      <c r="I266" s="224"/>
      <c r="J266" s="225">
        <f>ROUND(I266*H266,2)</f>
        <v>0</v>
      </c>
      <c r="K266" s="221" t="s">
        <v>1</v>
      </c>
      <c r="L266" s="45"/>
      <c r="M266" s="226" t="s">
        <v>1</v>
      </c>
      <c r="N266" s="227" t="s">
        <v>41</v>
      </c>
      <c r="O266" s="92"/>
      <c r="P266" s="228">
        <f>O266*H266</f>
        <v>0</v>
      </c>
      <c r="Q266" s="228">
        <v>0</v>
      </c>
      <c r="R266" s="228">
        <f>Q266*H266</f>
        <v>0</v>
      </c>
      <c r="S266" s="228">
        <v>0</v>
      </c>
      <c r="T266" s="229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30" t="s">
        <v>133</v>
      </c>
      <c r="AT266" s="230" t="s">
        <v>128</v>
      </c>
      <c r="AU266" s="230" t="s">
        <v>86</v>
      </c>
      <c r="AY266" s="18" t="s">
        <v>126</v>
      </c>
      <c r="BE266" s="231">
        <f>IF(N266="základní",J266,0)</f>
        <v>0</v>
      </c>
      <c r="BF266" s="231">
        <f>IF(N266="snížená",J266,0)</f>
        <v>0</v>
      </c>
      <c r="BG266" s="231">
        <f>IF(N266="zákl. přenesená",J266,0)</f>
        <v>0</v>
      </c>
      <c r="BH266" s="231">
        <f>IF(N266="sníž. přenesená",J266,0)</f>
        <v>0</v>
      </c>
      <c r="BI266" s="231">
        <f>IF(N266="nulová",J266,0)</f>
        <v>0</v>
      </c>
      <c r="BJ266" s="18" t="s">
        <v>84</v>
      </c>
      <c r="BK266" s="231">
        <f>ROUND(I266*H266,2)</f>
        <v>0</v>
      </c>
      <c r="BL266" s="18" t="s">
        <v>133</v>
      </c>
      <c r="BM266" s="230" t="s">
        <v>416</v>
      </c>
    </row>
    <row r="267" spans="1:63" s="12" customFormat="1" ht="22.8" customHeight="1">
      <c r="A267" s="12"/>
      <c r="B267" s="203"/>
      <c r="C267" s="204"/>
      <c r="D267" s="205" t="s">
        <v>75</v>
      </c>
      <c r="E267" s="217" t="s">
        <v>417</v>
      </c>
      <c r="F267" s="217" t="s">
        <v>418</v>
      </c>
      <c r="G267" s="204"/>
      <c r="H267" s="204"/>
      <c r="I267" s="207"/>
      <c r="J267" s="218">
        <f>BK267</f>
        <v>0</v>
      </c>
      <c r="K267" s="204"/>
      <c r="L267" s="209"/>
      <c r="M267" s="210"/>
      <c r="N267" s="211"/>
      <c r="O267" s="211"/>
      <c r="P267" s="212">
        <f>P268</f>
        <v>0</v>
      </c>
      <c r="Q267" s="211"/>
      <c r="R267" s="212">
        <f>R268</f>
        <v>0</v>
      </c>
      <c r="S267" s="211"/>
      <c r="T267" s="213">
        <f>T268</f>
        <v>0</v>
      </c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R267" s="214" t="s">
        <v>148</v>
      </c>
      <c r="AT267" s="215" t="s">
        <v>75</v>
      </c>
      <c r="AU267" s="215" t="s">
        <v>84</v>
      </c>
      <c r="AY267" s="214" t="s">
        <v>126</v>
      </c>
      <c r="BK267" s="216">
        <f>BK268</f>
        <v>0</v>
      </c>
    </row>
    <row r="268" spans="1:65" s="2" customFormat="1" ht="16.5" customHeight="1">
      <c r="A268" s="39"/>
      <c r="B268" s="40"/>
      <c r="C268" s="219" t="s">
        <v>266</v>
      </c>
      <c r="D268" s="219" t="s">
        <v>128</v>
      </c>
      <c r="E268" s="220" t="s">
        <v>419</v>
      </c>
      <c r="F268" s="221" t="s">
        <v>418</v>
      </c>
      <c r="G268" s="222" t="s">
        <v>408</v>
      </c>
      <c r="H268" s="223">
        <v>1</v>
      </c>
      <c r="I268" s="224"/>
      <c r="J268" s="225">
        <f>ROUND(I268*H268,2)</f>
        <v>0</v>
      </c>
      <c r="K268" s="221" t="s">
        <v>1</v>
      </c>
      <c r="L268" s="45"/>
      <c r="M268" s="226" t="s">
        <v>1</v>
      </c>
      <c r="N268" s="227" t="s">
        <v>41</v>
      </c>
      <c r="O268" s="92"/>
      <c r="P268" s="228">
        <f>O268*H268</f>
        <v>0</v>
      </c>
      <c r="Q268" s="228">
        <v>0</v>
      </c>
      <c r="R268" s="228">
        <f>Q268*H268</f>
        <v>0</v>
      </c>
      <c r="S268" s="228">
        <v>0</v>
      </c>
      <c r="T268" s="229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30" t="s">
        <v>133</v>
      </c>
      <c r="AT268" s="230" t="s">
        <v>128</v>
      </c>
      <c r="AU268" s="230" t="s">
        <v>86</v>
      </c>
      <c r="AY268" s="18" t="s">
        <v>126</v>
      </c>
      <c r="BE268" s="231">
        <f>IF(N268="základní",J268,0)</f>
        <v>0</v>
      </c>
      <c r="BF268" s="231">
        <f>IF(N268="snížená",J268,0)</f>
        <v>0</v>
      </c>
      <c r="BG268" s="231">
        <f>IF(N268="zákl. přenesená",J268,0)</f>
        <v>0</v>
      </c>
      <c r="BH268" s="231">
        <f>IF(N268="sníž. přenesená",J268,0)</f>
        <v>0</v>
      </c>
      <c r="BI268" s="231">
        <f>IF(N268="nulová",J268,0)</f>
        <v>0</v>
      </c>
      <c r="BJ268" s="18" t="s">
        <v>84</v>
      </c>
      <c r="BK268" s="231">
        <f>ROUND(I268*H268,2)</f>
        <v>0</v>
      </c>
      <c r="BL268" s="18" t="s">
        <v>133</v>
      </c>
      <c r="BM268" s="230" t="s">
        <v>420</v>
      </c>
    </row>
    <row r="269" spans="1:63" s="12" customFormat="1" ht="22.8" customHeight="1">
      <c r="A269" s="12"/>
      <c r="B269" s="203"/>
      <c r="C269" s="204"/>
      <c r="D269" s="205" t="s">
        <v>75</v>
      </c>
      <c r="E269" s="217" t="s">
        <v>421</v>
      </c>
      <c r="F269" s="217" t="s">
        <v>422</v>
      </c>
      <c r="G269" s="204"/>
      <c r="H269" s="204"/>
      <c r="I269" s="207"/>
      <c r="J269" s="218">
        <f>BK269</f>
        <v>0</v>
      </c>
      <c r="K269" s="204"/>
      <c r="L269" s="209"/>
      <c r="M269" s="210"/>
      <c r="N269" s="211"/>
      <c r="O269" s="211"/>
      <c r="P269" s="212">
        <f>P270</f>
        <v>0</v>
      </c>
      <c r="Q269" s="211"/>
      <c r="R269" s="212">
        <f>R270</f>
        <v>0</v>
      </c>
      <c r="S269" s="211"/>
      <c r="T269" s="213">
        <f>T270</f>
        <v>0</v>
      </c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R269" s="214" t="s">
        <v>148</v>
      </c>
      <c r="AT269" s="215" t="s">
        <v>75</v>
      </c>
      <c r="AU269" s="215" t="s">
        <v>84</v>
      </c>
      <c r="AY269" s="214" t="s">
        <v>126</v>
      </c>
      <c r="BK269" s="216">
        <f>BK270</f>
        <v>0</v>
      </c>
    </row>
    <row r="270" spans="1:65" s="2" customFormat="1" ht="16.5" customHeight="1">
      <c r="A270" s="39"/>
      <c r="B270" s="40"/>
      <c r="C270" s="219" t="s">
        <v>423</v>
      </c>
      <c r="D270" s="219" t="s">
        <v>128</v>
      </c>
      <c r="E270" s="220" t="s">
        <v>424</v>
      </c>
      <c r="F270" s="221" t="s">
        <v>425</v>
      </c>
      <c r="G270" s="222" t="s">
        <v>426</v>
      </c>
      <c r="H270" s="223">
        <v>1</v>
      </c>
      <c r="I270" s="224"/>
      <c r="J270" s="225">
        <f>ROUND(I270*H270,2)</f>
        <v>0</v>
      </c>
      <c r="K270" s="221" t="s">
        <v>132</v>
      </c>
      <c r="L270" s="45"/>
      <c r="M270" s="275" t="s">
        <v>1</v>
      </c>
      <c r="N270" s="276" t="s">
        <v>41</v>
      </c>
      <c r="O270" s="277"/>
      <c r="P270" s="278">
        <f>O270*H270</f>
        <v>0</v>
      </c>
      <c r="Q270" s="278">
        <v>0</v>
      </c>
      <c r="R270" s="278">
        <f>Q270*H270</f>
        <v>0</v>
      </c>
      <c r="S270" s="278">
        <v>0</v>
      </c>
      <c r="T270" s="279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30" t="s">
        <v>133</v>
      </c>
      <c r="AT270" s="230" t="s">
        <v>128</v>
      </c>
      <c r="AU270" s="230" t="s">
        <v>86</v>
      </c>
      <c r="AY270" s="18" t="s">
        <v>126</v>
      </c>
      <c r="BE270" s="231">
        <f>IF(N270="základní",J270,0)</f>
        <v>0</v>
      </c>
      <c r="BF270" s="231">
        <f>IF(N270="snížená",J270,0)</f>
        <v>0</v>
      </c>
      <c r="BG270" s="231">
        <f>IF(N270="zákl. přenesená",J270,0)</f>
        <v>0</v>
      </c>
      <c r="BH270" s="231">
        <f>IF(N270="sníž. přenesená",J270,0)</f>
        <v>0</v>
      </c>
      <c r="BI270" s="231">
        <f>IF(N270="nulová",J270,0)</f>
        <v>0</v>
      </c>
      <c r="BJ270" s="18" t="s">
        <v>84</v>
      </c>
      <c r="BK270" s="231">
        <f>ROUND(I270*H270,2)</f>
        <v>0</v>
      </c>
      <c r="BL270" s="18" t="s">
        <v>133</v>
      </c>
      <c r="BM270" s="230" t="s">
        <v>427</v>
      </c>
    </row>
    <row r="271" spans="1:31" s="2" customFormat="1" ht="6.95" customHeight="1">
      <c r="A271" s="39"/>
      <c r="B271" s="67"/>
      <c r="C271" s="68"/>
      <c r="D271" s="68"/>
      <c r="E271" s="68"/>
      <c r="F271" s="68"/>
      <c r="G271" s="68"/>
      <c r="H271" s="68"/>
      <c r="I271" s="68"/>
      <c r="J271" s="68"/>
      <c r="K271" s="68"/>
      <c r="L271" s="45"/>
      <c r="M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</row>
  </sheetData>
  <sheetProtection password="CC35" sheet="1" objects="1" scenarios="1" formatColumns="0" formatRows="0" autoFilter="0"/>
  <autoFilter ref="C125:K270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5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89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93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Propojovací chodník Hrachovec,Valašské Meziříčí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94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428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5. 10. 2022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ROUND(J133,2)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ROUND((SUM(BE133:BE249)),2)</f>
        <v>0</v>
      </c>
      <c r="G33" s="39"/>
      <c r="H33" s="39"/>
      <c r="I33" s="156">
        <v>0.21</v>
      </c>
      <c r="J33" s="155">
        <f>ROUND(((SUM(BE133:BE249))*I33),2)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42</v>
      </c>
      <c r="F34" s="155">
        <f>ROUND((SUM(BF133:BF249)),2)</f>
        <v>0</v>
      </c>
      <c r="G34" s="39"/>
      <c r="H34" s="39"/>
      <c r="I34" s="156">
        <v>0.15</v>
      </c>
      <c r="J34" s="155">
        <f>ROUND(((SUM(BF133:BF249))*I34),2)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43</v>
      </c>
      <c r="F35" s="155">
        <f>ROUND((SUM(BG133:BG249)),2)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44</v>
      </c>
      <c r="F36" s="155">
        <f>ROUND((SUM(BH133:BH249)),2)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45</v>
      </c>
      <c r="F37" s="155">
        <f>ROUND((SUM(BI133:BI249)),2)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96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Propojovací chodník Hrachovec,Valašské Meziříčí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94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201 - SO 201 Lávka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Valašské Meziříčí_x005F_x0009__x005F_x0009__x005F_x0009__x005F_x0009__x005F_x0009__x005F_x0009__x005F_x0009_</v>
      </c>
      <c r="G89" s="41"/>
      <c r="H89" s="41"/>
      <c r="I89" s="33" t="s">
        <v>22</v>
      </c>
      <c r="J89" s="80" t="str">
        <f>IF(J12="","",J12)</f>
        <v>5. 10. 2022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Město Valašské Meziříčí_x005F_x0009__x005F_x0009__x005F_x0009__x005F_x0009__x005F_x0009__x005F_x0009__x005F_x0009__x005F_x0009__x005F_x0009_</v>
      </c>
      <c r="G91" s="41"/>
      <c r="H91" s="41"/>
      <c r="I91" s="33" t="s">
        <v>30</v>
      </c>
      <c r="J91" s="37" t="str">
        <f>E21</f>
        <v>LZ-PROJEKT plus s.r.o._x005F_x0009__x005F_x0009__x005F_x0009__x005F_x0009__x005F_x0009__x005F_x0009__x005F_x0009__x005F_x0009__x005F_x0009_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Fajfrová Irena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97</v>
      </c>
      <c r="D94" s="177"/>
      <c r="E94" s="177"/>
      <c r="F94" s="177"/>
      <c r="G94" s="177"/>
      <c r="H94" s="177"/>
      <c r="I94" s="177"/>
      <c r="J94" s="178" t="s">
        <v>98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99</v>
      </c>
      <c r="D96" s="41"/>
      <c r="E96" s="41"/>
      <c r="F96" s="41"/>
      <c r="G96" s="41"/>
      <c r="H96" s="41"/>
      <c r="I96" s="41"/>
      <c r="J96" s="111">
        <f>J133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100</v>
      </c>
    </row>
    <row r="97" spans="1:31" s="9" customFormat="1" ht="24.95" customHeight="1">
      <c r="A97" s="9"/>
      <c r="B97" s="180"/>
      <c r="C97" s="181"/>
      <c r="D97" s="182" t="s">
        <v>101</v>
      </c>
      <c r="E97" s="183"/>
      <c r="F97" s="183"/>
      <c r="G97" s="183"/>
      <c r="H97" s="183"/>
      <c r="I97" s="183"/>
      <c r="J97" s="184">
        <f>J134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102</v>
      </c>
      <c r="E98" s="189"/>
      <c r="F98" s="189"/>
      <c r="G98" s="189"/>
      <c r="H98" s="189"/>
      <c r="I98" s="189"/>
      <c r="J98" s="190">
        <f>J135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429</v>
      </c>
      <c r="E99" s="189"/>
      <c r="F99" s="189"/>
      <c r="G99" s="189"/>
      <c r="H99" s="189"/>
      <c r="I99" s="189"/>
      <c r="J99" s="190">
        <f>J158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430</v>
      </c>
      <c r="E100" s="189"/>
      <c r="F100" s="189"/>
      <c r="G100" s="189"/>
      <c r="H100" s="189"/>
      <c r="I100" s="189"/>
      <c r="J100" s="190">
        <f>J175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431</v>
      </c>
      <c r="E101" s="189"/>
      <c r="F101" s="189"/>
      <c r="G101" s="189"/>
      <c r="H101" s="189"/>
      <c r="I101" s="189"/>
      <c r="J101" s="190">
        <f>J185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432</v>
      </c>
      <c r="E102" s="189"/>
      <c r="F102" s="189"/>
      <c r="G102" s="189"/>
      <c r="H102" s="189"/>
      <c r="I102" s="189"/>
      <c r="J102" s="190">
        <f>J191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104</v>
      </c>
      <c r="E103" s="189"/>
      <c r="F103" s="189"/>
      <c r="G103" s="189"/>
      <c r="H103" s="189"/>
      <c r="I103" s="189"/>
      <c r="J103" s="190">
        <f>J195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6"/>
      <c r="C104" s="187"/>
      <c r="D104" s="188" t="s">
        <v>106</v>
      </c>
      <c r="E104" s="189"/>
      <c r="F104" s="189"/>
      <c r="G104" s="189"/>
      <c r="H104" s="189"/>
      <c r="I104" s="189"/>
      <c r="J104" s="190">
        <f>J197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80"/>
      <c r="C105" s="181"/>
      <c r="D105" s="182" t="s">
        <v>433</v>
      </c>
      <c r="E105" s="183"/>
      <c r="F105" s="183"/>
      <c r="G105" s="183"/>
      <c r="H105" s="183"/>
      <c r="I105" s="183"/>
      <c r="J105" s="184">
        <f>J199</f>
        <v>0</v>
      </c>
      <c r="K105" s="181"/>
      <c r="L105" s="185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86"/>
      <c r="C106" s="187"/>
      <c r="D106" s="188" t="s">
        <v>434</v>
      </c>
      <c r="E106" s="189"/>
      <c r="F106" s="189"/>
      <c r="G106" s="189"/>
      <c r="H106" s="189"/>
      <c r="I106" s="189"/>
      <c r="J106" s="190">
        <f>J200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6"/>
      <c r="C107" s="187"/>
      <c r="D107" s="188" t="s">
        <v>435</v>
      </c>
      <c r="E107" s="189"/>
      <c r="F107" s="189"/>
      <c r="G107" s="189"/>
      <c r="H107" s="189"/>
      <c r="I107" s="189"/>
      <c r="J107" s="190">
        <f>J220</f>
        <v>0</v>
      </c>
      <c r="K107" s="187"/>
      <c r="L107" s="19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6"/>
      <c r="C108" s="187"/>
      <c r="D108" s="188" t="s">
        <v>436</v>
      </c>
      <c r="E108" s="189"/>
      <c r="F108" s="189"/>
      <c r="G108" s="189"/>
      <c r="H108" s="189"/>
      <c r="I108" s="189"/>
      <c r="J108" s="190">
        <f>J232</f>
        <v>0</v>
      </c>
      <c r="K108" s="187"/>
      <c r="L108" s="19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9" customFormat="1" ht="24.95" customHeight="1">
      <c r="A109" s="9"/>
      <c r="B109" s="180"/>
      <c r="C109" s="181"/>
      <c r="D109" s="182" t="s">
        <v>107</v>
      </c>
      <c r="E109" s="183"/>
      <c r="F109" s="183"/>
      <c r="G109" s="183"/>
      <c r="H109" s="183"/>
      <c r="I109" s="183"/>
      <c r="J109" s="184">
        <f>J238</f>
        <v>0</v>
      </c>
      <c r="K109" s="181"/>
      <c r="L109" s="185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10" customFormat="1" ht="19.9" customHeight="1">
      <c r="A110" s="10"/>
      <c r="B110" s="186"/>
      <c r="C110" s="187"/>
      <c r="D110" s="188" t="s">
        <v>108</v>
      </c>
      <c r="E110" s="189"/>
      <c r="F110" s="189"/>
      <c r="G110" s="189"/>
      <c r="H110" s="189"/>
      <c r="I110" s="189"/>
      <c r="J110" s="190">
        <f>J239</f>
        <v>0</v>
      </c>
      <c r="K110" s="187"/>
      <c r="L110" s="191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86"/>
      <c r="C111" s="187"/>
      <c r="D111" s="188" t="s">
        <v>437</v>
      </c>
      <c r="E111" s="189"/>
      <c r="F111" s="189"/>
      <c r="G111" s="189"/>
      <c r="H111" s="189"/>
      <c r="I111" s="189"/>
      <c r="J111" s="190">
        <f>J243</f>
        <v>0</v>
      </c>
      <c r="K111" s="187"/>
      <c r="L111" s="191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86"/>
      <c r="C112" s="187"/>
      <c r="D112" s="188" t="s">
        <v>109</v>
      </c>
      <c r="E112" s="189"/>
      <c r="F112" s="189"/>
      <c r="G112" s="189"/>
      <c r="H112" s="189"/>
      <c r="I112" s="189"/>
      <c r="J112" s="190">
        <f>J245</f>
        <v>0</v>
      </c>
      <c r="K112" s="187"/>
      <c r="L112" s="191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86"/>
      <c r="C113" s="187"/>
      <c r="D113" s="188" t="s">
        <v>438</v>
      </c>
      <c r="E113" s="189"/>
      <c r="F113" s="189"/>
      <c r="G113" s="189"/>
      <c r="H113" s="189"/>
      <c r="I113" s="189"/>
      <c r="J113" s="190">
        <f>J247</f>
        <v>0</v>
      </c>
      <c r="K113" s="187"/>
      <c r="L113" s="191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2" customFormat="1" ht="21.8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67"/>
      <c r="C115" s="68"/>
      <c r="D115" s="68"/>
      <c r="E115" s="68"/>
      <c r="F115" s="68"/>
      <c r="G115" s="68"/>
      <c r="H115" s="68"/>
      <c r="I115" s="68"/>
      <c r="J115" s="68"/>
      <c r="K115" s="68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9" spans="1:31" s="2" customFormat="1" ht="6.95" customHeight="1">
      <c r="A119" s="39"/>
      <c r="B119" s="69"/>
      <c r="C119" s="70"/>
      <c r="D119" s="70"/>
      <c r="E119" s="70"/>
      <c r="F119" s="70"/>
      <c r="G119" s="70"/>
      <c r="H119" s="70"/>
      <c r="I119" s="70"/>
      <c r="J119" s="70"/>
      <c r="K119" s="70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24.95" customHeight="1">
      <c r="A120" s="39"/>
      <c r="B120" s="40"/>
      <c r="C120" s="24" t="s">
        <v>111</v>
      </c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2" customHeight="1">
      <c r="A122" s="39"/>
      <c r="B122" s="40"/>
      <c r="C122" s="33" t="s">
        <v>16</v>
      </c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6.5" customHeight="1">
      <c r="A123" s="39"/>
      <c r="B123" s="40"/>
      <c r="C123" s="41"/>
      <c r="D123" s="41"/>
      <c r="E123" s="175" t="str">
        <f>E7</f>
        <v>Propojovací chodník Hrachovec,Valašské Meziříčí</v>
      </c>
      <c r="F123" s="33"/>
      <c r="G123" s="33"/>
      <c r="H123" s="33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2" customHeight="1">
      <c r="A124" s="39"/>
      <c r="B124" s="40"/>
      <c r="C124" s="33" t="s">
        <v>94</v>
      </c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6.5" customHeight="1">
      <c r="A125" s="39"/>
      <c r="B125" s="40"/>
      <c r="C125" s="41"/>
      <c r="D125" s="41"/>
      <c r="E125" s="77" t="str">
        <f>E9</f>
        <v>201 - SO 201 Lávka</v>
      </c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6.95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2" customHeight="1">
      <c r="A127" s="39"/>
      <c r="B127" s="40"/>
      <c r="C127" s="33" t="s">
        <v>20</v>
      </c>
      <c r="D127" s="41"/>
      <c r="E127" s="41"/>
      <c r="F127" s="28" t="str">
        <f>F12</f>
        <v>Valašské Meziříčí_x005F_x0009__x005F_x0009__x005F_x0009__x005F_x0009__x005F_x0009__x005F_x0009__x005F_x0009_</v>
      </c>
      <c r="G127" s="41"/>
      <c r="H127" s="41"/>
      <c r="I127" s="33" t="s">
        <v>22</v>
      </c>
      <c r="J127" s="80" t="str">
        <f>IF(J12="","",J12)</f>
        <v>5. 10. 2022</v>
      </c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6.95" customHeight="1">
      <c r="A128" s="39"/>
      <c r="B128" s="40"/>
      <c r="C128" s="41"/>
      <c r="D128" s="41"/>
      <c r="E128" s="41"/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40.05" customHeight="1">
      <c r="A129" s="39"/>
      <c r="B129" s="40"/>
      <c r="C129" s="33" t="s">
        <v>24</v>
      </c>
      <c r="D129" s="41"/>
      <c r="E129" s="41"/>
      <c r="F129" s="28" t="str">
        <f>E15</f>
        <v>Město Valašské Meziříčí_x005F_x0009__x005F_x0009__x005F_x0009__x005F_x0009__x005F_x0009__x005F_x0009__x005F_x0009__x005F_x0009__x005F_x0009_</v>
      </c>
      <c r="G129" s="41"/>
      <c r="H129" s="41"/>
      <c r="I129" s="33" t="s">
        <v>30</v>
      </c>
      <c r="J129" s="37" t="str">
        <f>E21</f>
        <v>LZ-PROJEKT plus s.r.o._x005F_x0009__x005F_x0009__x005F_x0009__x005F_x0009__x005F_x0009__x005F_x0009__x005F_x0009__x005F_x0009__x005F_x0009_</v>
      </c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5.15" customHeight="1">
      <c r="A130" s="39"/>
      <c r="B130" s="40"/>
      <c r="C130" s="33" t="s">
        <v>28</v>
      </c>
      <c r="D130" s="41"/>
      <c r="E130" s="41"/>
      <c r="F130" s="28" t="str">
        <f>IF(E18="","",E18)</f>
        <v>Vyplň údaj</v>
      </c>
      <c r="G130" s="41"/>
      <c r="H130" s="41"/>
      <c r="I130" s="33" t="s">
        <v>33</v>
      </c>
      <c r="J130" s="37" t="str">
        <f>E24</f>
        <v>Fajfrová Irena</v>
      </c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10.3" customHeight="1">
      <c r="A131" s="39"/>
      <c r="B131" s="40"/>
      <c r="C131" s="41"/>
      <c r="D131" s="41"/>
      <c r="E131" s="41"/>
      <c r="F131" s="41"/>
      <c r="G131" s="41"/>
      <c r="H131" s="41"/>
      <c r="I131" s="41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11" customFormat="1" ht="29.25" customHeight="1">
      <c r="A132" s="192"/>
      <c r="B132" s="193"/>
      <c r="C132" s="194" t="s">
        <v>112</v>
      </c>
      <c r="D132" s="195" t="s">
        <v>61</v>
      </c>
      <c r="E132" s="195" t="s">
        <v>57</v>
      </c>
      <c r="F132" s="195" t="s">
        <v>58</v>
      </c>
      <c r="G132" s="195" t="s">
        <v>113</v>
      </c>
      <c r="H132" s="195" t="s">
        <v>114</v>
      </c>
      <c r="I132" s="195" t="s">
        <v>115</v>
      </c>
      <c r="J132" s="195" t="s">
        <v>98</v>
      </c>
      <c r="K132" s="196" t="s">
        <v>116</v>
      </c>
      <c r="L132" s="197"/>
      <c r="M132" s="101" t="s">
        <v>1</v>
      </c>
      <c r="N132" s="102" t="s">
        <v>40</v>
      </c>
      <c r="O132" s="102" t="s">
        <v>117</v>
      </c>
      <c r="P132" s="102" t="s">
        <v>118</v>
      </c>
      <c r="Q132" s="102" t="s">
        <v>119</v>
      </c>
      <c r="R132" s="102" t="s">
        <v>120</v>
      </c>
      <c r="S132" s="102" t="s">
        <v>121</v>
      </c>
      <c r="T132" s="103" t="s">
        <v>122</v>
      </c>
      <c r="U132" s="192"/>
      <c r="V132" s="192"/>
      <c r="W132" s="192"/>
      <c r="X132" s="192"/>
      <c r="Y132" s="192"/>
      <c r="Z132" s="192"/>
      <c r="AA132" s="192"/>
      <c r="AB132" s="192"/>
      <c r="AC132" s="192"/>
      <c r="AD132" s="192"/>
      <c r="AE132" s="192"/>
    </row>
    <row r="133" spans="1:63" s="2" customFormat="1" ht="22.8" customHeight="1">
      <c r="A133" s="39"/>
      <c r="B133" s="40"/>
      <c r="C133" s="108" t="s">
        <v>123</v>
      </c>
      <c r="D133" s="41"/>
      <c r="E133" s="41"/>
      <c r="F133" s="41"/>
      <c r="G133" s="41"/>
      <c r="H133" s="41"/>
      <c r="I133" s="41"/>
      <c r="J133" s="198">
        <f>BK133</f>
        <v>0</v>
      </c>
      <c r="K133" s="41"/>
      <c r="L133" s="45"/>
      <c r="M133" s="104"/>
      <c r="N133" s="199"/>
      <c r="O133" s="105"/>
      <c r="P133" s="200">
        <f>P134+P199+P238</f>
        <v>0</v>
      </c>
      <c r="Q133" s="105"/>
      <c r="R133" s="200">
        <f>R134+R199+R238</f>
        <v>0</v>
      </c>
      <c r="S133" s="105"/>
      <c r="T133" s="201">
        <f>T134+T199+T238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75</v>
      </c>
      <c r="AU133" s="18" t="s">
        <v>100</v>
      </c>
      <c r="BK133" s="202">
        <f>BK134+BK199+BK238</f>
        <v>0</v>
      </c>
    </row>
    <row r="134" spans="1:63" s="12" customFormat="1" ht="25.9" customHeight="1">
      <c r="A134" s="12"/>
      <c r="B134" s="203"/>
      <c r="C134" s="204"/>
      <c r="D134" s="205" t="s">
        <v>75</v>
      </c>
      <c r="E134" s="206" t="s">
        <v>124</v>
      </c>
      <c r="F134" s="206" t="s">
        <v>125</v>
      </c>
      <c r="G134" s="204"/>
      <c r="H134" s="204"/>
      <c r="I134" s="207"/>
      <c r="J134" s="208">
        <f>BK134</f>
        <v>0</v>
      </c>
      <c r="K134" s="204"/>
      <c r="L134" s="209"/>
      <c r="M134" s="210"/>
      <c r="N134" s="211"/>
      <c r="O134" s="211"/>
      <c r="P134" s="212">
        <f>P135+P158+P175+P185+P191+P195+P197</f>
        <v>0</v>
      </c>
      <c r="Q134" s="211"/>
      <c r="R134" s="212">
        <f>R135+R158+R175+R185+R191+R195+R197</f>
        <v>0</v>
      </c>
      <c r="S134" s="211"/>
      <c r="T134" s="213">
        <f>T135+T158+T175+T185+T191+T195+T197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4" t="s">
        <v>84</v>
      </c>
      <c r="AT134" s="215" t="s">
        <v>75</v>
      </c>
      <c r="AU134" s="215" t="s">
        <v>76</v>
      </c>
      <c r="AY134" s="214" t="s">
        <v>126</v>
      </c>
      <c r="BK134" s="216">
        <f>BK135+BK158+BK175+BK185+BK191+BK195+BK197</f>
        <v>0</v>
      </c>
    </row>
    <row r="135" spans="1:63" s="12" customFormat="1" ht="22.8" customHeight="1">
      <c r="A135" s="12"/>
      <c r="B135" s="203"/>
      <c r="C135" s="204"/>
      <c r="D135" s="205" t="s">
        <v>75</v>
      </c>
      <c r="E135" s="217" t="s">
        <v>84</v>
      </c>
      <c r="F135" s="217" t="s">
        <v>127</v>
      </c>
      <c r="G135" s="204"/>
      <c r="H135" s="204"/>
      <c r="I135" s="207"/>
      <c r="J135" s="218">
        <f>BK135</f>
        <v>0</v>
      </c>
      <c r="K135" s="204"/>
      <c r="L135" s="209"/>
      <c r="M135" s="210"/>
      <c r="N135" s="211"/>
      <c r="O135" s="211"/>
      <c r="P135" s="212">
        <f>SUM(P136:P157)</f>
        <v>0</v>
      </c>
      <c r="Q135" s="211"/>
      <c r="R135" s="212">
        <f>SUM(R136:R157)</f>
        <v>0</v>
      </c>
      <c r="S135" s="211"/>
      <c r="T135" s="213">
        <f>SUM(T136:T157)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4" t="s">
        <v>84</v>
      </c>
      <c r="AT135" s="215" t="s">
        <v>75</v>
      </c>
      <c r="AU135" s="215" t="s">
        <v>84</v>
      </c>
      <c r="AY135" s="214" t="s">
        <v>126</v>
      </c>
      <c r="BK135" s="216">
        <f>SUM(BK136:BK157)</f>
        <v>0</v>
      </c>
    </row>
    <row r="136" spans="1:65" s="2" customFormat="1" ht="16.5" customHeight="1">
      <c r="A136" s="39"/>
      <c r="B136" s="40"/>
      <c r="C136" s="219" t="s">
        <v>84</v>
      </c>
      <c r="D136" s="219" t="s">
        <v>128</v>
      </c>
      <c r="E136" s="220" t="s">
        <v>439</v>
      </c>
      <c r="F136" s="221" t="s">
        <v>440</v>
      </c>
      <c r="G136" s="222" t="s">
        <v>131</v>
      </c>
      <c r="H136" s="223">
        <v>20</v>
      </c>
      <c r="I136" s="224"/>
      <c r="J136" s="225">
        <f>ROUND(I136*H136,2)</f>
        <v>0</v>
      </c>
      <c r="K136" s="221" t="s">
        <v>132</v>
      </c>
      <c r="L136" s="45"/>
      <c r="M136" s="226" t="s">
        <v>1</v>
      </c>
      <c r="N136" s="227" t="s">
        <v>41</v>
      </c>
      <c r="O136" s="92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0" t="s">
        <v>133</v>
      </c>
      <c r="AT136" s="230" t="s">
        <v>128</v>
      </c>
      <c r="AU136" s="230" t="s">
        <v>86</v>
      </c>
      <c r="AY136" s="18" t="s">
        <v>126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8" t="s">
        <v>84</v>
      </c>
      <c r="BK136" s="231">
        <f>ROUND(I136*H136,2)</f>
        <v>0</v>
      </c>
      <c r="BL136" s="18" t="s">
        <v>133</v>
      </c>
      <c r="BM136" s="230" t="s">
        <v>86</v>
      </c>
    </row>
    <row r="137" spans="1:65" s="2" customFormat="1" ht="37.8" customHeight="1">
      <c r="A137" s="39"/>
      <c r="B137" s="40"/>
      <c r="C137" s="219" t="s">
        <v>86</v>
      </c>
      <c r="D137" s="219" t="s">
        <v>128</v>
      </c>
      <c r="E137" s="220" t="s">
        <v>441</v>
      </c>
      <c r="F137" s="221" t="s">
        <v>442</v>
      </c>
      <c r="G137" s="222" t="s">
        <v>131</v>
      </c>
      <c r="H137" s="223">
        <v>20</v>
      </c>
      <c r="I137" s="224"/>
      <c r="J137" s="225">
        <f>ROUND(I137*H137,2)</f>
        <v>0</v>
      </c>
      <c r="K137" s="221" t="s">
        <v>132</v>
      </c>
      <c r="L137" s="45"/>
      <c r="M137" s="226" t="s">
        <v>1</v>
      </c>
      <c r="N137" s="227" t="s">
        <v>41</v>
      </c>
      <c r="O137" s="92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0" t="s">
        <v>133</v>
      </c>
      <c r="AT137" s="230" t="s">
        <v>128</v>
      </c>
      <c r="AU137" s="230" t="s">
        <v>86</v>
      </c>
      <c r="AY137" s="18" t="s">
        <v>126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8" t="s">
        <v>84</v>
      </c>
      <c r="BK137" s="231">
        <f>ROUND(I137*H137,2)</f>
        <v>0</v>
      </c>
      <c r="BL137" s="18" t="s">
        <v>133</v>
      </c>
      <c r="BM137" s="230" t="s">
        <v>133</v>
      </c>
    </row>
    <row r="138" spans="1:65" s="2" customFormat="1" ht="24.15" customHeight="1">
      <c r="A138" s="39"/>
      <c r="B138" s="40"/>
      <c r="C138" s="219" t="s">
        <v>140</v>
      </c>
      <c r="D138" s="219" t="s">
        <v>128</v>
      </c>
      <c r="E138" s="220" t="s">
        <v>443</v>
      </c>
      <c r="F138" s="221" t="s">
        <v>444</v>
      </c>
      <c r="G138" s="222" t="s">
        <v>445</v>
      </c>
      <c r="H138" s="223">
        <v>480</v>
      </c>
      <c r="I138" s="224"/>
      <c r="J138" s="225">
        <f>ROUND(I138*H138,2)</f>
        <v>0</v>
      </c>
      <c r="K138" s="221" t="s">
        <v>132</v>
      </c>
      <c r="L138" s="45"/>
      <c r="M138" s="226" t="s">
        <v>1</v>
      </c>
      <c r="N138" s="227" t="s">
        <v>41</v>
      </c>
      <c r="O138" s="92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0" t="s">
        <v>133</v>
      </c>
      <c r="AT138" s="230" t="s">
        <v>128</v>
      </c>
      <c r="AU138" s="230" t="s">
        <v>86</v>
      </c>
      <c r="AY138" s="18" t="s">
        <v>126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8" t="s">
        <v>84</v>
      </c>
      <c r="BK138" s="231">
        <f>ROUND(I138*H138,2)</f>
        <v>0</v>
      </c>
      <c r="BL138" s="18" t="s">
        <v>133</v>
      </c>
      <c r="BM138" s="230" t="s">
        <v>143</v>
      </c>
    </row>
    <row r="139" spans="1:51" s="14" customFormat="1" ht="12">
      <c r="A139" s="14"/>
      <c r="B139" s="243"/>
      <c r="C139" s="244"/>
      <c r="D139" s="234" t="s">
        <v>134</v>
      </c>
      <c r="E139" s="245" t="s">
        <v>1</v>
      </c>
      <c r="F139" s="246" t="s">
        <v>446</v>
      </c>
      <c r="G139" s="244"/>
      <c r="H139" s="247">
        <v>480</v>
      </c>
      <c r="I139" s="248"/>
      <c r="J139" s="244"/>
      <c r="K139" s="244"/>
      <c r="L139" s="249"/>
      <c r="M139" s="250"/>
      <c r="N139" s="251"/>
      <c r="O139" s="251"/>
      <c r="P139" s="251"/>
      <c r="Q139" s="251"/>
      <c r="R139" s="251"/>
      <c r="S139" s="251"/>
      <c r="T139" s="252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3" t="s">
        <v>134</v>
      </c>
      <c r="AU139" s="253" t="s">
        <v>86</v>
      </c>
      <c r="AV139" s="14" t="s">
        <v>86</v>
      </c>
      <c r="AW139" s="14" t="s">
        <v>32</v>
      </c>
      <c r="AX139" s="14" t="s">
        <v>76</v>
      </c>
      <c r="AY139" s="253" t="s">
        <v>126</v>
      </c>
    </row>
    <row r="140" spans="1:51" s="15" customFormat="1" ht="12">
      <c r="A140" s="15"/>
      <c r="B140" s="254"/>
      <c r="C140" s="255"/>
      <c r="D140" s="234" t="s">
        <v>134</v>
      </c>
      <c r="E140" s="256" t="s">
        <v>1</v>
      </c>
      <c r="F140" s="257" t="s">
        <v>137</v>
      </c>
      <c r="G140" s="255"/>
      <c r="H140" s="258">
        <v>480</v>
      </c>
      <c r="I140" s="259"/>
      <c r="J140" s="255"/>
      <c r="K140" s="255"/>
      <c r="L140" s="260"/>
      <c r="M140" s="261"/>
      <c r="N140" s="262"/>
      <c r="O140" s="262"/>
      <c r="P140" s="262"/>
      <c r="Q140" s="262"/>
      <c r="R140" s="262"/>
      <c r="S140" s="262"/>
      <c r="T140" s="263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64" t="s">
        <v>134</v>
      </c>
      <c r="AU140" s="264" t="s">
        <v>86</v>
      </c>
      <c r="AV140" s="15" t="s">
        <v>133</v>
      </c>
      <c r="AW140" s="15" t="s">
        <v>32</v>
      </c>
      <c r="AX140" s="15" t="s">
        <v>84</v>
      </c>
      <c r="AY140" s="264" t="s">
        <v>126</v>
      </c>
    </row>
    <row r="141" spans="1:65" s="2" customFormat="1" ht="24.15" customHeight="1">
      <c r="A141" s="39"/>
      <c r="B141" s="40"/>
      <c r="C141" s="219" t="s">
        <v>133</v>
      </c>
      <c r="D141" s="219" t="s">
        <v>128</v>
      </c>
      <c r="E141" s="220" t="s">
        <v>447</v>
      </c>
      <c r="F141" s="221" t="s">
        <v>448</v>
      </c>
      <c r="G141" s="222" t="s">
        <v>449</v>
      </c>
      <c r="H141" s="223">
        <v>20</v>
      </c>
      <c r="I141" s="224"/>
      <c r="J141" s="225">
        <f>ROUND(I141*H141,2)</f>
        <v>0</v>
      </c>
      <c r="K141" s="221" t="s">
        <v>132</v>
      </c>
      <c r="L141" s="45"/>
      <c r="M141" s="226" t="s">
        <v>1</v>
      </c>
      <c r="N141" s="227" t="s">
        <v>41</v>
      </c>
      <c r="O141" s="92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0" t="s">
        <v>133</v>
      </c>
      <c r="AT141" s="230" t="s">
        <v>128</v>
      </c>
      <c r="AU141" s="230" t="s">
        <v>86</v>
      </c>
      <c r="AY141" s="18" t="s">
        <v>126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8" t="s">
        <v>84</v>
      </c>
      <c r="BK141" s="231">
        <f>ROUND(I141*H141,2)</f>
        <v>0</v>
      </c>
      <c r="BL141" s="18" t="s">
        <v>133</v>
      </c>
      <c r="BM141" s="230" t="s">
        <v>147</v>
      </c>
    </row>
    <row r="142" spans="1:65" s="2" customFormat="1" ht="33" customHeight="1">
      <c r="A142" s="39"/>
      <c r="B142" s="40"/>
      <c r="C142" s="219" t="s">
        <v>148</v>
      </c>
      <c r="D142" s="219" t="s">
        <v>128</v>
      </c>
      <c r="E142" s="220" t="s">
        <v>450</v>
      </c>
      <c r="F142" s="221" t="s">
        <v>451</v>
      </c>
      <c r="G142" s="222" t="s">
        <v>159</v>
      </c>
      <c r="H142" s="223">
        <v>31</v>
      </c>
      <c r="I142" s="224"/>
      <c r="J142" s="225">
        <f>ROUND(I142*H142,2)</f>
        <v>0</v>
      </c>
      <c r="K142" s="221" t="s">
        <v>132</v>
      </c>
      <c r="L142" s="45"/>
      <c r="M142" s="226" t="s">
        <v>1</v>
      </c>
      <c r="N142" s="227" t="s">
        <v>41</v>
      </c>
      <c r="O142" s="92"/>
      <c r="P142" s="228">
        <f>O142*H142</f>
        <v>0</v>
      </c>
      <c r="Q142" s="228">
        <v>0</v>
      </c>
      <c r="R142" s="228">
        <f>Q142*H142</f>
        <v>0</v>
      </c>
      <c r="S142" s="228">
        <v>0</v>
      </c>
      <c r="T142" s="22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0" t="s">
        <v>133</v>
      </c>
      <c r="AT142" s="230" t="s">
        <v>128</v>
      </c>
      <c r="AU142" s="230" t="s">
        <v>86</v>
      </c>
      <c r="AY142" s="18" t="s">
        <v>126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8" t="s">
        <v>84</v>
      </c>
      <c r="BK142" s="231">
        <f>ROUND(I142*H142,2)</f>
        <v>0</v>
      </c>
      <c r="BL142" s="18" t="s">
        <v>133</v>
      </c>
      <c r="BM142" s="230" t="s">
        <v>151</v>
      </c>
    </row>
    <row r="143" spans="1:65" s="2" customFormat="1" ht="33" customHeight="1">
      <c r="A143" s="39"/>
      <c r="B143" s="40"/>
      <c r="C143" s="219" t="s">
        <v>143</v>
      </c>
      <c r="D143" s="219" t="s">
        <v>128</v>
      </c>
      <c r="E143" s="220" t="s">
        <v>452</v>
      </c>
      <c r="F143" s="221" t="s">
        <v>453</v>
      </c>
      <c r="G143" s="222" t="s">
        <v>159</v>
      </c>
      <c r="H143" s="223">
        <v>31</v>
      </c>
      <c r="I143" s="224"/>
      <c r="J143" s="225">
        <f>ROUND(I143*H143,2)</f>
        <v>0</v>
      </c>
      <c r="K143" s="221" t="s">
        <v>132</v>
      </c>
      <c r="L143" s="45"/>
      <c r="M143" s="226" t="s">
        <v>1</v>
      </c>
      <c r="N143" s="227" t="s">
        <v>41</v>
      </c>
      <c r="O143" s="92"/>
      <c r="P143" s="228">
        <f>O143*H143</f>
        <v>0</v>
      </c>
      <c r="Q143" s="228">
        <v>0</v>
      </c>
      <c r="R143" s="228">
        <f>Q143*H143</f>
        <v>0</v>
      </c>
      <c r="S143" s="228">
        <v>0</v>
      </c>
      <c r="T143" s="22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0" t="s">
        <v>133</v>
      </c>
      <c r="AT143" s="230" t="s">
        <v>128</v>
      </c>
      <c r="AU143" s="230" t="s">
        <v>86</v>
      </c>
      <c r="AY143" s="18" t="s">
        <v>126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8" t="s">
        <v>84</v>
      </c>
      <c r="BK143" s="231">
        <f>ROUND(I143*H143,2)</f>
        <v>0</v>
      </c>
      <c r="BL143" s="18" t="s">
        <v>133</v>
      </c>
      <c r="BM143" s="230" t="s">
        <v>154</v>
      </c>
    </row>
    <row r="144" spans="1:65" s="2" customFormat="1" ht="24.15" customHeight="1">
      <c r="A144" s="39"/>
      <c r="B144" s="40"/>
      <c r="C144" s="219" t="s">
        <v>156</v>
      </c>
      <c r="D144" s="219" t="s">
        <v>128</v>
      </c>
      <c r="E144" s="220" t="s">
        <v>454</v>
      </c>
      <c r="F144" s="221" t="s">
        <v>455</v>
      </c>
      <c r="G144" s="222" t="s">
        <v>131</v>
      </c>
      <c r="H144" s="223">
        <v>20</v>
      </c>
      <c r="I144" s="224"/>
      <c r="J144" s="225">
        <f>ROUND(I144*H144,2)</f>
        <v>0</v>
      </c>
      <c r="K144" s="221" t="s">
        <v>132</v>
      </c>
      <c r="L144" s="45"/>
      <c r="M144" s="226" t="s">
        <v>1</v>
      </c>
      <c r="N144" s="227" t="s">
        <v>41</v>
      </c>
      <c r="O144" s="92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0" t="s">
        <v>133</v>
      </c>
      <c r="AT144" s="230" t="s">
        <v>128</v>
      </c>
      <c r="AU144" s="230" t="s">
        <v>86</v>
      </c>
      <c r="AY144" s="18" t="s">
        <v>126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8" t="s">
        <v>84</v>
      </c>
      <c r="BK144" s="231">
        <f>ROUND(I144*H144,2)</f>
        <v>0</v>
      </c>
      <c r="BL144" s="18" t="s">
        <v>133</v>
      </c>
      <c r="BM144" s="230" t="s">
        <v>160</v>
      </c>
    </row>
    <row r="145" spans="1:65" s="2" customFormat="1" ht="37.8" customHeight="1">
      <c r="A145" s="39"/>
      <c r="B145" s="40"/>
      <c r="C145" s="219" t="s">
        <v>147</v>
      </c>
      <c r="D145" s="219" t="s">
        <v>128</v>
      </c>
      <c r="E145" s="220" t="s">
        <v>172</v>
      </c>
      <c r="F145" s="221" t="s">
        <v>173</v>
      </c>
      <c r="G145" s="222" t="s">
        <v>159</v>
      </c>
      <c r="H145" s="223">
        <v>40</v>
      </c>
      <c r="I145" s="224"/>
      <c r="J145" s="225">
        <f>ROUND(I145*H145,2)</f>
        <v>0</v>
      </c>
      <c r="K145" s="221" t="s">
        <v>132</v>
      </c>
      <c r="L145" s="45"/>
      <c r="M145" s="226" t="s">
        <v>1</v>
      </c>
      <c r="N145" s="227" t="s">
        <v>41</v>
      </c>
      <c r="O145" s="92"/>
      <c r="P145" s="228">
        <f>O145*H145</f>
        <v>0</v>
      </c>
      <c r="Q145" s="228">
        <v>0</v>
      </c>
      <c r="R145" s="228">
        <f>Q145*H145</f>
        <v>0</v>
      </c>
      <c r="S145" s="228">
        <v>0</v>
      </c>
      <c r="T145" s="22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0" t="s">
        <v>133</v>
      </c>
      <c r="AT145" s="230" t="s">
        <v>128</v>
      </c>
      <c r="AU145" s="230" t="s">
        <v>86</v>
      </c>
      <c r="AY145" s="18" t="s">
        <v>126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8" t="s">
        <v>84</v>
      </c>
      <c r="BK145" s="231">
        <f>ROUND(I145*H145,2)</f>
        <v>0</v>
      </c>
      <c r="BL145" s="18" t="s">
        <v>133</v>
      </c>
      <c r="BM145" s="230" t="s">
        <v>163</v>
      </c>
    </row>
    <row r="146" spans="1:65" s="2" customFormat="1" ht="37.8" customHeight="1">
      <c r="A146" s="39"/>
      <c r="B146" s="40"/>
      <c r="C146" s="219" t="s">
        <v>164</v>
      </c>
      <c r="D146" s="219" t="s">
        <v>128</v>
      </c>
      <c r="E146" s="220" t="s">
        <v>175</v>
      </c>
      <c r="F146" s="221" t="s">
        <v>176</v>
      </c>
      <c r="G146" s="222" t="s">
        <v>159</v>
      </c>
      <c r="H146" s="223">
        <v>40</v>
      </c>
      <c r="I146" s="224"/>
      <c r="J146" s="225">
        <f>ROUND(I146*H146,2)</f>
        <v>0</v>
      </c>
      <c r="K146" s="221" t="s">
        <v>132</v>
      </c>
      <c r="L146" s="45"/>
      <c r="M146" s="226" t="s">
        <v>1</v>
      </c>
      <c r="N146" s="227" t="s">
        <v>41</v>
      </c>
      <c r="O146" s="92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0" t="s">
        <v>133</v>
      </c>
      <c r="AT146" s="230" t="s">
        <v>128</v>
      </c>
      <c r="AU146" s="230" t="s">
        <v>86</v>
      </c>
      <c r="AY146" s="18" t="s">
        <v>126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8" t="s">
        <v>84</v>
      </c>
      <c r="BK146" s="231">
        <f>ROUND(I146*H146,2)</f>
        <v>0</v>
      </c>
      <c r="BL146" s="18" t="s">
        <v>133</v>
      </c>
      <c r="BM146" s="230" t="s">
        <v>167</v>
      </c>
    </row>
    <row r="147" spans="1:65" s="2" customFormat="1" ht="37.8" customHeight="1">
      <c r="A147" s="39"/>
      <c r="B147" s="40"/>
      <c r="C147" s="219" t="s">
        <v>151</v>
      </c>
      <c r="D147" s="219" t="s">
        <v>128</v>
      </c>
      <c r="E147" s="220" t="s">
        <v>179</v>
      </c>
      <c r="F147" s="221" t="s">
        <v>180</v>
      </c>
      <c r="G147" s="222" t="s">
        <v>159</v>
      </c>
      <c r="H147" s="223">
        <v>11</v>
      </c>
      <c r="I147" s="224"/>
      <c r="J147" s="225">
        <f>ROUND(I147*H147,2)</f>
        <v>0</v>
      </c>
      <c r="K147" s="221" t="s">
        <v>132</v>
      </c>
      <c r="L147" s="45"/>
      <c r="M147" s="226" t="s">
        <v>1</v>
      </c>
      <c r="N147" s="227" t="s">
        <v>41</v>
      </c>
      <c r="O147" s="92"/>
      <c r="P147" s="228">
        <f>O147*H147</f>
        <v>0</v>
      </c>
      <c r="Q147" s="228">
        <v>0</v>
      </c>
      <c r="R147" s="228">
        <f>Q147*H147</f>
        <v>0</v>
      </c>
      <c r="S147" s="228">
        <v>0</v>
      </c>
      <c r="T147" s="22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0" t="s">
        <v>133</v>
      </c>
      <c r="AT147" s="230" t="s">
        <v>128</v>
      </c>
      <c r="AU147" s="230" t="s">
        <v>86</v>
      </c>
      <c r="AY147" s="18" t="s">
        <v>126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8" t="s">
        <v>84</v>
      </c>
      <c r="BK147" s="231">
        <f>ROUND(I147*H147,2)</f>
        <v>0</v>
      </c>
      <c r="BL147" s="18" t="s">
        <v>133</v>
      </c>
      <c r="BM147" s="230" t="s">
        <v>170</v>
      </c>
    </row>
    <row r="148" spans="1:65" s="2" customFormat="1" ht="37.8" customHeight="1">
      <c r="A148" s="39"/>
      <c r="B148" s="40"/>
      <c r="C148" s="219" t="s">
        <v>171</v>
      </c>
      <c r="D148" s="219" t="s">
        <v>128</v>
      </c>
      <c r="E148" s="220" t="s">
        <v>183</v>
      </c>
      <c r="F148" s="221" t="s">
        <v>184</v>
      </c>
      <c r="G148" s="222" t="s">
        <v>159</v>
      </c>
      <c r="H148" s="223">
        <v>110</v>
      </c>
      <c r="I148" s="224"/>
      <c r="J148" s="225">
        <f>ROUND(I148*H148,2)</f>
        <v>0</v>
      </c>
      <c r="K148" s="221" t="s">
        <v>132</v>
      </c>
      <c r="L148" s="45"/>
      <c r="M148" s="226" t="s">
        <v>1</v>
      </c>
      <c r="N148" s="227" t="s">
        <v>41</v>
      </c>
      <c r="O148" s="92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0" t="s">
        <v>133</v>
      </c>
      <c r="AT148" s="230" t="s">
        <v>128</v>
      </c>
      <c r="AU148" s="230" t="s">
        <v>86</v>
      </c>
      <c r="AY148" s="18" t="s">
        <v>126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8" t="s">
        <v>84</v>
      </c>
      <c r="BK148" s="231">
        <f>ROUND(I148*H148,2)</f>
        <v>0</v>
      </c>
      <c r="BL148" s="18" t="s">
        <v>133</v>
      </c>
      <c r="BM148" s="230" t="s">
        <v>174</v>
      </c>
    </row>
    <row r="149" spans="1:65" s="2" customFormat="1" ht="37.8" customHeight="1">
      <c r="A149" s="39"/>
      <c r="B149" s="40"/>
      <c r="C149" s="219" t="s">
        <v>154</v>
      </c>
      <c r="D149" s="219" t="s">
        <v>128</v>
      </c>
      <c r="E149" s="220" t="s">
        <v>186</v>
      </c>
      <c r="F149" s="221" t="s">
        <v>187</v>
      </c>
      <c r="G149" s="222" t="s">
        <v>159</v>
      </c>
      <c r="H149" s="223">
        <v>11</v>
      </c>
      <c r="I149" s="224"/>
      <c r="J149" s="225">
        <f>ROUND(I149*H149,2)</f>
        <v>0</v>
      </c>
      <c r="K149" s="221" t="s">
        <v>132</v>
      </c>
      <c r="L149" s="45"/>
      <c r="M149" s="226" t="s">
        <v>1</v>
      </c>
      <c r="N149" s="227" t="s">
        <v>41</v>
      </c>
      <c r="O149" s="92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0" t="s">
        <v>133</v>
      </c>
      <c r="AT149" s="230" t="s">
        <v>128</v>
      </c>
      <c r="AU149" s="230" t="s">
        <v>86</v>
      </c>
      <c r="AY149" s="18" t="s">
        <v>126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8" t="s">
        <v>84</v>
      </c>
      <c r="BK149" s="231">
        <f>ROUND(I149*H149,2)</f>
        <v>0</v>
      </c>
      <c r="BL149" s="18" t="s">
        <v>133</v>
      </c>
      <c r="BM149" s="230" t="s">
        <v>177</v>
      </c>
    </row>
    <row r="150" spans="1:65" s="2" customFormat="1" ht="37.8" customHeight="1">
      <c r="A150" s="39"/>
      <c r="B150" s="40"/>
      <c r="C150" s="219" t="s">
        <v>178</v>
      </c>
      <c r="D150" s="219" t="s">
        <v>128</v>
      </c>
      <c r="E150" s="220" t="s">
        <v>190</v>
      </c>
      <c r="F150" s="221" t="s">
        <v>191</v>
      </c>
      <c r="G150" s="222" t="s">
        <v>159</v>
      </c>
      <c r="H150" s="223">
        <v>110</v>
      </c>
      <c r="I150" s="224"/>
      <c r="J150" s="225">
        <f>ROUND(I150*H150,2)</f>
        <v>0</v>
      </c>
      <c r="K150" s="221" t="s">
        <v>132</v>
      </c>
      <c r="L150" s="45"/>
      <c r="M150" s="226" t="s">
        <v>1</v>
      </c>
      <c r="N150" s="227" t="s">
        <v>41</v>
      </c>
      <c r="O150" s="92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0" t="s">
        <v>133</v>
      </c>
      <c r="AT150" s="230" t="s">
        <v>128</v>
      </c>
      <c r="AU150" s="230" t="s">
        <v>86</v>
      </c>
      <c r="AY150" s="18" t="s">
        <v>126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8" t="s">
        <v>84</v>
      </c>
      <c r="BK150" s="231">
        <f>ROUND(I150*H150,2)</f>
        <v>0</v>
      </c>
      <c r="BL150" s="18" t="s">
        <v>133</v>
      </c>
      <c r="BM150" s="230" t="s">
        <v>181</v>
      </c>
    </row>
    <row r="151" spans="1:65" s="2" customFormat="1" ht="24.15" customHeight="1">
      <c r="A151" s="39"/>
      <c r="B151" s="40"/>
      <c r="C151" s="219" t="s">
        <v>160</v>
      </c>
      <c r="D151" s="219" t="s">
        <v>128</v>
      </c>
      <c r="E151" s="220" t="s">
        <v>193</v>
      </c>
      <c r="F151" s="221" t="s">
        <v>194</v>
      </c>
      <c r="G151" s="222" t="s">
        <v>159</v>
      </c>
      <c r="H151" s="223">
        <v>20</v>
      </c>
      <c r="I151" s="224"/>
      <c r="J151" s="225">
        <f>ROUND(I151*H151,2)</f>
        <v>0</v>
      </c>
      <c r="K151" s="221" t="s">
        <v>132</v>
      </c>
      <c r="L151" s="45"/>
      <c r="M151" s="226" t="s">
        <v>1</v>
      </c>
      <c r="N151" s="227" t="s">
        <v>41</v>
      </c>
      <c r="O151" s="92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0" t="s">
        <v>133</v>
      </c>
      <c r="AT151" s="230" t="s">
        <v>128</v>
      </c>
      <c r="AU151" s="230" t="s">
        <v>86</v>
      </c>
      <c r="AY151" s="18" t="s">
        <v>126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8" t="s">
        <v>84</v>
      </c>
      <c r="BK151" s="231">
        <f>ROUND(I151*H151,2)</f>
        <v>0</v>
      </c>
      <c r="BL151" s="18" t="s">
        <v>133</v>
      </c>
      <c r="BM151" s="230" t="s">
        <v>182</v>
      </c>
    </row>
    <row r="152" spans="1:65" s="2" customFormat="1" ht="24.15" customHeight="1">
      <c r="A152" s="39"/>
      <c r="B152" s="40"/>
      <c r="C152" s="219" t="s">
        <v>8</v>
      </c>
      <c r="D152" s="219" t="s">
        <v>128</v>
      </c>
      <c r="E152" s="220" t="s">
        <v>198</v>
      </c>
      <c r="F152" s="221" t="s">
        <v>199</v>
      </c>
      <c r="G152" s="222" t="s">
        <v>159</v>
      </c>
      <c r="H152" s="223">
        <v>20</v>
      </c>
      <c r="I152" s="224"/>
      <c r="J152" s="225">
        <f>ROUND(I152*H152,2)</f>
        <v>0</v>
      </c>
      <c r="K152" s="221" t="s">
        <v>132</v>
      </c>
      <c r="L152" s="45"/>
      <c r="M152" s="226" t="s">
        <v>1</v>
      </c>
      <c r="N152" s="227" t="s">
        <v>41</v>
      </c>
      <c r="O152" s="92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0" t="s">
        <v>133</v>
      </c>
      <c r="AT152" s="230" t="s">
        <v>128</v>
      </c>
      <c r="AU152" s="230" t="s">
        <v>86</v>
      </c>
      <c r="AY152" s="18" t="s">
        <v>126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8" t="s">
        <v>84</v>
      </c>
      <c r="BK152" s="231">
        <f>ROUND(I152*H152,2)</f>
        <v>0</v>
      </c>
      <c r="BL152" s="18" t="s">
        <v>133</v>
      </c>
      <c r="BM152" s="230" t="s">
        <v>185</v>
      </c>
    </row>
    <row r="153" spans="1:65" s="2" customFormat="1" ht="33" customHeight="1">
      <c r="A153" s="39"/>
      <c r="B153" s="40"/>
      <c r="C153" s="219" t="s">
        <v>163</v>
      </c>
      <c r="D153" s="219" t="s">
        <v>128</v>
      </c>
      <c r="E153" s="220" t="s">
        <v>205</v>
      </c>
      <c r="F153" s="221" t="s">
        <v>206</v>
      </c>
      <c r="G153" s="222" t="s">
        <v>207</v>
      </c>
      <c r="H153" s="223">
        <v>44</v>
      </c>
      <c r="I153" s="224"/>
      <c r="J153" s="225">
        <f>ROUND(I153*H153,2)</f>
        <v>0</v>
      </c>
      <c r="K153" s="221" t="s">
        <v>132</v>
      </c>
      <c r="L153" s="45"/>
      <c r="M153" s="226" t="s">
        <v>1</v>
      </c>
      <c r="N153" s="227" t="s">
        <v>41</v>
      </c>
      <c r="O153" s="92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0" t="s">
        <v>133</v>
      </c>
      <c r="AT153" s="230" t="s">
        <v>128</v>
      </c>
      <c r="AU153" s="230" t="s">
        <v>86</v>
      </c>
      <c r="AY153" s="18" t="s">
        <v>126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8" t="s">
        <v>84</v>
      </c>
      <c r="BK153" s="231">
        <f>ROUND(I153*H153,2)</f>
        <v>0</v>
      </c>
      <c r="BL153" s="18" t="s">
        <v>133</v>
      </c>
      <c r="BM153" s="230" t="s">
        <v>188</v>
      </c>
    </row>
    <row r="154" spans="1:65" s="2" customFormat="1" ht="16.5" customHeight="1">
      <c r="A154" s="39"/>
      <c r="B154" s="40"/>
      <c r="C154" s="219" t="s">
        <v>189</v>
      </c>
      <c r="D154" s="219" t="s">
        <v>128</v>
      </c>
      <c r="E154" s="220" t="s">
        <v>210</v>
      </c>
      <c r="F154" s="221" t="s">
        <v>211</v>
      </c>
      <c r="G154" s="222" t="s">
        <v>159</v>
      </c>
      <c r="H154" s="223">
        <v>22</v>
      </c>
      <c r="I154" s="224"/>
      <c r="J154" s="225">
        <f>ROUND(I154*H154,2)</f>
        <v>0</v>
      </c>
      <c r="K154" s="221" t="s">
        <v>132</v>
      </c>
      <c r="L154" s="45"/>
      <c r="M154" s="226" t="s">
        <v>1</v>
      </c>
      <c r="N154" s="227" t="s">
        <v>41</v>
      </c>
      <c r="O154" s="92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0" t="s">
        <v>133</v>
      </c>
      <c r="AT154" s="230" t="s">
        <v>128</v>
      </c>
      <c r="AU154" s="230" t="s">
        <v>86</v>
      </c>
      <c r="AY154" s="18" t="s">
        <v>126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8" t="s">
        <v>84</v>
      </c>
      <c r="BK154" s="231">
        <f>ROUND(I154*H154,2)</f>
        <v>0</v>
      </c>
      <c r="BL154" s="18" t="s">
        <v>133</v>
      </c>
      <c r="BM154" s="230" t="s">
        <v>192</v>
      </c>
    </row>
    <row r="155" spans="1:65" s="2" customFormat="1" ht="24.15" customHeight="1">
      <c r="A155" s="39"/>
      <c r="B155" s="40"/>
      <c r="C155" s="219" t="s">
        <v>167</v>
      </c>
      <c r="D155" s="219" t="s">
        <v>128</v>
      </c>
      <c r="E155" s="220" t="s">
        <v>456</v>
      </c>
      <c r="F155" s="221" t="s">
        <v>457</v>
      </c>
      <c r="G155" s="222" t="s">
        <v>159</v>
      </c>
      <c r="H155" s="223">
        <v>40</v>
      </c>
      <c r="I155" s="224"/>
      <c r="J155" s="225">
        <f>ROUND(I155*H155,2)</f>
        <v>0</v>
      </c>
      <c r="K155" s="221" t="s">
        <v>132</v>
      </c>
      <c r="L155" s="45"/>
      <c r="M155" s="226" t="s">
        <v>1</v>
      </c>
      <c r="N155" s="227" t="s">
        <v>41</v>
      </c>
      <c r="O155" s="92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0" t="s">
        <v>133</v>
      </c>
      <c r="AT155" s="230" t="s">
        <v>128</v>
      </c>
      <c r="AU155" s="230" t="s">
        <v>86</v>
      </c>
      <c r="AY155" s="18" t="s">
        <v>126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8" t="s">
        <v>84</v>
      </c>
      <c r="BK155" s="231">
        <f>ROUND(I155*H155,2)</f>
        <v>0</v>
      </c>
      <c r="BL155" s="18" t="s">
        <v>133</v>
      </c>
      <c r="BM155" s="230" t="s">
        <v>195</v>
      </c>
    </row>
    <row r="156" spans="1:51" s="14" customFormat="1" ht="12">
      <c r="A156" s="14"/>
      <c r="B156" s="243"/>
      <c r="C156" s="244"/>
      <c r="D156" s="234" t="s">
        <v>134</v>
      </c>
      <c r="E156" s="245" t="s">
        <v>1</v>
      </c>
      <c r="F156" s="246" t="s">
        <v>200</v>
      </c>
      <c r="G156" s="244"/>
      <c r="H156" s="247">
        <v>40</v>
      </c>
      <c r="I156" s="248"/>
      <c r="J156" s="244"/>
      <c r="K156" s="244"/>
      <c r="L156" s="249"/>
      <c r="M156" s="250"/>
      <c r="N156" s="251"/>
      <c r="O156" s="251"/>
      <c r="P156" s="251"/>
      <c r="Q156" s="251"/>
      <c r="R156" s="251"/>
      <c r="S156" s="251"/>
      <c r="T156" s="252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3" t="s">
        <v>134</v>
      </c>
      <c r="AU156" s="253" t="s">
        <v>86</v>
      </c>
      <c r="AV156" s="14" t="s">
        <v>86</v>
      </c>
      <c r="AW156" s="14" t="s">
        <v>32</v>
      </c>
      <c r="AX156" s="14" t="s">
        <v>76</v>
      </c>
      <c r="AY156" s="253" t="s">
        <v>126</v>
      </c>
    </row>
    <row r="157" spans="1:51" s="15" customFormat="1" ht="12">
      <c r="A157" s="15"/>
      <c r="B157" s="254"/>
      <c r="C157" s="255"/>
      <c r="D157" s="234" t="s">
        <v>134</v>
      </c>
      <c r="E157" s="256" t="s">
        <v>1</v>
      </c>
      <c r="F157" s="257" t="s">
        <v>137</v>
      </c>
      <c r="G157" s="255"/>
      <c r="H157" s="258">
        <v>40</v>
      </c>
      <c r="I157" s="259"/>
      <c r="J157" s="255"/>
      <c r="K157" s="255"/>
      <c r="L157" s="260"/>
      <c r="M157" s="261"/>
      <c r="N157" s="262"/>
      <c r="O157" s="262"/>
      <c r="P157" s="262"/>
      <c r="Q157" s="262"/>
      <c r="R157" s="262"/>
      <c r="S157" s="262"/>
      <c r="T157" s="263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64" t="s">
        <v>134</v>
      </c>
      <c r="AU157" s="264" t="s">
        <v>86</v>
      </c>
      <c r="AV157" s="15" t="s">
        <v>133</v>
      </c>
      <c r="AW157" s="15" t="s">
        <v>32</v>
      </c>
      <c r="AX157" s="15" t="s">
        <v>84</v>
      </c>
      <c r="AY157" s="264" t="s">
        <v>126</v>
      </c>
    </row>
    <row r="158" spans="1:63" s="12" customFormat="1" ht="22.8" customHeight="1">
      <c r="A158" s="12"/>
      <c r="B158" s="203"/>
      <c r="C158" s="204"/>
      <c r="D158" s="205" t="s">
        <v>75</v>
      </c>
      <c r="E158" s="217" t="s">
        <v>86</v>
      </c>
      <c r="F158" s="217" t="s">
        <v>458</v>
      </c>
      <c r="G158" s="204"/>
      <c r="H158" s="204"/>
      <c r="I158" s="207"/>
      <c r="J158" s="218">
        <f>BK158</f>
        <v>0</v>
      </c>
      <c r="K158" s="204"/>
      <c r="L158" s="209"/>
      <c r="M158" s="210"/>
      <c r="N158" s="211"/>
      <c r="O158" s="211"/>
      <c r="P158" s="212">
        <f>SUM(P159:P174)</f>
        <v>0</v>
      </c>
      <c r="Q158" s="211"/>
      <c r="R158" s="212">
        <f>SUM(R159:R174)</f>
        <v>0</v>
      </c>
      <c r="S158" s="211"/>
      <c r="T158" s="213">
        <f>SUM(T159:T174)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14" t="s">
        <v>84</v>
      </c>
      <c r="AT158" s="215" t="s">
        <v>75</v>
      </c>
      <c r="AU158" s="215" t="s">
        <v>84</v>
      </c>
      <c r="AY158" s="214" t="s">
        <v>126</v>
      </c>
      <c r="BK158" s="216">
        <f>SUM(BK159:BK174)</f>
        <v>0</v>
      </c>
    </row>
    <row r="159" spans="1:65" s="2" customFormat="1" ht="24.15" customHeight="1">
      <c r="A159" s="39"/>
      <c r="B159" s="40"/>
      <c r="C159" s="219" t="s">
        <v>196</v>
      </c>
      <c r="D159" s="219" t="s">
        <v>128</v>
      </c>
      <c r="E159" s="220" t="s">
        <v>459</v>
      </c>
      <c r="F159" s="221" t="s">
        <v>460</v>
      </c>
      <c r="G159" s="222" t="s">
        <v>146</v>
      </c>
      <c r="H159" s="223">
        <v>12</v>
      </c>
      <c r="I159" s="224"/>
      <c r="J159" s="225">
        <f>ROUND(I159*H159,2)</f>
        <v>0</v>
      </c>
      <c r="K159" s="221" t="s">
        <v>132</v>
      </c>
      <c r="L159" s="45"/>
      <c r="M159" s="226" t="s">
        <v>1</v>
      </c>
      <c r="N159" s="227" t="s">
        <v>41</v>
      </c>
      <c r="O159" s="92"/>
      <c r="P159" s="228">
        <f>O159*H159</f>
        <v>0</v>
      </c>
      <c r="Q159" s="228">
        <v>0</v>
      </c>
      <c r="R159" s="228">
        <f>Q159*H159</f>
        <v>0</v>
      </c>
      <c r="S159" s="228">
        <v>0</v>
      </c>
      <c r="T159" s="229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0" t="s">
        <v>133</v>
      </c>
      <c r="AT159" s="230" t="s">
        <v>128</v>
      </c>
      <c r="AU159" s="230" t="s">
        <v>86</v>
      </c>
      <c r="AY159" s="18" t="s">
        <v>126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8" t="s">
        <v>84</v>
      </c>
      <c r="BK159" s="231">
        <f>ROUND(I159*H159,2)</f>
        <v>0</v>
      </c>
      <c r="BL159" s="18" t="s">
        <v>133</v>
      </c>
      <c r="BM159" s="230" t="s">
        <v>197</v>
      </c>
    </row>
    <row r="160" spans="1:65" s="2" customFormat="1" ht="16.5" customHeight="1">
      <c r="A160" s="39"/>
      <c r="B160" s="40"/>
      <c r="C160" s="219" t="s">
        <v>170</v>
      </c>
      <c r="D160" s="219" t="s">
        <v>128</v>
      </c>
      <c r="E160" s="220" t="s">
        <v>461</v>
      </c>
      <c r="F160" s="221" t="s">
        <v>462</v>
      </c>
      <c r="G160" s="222" t="s">
        <v>146</v>
      </c>
      <c r="H160" s="223">
        <v>12</v>
      </c>
      <c r="I160" s="224"/>
      <c r="J160" s="225">
        <f>ROUND(I160*H160,2)</f>
        <v>0</v>
      </c>
      <c r="K160" s="221" t="s">
        <v>132</v>
      </c>
      <c r="L160" s="45"/>
      <c r="M160" s="226" t="s">
        <v>1</v>
      </c>
      <c r="N160" s="227" t="s">
        <v>41</v>
      </c>
      <c r="O160" s="92"/>
      <c r="P160" s="228">
        <f>O160*H160</f>
        <v>0</v>
      </c>
      <c r="Q160" s="228">
        <v>0</v>
      </c>
      <c r="R160" s="228">
        <f>Q160*H160</f>
        <v>0</v>
      </c>
      <c r="S160" s="228">
        <v>0</v>
      </c>
      <c r="T160" s="22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0" t="s">
        <v>133</v>
      </c>
      <c r="AT160" s="230" t="s">
        <v>128</v>
      </c>
      <c r="AU160" s="230" t="s">
        <v>86</v>
      </c>
      <c r="AY160" s="18" t="s">
        <v>126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8" t="s">
        <v>84</v>
      </c>
      <c r="BK160" s="231">
        <f>ROUND(I160*H160,2)</f>
        <v>0</v>
      </c>
      <c r="BL160" s="18" t="s">
        <v>133</v>
      </c>
      <c r="BM160" s="230" t="s">
        <v>200</v>
      </c>
    </row>
    <row r="161" spans="1:65" s="2" customFormat="1" ht="24.15" customHeight="1">
      <c r="A161" s="39"/>
      <c r="B161" s="40"/>
      <c r="C161" s="219" t="s">
        <v>7</v>
      </c>
      <c r="D161" s="219" t="s">
        <v>128</v>
      </c>
      <c r="E161" s="220" t="s">
        <v>463</v>
      </c>
      <c r="F161" s="221" t="s">
        <v>464</v>
      </c>
      <c r="G161" s="222" t="s">
        <v>131</v>
      </c>
      <c r="H161" s="223">
        <v>12</v>
      </c>
      <c r="I161" s="224"/>
      <c r="J161" s="225">
        <f>ROUND(I161*H161,2)</f>
        <v>0</v>
      </c>
      <c r="K161" s="221" t="s">
        <v>132</v>
      </c>
      <c r="L161" s="45"/>
      <c r="M161" s="226" t="s">
        <v>1</v>
      </c>
      <c r="N161" s="227" t="s">
        <v>41</v>
      </c>
      <c r="O161" s="92"/>
      <c r="P161" s="228">
        <f>O161*H161</f>
        <v>0</v>
      </c>
      <c r="Q161" s="228">
        <v>0</v>
      </c>
      <c r="R161" s="228">
        <f>Q161*H161</f>
        <v>0</v>
      </c>
      <c r="S161" s="228">
        <v>0</v>
      </c>
      <c r="T161" s="229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0" t="s">
        <v>133</v>
      </c>
      <c r="AT161" s="230" t="s">
        <v>128</v>
      </c>
      <c r="AU161" s="230" t="s">
        <v>86</v>
      </c>
      <c r="AY161" s="18" t="s">
        <v>126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8" t="s">
        <v>84</v>
      </c>
      <c r="BK161" s="231">
        <f>ROUND(I161*H161,2)</f>
        <v>0</v>
      </c>
      <c r="BL161" s="18" t="s">
        <v>133</v>
      </c>
      <c r="BM161" s="230" t="s">
        <v>203</v>
      </c>
    </row>
    <row r="162" spans="1:51" s="14" customFormat="1" ht="12">
      <c r="A162" s="14"/>
      <c r="B162" s="243"/>
      <c r="C162" s="244"/>
      <c r="D162" s="234" t="s">
        <v>134</v>
      </c>
      <c r="E162" s="245" t="s">
        <v>1</v>
      </c>
      <c r="F162" s="246" t="s">
        <v>465</v>
      </c>
      <c r="G162" s="244"/>
      <c r="H162" s="247">
        <v>12</v>
      </c>
      <c r="I162" s="248"/>
      <c r="J162" s="244"/>
      <c r="K162" s="244"/>
      <c r="L162" s="249"/>
      <c r="M162" s="250"/>
      <c r="N162" s="251"/>
      <c r="O162" s="251"/>
      <c r="P162" s="251"/>
      <c r="Q162" s="251"/>
      <c r="R162" s="251"/>
      <c r="S162" s="251"/>
      <c r="T162" s="252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3" t="s">
        <v>134</v>
      </c>
      <c r="AU162" s="253" t="s">
        <v>86</v>
      </c>
      <c r="AV162" s="14" t="s">
        <v>86</v>
      </c>
      <c r="AW162" s="14" t="s">
        <v>32</v>
      </c>
      <c r="AX162" s="14" t="s">
        <v>76</v>
      </c>
      <c r="AY162" s="253" t="s">
        <v>126</v>
      </c>
    </row>
    <row r="163" spans="1:51" s="15" customFormat="1" ht="12">
      <c r="A163" s="15"/>
      <c r="B163" s="254"/>
      <c r="C163" s="255"/>
      <c r="D163" s="234" t="s">
        <v>134</v>
      </c>
      <c r="E163" s="256" t="s">
        <v>1</v>
      </c>
      <c r="F163" s="257" t="s">
        <v>137</v>
      </c>
      <c r="G163" s="255"/>
      <c r="H163" s="258">
        <v>12</v>
      </c>
      <c r="I163" s="259"/>
      <c r="J163" s="255"/>
      <c r="K163" s="255"/>
      <c r="L163" s="260"/>
      <c r="M163" s="261"/>
      <c r="N163" s="262"/>
      <c r="O163" s="262"/>
      <c r="P163" s="262"/>
      <c r="Q163" s="262"/>
      <c r="R163" s="262"/>
      <c r="S163" s="262"/>
      <c r="T163" s="263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64" t="s">
        <v>134</v>
      </c>
      <c r="AU163" s="264" t="s">
        <v>86</v>
      </c>
      <c r="AV163" s="15" t="s">
        <v>133</v>
      </c>
      <c r="AW163" s="15" t="s">
        <v>32</v>
      </c>
      <c r="AX163" s="15" t="s">
        <v>84</v>
      </c>
      <c r="AY163" s="264" t="s">
        <v>126</v>
      </c>
    </row>
    <row r="164" spans="1:65" s="2" customFormat="1" ht="24.15" customHeight="1">
      <c r="A164" s="39"/>
      <c r="B164" s="40"/>
      <c r="C164" s="265" t="s">
        <v>174</v>
      </c>
      <c r="D164" s="265" t="s">
        <v>227</v>
      </c>
      <c r="E164" s="266" t="s">
        <v>466</v>
      </c>
      <c r="F164" s="267" t="s">
        <v>467</v>
      </c>
      <c r="G164" s="268" t="s">
        <v>131</v>
      </c>
      <c r="H164" s="269">
        <v>14.214</v>
      </c>
      <c r="I164" s="270"/>
      <c r="J164" s="271">
        <f>ROUND(I164*H164,2)</f>
        <v>0</v>
      </c>
      <c r="K164" s="267" t="s">
        <v>132</v>
      </c>
      <c r="L164" s="272"/>
      <c r="M164" s="273" t="s">
        <v>1</v>
      </c>
      <c r="N164" s="274" t="s">
        <v>41</v>
      </c>
      <c r="O164" s="92"/>
      <c r="P164" s="228">
        <f>O164*H164</f>
        <v>0</v>
      </c>
      <c r="Q164" s="228">
        <v>0</v>
      </c>
      <c r="R164" s="228">
        <f>Q164*H164</f>
        <v>0</v>
      </c>
      <c r="S164" s="228">
        <v>0</v>
      </c>
      <c r="T164" s="22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0" t="s">
        <v>147</v>
      </c>
      <c r="AT164" s="230" t="s">
        <v>227</v>
      </c>
      <c r="AU164" s="230" t="s">
        <v>86</v>
      </c>
      <c r="AY164" s="18" t="s">
        <v>126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8" t="s">
        <v>84</v>
      </c>
      <c r="BK164" s="231">
        <f>ROUND(I164*H164,2)</f>
        <v>0</v>
      </c>
      <c r="BL164" s="18" t="s">
        <v>133</v>
      </c>
      <c r="BM164" s="230" t="s">
        <v>208</v>
      </c>
    </row>
    <row r="165" spans="1:51" s="14" customFormat="1" ht="12">
      <c r="A165" s="14"/>
      <c r="B165" s="243"/>
      <c r="C165" s="244"/>
      <c r="D165" s="234" t="s">
        <v>134</v>
      </c>
      <c r="E165" s="245" t="s">
        <v>1</v>
      </c>
      <c r="F165" s="246" t="s">
        <v>468</v>
      </c>
      <c r="G165" s="244"/>
      <c r="H165" s="247">
        <v>14.214</v>
      </c>
      <c r="I165" s="248"/>
      <c r="J165" s="244"/>
      <c r="K165" s="244"/>
      <c r="L165" s="249"/>
      <c r="M165" s="250"/>
      <c r="N165" s="251"/>
      <c r="O165" s="251"/>
      <c r="P165" s="251"/>
      <c r="Q165" s="251"/>
      <c r="R165" s="251"/>
      <c r="S165" s="251"/>
      <c r="T165" s="252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3" t="s">
        <v>134</v>
      </c>
      <c r="AU165" s="253" t="s">
        <v>86</v>
      </c>
      <c r="AV165" s="14" t="s">
        <v>86</v>
      </c>
      <c r="AW165" s="14" t="s">
        <v>32</v>
      </c>
      <c r="AX165" s="14" t="s">
        <v>76</v>
      </c>
      <c r="AY165" s="253" t="s">
        <v>126</v>
      </c>
    </row>
    <row r="166" spans="1:51" s="15" customFormat="1" ht="12">
      <c r="A166" s="15"/>
      <c r="B166" s="254"/>
      <c r="C166" s="255"/>
      <c r="D166" s="234" t="s">
        <v>134</v>
      </c>
      <c r="E166" s="256" t="s">
        <v>1</v>
      </c>
      <c r="F166" s="257" t="s">
        <v>137</v>
      </c>
      <c r="G166" s="255"/>
      <c r="H166" s="258">
        <v>14.214</v>
      </c>
      <c r="I166" s="259"/>
      <c r="J166" s="255"/>
      <c r="K166" s="255"/>
      <c r="L166" s="260"/>
      <c r="M166" s="261"/>
      <c r="N166" s="262"/>
      <c r="O166" s="262"/>
      <c r="P166" s="262"/>
      <c r="Q166" s="262"/>
      <c r="R166" s="262"/>
      <c r="S166" s="262"/>
      <c r="T166" s="263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64" t="s">
        <v>134</v>
      </c>
      <c r="AU166" s="264" t="s">
        <v>86</v>
      </c>
      <c r="AV166" s="15" t="s">
        <v>133</v>
      </c>
      <c r="AW166" s="15" t="s">
        <v>32</v>
      </c>
      <c r="AX166" s="15" t="s">
        <v>84</v>
      </c>
      <c r="AY166" s="264" t="s">
        <v>126</v>
      </c>
    </row>
    <row r="167" spans="1:65" s="2" customFormat="1" ht="24.15" customHeight="1">
      <c r="A167" s="39"/>
      <c r="B167" s="40"/>
      <c r="C167" s="219" t="s">
        <v>209</v>
      </c>
      <c r="D167" s="219" t="s">
        <v>128</v>
      </c>
      <c r="E167" s="220" t="s">
        <v>469</v>
      </c>
      <c r="F167" s="221" t="s">
        <v>470</v>
      </c>
      <c r="G167" s="222" t="s">
        <v>159</v>
      </c>
      <c r="H167" s="223">
        <v>1.765</v>
      </c>
      <c r="I167" s="224"/>
      <c r="J167" s="225">
        <f>ROUND(I167*H167,2)</f>
        <v>0</v>
      </c>
      <c r="K167" s="221" t="s">
        <v>132</v>
      </c>
      <c r="L167" s="45"/>
      <c r="M167" s="226" t="s">
        <v>1</v>
      </c>
      <c r="N167" s="227" t="s">
        <v>41</v>
      </c>
      <c r="O167" s="92"/>
      <c r="P167" s="228">
        <f>O167*H167</f>
        <v>0</v>
      </c>
      <c r="Q167" s="228">
        <v>0</v>
      </c>
      <c r="R167" s="228">
        <f>Q167*H167</f>
        <v>0</v>
      </c>
      <c r="S167" s="228">
        <v>0</v>
      </c>
      <c r="T167" s="22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0" t="s">
        <v>133</v>
      </c>
      <c r="AT167" s="230" t="s">
        <v>128</v>
      </c>
      <c r="AU167" s="230" t="s">
        <v>86</v>
      </c>
      <c r="AY167" s="18" t="s">
        <v>126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8" t="s">
        <v>84</v>
      </c>
      <c r="BK167" s="231">
        <f>ROUND(I167*H167,2)</f>
        <v>0</v>
      </c>
      <c r="BL167" s="18" t="s">
        <v>133</v>
      </c>
      <c r="BM167" s="230" t="s">
        <v>212</v>
      </c>
    </row>
    <row r="168" spans="1:51" s="13" customFormat="1" ht="12">
      <c r="A168" s="13"/>
      <c r="B168" s="232"/>
      <c r="C168" s="233"/>
      <c r="D168" s="234" t="s">
        <v>134</v>
      </c>
      <c r="E168" s="235" t="s">
        <v>1</v>
      </c>
      <c r="F168" s="236" t="s">
        <v>471</v>
      </c>
      <c r="G168" s="233"/>
      <c r="H168" s="235" t="s">
        <v>1</v>
      </c>
      <c r="I168" s="237"/>
      <c r="J168" s="233"/>
      <c r="K168" s="233"/>
      <c r="L168" s="238"/>
      <c r="M168" s="239"/>
      <c r="N168" s="240"/>
      <c r="O168" s="240"/>
      <c r="P168" s="240"/>
      <c r="Q168" s="240"/>
      <c r="R168" s="240"/>
      <c r="S168" s="240"/>
      <c r="T168" s="241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2" t="s">
        <v>134</v>
      </c>
      <c r="AU168" s="242" t="s">
        <v>86</v>
      </c>
      <c r="AV168" s="13" t="s">
        <v>84</v>
      </c>
      <c r="AW168" s="13" t="s">
        <v>32</v>
      </c>
      <c r="AX168" s="13" t="s">
        <v>76</v>
      </c>
      <c r="AY168" s="242" t="s">
        <v>126</v>
      </c>
    </row>
    <row r="169" spans="1:51" s="14" customFormat="1" ht="12">
      <c r="A169" s="14"/>
      <c r="B169" s="243"/>
      <c r="C169" s="244"/>
      <c r="D169" s="234" t="s">
        <v>134</v>
      </c>
      <c r="E169" s="245" t="s">
        <v>1</v>
      </c>
      <c r="F169" s="246" t="s">
        <v>472</v>
      </c>
      <c r="G169" s="244"/>
      <c r="H169" s="247">
        <v>1.765</v>
      </c>
      <c r="I169" s="248"/>
      <c r="J169" s="244"/>
      <c r="K169" s="244"/>
      <c r="L169" s="249"/>
      <c r="M169" s="250"/>
      <c r="N169" s="251"/>
      <c r="O169" s="251"/>
      <c r="P169" s="251"/>
      <c r="Q169" s="251"/>
      <c r="R169" s="251"/>
      <c r="S169" s="251"/>
      <c r="T169" s="252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3" t="s">
        <v>134</v>
      </c>
      <c r="AU169" s="253" t="s">
        <v>86</v>
      </c>
      <c r="AV169" s="14" t="s">
        <v>86</v>
      </c>
      <c r="AW169" s="14" t="s">
        <v>32</v>
      </c>
      <c r="AX169" s="14" t="s">
        <v>76</v>
      </c>
      <c r="AY169" s="253" t="s">
        <v>126</v>
      </c>
    </row>
    <row r="170" spans="1:51" s="15" customFormat="1" ht="12">
      <c r="A170" s="15"/>
      <c r="B170" s="254"/>
      <c r="C170" s="255"/>
      <c r="D170" s="234" t="s">
        <v>134</v>
      </c>
      <c r="E170" s="256" t="s">
        <v>1</v>
      </c>
      <c r="F170" s="257" t="s">
        <v>137</v>
      </c>
      <c r="G170" s="255"/>
      <c r="H170" s="258">
        <v>1.765</v>
      </c>
      <c r="I170" s="259"/>
      <c r="J170" s="255"/>
      <c r="K170" s="255"/>
      <c r="L170" s="260"/>
      <c r="M170" s="261"/>
      <c r="N170" s="262"/>
      <c r="O170" s="262"/>
      <c r="P170" s="262"/>
      <c r="Q170" s="262"/>
      <c r="R170" s="262"/>
      <c r="S170" s="262"/>
      <c r="T170" s="263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64" t="s">
        <v>134</v>
      </c>
      <c r="AU170" s="264" t="s">
        <v>86</v>
      </c>
      <c r="AV170" s="15" t="s">
        <v>133</v>
      </c>
      <c r="AW170" s="15" t="s">
        <v>32</v>
      </c>
      <c r="AX170" s="15" t="s">
        <v>84</v>
      </c>
      <c r="AY170" s="264" t="s">
        <v>126</v>
      </c>
    </row>
    <row r="171" spans="1:65" s="2" customFormat="1" ht="24.15" customHeight="1">
      <c r="A171" s="39"/>
      <c r="B171" s="40"/>
      <c r="C171" s="219" t="s">
        <v>177</v>
      </c>
      <c r="D171" s="219" t="s">
        <v>128</v>
      </c>
      <c r="E171" s="220" t="s">
        <v>473</v>
      </c>
      <c r="F171" s="221" t="s">
        <v>474</v>
      </c>
      <c r="G171" s="222" t="s">
        <v>159</v>
      </c>
      <c r="H171" s="223">
        <v>1.765</v>
      </c>
      <c r="I171" s="224"/>
      <c r="J171" s="225">
        <f>ROUND(I171*H171,2)</f>
        <v>0</v>
      </c>
      <c r="K171" s="221" t="s">
        <v>132</v>
      </c>
      <c r="L171" s="45"/>
      <c r="M171" s="226" t="s">
        <v>1</v>
      </c>
      <c r="N171" s="227" t="s">
        <v>41</v>
      </c>
      <c r="O171" s="92"/>
      <c r="P171" s="228">
        <f>O171*H171</f>
        <v>0</v>
      </c>
      <c r="Q171" s="228">
        <v>0</v>
      </c>
      <c r="R171" s="228">
        <f>Q171*H171</f>
        <v>0</v>
      </c>
      <c r="S171" s="228">
        <v>0</v>
      </c>
      <c r="T171" s="22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0" t="s">
        <v>133</v>
      </c>
      <c r="AT171" s="230" t="s">
        <v>128</v>
      </c>
      <c r="AU171" s="230" t="s">
        <v>86</v>
      </c>
      <c r="AY171" s="18" t="s">
        <v>126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8" t="s">
        <v>84</v>
      </c>
      <c r="BK171" s="231">
        <f>ROUND(I171*H171,2)</f>
        <v>0</v>
      </c>
      <c r="BL171" s="18" t="s">
        <v>133</v>
      </c>
      <c r="BM171" s="230" t="s">
        <v>213</v>
      </c>
    </row>
    <row r="172" spans="1:51" s="13" customFormat="1" ht="12">
      <c r="A172" s="13"/>
      <c r="B172" s="232"/>
      <c r="C172" s="233"/>
      <c r="D172" s="234" t="s">
        <v>134</v>
      </c>
      <c r="E172" s="235" t="s">
        <v>1</v>
      </c>
      <c r="F172" s="236" t="s">
        <v>475</v>
      </c>
      <c r="G172" s="233"/>
      <c r="H172" s="235" t="s">
        <v>1</v>
      </c>
      <c r="I172" s="237"/>
      <c r="J172" s="233"/>
      <c r="K172" s="233"/>
      <c r="L172" s="238"/>
      <c r="M172" s="239"/>
      <c r="N172" s="240"/>
      <c r="O172" s="240"/>
      <c r="P172" s="240"/>
      <c r="Q172" s="240"/>
      <c r="R172" s="240"/>
      <c r="S172" s="240"/>
      <c r="T172" s="241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2" t="s">
        <v>134</v>
      </c>
      <c r="AU172" s="242" t="s">
        <v>86</v>
      </c>
      <c r="AV172" s="13" t="s">
        <v>84</v>
      </c>
      <c r="AW172" s="13" t="s">
        <v>32</v>
      </c>
      <c r="AX172" s="13" t="s">
        <v>76</v>
      </c>
      <c r="AY172" s="242" t="s">
        <v>126</v>
      </c>
    </row>
    <row r="173" spans="1:51" s="14" customFormat="1" ht="12">
      <c r="A173" s="14"/>
      <c r="B173" s="243"/>
      <c r="C173" s="244"/>
      <c r="D173" s="234" t="s">
        <v>134</v>
      </c>
      <c r="E173" s="245" t="s">
        <v>1</v>
      </c>
      <c r="F173" s="246" t="s">
        <v>472</v>
      </c>
      <c r="G173" s="244"/>
      <c r="H173" s="247">
        <v>1.765</v>
      </c>
      <c r="I173" s="248"/>
      <c r="J173" s="244"/>
      <c r="K173" s="244"/>
      <c r="L173" s="249"/>
      <c r="M173" s="250"/>
      <c r="N173" s="251"/>
      <c r="O173" s="251"/>
      <c r="P173" s="251"/>
      <c r="Q173" s="251"/>
      <c r="R173" s="251"/>
      <c r="S173" s="251"/>
      <c r="T173" s="252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3" t="s">
        <v>134</v>
      </c>
      <c r="AU173" s="253" t="s">
        <v>86</v>
      </c>
      <c r="AV173" s="14" t="s">
        <v>86</v>
      </c>
      <c r="AW173" s="14" t="s">
        <v>32</v>
      </c>
      <c r="AX173" s="14" t="s">
        <v>76</v>
      </c>
      <c r="AY173" s="253" t="s">
        <v>126</v>
      </c>
    </row>
    <row r="174" spans="1:51" s="15" customFormat="1" ht="12">
      <c r="A174" s="15"/>
      <c r="B174" s="254"/>
      <c r="C174" s="255"/>
      <c r="D174" s="234" t="s">
        <v>134</v>
      </c>
      <c r="E174" s="256" t="s">
        <v>1</v>
      </c>
      <c r="F174" s="257" t="s">
        <v>137</v>
      </c>
      <c r="G174" s="255"/>
      <c r="H174" s="258">
        <v>1.765</v>
      </c>
      <c r="I174" s="259"/>
      <c r="J174" s="255"/>
      <c r="K174" s="255"/>
      <c r="L174" s="260"/>
      <c r="M174" s="261"/>
      <c r="N174" s="262"/>
      <c r="O174" s="262"/>
      <c r="P174" s="262"/>
      <c r="Q174" s="262"/>
      <c r="R174" s="262"/>
      <c r="S174" s="262"/>
      <c r="T174" s="263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64" t="s">
        <v>134</v>
      </c>
      <c r="AU174" s="264" t="s">
        <v>86</v>
      </c>
      <c r="AV174" s="15" t="s">
        <v>133</v>
      </c>
      <c r="AW174" s="15" t="s">
        <v>32</v>
      </c>
      <c r="AX174" s="15" t="s">
        <v>84</v>
      </c>
      <c r="AY174" s="264" t="s">
        <v>126</v>
      </c>
    </row>
    <row r="175" spans="1:63" s="12" customFormat="1" ht="22.8" customHeight="1">
      <c r="A175" s="12"/>
      <c r="B175" s="203"/>
      <c r="C175" s="204"/>
      <c r="D175" s="205" t="s">
        <v>75</v>
      </c>
      <c r="E175" s="217" t="s">
        <v>140</v>
      </c>
      <c r="F175" s="217" t="s">
        <v>476</v>
      </c>
      <c r="G175" s="204"/>
      <c r="H175" s="204"/>
      <c r="I175" s="207"/>
      <c r="J175" s="218">
        <f>BK175</f>
        <v>0</v>
      </c>
      <c r="K175" s="204"/>
      <c r="L175" s="209"/>
      <c r="M175" s="210"/>
      <c r="N175" s="211"/>
      <c r="O175" s="211"/>
      <c r="P175" s="212">
        <f>SUM(P176:P184)</f>
        <v>0</v>
      </c>
      <c r="Q175" s="211"/>
      <c r="R175" s="212">
        <f>SUM(R176:R184)</f>
        <v>0</v>
      </c>
      <c r="S175" s="211"/>
      <c r="T175" s="213">
        <f>SUM(T176:T184)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14" t="s">
        <v>84</v>
      </c>
      <c r="AT175" s="215" t="s">
        <v>75</v>
      </c>
      <c r="AU175" s="215" t="s">
        <v>84</v>
      </c>
      <c r="AY175" s="214" t="s">
        <v>126</v>
      </c>
      <c r="BK175" s="216">
        <f>SUM(BK176:BK184)</f>
        <v>0</v>
      </c>
    </row>
    <row r="176" spans="1:65" s="2" customFormat="1" ht="24.15" customHeight="1">
      <c r="A176" s="39"/>
      <c r="B176" s="40"/>
      <c r="C176" s="219" t="s">
        <v>214</v>
      </c>
      <c r="D176" s="219" t="s">
        <v>128</v>
      </c>
      <c r="E176" s="220" t="s">
        <v>477</v>
      </c>
      <c r="F176" s="221" t="s">
        <v>478</v>
      </c>
      <c r="G176" s="222" t="s">
        <v>159</v>
      </c>
      <c r="H176" s="223">
        <v>14</v>
      </c>
      <c r="I176" s="224"/>
      <c r="J176" s="225">
        <f>ROUND(I176*H176,2)</f>
        <v>0</v>
      </c>
      <c r="K176" s="221" t="s">
        <v>132</v>
      </c>
      <c r="L176" s="45"/>
      <c r="M176" s="226" t="s">
        <v>1</v>
      </c>
      <c r="N176" s="227" t="s">
        <v>41</v>
      </c>
      <c r="O176" s="92"/>
      <c r="P176" s="228">
        <f>O176*H176</f>
        <v>0</v>
      </c>
      <c r="Q176" s="228">
        <v>0</v>
      </c>
      <c r="R176" s="228">
        <f>Q176*H176</f>
        <v>0</v>
      </c>
      <c r="S176" s="228">
        <v>0</v>
      </c>
      <c r="T176" s="229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0" t="s">
        <v>133</v>
      </c>
      <c r="AT176" s="230" t="s">
        <v>128</v>
      </c>
      <c r="AU176" s="230" t="s">
        <v>86</v>
      </c>
      <c r="AY176" s="18" t="s">
        <v>126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8" t="s">
        <v>84</v>
      </c>
      <c r="BK176" s="231">
        <f>ROUND(I176*H176,2)</f>
        <v>0</v>
      </c>
      <c r="BL176" s="18" t="s">
        <v>133</v>
      </c>
      <c r="BM176" s="230" t="s">
        <v>217</v>
      </c>
    </row>
    <row r="177" spans="1:51" s="14" customFormat="1" ht="12">
      <c r="A177" s="14"/>
      <c r="B177" s="243"/>
      <c r="C177" s="244"/>
      <c r="D177" s="234" t="s">
        <v>134</v>
      </c>
      <c r="E177" s="245" t="s">
        <v>1</v>
      </c>
      <c r="F177" s="246" t="s">
        <v>479</v>
      </c>
      <c r="G177" s="244"/>
      <c r="H177" s="247">
        <v>14</v>
      </c>
      <c r="I177" s="248"/>
      <c r="J177" s="244"/>
      <c r="K177" s="244"/>
      <c r="L177" s="249"/>
      <c r="M177" s="250"/>
      <c r="N177" s="251"/>
      <c r="O177" s="251"/>
      <c r="P177" s="251"/>
      <c r="Q177" s="251"/>
      <c r="R177" s="251"/>
      <c r="S177" s="251"/>
      <c r="T177" s="252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3" t="s">
        <v>134</v>
      </c>
      <c r="AU177" s="253" t="s">
        <v>86</v>
      </c>
      <c r="AV177" s="14" t="s">
        <v>86</v>
      </c>
      <c r="AW177" s="14" t="s">
        <v>32</v>
      </c>
      <c r="AX177" s="14" t="s">
        <v>76</v>
      </c>
      <c r="AY177" s="253" t="s">
        <v>126</v>
      </c>
    </row>
    <row r="178" spans="1:51" s="15" customFormat="1" ht="12">
      <c r="A178" s="15"/>
      <c r="B178" s="254"/>
      <c r="C178" s="255"/>
      <c r="D178" s="234" t="s">
        <v>134</v>
      </c>
      <c r="E178" s="256" t="s">
        <v>1</v>
      </c>
      <c r="F178" s="257" t="s">
        <v>137</v>
      </c>
      <c r="G178" s="255"/>
      <c r="H178" s="258">
        <v>14</v>
      </c>
      <c r="I178" s="259"/>
      <c r="J178" s="255"/>
      <c r="K178" s="255"/>
      <c r="L178" s="260"/>
      <c r="M178" s="261"/>
      <c r="N178" s="262"/>
      <c r="O178" s="262"/>
      <c r="P178" s="262"/>
      <c r="Q178" s="262"/>
      <c r="R178" s="262"/>
      <c r="S178" s="262"/>
      <c r="T178" s="263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64" t="s">
        <v>134</v>
      </c>
      <c r="AU178" s="264" t="s">
        <v>86</v>
      </c>
      <c r="AV178" s="15" t="s">
        <v>133</v>
      </c>
      <c r="AW178" s="15" t="s">
        <v>32</v>
      </c>
      <c r="AX178" s="15" t="s">
        <v>84</v>
      </c>
      <c r="AY178" s="264" t="s">
        <v>126</v>
      </c>
    </row>
    <row r="179" spans="1:65" s="2" customFormat="1" ht="16.5" customHeight="1">
      <c r="A179" s="39"/>
      <c r="B179" s="40"/>
      <c r="C179" s="219" t="s">
        <v>181</v>
      </c>
      <c r="D179" s="219" t="s">
        <v>128</v>
      </c>
      <c r="E179" s="220" t="s">
        <v>480</v>
      </c>
      <c r="F179" s="221" t="s">
        <v>481</v>
      </c>
      <c r="G179" s="222" t="s">
        <v>159</v>
      </c>
      <c r="H179" s="223">
        <v>17.3</v>
      </c>
      <c r="I179" s="224"/>
      <c r="J179" s="225">
        <f>ROUND(I179*H179,2)</f>
        <v>0</v>
      </c>
      <c r="K179" s="221" t="s">
        <v>132</v>
      </c>
      <c r="L179" s="45"/>
      <c r="M179" s="226" t="s">
        <v>1</v>
      </c>
      <c r="N179" s="227" t="s">
        <v>41</v>
      </c>
      <c r="O179" s="92"/>
      <c r="P179" s="228">
        <f>O179*H179</f>
        <v>0</v>
      </c>
      <c r="Q179" s="228">
        <v>0</v>
      </c>
      <c r="R179" s="228">
        <f>Q179*H179</f>
        <v>0</v>
      </c>
      <c r="S179" s="228">
        <v>0</v>
      </c>
      <c r="T179" s="229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0" t="s">
        <v>133</v>
      </c>
      <c r="AT179" s="230" t="s">
        <v>128</v>
      </c>
      <c r="AU179" s="230" t="s">
        <v>86</v>
      </c>
      <c r="AY179" s="18" t="s">
        <v>126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18" t="s">
        <v>84</v>
      </c>
      <c r="BK179" s="231">
        <f>ROUND(I179*H179,2)</f>
        <v>0</v>
      </c>
      <c r="BL179" s="18" t="s">
        <v>133</v>
      </c>
      <c r="BM179" s="230" t="s">
        <v>221</v>
      </c>
    </row>
    <row r="180" spans="1:65" s="2" customFormat="1" ht="24.15" customHeight="1">
      <c r="A180" s="39"/>
      <c r="B180" s="40"/>
      <c r="C180" s="219" t="s">
        <v>223</v>
      </c>
      <c r="D180" s="219" t="s">
        <v>128</v>
      </c>
      <c r="E180" s="220" t="s">
        <v>482</v>
      </c>
      <c r="F180" s="221" t="s">
        <v>483</v>
      </c>
      <c r="G180" s="222" t="s">
        <v>131</v>
      </c>
      <c r="H180" s="223">
        <v>87.59</v>
      </c>
      <c r="I180" s="224"/>
      <c r="J180" s="225">
        <f>ROUND(I180*H180,2)</f>
        <v>0</v>
      </c>
      <c r="K180" s="221" t="s">
        <v>132</v>
      </c>
      <c r="L180" s="45"/>
      <c r="M180" s="226" t="s">
        <v>1</v>
      </c>
      <c r="N180" s="227" t="s">
        <v>41</v>
      </c>
      <c r="O180" s="92"/>
      <c r="P180" s="228">
        <f>O180*H180</f>
        <v>0</v>
      </c>
      <c r="Q180" s="228">
        <v>0</v>
      </c>
      <c r="R180" s="228">
        <f>Q180*H180</f>
        <v>0</v>
      </c>
      <c r="S180" s="228">
        <v>0</v>
      </c>
      <c r="T180" s="229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0" t="s">
        <v>133</v>
      </c>
      <c r="AT180" s="230" t="s">
        <v>128</v>
      </c>
      <c r="AU180" s="230" t="s">
        <v>86</v>
      </c>
      <c r="AY180" s="18" t="s">
        <v>126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8" t="s">
        <v>84</v>
      </c>
      <c r="BK180" s="231">
        <f>ROUND(I180*H180,2)</f>
        <v>0</v>
      </c>
      <c r="BL180" s="18" t="s">
        <v>133</v>
      </c>
      <c r="BM180" s="230" t="s">
        <v>226</v>
      </c>
    </row>
    <row r="181" spans="1:65" s="2" customFormat="1" ht="24.15" customHeight="1">
      <c r="A181" s="39"/>
      <c r="B181" s="40"/>
      <c r="C181" s="219" t="s">
        <v>182</v>
      </c>
      <c r="D181" s="219" t="s">
        <v>128</v>
      </c>
      <c r="E181" s="220" t="s">
        <v>484</v>
      </c>
      <c r="F181" s="221" t="s">
        <v>485</v>
      </c>
      <c r="G181" s="222" t="s">
        <v>131</v>
      </c>
      <c r="H181" s="223">
        <v>87.59</v>
      </c>
      <c r="I181" s="224"/>
      <c r="J181" s="225">
        <f>ROUND(I181*H181,2)</f>
        <v>0</v>
      </c>
      <c r="K181" s="221" t="s">
        <v>132</v>
      </c>
      <c r="L181" s="45"/>
      <c r="M181" s="226" t="s">
        <v>1</v>
      </c>
      <c r="N181" s="227" t="s">
        <v>41</v>
      </c>
      <c r="O181" s="92"/>
      <c r="P181" s="228">
        <f>O181*H181</f>
        <v>0</v>
      </c>
      <c r="Q181" s="228">
        <v>0</v>
      </c>
      <c r="R181" s="228">
        <f>Q181*H181</f>
        <v>0</v>
      </c>
      <c r="S181" s="228">
        <v>0</v>
      </c>
      <c r="T181" s="229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0" t="s">
        <v>133</v>
      </c>
      <c r="AT181" s="230" t="s">
        <v>128</v>
      </c>
      <c r="AU181" s="230" t="s">
        <v>86</v>
      </c>
      <c r="AY181" s="18" t="s">
        <v>126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18" t="s">
        <v>84</v>
      </c>
      <c r="BK181" s="231">
        <f>ROUND(I181*H181,2)</f>
        <v>0</v>
      </c>
      <c r="BL181" s="18" t="s">
        <v>133</v>
      </c>
      <c r="BM181" s="230" t="s">
        <v>231</v>
      </c>
    </row>
    <row r="182" spans="1:65" s="2" customFormat="1" ht="16.5" customHeight="1">
      <c r="A182" s="39"/>
      <c r="B182" s="40"/>
      <c r="C182" s="219" t="s">
        <v>233</v>
      </c>
      <c r="D182" s="219" t="s">
        <v>128</v>
      </c>
      <c r="E182" s="220" t="s">
        <v>486</v>
      </c>
      <c r="F182" s="221" t="s">
        <v>487</v>
      </c>
      <c r="G182" s="222" t="s">
        <v>207</v>
      </c>
      <c r="H182" s="223">
        <v>2.076</v>
      </c>
      <c r="I182" s="224"/>
      <c r="J182" s="225">
        <f>ROUND(I182*H182,2)</f>
        <v>0</v>
      </c>
      <c r="K182" s="221" t="s">
        <v>132</v>
      </c>
      <c r="L182" s="45"/>
      <c r="M182" s="226" t="s">
        <v>1</v>
      </c>
      <c r="N182" s="227" t="s">
        <v>41</v>
      </c>
      <c r="O182" s="92"/>
      <c r="P182" s="228">
        <f>O182*H182</f>
        <v>0</v>
      </c>
      <c r="Q182" s="228">
        <v>0</v>
      </c>
      <c r="R182" s="228">
        <f>Q182*H182</f>
        <v>0</v>
      </c>
      <c r="S182" s="228">
        <v>0</v>
      </c>
      <c r="T182" s="229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0" t="s">
        <v>133</v>
      </c>
      <c r="AT182" s="230" t="s">
        <v>128</v>
      </c>
      <c r="AU182" s="230" t="s">
        <v>86</v>
      </c>
      <c r="AY182" s="18" t="s">
        <v>126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18" t="s">
        <v>84</v>
      </c>
      <c r="BK182" s="231">
        <f>ROUND(I182*H182,2)</f>
        <v>0</v>
      </c>
      <c r="BL182" s="18" t="s">
        <v>133</v>
      </c>
      <c r="BM182" s="230" t="s">
        <v>236</v>
      </c>
    </row>
    <row r="183" spans="1:51" s="14" customFormat="1" ht="12">
      <c r="A183" s="14"/>
      <c r="B183" s="243"/>
      <c r="C183" s="244"/>
      <c r="D183" s="234" t="s">
        <v>134</v>
      </c>
      <c r="E183" s="245" t="s">
        <v>1</v>
      </c>
      <c r="F183" s="246" t="s">
        <v>488</v>
      </c>
      <c r="G183" s="244"/>
      <c r="H183" s="247">
        <v>2.076</v>
      </c>
      <c r="I183" s="248"/>
      <c r="J183" s="244"/>
      <c r="K183" s="244"/>
      <c r="L183" s="249"/>
      <c r="M183" s="250"/>
      <c r="N183" s="251"/>
      <c r="O183" s="251"/>
      <c r="P183" s="251"/>
      <c r="Q183" s="251"/>
      <c r="R183" s="251"/>
      <c r="S183" s="251"/>
      <c r="T183" s="252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3" t="s">
        <v>134</v>
      </c>
      <c r="AU183" s="253" t="s">
        <v>86</v>
      </c>
      <c r="AV183" s="14" t="s">
        <v>86</v>
      </c>
      <c r="AW183" s="14" t="s">
        <v>32</v>
      </c>
      <c r="AX183" s="14" t="s">
        <v>76</v>
      </c>
      <c r="AY183" s="253" t="s">
        <v>126</v>
      </c>
    </row>
    <row r="184" spans="1:51" s="15" customFormat="1" ht="12">
      <c r="A184" s="15"/>
      <c r="B184" s="254"/>
      <c r="C184" s="255"/>
      <c r="D184" s="234" t="s">
        <v>134</v>
      </c>
      <c r="E184" s="256" t="s">
        <v>1</v>
      </c>
      <c r="F184" s="257" t="s">
        <v>137</v>
      </c>
      <c r="G184" s="255"/>
      <c r="H184" s="258">
        <v>2.076</v>
      </c>
      <c r="I184" s="259"/>
      <c r="J184" s="255"/>
      <c r="K184" s="255"/>
      <c r="L184" s="260"/>
      <c r="M184" s="261"/>
      <c r="N184" s="262"/>
      <c r="O184" s="262"/>
      <c r="P184" s="262"/>
      <c r="Q184" s="262"/>
      <c r="R184" s="262"/>
      <c r="S184" s="262"/>
      <c r="T184" s="263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64" t="s">
        <v>134</v>
      </c>
      <c r="AU184" s="264" t="s">
        <v>86</v>
      </c>
      <c r="AV184" s="15" t="s">
        <v>133</v>
      </c>
      <c r="AW184" s="15" t="s">
        <v>32</v>
      </c>
      <c r="AX184" s="15" t="s">
        <v>84</v>
      </c>
      <c r="AY184" s="264" t="s">
        <v>126</v>
      </c>
    </row>
    <row r="185" spans="1:63" s="12" customFormat="1" ht="22.8" customHeight="1">
      <c r="A185" s="12"/>
      <c r="B185" s="203"/>
      <c r="C185" s="204"/>
      <c r="D185" s="205" t="s">
        <v>75</v>
      </c>
      <c r="E185" s="217" t="s">
        <v>133</v>
      </c>
      <c r="F185" s="217" t="s">
        <v>489</v>
      </c>
      <c r="G185" s="204"/>
      <c r="H185" s="204"/>
      <c r="I185" s="207"/>
      <c r="J185" s="218">
        <f>BK185</f>
        <v>0</v>
      </c>
      <c r="K185" s="204"/>
      <c r="L185" s="209"/>
      <c r="M185" s="210"/>
      <c r="N185" s="211"/>
      <c r="O185" s="211"/>
      <c r="P185" s="212">
        <f>SUM(P186:P190)</f>
        <v>0</v>
      </c>
      <c r="Q185" s="211"/>
      <c r="R185" s="212">
        <f>SUM(R186:R190)</f>
        <v>0</v>
      </c>
      <c r="S185" s="211"/>
      <c r="T185" s="213">
        <f>SUM(T186:T190)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14" t="s">
        <v>84</v>
      </c>
      <c r="AT185" s="215" t="s">
        <v>75</v>
      </c>
      <c r="AU185" s="215" t="s">
        <v>84</v>
      </c>
      <c r="AY185" s="214" t="s">
        <v>126</v>
      </c>
      <c r="BK185" s="216">
        <f>SUM(BK186:BK190)</f>
        <v>0</v>
      </c>
    </row>
    <row r="186" spans="1:65" s="2" customFormat="1" ht="24.15" customHeight="1">
      <c r="A186" s="39"/>
      <c r="B186" s="40"/>
      <c r="C186" s="219" t="s">
        <v>185</v>
      </c>
      <c r="D186" s="219" t="s">
        <v>128</v>
      </c>
      <c r="E186" s="220" t="s">
        <v>490</v>
      </c>
      <c r="F186" s="221" t="s">
        <v>491</v>
      </c>
      <c r="G186" s="222" t="s">
        <v>131</v>
      </c>
      <c r="H186" s="223">
        <v>21.5</v>
      </c>
      <c r="I186" s="224"/>
      <c r="J186" s="225">
        <f>ROUND(I186*H186,2)</f>
        <v>0</v>
      </c>
      <c r="K186" s="221" t="s">
        <v>132</v>
      </c>
      <c r="L186" s="45"/>
      <c r="M186" s="226" t="s">
        <v>1</v>
      </c>
      <c r="N186" s="227" t="s">
        <v>41</v>
      </c>
      <c r="O186" s="92"/>
      <c r="P186" s="228">
        <f>O186*H186</f>
        <v>0</v>
      </c>
      <c r="Q186" s="228">
        <v>0</v>
      </c>
      <c r="R186" s="228">
        <f>Q186*H186</f>
        <v>0</v>
      </c>
      <c r="S186" s="228">
        <v>0</v>
      </c>
      <c r="T186" s="229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0" t="s">
        <v>133</v>
      </c>
      <c r="AT186" s="230" t="s">
        <v>128</v>
      </c>
      <c r="AU186" s="230" t="s">
        <v>86</v>
      </c>
      <c r="AY186" s="18" t="s">
        <v>126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8" t="s">
        <v>84</v>
      </c>
      <c r="BK186" s="231">
        <f>ROUND(I186*H186,2)</f>
        <v>0</v>
      </c>
      <c r="BL186" s="18" t="s">
        <v>133</v>
      </c>
      <c r="BM186" s="230" t="s">
        <v>239</v>
      </c>
    </row>
    <row r="187" spans="1:65" s="2" customFormat="1" ht="24.15" customHeight="1">
      <c r="A187" s="39"/>
      <c r="B187" s="40"/>
      <c r="C187" s="219" t="s">
        <v>241</v>
      </c>
      <c r="D187" s="219" t="s">
        <v>128</v>
      </c>
      <c r="E187" s="220" t="s">
        <v>492</v>
      </c>
      <c r="F187" s="221" t="s">
        <v>493</v>
      </c>
      <c r="G187" s="222" t="s">
        <v>159</v>
      </c>
      <c r="H187" s="223">
        <v>3.36</v>
      </c>
      <c r="I187" s="224"/>
      <c r="J187" s="225">
        <f>ROUND(I187*H187,2)</f>
        <v>0</v>
      </c>
      <c r="K187" s="221" t="s">
        <v>132</v>
      </c>
      <c r="L187" s="45"/>
      <c r="M187" s="226" t="s">
        <v>1</v>
      </c>
      <c r="N187" s="227" t="s">
        <v>41</v>
      </c>
      <c r="O187" s="92"/>
      <c r="P187" s="228">
        <f>O187*H187</f>
        <v>0</v>
      </c>
      <c r="Q187" s="228">
        <v>0</v>
      </c>
      <c r="R187" s="228">
        <f>Q187*H187</f>
        <v>0</v>
      </c>
      <c r="S187" s="228">
        <v>0</v>
      </c>
      <c r="T187" s="229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0" t="s">
        <v>133</v>
      </c>
      <c r="AT187" s="230" t="s">
        <v>128</v>
      </c>
      <c r="AU187" s="230" t="s">
        <v>86</v>
      </c>
      <c r="AY187" s="18" t="s">
        <v>126</v>
      </c>
      <c r="BE187" s="231">
        <f>IF(N187="základní",J187,0)</f>
        <v>0</v>
      </c>
      <c r="BF187" s="231">
        <f>IF(N187="snížená",J187,0)</f>
        <v>0</v>
      </c>
      <c r="BG187" s="231">
        <f>IF(N187="zákl. přenesená",J187,0)</f>
        <v>0</v>
      </c>
      <c r="BH187" s="231">
        <f>IF(N187="sníž. přenesená",J187,0)</f>
        <v>0</v>
      </c>
      <c r="BI187" s="231">
        <f>IF(N187="nulová",J187,0)</f>
        <v>0</v>
      </c>
      <c r="BJ187" s="18" t="s">
        <v>84</v>
      </c>
      <c r="BK187" s="231">
        <f>ROUND(I187*H187,2)</f>
        <v>0</v>
      </c>
      <c r="BL187" s="18" t="s">
        <v>133</v>
      </c>
      <c r="BM187" s="230" t="s">
        <v>244</v>
      </c>
    </row>
    <row r="188" spans="1:51" s="14" customFormat="1" ht="12">
      <c r="A188" s="14"/>
      <c r="B188" s="243"/>
      <c r="C188" s="244"/>
      <c r="D188" s="234" t="s">
        <v>134</v>
      </c>
      <c r="E188" s="245" t="s">
        <v>1</v>
      </c>
      <c r="F188" s="246" t="s">
        <v>494</v>
      </c>
      <c r="G188" s="244"/>
      <c r="H188" s="247">
        <v>3.36</v>
      </c>
      <c r="I188" s="248"/>
      <c r="J188" s="244"/>
      <c r="K188" s="244"/>
      <c r="L188" s="249"/>
      <c r="M188" s="250"/>
      <c r="N188" s="251"/>
      <c r="O188" s="251"/>
      <c r="P188" s="251"/>
      <c r="Q188" s="251"/>
      <c r="R188" s="251"/>
      <c r="S188" s="251"/>
      <c r="T188" s="252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3" t="s">
        <v>134</v>
      </c>
      <c r="AU188" s="253" t="s">
        <v>86</v>
      </c>
      <c r="AV188" s="14" t="s">
        <v>86</v>
      </c>
      <c r="AW188" s="14" t="s">
        <v>32</v>
      </c>
      <c r="AX188" s="14" t="s">
        <v>76</v>
      </c>
      <c r="AY188" s="253" t="s">
        <v>126</v>
      </c>
    </row>
    <row r="189" spans="1:51" s="15" customFormat="1" ht="12">
      <c r="A189" s="15"/>
      <c r="B189" s="254"/>
      <c r="C189" s="255"/>
      <c r="D189" s="234" t="s">
        <v>134</v>
      </c>
      <c r="E189" s="256" t="s">
        <v>1</v>
      </c>
      <c r="F189" s="257" t="s">
        <v>137</v>
      </c>
      <c r="G189" s="255"/>
      <c r="H189" s="258">
        <v>3.36</v>
      </c>
      <c r="I189" s="259"/>
      <c r="J189" s="255"/>
      <c r="K189" s="255"/>
      <c r="L189" s="260"/>
      <c r="M189" s="261"/>
      <c r="N189" s="262"/>
      <c r="O189" s="262"/>
      <c r="P189" s="262"/>
      <c r="Q189" s="262"/>
      <c r="R189" s="262"/>
      <c r="S189" s="262"/>
      <c r="T189" s="263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64" t="s">
        <v>134</v>
      </c>
      <c r="AU189" s="264" t="s">
        <v>86</v>
      </c>
      <c r="AV189" s="15" t="s">
        <v>133</v>
      </c>
      <c r="AW189" s="15" t="s">
        <v>32</v>
      </c>
      <c r="AX189" s="15" t="s">
        <v>84</v>
      </c>
      <c r="AY189" s="264" t="s">
        <v>126</v>
      </c>
    </row>
    <row r="190" spans="1:65" s="2" customFormat="1" ht="24.15" customHeight="1">
      <c r="A190" s="39"/>
      <c r="B190" s="40"/>
      <c r="C190" s="219" t="s">
        <v>188</v>
      </c>
      <c r="D190" s="219" t="s">
        <v>128</v>
      </c>
      <c r="E190" s="220" t="s">
        <v>495</v>
      </c>
      <c r="F190" s="221" t="s">
        <v>496</v>
      </c>
      <c r="G190" s="222" t="s">
        <v>131</v>
      </c>
      <c r="H190" s="223">
        <v>21.5</v>
      </c>
      <c r="I190" s="224"/>
      <c r="J190" s="225">
        <f>ROUND(I190*H190,2)</f>
        <v>0</v>
      </c>
      <c r="K190" s="221" t="s">
        <v>132</v>
      </c>
      <c r="L190" s="45"/>
      <c r="M190" s="226" t="s">
        <v>1</v>
      </c>
      <c r="N190" s="227" t="s">
        <v>41</v>
      </c>
      <c r="O190" s="92"/>
      <c r="P190" s="228">
        <f>O190*H190</f>
        <v>0</v>
      </c>
      <c r="Q190" s="228">
        <v>0</v>
      </c>
      <c r="R190" s="228">
        <f>Q190*H190</f>
        <v>0</v>
      </c>
      <c r="S190" s="228">
        <v>0</v>
      </c>
      <c r="T190" s="229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0" t="s">
        <v>133</v>
      </c>
      <c r="AT190" s="230" t="s">
        <v>128</v>
      </c>
      <c r="AU190" s="230" t="s">
        <v>86</v>
      </c>
      <c r="AY190" s="18" t="s">
        <v>126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18" t="s">
        <v>84</v>
      </c>
      <c r="BK190" s="231">
        <f>ROUND(I190*H190,2)</f>
        <v>0</v>
      </c>
      <c r="BL190" s="18" t="s">
        <v>133</v>
      </c>
      <c r="BM190" s="230" t="s">
        <v>248</v>
      </c>
    </row>
    <row r="191" spans="1:63" s="12" customFormat="1" ht="22.8" customHeight="1">
      <c r="A191" s="12"/>
      <c r="B191" s="203"/>
      <c r="C191" s="204"/>
      <c r="D191" s="205" t="s">
        <v>75</v>
      </c>
      <c r="E191" s="217" t="s">
        <v>143</v>
      </c>
      <c r="F191" s="217" t="s">
        <v>497</v>
      </c>
      <c r="G191" s="204"/>
      <c r="H191" s="204"/>
      <c r="I191" s="207"/>
      <c r="J191" s="218">
        <f>BK191</f>
        <v>0</v>
      </c>
      <c r="K191" s="204"/>
      <c r="L191" s="209"/>
      <c r="M191" s="210"/>
      <c r="N191" s="211"/>
      <c r="O191" s="211"/>
      <c r="P191" s="212">
        <f>SUM(P192:P194)</f>
        <v>0</v>
      </c>
      <c r="Q191" s="211"/>
      <c r="R191" s="212">
        <f>SUM(R192:R194)</f>
        <v>0</v>
      </c>
      <c r="S191" s="211"/>
      <c r="T191" s="213">
        <f>SUM(T192:T194)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14" t="s">
        <v>84</v>
      </c>
      <c r="AT191" s="215" t="s">
        <v>75</v>
      </c>
      <c r="AU191" s="215" t="s">
        <v>84</v>
      </c>
      <c r="AY191" s="214" t="s">
        <v>126</v>
      </c>
      <c r="BK191" s="216">
        <f>SUM(BK192:BK194)</f>
        <v>0</v>
      </c>
    </row>
    <row r="192" spans="1:65" s="2" customFormat="1" ht="16.5" customHeight="1">
      <c r="A192" s="39"/>
      <c r="B192" s="40"/>
      <c r="C192" s="219" t="s">
        <v>252</v>
      </c>
      <c r="D192" s="219" t="s">
        <v>128</v>
      </c>
      <c r="E192" s="220" t="s">
        <v>498</v>
      </c>
      <c r="F192" s="221" t="s">
        <v>499</v>
      </c>
      <c r="G192" s="222" t="s">
        <v>131</v>
      </c>
      <c r="H192" s="223">
        <v>31.979</v>
      </c>
      <c r="I192" s="224"/>
      <c r="J192" s="225">
        <f>ROUND(I192*H192,2)</f>
        <v>0</v>
      </c>
      <c r="K192" s="221" t="s">
        <v>1</v>
      </c>
      <c r="L192" s="45"/>
      <c r="M192" s="226" t="s">
        <v>1</v>
      </c>
      <c r="N192" s="227" t="s">
        <v>41</v>
      </c>
      <c r="O192" s="92"/>
      <c r="P192" s="228">
        <f>O192*H192</f>
        <v>0</v>
      </c>
      <c r="Q192" s="228">
        <v>0</v>
      </c>
      <c r="R192" s="228">
        <f>Q192*H192</f>
        <v>0</v>
      </c>
      <c r="S192" s="228">
        <v>0</v>
      </c>
      <c r="T192" s="229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0" t="s">
        <v>133</v>
      </c>
      <c r="AT192" s="230" t="s">
        <v>128</v>
      </c>
      <c r="AU192" s="230" t="s">
        <v>86</v>
      </c>
      <c r="AY192" s="18" t="s">
        <v>126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18" t="s">
        <v>84</v>
      </c>
      <c r="BK192" s="231">
        <f>ROUND(I192*H192,2)</f>
        <v>0</v>
      </c>
      <c r="BL192" s="18" t="s">
        <v>133</v>
      </c>
      <c r="BM192" s="230" t="s">
        <v>255</v>
      </c>
    </row>
    <row r="193" spans="1:51" s="14" customFormat="1" ht="12">
      <c r="A193" s="14"/>
      <c r="B193" s="243"/>
      <c r="C193" s="244"/>
      <c r="D193" s="234" t="s">
        <v>134</v>
      </c>
      <c r="E193" s="245" t="s">
        <v>1</v>
      </c>
      <c r="F193" s="246" t="s">
        <v>500</v>
      </c>
      <c r="G193" s="244"/>
      <c r="H193" s="247">
        <v>31.979</v>
      </c>
      <c r="I193" s="248"/>
      <c r="J193" s="244"/>
      <c r="K193" s="244"/>
      <c r="L193" s="249"/>
      <c r="M193" s="250"/>
      <c r="N193" s="251"/>
      <c r="O193" s="251"/>
      <c r="P193" s="251"/>
      <c r="Q193" s="251"/>
      <c r="R193" s="251"/>
      <c r="S193" s="251"/>
      <c r="T193" s="252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3" t="s">
        <v>134</v>
      </c>
      <c r="AU193" s="253" t="s">
        <v>86</v>
      </c>
      <c r="AV193" s="14" t="s">
        <v>86</v>
      </c>
      <c r="AW193" s="14" t="s">
        <v>32</v>
      </c>
      <c r="AX193" s="14" t="s">
        <v>76</v>
      </c>
      <c r="AY193" s="253" t="s">
        <v>126</v>
      </c>
    </row>
    <row r="194" spans="1:51" s="15" customFormat="1" ht="12">
      <c r="A194" s="15"/>
      <c r="B194" s="254"/>
      <c r="C194" s="255"/>
      <c r="D194" s="234" t="s">
        <v>134</v>
      </c>
      <c r="E194" s="256" t="s">
        <v>1</v>
      </c>
      <c r="F194" s="257" t="s">
        <v>137</v>
      </c>
      <c r="G194" s="255"/>
      <c r="H194" s="258">
        <v>31.979</v>
      </c>
      <c r="I194" s="259"/>
      <c r="J194" s="255"/>
      <c r="K194" s="255"/>
      <c r="L194" s="260"/>
      <c r="M194" s="261"/>
      <c r="N194" s="262"/>
      <c r="O194" s="262"/>
      <c r="P194" s="262"/>
      <c r="Q194" s="262"/>
      <c r="R194" s="262"/>
      <c r="S194" s="262"/>
      <c r="T194" s="263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64" t="s">
        <v>134</v>
      </c>
      <c r="AU194" s="264" t="s">
        <v>86</v>
      </c>
      <c r="AV194" s="15" t="s">
        <v>133</v>
      </c>
      <c r="AW194" s="15" t="s">
        <v>32</v>
      </c>
      <c r="AX194" s="15" t="s">
        <v>84</v>
      </c>
      <c r="AY194" s="264" t="s">
        <v>126</v>
      </c>
    </row>
    <row r="195" spans="1:63" s="12" customFormat="1" ht="22.8" customHeight="1">
      <c r="A195" s="12"/>
      <c r="B195" s="203"/>
      <c r="C195" s="204"/>
      <c r="D195" s="205" t="s">
        <v>75</v>
      </c>
      <c r="E195" s="217" t="s">
        <v>164</v>
      </c>
      <c r="F195" s="217" t="s">
        <v>320</v>
      </c>
      <c r="G195" s="204"/>
      <c r="H195" s="204"/>
      <c r="I195" s="207"/>
      <c r="J195" s="218">
        <f>BK195</f>
        <v>0</v>
      </c>
      <c r="K195" s="204"/>
      <c r="L195" s="209"/>
      <c r="M195" s="210"/>
      <c r="N195" s="211"/>
      <c r="O195" s="211"/>
      <c r="P195" s="212">
        <f>P196</f>
        <v>0</v>
      </c>
      <c r="Q195" s="211"/>
      <c r="R195" s="212">
        <f>R196</f>
        <v>0</v>
      </c>
      <c r="S195" s="211"/>
      <c r="T195" s="213">
        <f>T196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14" t="s">
        <v>84</v>
      </c>
      <c r="AT195" s="215" t="s">
        <v>75</v>
      </c>
      <c r="AU195" s="215" t="s">
        <v>84</v>
      </c>
      <c r="AY195" s="214" t="s">
        <v>126</v>
      </c>
      <c r="BK195" s="216">
        <f>BK196</f>
        <v>0</v>
      </c>
    </row>
    <row r="196" spans="1:65" s="2" customFormat="1" ht="16.5" customHeight="1">
      <c r="A196" s="39"/>
      <c r="B196" s="40"/>
      <c r="C196" s="219" t="s">
        <v>192</v>
      </c>
      <c r="D196" s="219" t="s">
        <v>128</v>
      </c>
      <c r="E196" s="220" t="s">
        <v>501</v>
      </c>
      <c r="F196" s="221" t="s">
        <v>502</v>
      </c>
      <c r="G196" s="222" t="s">
        <v>503</v>
      </c>
      <c r="H196" s="223">
        <v>1</v>
      </c>
      <c r="I196" s="224"/>
      <c r="J196" s="225">
        <f>ROUND(I196*H196,2)</f>
        <v>0</v>
      </c>
      <c r="K196" s="221" t="s">
        <v>132</v>
      </c>
      <c r="L196" s="45"/>
      <c r="M196" s="226" t="s">
        <v>1</v>
      </c>
      <c r="N196" s="227" t="s">
        <v>41</v>
      </c>
      <c r="O196" s="92"/>
      <c r="P196" s="228">
        <f>O196*H196</f>
        <v>0</v>
      </c>
      <c r="Q196" s="228">
        <v>0</v>
      </c>
      <c r="R196" s="228">
        <f>Q196*H196</f>
        <v>0</v>
      </c>
      <c r="S196" s="228">
        <v>0</v>
      </c>
      <c r="T196" s="229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0" t="s">
        <v>133</v>
      </c>
      <c r="AT196" s="230" t="s">
        <v>128</v>
      </c>
      <c r="AU196" s="230" t="s">
        <v>86</v>
      </c>
      <c r="AY196" s="18" t="s">
        <v>126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18" t="s">
        <v>84</v>
      </c>
      <c r="BK196" s="231">
        <f>ROUND(I196*H196,2)</f>
        <v>0</v>
      </c>
      <c r="BL196" s="18" t="s">
        <v>133</v>
      </c>
      <c r="BM196" s="230" t="s">
        <v>258</v>
      </c>
    </row>
    <row r="197" spans="1:63" s="12" customFormat="1" ht="22.8" customHeight="1">
      <c r="A197" s="12"/>
      <c r="B197" s="203"/>
      <c r="C197" s="204"/>
      <c r="D197" s="205" t="s">
        <v>75</v>
      </c>
      <c r="E197" s="217" t="s">
        <v>396</v>
      </c>
      <c r="F197" s="217" t="s">
        <v>397</v>
      </c>
      <c r="G197" s="204"/>
      <c r="H197" s="204"/>
      <c r="I197" s="207"/>
      <c r="J197" s="218">
        <f>BK197</f>
        <v>0</v>
      </c>
      <c r="K197" s="204"/>
      <c r="L197" s="209"/>
      <c r="M197" s="210"/>
      <c r="N197" s="211"/>
      <c r="O197" s="211"/>
      <c r="P197" s="212">
        <f>P198</f>
        <v>0</v>
      </c>
      <c r="Q197" s="211"/>
      <c r="R197" s="212">
        <f>R198</f>
        <v>0</v>
      </c>
      <c r="S197" s="211"/>
      <c r="T197" s="213">
        <f>T198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14" t="s">
        <v>84</v>
      </c>
      <c r="AT197" s="215" t="s">
        <v>75</v>
      </c>
      <c r="AU197" s="215" t="s">
        <v>84</v>
      </c>
      <c r="AY197" s="214" t="s">
        <v>126</v>
      </c>
      <c r="BK197" s="216">
        <f>BK198</f>
        <v>0</v>
      </c>
    </row>
    <row r="198" spans="1:65" s="2" customFormat="1" ht="24.15" customHeight="1">
      <c r="A198" s="39"/>
      <c r="B198" s="40"/>
      <c r="C198" s="219" t="s">
        <v>259</v>
      </c>
      <c r="D198" s="219" t="s">
        <v>128</v>
      </c>
      <c r="E198" s="220" t="s">
        <v>504</v>
      </c>
      <c r="F198" s="221" t="s">
        <v>505</v>
      </c>
      <c r="G198" s="222" t="s">
        <v>207</v>
      </c>
      <c r="H198" s="223">
        <v>117.894</v>
      </c>
      <c r="I198" s="224"/>
      <c r="J198" s="225">
        <f>ROUND(I198*H198,2)</f>
        <v>0</v>
      </c>
      <c r="K198" s="221" t="s">
        <v>132</v>
      </c>
      <c r="L198" s="45"/>
      <c r="M198" s="226" t="s">
        <v>1</v>
      </c>
      <c r="N198" s="227" t="s">
        <v>41</v>
      </c>
      <c r="O198" s="92"/>
      <c r="P198" s="228">
        <f>O198*H198</f>
        <v>0</v>
      </c>
      <c r="Q198" s="228">
        <v>0</v>
      </c>
      <c r="R198" s="228">
        <f>Q198*H198</f>
        <v>0</v>
      </c>
      <c r="S198" s="228">
        <v>0</v>
      </c>
      <c r="T198" s="229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0" t="s">
        <v>133</v>
      </c>
      <c r="AT198" s="230" t="s">
        <v>128</v>
      </c>
      <c r="AU198" s="230" t="s">
        <v>86</v>
      </c>
      <c r="AY198" s="18" t="s">
        <v>126</v>
      </c>
      <c r="BE198" s="231">
        <f>IF(N198="základní",J198,0)</f>
        <v>0</v>
      </c>
      <c r="BF198" s="231">
        <f>IF(N198="snížená",J198,0)</f>
        <v>0</v>
      </c>
      <c r="BG198" s="231">
        <f>IF(N198="zákl. přenesená",J198,0)</f>
        <v>0</v>
      </c>
      <c r="BH198" s="231">
        <f>IF(N198="sníž. přenesená",J198,0)</f>
        <v>0</v>
      </c>
      <c r="BI198" s="231">
        <f>IF(N198="nulová",J198,0)</f>
        <v>0</v>
      </c>
      <c r="BJ198" s="18" t="s">
        <v>84</v>
      </c>
      <c r="BK198" s="231">
        <f>ROUND(I198*H198,2)</f>
        <v>0</v>
      </c>
      <c r="BL198" s="18" t="s">
        <v>133</v>
      </c>
      <c r="BM198" s="230" t="s">
        <v>262</v>
      </c>
    </row>
    <row r="199" spans="1:63" s="12" customFormat="1" ht="25.9" customHeight="1">
      <c r="A199" s="12"/>
      <c r="B199" s="203"/>
      <c r="C199" s="204"/>
      <c r="D199" s="205" t="s">
        <v>75</v>
      </c>
      <c r="E199" s="206" t="s">
        <v>506</v>
      </c>
      <c r="F199" s="206" t="s">
        <v>507</v>
      </c>
      <c r="G199" s="204"/>
      <c r="H199" s="204"/>
      <c r="I199" s="207"/>
      <c r="J199" s="208">
        <f>BK199</f>
        <v>0</v>
      </c>
      <c r="K199" s="204"/>
      <c r="L199" s="209"/>
      <c r="M199" s="210"/>
      <c r="N199" s="211"/>
      <c r="O199" s="211"/>
      <c r="P199" s="212">
        <f>P200+P220+P232</f>
        <v>0</v>
      </c>
      <c r="Q199" s="211"/>
      <c r="R199" s="212">
        <f>R200+R220+R232</f>
        <v>0</v>
      </c>
      <c r="S199" s="211"/>
      <c r="T199" s="213">
        <f>T200+T220+T232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14" t="s">
        <v>86</v>
      </c>
      <c r="AT199" s="215" t="s">
        <v>75</v>
      </c>
      <c r="AU199" s="215" t="s">
        <v>76</v>
      </c>
      <c r="AY199" s="214" t="s">
        <v>126</v>
      </c>
      <c r="BK199" s="216">
        <f>BK200+BK220+BK232</f>
        <v>0</v>
      </c>
    </row>
    <row r="200" spans="1:63" s="12" customFormat="1" ht="22.8" customHeight="1">
      <c r="A200" s="12"/>
      <c r="B200" s="203"/>
      <c r="C200" s="204"/>
      <c r="D200" s="205" t="s">
        <v>75</v>
      </c>
      <c r="E200" s="217" t="s">
        <v>508</v>
      </c>
      <c r="F200" s="217" t="s">
        <v>509</v>
      </c>
      <c r="G200" s="204"/>
      <c r="H200" s="204"/>
      <c r="I200" s="207"/>
      <c r="J200" s="218">
        <f>BK200</f>
        <v>0</v>
      </c>
      <c r="K200" s="204"/>
      <c r="L200" s="209"/>
      <c r="M200" s="210"/>
      <c r="N200" s="211"/>
      <c r="O200" s="211"/>
      <c r="P200" s="212">
        <f>SUM(P201:P219)</f>
        <v>0</v>
      </c>
      <c r="Q200" s="211"/>
      <c r="R200" s="212">
        <f>SUM(R201:R219)</f>
        <v>0</v>
      </c>
      <c r="S200" s="211"/>
      <c r="T200" s="213">
        <f>SUM(T201:T219)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14" t="s">
        <v>86</v>
      </c>
      <c r="AT200" s="215" t="s">
        <v>75</v>
      </c>
      <c r="AU200" s="215" t="s">
        <v>84</v>
      </c>
      <c r="AY200" s="214" t="s">
        <v>126</v>
      </c>
      <c r="BK200" s="216">
        <f>SUM(BK201:BK219)</f>
        <v>0</v>
      </c>
    </row>
    <row r="201" spans="1:65" s="2" customFormat="1" ht="24.15" customHeight="1">
      <c r="A201" s="39"/>
      <c r="B201" s="40"/>
      <c r="C201" s="219" t="s">
        <v>195</v>
      </c>
      <c r="D201" s="219" t="s">
        <v>128</v>
      </c>
      <c r="E201" s="220" t="s">
        <v>510</v>
      </c>
      <c r="F201" s="221" t="s">
        <v>511</v>
      </c>
      <c r="G201" s="222" t="s">
        <v>131</v>
      </c>
      <c r="H201" s="223">
        <v>71.816</v>
      </c>
      <c r="I201" s="224"/>
      <c r="J201" s="225">
        <f>ROUND(I201*H201,2)</f>
        <v>0</v>
      </c>
      <c r="K201" s="221" t="s">
        <v>132</v>
      </c>
      <c r="L201" s="45"/>
      <c r="M201" s="226" t="s">
        <v>1</v>
      </c>
      <c r="N201" s="227" t="s">
        <v>41</v>
      </c>
      <c r="O201" s="92"/>
      <c r="P201" s="228">
        <f>O201*H201</f>
        <v>0</v>
      </c>
      <c r="Q201" s="228">
        <v>0</v>
      </c>
      <c r="R201" s="228">
        <f>Q201*H201</f>
        <v>0</v>
      </c>
      <c r="S201" s="228">
        <v>0</v>
      </c>
      <c r="T201" s="229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0" t="s">
        <v>163</v>
      </c>
      <c r="AT201" s="230" t="s">
        <v>128</v>
      </c>
      <c r="AU201" s="230" t="s">
        <v>86</v>
      </c>
      <c r="AY201" s="18" t="s">
        <v>126</v>
      </c>
      <c r="BE201" s="231">
        <f>IF(N201="základní",J201,0)</f>
        <v>0</v>
      </c>
      <c r="BF201" s="231">
        <f>IF(N201="snížená",J201,0)</f>
        <v>0</v>
      </c>
      <c r="BG201" s="231">
        <f>IF(N201="zákl. přenesená",J201,0)</f>
        <v>0</v>
      </c>
      <c r="BH201" s="231">
        <f>IF(N201="sníž. přenesená",J201,0)</f>
        <v>0</v>
      </c>
      <c r="BI201" s="231">
        <f>IF(N201="nulová",J201,0)</f>
        <v>0</v>
      </c>
      <c r="BJ201" s="18" t="s">
        <v>84</v>
      </c>
      <c r="BK201" s="231">
        <f>ROUND(I201*H201,2)</f>
        <v>0</v>
      </c>
      <c r="BL201" s="18" t="s">
        <v>163</v>
      </c>
      <c r="BM201" s="230" t="s">
        <v>266</v>
      </c>
    </row>
    <row r="202" spans="1:51" s="14" customFormat="1" ht="12">
      <c r="A202" s="14"/>
      <c r="B202" s="243"/>
      <c r="C202" s="244"/>
      <c r="D202" s="234" t="s">
        <v>134</v>
      </c>
      <c r="E202" s="245" t="s">
        <v>1</v>
      </c>
      <c r="F202" s="246" t="s">
        <v>512</v>
      </c>
      <c r="G202" s="244"/>
      <c r="H202" s="247">
        <v>10.836</v>
      </c>
      <c r="I202" s="248"/>
      <c r="J202" s="244"/>
      <c r="K202" s="244"/>
      <c r="L202" s="249"/>
      <c r="M202" s="250"/>
      <c r="N202" s="251"/>
      <c r="O202" s="251"/>
      <c r="P202" s="251"/>
      <c r="Q202" s="251"/>
      <c r="R202" s="251"/>
      <c r="S202" s="251"/>
      <c r="T202" s="252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3" t="s">
        <v>134</v>
      </c>
      <c r="AU202" s="253" t="s">
        <v>86</v>
      </c>
      <c r="AV202" s="14" t="s">
        <v>86</v>
      </c>
      <c r="AW202" s="14" t="s">
        <v>32</v>
      </c>
      <c r="AX202" s="14" t="s">
        <v>76</v>
      </c>
      <c r="AY202" s="253" t="s">
        <v>126</v>
      </c>
    </row>
    <row r="203" spans="1:51" s="14" customFormat="1" ht="12">
      <c r="A203" s="14"/>
      <c r="B203" s="243"/>
      <c r="C203" s="244"/>
      <c r="D203" s="234" t="s">
        <v>134</v>
      </c>
      <c r="E203" s="245" t="s">
        <v>1</v>
      </c>
      <c r="F203" s="246" t="s">
        <v>513</v>
      </c>
      <c r="G203" s="244"/>
      <c r="H203" s="247">
        <v>21.253</v>
      </c>
      <c r="I203" s="248"/>
      <c r="J203" s="244"/>
      <c r="K203" s="244"/>
      <c r="L203" s="249"/>
      <c r="M203" s="250"/>
      <c r="N203" s="251"/>
      <c r="O203" s="251"/>
      <c r="P203" s="251"/>
      <c r="Q203" s="251"/>
      <c r="R203" s="251"/>
      <c r="S203" s="251"/>
      <c r="T203" s="252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3" t="s">
        <v>134</v>
      </c>
      <c r="AU203" s="253" t="s">
        <v>86</v>
      </c>
      <c r="AV203" s="14" t="s">
        <v>86</v>
      </c>
      <c r="AW203" s="14" t="s">
        <v>32</v>
      </c>
      <c r="AX203" s="14" t="s">
        <v>76</v>
      </c>
      <c r="AY203" s="253" t="s">
        <v>126</v>
      </c>
    </row>
    <row r="204" spans="1:51" s="14" customFormat="1" ht="12">
      <c r="A204" s="14"/>
      <c r="B204" s="243"/>
      <c r="C204" s="244"/>
      <c r="D204" s="234" t="s">
        <v>134</v>
      </c>
      <c r="E204" s="245" t="s">
        <v>1</v>
      </c>
      <c r="F204" s="246" t="s">
        <v>514</v>
      </c>
      <c r="G204" s="244"/>
      <c r="H204" s="247">
        <v>3.819</v>
      </c>
      <c r="I204" s="248"/>
      <c r="J204" s="244"/>
      <c r="K204" s="244"/>
      <c r="L204" s="249"/>
      <c r="M204" s="250"/>
      <c r="N204" s="251"/>
      <c r="O204" s="251"/>
      <c r="P204" s="251"/>
      <c r="Q204" s="251"/>
      <c r="R204" s="251"/>
      <c r="S204" s="251"/>
      <c r="T204" s="252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3" t="s">
        <v>134</v>
      </c>
      <c r="AU204" s="253" t="s">
        <v>86</v>
      </c>
      <c r="AV204" s="14" t="s">
        <v>86</v>
      </c>
      <c r="AW204" s="14" t="s">
        <v>32</v>
      </c>
      <c r="AX204" s="14" t="s">
        <v>76</v>
      </c>
      <c r="AY204" s="253" t="s">
        <v>126</v>
      </c>
    </row>
    <row r="205" spans="1:51" s="16" customFormat="1" ht="12">
      <c r="A205" s="16"/>
      <c r="B205" s="280"/>
      <c r="C205" s="281"/>
      <c r="D205" s="234" t="s">
        <v>134</v>
      </c>
      <c r="E205" s="282" t="s">
        <v>1</v>
      </c>
      <c r="F205" s="283" t="s">
        <v>515</v>
      </c>
      <c r="G205" s="281"/>
      <c r="H205" s="284">
        <v>35.908</v>
      </c>
      <c r="I205" s="285"/>
      <c r="J205" s="281"/>
      <c r="K205" s="281"/>
      <c r="L205" s="286"/>
      <c r="M205" s="287"/>
      <c r="N205" s="288"/>
      <c r="O205" s="288"/>
      <c r="P205" s="288"/>
      <c r="Q205" s="288"/>
      <c r="R205" s="288"/>
      <c r="S205" s="288"/>
      <c r="T205" s="289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T205" s="290" t="s">
        <v>134</v>
      </c>
      <c r="AU205" s="290" t="s">
        <v>86</v>
      </c>
      <c r="AV205" s="16" t="s">
        <v>140</v>
      </c>
      <c r="AW205" s="16" t="s">
        <v>32</v>
      </c>
      <c r="AX205" s="16" t="s">
        <v>76</v>
      </c>
      <c r="AY205" s="290" t="s">
        <v>126</v>
      </c>
    </row>
    <row r="206" spans="1:51" s="14" customFormat="1" ht="12">
      <c r="A206" s="14"/>
      <c r="B206" s="243"/>
      <c r="C206" s="244"/>
      <c r="D206" s="234" t="s">
        <v>134</v>
      </c>
      <c r="E206" s="245" t="s">
        <v>1</v>
      </c>
      <c r="F206" s="246" t="s">
        <v>516</v>
      </c>
      <c r="G206" s="244"/>
      <c r="H206" s="247">
        <v>35.908</v>
      </c>
      <c r="I206" s="248"/>
      <c r="J206" s="244"/>
      <c r="K206" s="244"/>
      <c r="L206" s="249"/>
      <c r="M206" s="250"/>
      <c r="N206" s="251"/>
      <c r="O206" s="251"/>
      <c r="P206" s="251"/>
      <c r="Q206" s="251"/>
      <c r="R206" s="251"/>
      <c r="S206" s="251"/>
      <c r="T206" s="252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3" t="s">
        <v>134</v>
      </c>
      <c r="AU206" s="253" t="s">
        <v>86</v>
      </c>
      <c r="AV206" s="14" t="s">
        <v>86</v>
      </c>
      <c r="AW206" s="14" t="s">
        <v>32</v>
      </c>
      <c r="AX206" s="14" t="s">
        <v>76</v>
      </c>
      <c r="AY206" s="253" t="s">
        <v>126</v>
      </c>
    </row>
    <row r="207" spans="1:51" s="15" customFormat="1" ht="12">
      <c r="A207" s="15"/>
      <c r="B207" s="254"/>
      <c r="C207" s="255"/>
      <c r="D207" s="234" t="s">
        <v>134</v>
      </c>
      <c r="E207" s="256" t="s">
        <v>1</v>
      </c>
      <c r="F207" s="257" t="s">
        <v>137</v>
      </c>
      <c r="G207" s="255"/>
      <c r="H207" s="258">
        <v>71.816</v>
      </c>
      <c r="I207" s="259"/>
      <c r="J207" s="255"/>
      <c r="K207" s="255"/>
      <c r="L207" s="260"/>
      <c r="M207" s="261"/>
      <c r="N207" s="262"/>
      <c r="O207" s="262"/>
      <c r="P207" s="262"/>
      <c r="Q207" s="262"/>
      <c r="R207" s="262"/>
      <c r="S207" s="262"/>
      <c r="T207" s="263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64" t="s">
        <v>134</v>
      </c>
      <c r="AU207" s="264" t="s">
        <v>86</v>
      </c>
      <c r="AV207" s="15" t="s">
        <v>133</v>
      </c>
      <c r="AW207" s="15" t="s">
        <v>32</v>
      </c>
      <c r="AX207" s="15" t="s">
        <v>84</v>
      </c>
      <c r="AY207" s="264" t="s">
        <v>126</v>
      </c>
    </row>
    <row r="208" spans="1:65" s="2" customFormat="1" ht="16.5" customHeight="1">
      <c r="A208" s="39"/>
      <c r="B208" s="40"/>
      <c r="C208" s="265" t="s">
        <v>267</v>
      </c>
      <c r="D208" s="265" t="s">
        <v>227</v>
      </c>
      <c r="E208" s="266" t="s">
        <v>517</v>
      </c>
      <c r="F208" s="267" t="s">
        <v>518</v>
      </c>
      <c r="G208" s="268" t="s">
        <v>207</v>
      </c>
      <c r="H208" s="269">
        <v>0.023</v>
      </c>
      <c r="I208" s="270"/>
      <c r="J208" s="271">
        <f>ROUND(I208*H208,2)</f>
        <v>0</v>
      </c>
      <c r="K208" s="267" t="s">
        <v>132</v>
      </c>
      <c r="L208" s="272"/>
      <c r="M208" s="273" t="s">
        <v>1</v>
      </c>
      <c r="N208" s="274" t="s">
        <v>41</v>
      </c>
      <c r="O208" s="92"/>
      <c r="P208" s="228">
        <f>O208*H208</f>
        <v>0</v>
      </c>
      <c r="Q208" s="228">
        <v>0</v>
      </c>
      <c r="R208" s="228">
        <f>Q208*H208</f>
        <v>0</v>
      </c>
      <c r="S208" s="228">
        <v>0</v>
      </c>
      <c r="T208" s="229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0" t="s">
        <v>188</v>
      </c>
      <c r="AT208" s="230" t="s">
        <v>227</v>
      </c>
      <c r="AU208" s="230" t="s">
        <v>86</v>
      </c>
      <c r="AY208" s="18" t="s">
        <v>126</v>
      </c>
      <c r="BE208" s="231">
        <f>IF(N208="základní",J208,0)</f>
        <v>0</v>
      </c>
      <c r="BF208" s="231">
        <f>IF(N208="snížená",J208,0)</f>
        <v>0</v>
      </c>
      <c r="BG208" s="231">
        <f>IF(N208="zákl. přenesená",J208,0)</f>
        <v>0</v>
      </c>
      <c r="BH208" s="231">
        <f>IF(N208="sníž. přenesená",J208,0)</f>
        <v>0</v>
      </c>
      <c r="BI208" s="231">
        <f>IF(N208="nulová",J208,0)</f>
        <v>0</v>
      </c>
      <c r="BJ208" s="18" t="s">
        <v>84</v>
      </c>
      <c r="BK208" s="231">
        <f>ROUND(I208*H208,2)</f>
        <v>0</v>
      </c>
      <c r="BL208" s="18" t="s">
        <v>163</v>
      </c>
      <c r="BM208" s="230" t="s">
        <v>270</v>
      </c>
    </row>
    <row r="209" spans="1:51" s="14" customFormat="1" ht="12">
      <c r="A209" s="14"/>
      <c r="B209" s="243"/>
      <c r="C209" s="244"/>
      <c r="D209" s="234" t="s">
        <v>134</v>
      </c>
      <c r="E209" s="245" t="s">
        <v>1</v>
      </c>
      <c r="F209" s="246" t="s">
        <v>519</v>
      </c>
      <c r="G209" s="244"/>
      <c r="H209" s="247">
        <v>0.023</v>
      </c>
      <c r="I209" s="248"/>
      <c r="J209" s="244"/>
      <c r="K209" s="244"/>
      <c r="L209" s="249"/>
      <c r="M209" s="250"/>
      <c r="N209" s="251"/>
      <c r="O209" s="251"/>
      <c r="P209" s="251"/>
      <c r="Q209" s="251"/>
      <c r="R209" s="251"/>
      <c r="S209" s="251"/>
      <c r="T209" s="252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3" t="s">
        <v>134</v>
      </c>
      <c r="AU209" s="253" t="s">
        <v>86</v>
      </c>
      <c r="AV209" s="14" t="s">
        <v>86</v>
      </c>
      <c r="AW209" s="14" t="s">
        <v>32</v>
      </c>
      <c r="AX209" s="14" t="s">
        <v>76</v>
      </c>
      <c r="AY209" s="253" t="s">
        <v>126</v>
      </c>
    </row>
    <row r="210" spans="1:51" s="15" customFormat="1" ht="12">
      <c r="A210" s="15"/>
      <c r="B210" s="254"/>
      <c r="C210" s="255"/>
      <c r="D210" s="234" t="s">
        <v>134</v>
      </c>
      <c r="E210" s="256" t="s">
        <v>1</v>
      </c>
      <c r="F210" s="257" t="s">
        <v>137</v>
      </c>
      <c r="G210" s="255"/>
      <c r="H210" s="258">
        <v>0.023</v>
      </c>
      <c r="I210" s="259"/>
      <c r="J210" s="255"/>
      <c r="K210" s="255"/>
      <c r="L210" s="260"/>
      <c r="M210" s="261"/>
      <c r="N210" s="262"/>
      <c r="O210" s="262"/>
      <c r="P210" s="262"/>
      <c r="Q210" s="262"/>
      <c r="R210" s="262"/>
      <c r="S210" s="262"/>
      <c r="T210" s="263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64" t="s">
        <v>134</v>
      </c>
      <c r="AU210" s="264" t="s">
        <v>86</v>
      </c>
      <c r="AV210" s="15" t="s">
        <v>133</v>
      </c>
      <c r="AW210" s="15" t="s">
        <v>32</v>
      </c>
      <c r="AX210" s="15" t="s">
        <v>84</v>
      </c>
      <c r="AY210" s="264" t="s">
        <v>126</v>
      </c>
    </row>
    <row r="211" spans="1:65" s="2" customFormat="1" ht="24.15" customHeight="1">
      <c r="A211" s="39"/>
      <c r="B211" s="40"/>
      <c r="C211" s="219" t="s">
        <v>197</v>
      </c>
      <c r="D211" s="219" t="s">
        <v>128</v>
      </c>
      <c r="E211" s="220" t="s">
        <v>520</v>
      </c>
      <c r="F211" s="221" t="s">
        <v>521</v>
      </c>
      <c r="G211" s="222" t="s">
        <v>131</v>
      </c>
      <c r="H211" s="223">
        <v>143.632</v>
      </c>
      <c r="I211" s="224"/>
      <c r="J211" s="225">
        <f>ROUND(I211*H211,2)</f>
        <v>0</v>
      </c>
      <c r="K211" s="221" t="s">
        <v>132</v>
      </c>
      <c r="L211" s="45"/>
      <c r="M211" s="226" t="s">
        <v>1</v>
      </c>
      <c r="N211" s="227" t="s">
        <v>41</v>
      </c>
      <c r="O211" s="92"/>
      <c r="P211" s="228">
        <f>O211*H211</f>
        <v>0</v>
      </c>
      <c r="Q211" s="228">
        <v>0</v>
      </c>
      <c r="R211" s="228">
        <f>Q211*H211</f>
        <v>0</v>
      </c>
      <c r="S211" s="228">
        <v>0</v>
      </c>
      <c r="T211" s="229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0" t="s">
        <v>163</v>
      </c>
      <c r="AT211" s="230" t="s">
        <v>128</v>
      </c>
      <c r="AU211" s="230" t="s">
        <v>86</v>
      </c>
      <c r="AY211" s="18" t="s">
        <v>126</v>
      </c>
      <c r="BE211" s="231">
        <f>IF(N211="základní",J211,0)</f>
        <v>0</v>
      </c>
      <c r="BF211" s="231">
        <f>IF(N211="snížená",J211,0)</f>
        <v>0</v>
      </c>
      <c r="BG211" s="231">
        <f>IF(N211="zákl. přenesená",J211,0)</f>
        <v>0</v>
      </c>
      <c r="BH211" s="231">
        <f>IF(N211="sníž. přenesená",J211,0)</f>
        <v>0</v>
      </c>
      <c r="BI211" s="231">
        <f>IF(N211="nulová",J211,0)</f>
        <v>0</v>
      </c>
      <c r="BJ211" s="18" t="s">
        <v>84</v>
      </c>
      <c r="BK211" s="231">
        <f>ROUND(I211*H211,2)</f>
        <v>0</v>
      </c>
      <c r="BL211" s="18" t="s">
        <v>163</v>
      </c>
      <c r="BM211" s="230" t="s">
        <v>274</v>
      </c>
    </row>
    <row r="212" spans="1:65" s="2" customFormat="1" ht="16.5" customHeight="1">
      <c r="A212" s="39"/>
      <c r="B212" s="40"/>
      <c r="C212" s="265" t="s">
        <v>275</v>
      </c>
      <c r="D212" s="265" t="s">
        <v>227</v>
      </c>
      <c r="E212" s="266" t="s">
        <v>522</v>
      </c>
      <c r="F212" s="267" t="s">
        <v>523</v>
      </c>
      <c r="G212" s="268" t="s">
        <v>207</v>
      </c>
      <c r="H212" s="269">
        <v>0.227</v>
      </c>
      <c r="I212" s="270"/>
      <c r="J212" s="271">
        <f>ROUND(I212*H212,2)</f>
        <v>0</v>
      </c>
      <c r="K212" s="267" t="s">
        <v>132</v>
      </c>
      <c r="L212" s="272"/>
      <c r="M212" s="273" t="s">
        <v>1</v>
      </c>
      <c r="N212" s="274" t="s">
        <v>41</v>
      </c>
      <c r="O212" s="92"/>
      <c r="P212" s="228">
        <f>O212*H212</f>
        <v>0</v>
      </c>
      <c r="Q212" s="228">
        <v>0</v>
      </c>
      <c r="R212" s="228">
        <f>Q212*H212</f>
        <v>0</v>
      </c>
      <c r="S212" s="228">
        <v>0</v>
      </c>
      <c r="T212" s="229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0" t="s">
        <v>188</v>
      </c>
      <c r="AT212" s="230" t="s">
        <v>227</v>
      </c>
      <c r="AU212" s="230" t="s">
        <v>86</v>
      </c>
      <c r="AY212" s="18" t="s">
        <v>126</v>
      </c>
      <c r="BE212" s="231">
        <f>IF(N212="základní",J212,0)</f>
        <v>0</v>
      </c>
      <c r="BF212" s="231">
        <f>IF(N212="snížená",J212,0)</f>
        <v>0</v>
      </c>
      <c r="BG212" s="231">
        <f>IF(N212="zákl. přenesená",J212,0)</f>
        <v>0</v>
      </c>
      <c r="BH212" s="231">
        <f>IF(N212="sníž. přenesená",J212,0)</f>
        <v>0</v>
      </c>
      <c r="BI212" s="231">
        <f>IF(N212="nulová",J212,0)</f>
        <v>0</v>
      </c>
      <c r="BJ212" s="18" t="s">
        <v>84</v>
      </c>
      <c r="BK212" s="231">
        <f>ROUND(I212*H212,2)</f>
        <v>0</v>
      </c>
      <c r="BL212" s="18" t="s">
        <v>163</v>
      </c>
      <c r="BM212" s="230" t="s">
        <v>155</v>
      </c>
    </row>
    <row r="213" spans="1:51" s="14" customFormat="1" ht="12">
      <c r="A213" s="14"/>
      <c r="B213" s="243"/>
      <c r="C213" s="244"/>
      <c r="D213" s="234" t="s">
        <v>134</v>
      </c>
      <c r="E213" s="245" t="s">
        <v>1</v>
      </c>
      <c r="F213" s="246" t="s">
        <v>524</v>
      </c>
      <c r="G213" s="244"/>
      <c r="H213" s="247">
        <v>0.227</v>
      </c>
      <c r="I213" s="248"/>
      <c r="J213" s="244"/>
      <c r="K213" s="244"/>
      <c r="L213" s="249"/>
      <c r="M213" s="250"/>
      <c r="N213" s="251"/>
      <c r="O213" s="251"/>
      <c r="P213" s="251"/>
      <c r="Q213" s="251"/>
      <c r="R213" s="251"/>
      <c r="S213" s="251"/>
      <c r="T213" s="252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3" t="s">
        <v>134</v>
      </c>
      <c r="AU213" s="253" t="s">
        <v>86</v>
      </c>
      <c r="AV213" s="14" t="s">
        <v>86</v>
      </c>
      <c r="AW213" s="14" t="s">
        <v>32</v>
      </c>
      <c r="AX213" s="14" t="s">
        <v>76</v>
      </c>
      <c r="AY213" s="253" t="s">
        <v>126</v>
      </c>
    </row>
    <row r="214" spans="1:51" s="15" customFormat="1" ht="12">
      <c r="A214" s="15"/>
      <c r="B214" s="254"/>
      <c r="C214" s="255"/>
      <c r="D214" s="234" t="s">
        <v>134</v>
      </c>
      <c r="E214" s="256" t="s">
        <v>1</v>
      </c>
      <c r="F214" s="257" t="s">
        <v>137</v>
      </c>
      <c r="G214" s="255"/>
      <c r="H214" s="258">
        <v>0.227</v>
      </c>
      <c r="I214" s="259"/>
      <c r="J214" s="255"/>
      <c r="K214" s="255"/>
      <c r="L214" s="260"/>
      <c r="M214" s="261"/>
      <c r="N214" s="262"/>
      <c r="O214" s="262"/>
      <c r="P214" s="262"/>
      <c r="Q214" s="262"/>
      <c r="R214" s="262"/>
      <c r="S214" s="262"/>
      <c r="T214" s="263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64" t="s">
        <v>134</v>
      </c>
      <c r="AU214" s="264" t="s">
        <v>86</v>
      </c>
      <c r="AV214" s="15" t="s">
        <v>133</v>
      </c>
      <c r="AW214" s="15" t="s">
        <v>32</v>
      </c>
      <c r="AX214" s="15" t="s">
        <v>84</v>
      </c>
      <c r="AY214" s="264" t="s">
        <v>126</v>
      </c>
    </row>
    <row r="215" spans="1:65" s="2" customFormat="1" ht="24.15" customHeight="1">
      <c r="A215" s="39"/>
      <c r="B215" s="40"/>
      <c r="C215" s="219" t="s">
        <v>200</v>
      </c>
      <c r="D215" s="219" t="s">
        <v>128</v>
      </c>
      <c r="E215" s="220" t="s">
        <v>525</v>
      </c>
      <c r="F215" s="221" t="s">
        <v>526</v>
      </c>
      <c r="G215" s="222" t="s">
        <v>131</v>
      </c>
      <c r="H215" s="223">
        <v>71.816</v>
      </c>
      <c r="I215" s="224"/>
      <c r="J215" s="225">
        <f>ROUND(I215*H215,2)</f>
        <v>0</v>
      </c>
      <c r="K215" s="221" t="s">
        <v>132</v>
      </c>
      <c r="L215" s="45"/>
      <c r="M215" s="226" t="s">
        <v>1</v>
      </c>
      <c r="N215" s="227" t="s">
        <v>41</v>
      </c>
      <c r="O215" s="92"/>
      <c r="P215" s="228">
        <f>O215*H215</f>
        <v>0</v>
      </c>
      <c r="Q215" s="228">
        <v>0</v>
      </c>
      <c r="R215" s="228">
        <f>Q215*H215</f>
        <v>0</v>
      </c>
      <c r="S215" s="228">
        <v>0</v>
      </c>
      <c r="T215" s="229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0" t="s">
        <v>163</v>
      </c>
      <c r="AT215" s="230" t="s">
        <v>128</v>
      </c>
      <c r="AU215" s="230" t="s">
        <v>86</v>
      </c>
      <c r="AY215" s="18" t="s">
        <v>126</v>
      </c>
      <c r="BE215" s="231">
        <f>IF(N215="základní",J215,0)</f>
        <v>0</v>
      </c>
      <c r="BF215" s="231">
        <f>IF(N215="snížená",J215,0)</f>
        <v>0</v>
      </c>
      <c r="BG215" s="231">
        <f>IF(N215="zákl. přenesená",J215,0)</f>
        <v>0</v>
      </c>
      <c r="BH215" s="231">
        <f>IF(N215="sníž. přenesená",J215,0)</f>
        <v>0</v>
      </c>
      <c r="BI215" s="231">
        <f>IF(N215="nulová",J215,0)</f>
        <v>0</v>
      </c>
      <c r="BJ215" s="18" t="s">
        <v>84</v>
      </c>
      <c r="BK215" s="231">
        <f>ROUND(I215*H215,2)</f>
        <v>0</v>
      </c>
      <c r="BL215" s="18" t="s">
        <v>163</v>
      </c>
      <c r="BM215" s="230" t="s">
        <v>280</v>
      </c>
    </row>
    <row r="216" spans="1:65" s="2" customFormat="1" ht="24.15" customHeight="1">
      <c r="A216" s="39"/>
      <c r="B216" s="40"/>
      <c r="C216" s="265" t="s">
        <v>282</v>
      </c>
      <c r="D216" s="265" t="s">
        <v>227</v>
      </c>
      <c r="E216" s="266" t="s">
        <v>527</v>
      </c>
      <c r="F216" s="267" t="s">
        <v>528</v>
      </c>
      <c r="G216" s="268" t="s">
        <v>131</v>
      </c>
      <c r="H216" s="269">
        <v>75.407</v>
      </c>
      <c r="I216" s="270"/>
      <c r="J216" s="271">
        <f>ROUND(I216*H216,2)</f>
        <v>0</v>
      </c>
      <c r="K216" s="267" t="s">
        <v>132</v>
      </c>
      <c r="L216" s="272"/>
      <c r="M216" s="273" t="s">
        <v>1</v>
      </c>
      <c r="N216" s="274" t="s">
        <v>41</v>
      </c>
      <c r="O216" s="92"/>
      <c r="P216" s="228">
        <f>O216*H216</f>
        <v>0</v>
      </c>
      <c r="Q216" s="228">
        <v>0</v>
      </c>
      <c r="R216" s="228">
        <f>Q216*H216</f>
        <v>0</v>
      </c>
      <c r="S216" s="228">
        <v>0</v>
      </c>
      <c r="T216" s="229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0" t="s">
        <v>188</v>
      </c>
      <c r="AT216" s="230" t="s">
        <v>227</v>
      </c>
      <c r="AU216" s="230" t="s">
        <v>86</v>
      </c>
      <c r="AY216" s="18" t="s">
        <v>126</v>
      </c>
      <c r="BE216" s="231">
        <f>IF(N216="základní",J216,0)</f>
        <v>0</v>
      </c>
      <c r="BF216" s="231">
        <f>IF(N216="snížená",J216,0)</f>
        <v>0</v>
      </c>
      <c r="BG216" s="231">
        <f>IF(N216="zákl. přenesená",J216,0)</f>
        <v>0</v>
      </c>
      <c r="BH216" s="231">
        <f>IF(N216="sníž. přenesená",J216,0)</f>
        <v>0</v>
      </c>
      <c r="BI216" s="231">
        <f>IF(N216="nulová",J216,0)</f>
        <v>0</v>
      </c>
      <c r="BJ216" s="18" t="s">
        <v>84</v>
      </c>
      <c r="BK216" s="231">
        <f>ROUND(I216*H216,2)</f>
        <v>0</v>
      </c>
      <c r="BL216" s="18" t="s">
        <v>163</v>
      </c>
      <c r="BM216" s="230" t="s">
        <v>285</v>
      </c>
    </row>
    <row r="217" spans="1:51" s="14" customFormat="1" ht="12">
      <c r="A217" s="14"/>
      <c r="B217" s="243"/>
      <c r="C217" s="244"/>
      <c r="D217" s="234" t="s">
        <v>134</v>
      </c>
      <c r="E217" s="245" t="s">
        <v>1</v>
      </c>
      <c r="F217" s="246" t="s">
        <v>529</v>
      </c>
      <c r="G217" s="244"/>
      <c r="H217" s="247">
        <v>75.407</v>
      </c>
      <c r="I217" s="248"/>
      <c r="J217" s="244"/>
      <c r="K217" s="244"/>
      <c r="L217" s="249"/>
      <c r="M217" s="250"/>
      <c r="N217" s="251"/>
      <c r="O217" s="251"/>
      <c r="P217" s="251"/>
      <c r="Q217" s="251"/>
      <c r="R217" s="251"/>
      <c r="S217" s="251"/>
      <c r="T217" s="252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3" t="s">
        <v>134</v>
      </c>
      <c r="AU217" s="253" t="s">
        <v>86</v>
      </c>
      <c r="AV217" s="14" t="s">
        <v>86</v>
      </c>
      <c r="AW217" s="14" t="s">
        <v>32</v>
      </c>
      <c r="AX217" s="14" t="s">
        <v>76</v>
      </c>
      <c r="AY217" s="253" t="s">
        <v>126</v>
      </c>
    </row>
    <row r="218" spans="1:51" s="15" customFormat="1" ht="12">
      <c r="A218" s="15"/>
      <c r="B218" s="254"/>
      <c r="C218" s="255"/>
      <c r="D218" s="234" t="s">
        <v>134</v>
      </c>
      <c r="E218" s="256" t="s">
        <v>1</v>
      </c>
      <c r="F218" s="257" t="s">
        <v>137</v>
      </c>
      <c r="G218" s="255"/>
      <c r="H218" s="258">
        <v>75.407</v>
      </c>
      <c r="I218" s="259"/>
      <c r="J218" s="255"/>
      <c r="K218" s="255"/>
      <c r="L218" s="260"/>
      <c r="M218" s="261"/>
      <c r="N218" s="262"/>
      <c r="O218" s="262"/>
      <c r="P218" s="262"/>
      <c r="Q218" s="262"/>
      <c r="R218" s="262"/>
      <c r="S218" s="262"/>
      <c r="T218" s="263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64" t="s">
        <v>134</v>
      </c>
      <c r="AU218" s="264" t="s">
        <v>86</v>
      </c>
      <c r="AV218" s="15" t="s">
        <v>133</v>
      </c>
      <c r="AW218" s="15" t="s">
        <v>32</v>
      </c>
      <c r="AX218" s="15" t="s">
        <v>84</v>
      </c>
      <c r="AY218" s="264" t="s">
        <v>126</v>
      </c>
    </row>
    <row r="219" spans="1:65" s="2" customFormat="1" ht="24.15" customHeight="1">
      <c r="A219" s="39"/>
      <c r="B219" s="40"/>
      <c r="C219" s="219" t="s">
        <v>203</v>
      </c>
      <c r="D219" s="219" t="s">
        <v>128</v>
      </c>
      <c r="E219" s="220" t="s">
        <v>530</v>
      </c>
      <c r="F219" s="221" t="s">
        <v>531</v>
      </c>
      <c r="G219" s="222" t="s">
        <v>532</v>
      </c>
      <c r="H219" s="291"/>
      <c r="I219" s="224"/>
      <c r="J219" s="225">
        <f>ROUND(I219*H219,2)</f>
        <v>0</v>
      </c>
      <c r="K219" s="221" t="s">
        <v>132</v>
      </c>
      <c r="L219" s="45"/>
      <c r="M219" s="226" t="s">
        <v>1</v>
      </c>
      <c r="N219" s="227" t="s">
        <v>41</v>
      </c>
      <c r="O219" s="92"/>
      <c r="P219" s="228">
        <f>O219*H219</f>
        <v>0</v>
      </c>
      <c r="Q219" s="228">
        <v>0</v>
      </c>
      <c r="R219" s="228">
        <f>Q219*H219</f>
        <v>0</v>
      </c>
      <c r="S219" s="228">
        <v>0</v>
      </c>
      <c r="T219" s="229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0" t="s">
        <v>163</v>
      </c>
      <c r="AT219" s="230" t="s">
        <v>128</v>
      </c>
      <c r="AU219" s="230" t="s">
        <v>86</v>
      </c>
      <c r="AY219" s="18" t="s">
        <v>126</v>
      </c>
      <c r="BE219" s="231">
        <f>IF(N219="základní",J219,0)</f>
        <v>0</v>
      </c>
      <c r="BF219" s="231">
        <f>IF(N219="snížená",J219,0)</f>
        <v>0</v>
      </c>
      <c r="BG219" s="231">
        <f>IF(N219="zákl. přenesená",J219,0)</f>
        <v>0</v>
      </c>
      <c r="BH219" s="231">
        <f>IF(N219="sníž. přenesená",J219,0)</f>
        <v>0</v>
      </c>
      <c r="BI219" s="231">
        <f>IF(N219="nulová",J219,0)</f>
        <v>0</v>
      </c>
      <c r="BJ219" s="18" t="s">
        <v>84</v>
      </c>
      <c r="BK219" s="231">
        <f>ROUND(I219*H219,2)</f>
        <v>0</v>
      </c>
      <c r="BL219" s="18" t="s">
        <v>163</v>
      </c>
      <c r="BM219" s="230" t="s">
        <v>289</v>
      </c>
    </row>
    <row r="220" spans="1:63" s="12" customFormat="1" ht="22.8" customHeight="1">
      <c r="A220" s="12"/>
      <c r="B220" s="203"/>
      <c r="C220" s="204"/>
      <c r="D220" s="205" t="s">
        <v>75</v>
      </c>
      <c r="E220" s="217" t="s">
        <v>533</v>
      </c>
      <c r="F220" s="217" t="s">
        <v>534</v>
      </c>
      <c r="G220" s="204"/>
      <c r="H220" s="204"/>
      <c r="I220" s="207"/>
      <c r="J220" s="218">
        <f>BK220</f>
        <v>0</v>
      </c>
      <c r="K220" s="204"/>
      <c r="L220" s="209"/>
      <c r="M220" s="210"/>
      <c r="N220" s="211"/>
      <c r="O220" s="211"/>
      <c r="P220" s="212">
        <f>SUM(P221:P231)</f>
        <v>0</v>
      </c>
      <c r="Q220" s="211"/>
      <c r="R220" s="212">
        <f>SUM(R221:R231)</f>
        <v>0</v>
      </c>
      <c r="S220" s="211"/>
      <c r="T220" s="213">
        <f>SUM(T221:T231)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14" t="s">
        <v>86</v>
      </c>
      <c r="AT220" s="215" t="s">
        <v>75</v>
      </c>
      <c r="AU220" s="215" t="s">
        <v>84</v>
      </c>
      <c r="AY220" s="214" t="s">
        <v>126</v>
      </c>
      <c r="BK220" s="216">
        <f>SUM(BK221:BK231)</f>
        <v>0</v>
      </c>
    </row>
    <row r="221" spans="1:65" s="2" customFormat="1" ht="24.15" customHeight="1">
      <c r="A221" s="39"/>
      <c r="B221" s="40"/>
      <c r="C221" s="219" t="s">
        <v>291</v>
      </c>
      <c r="D221" s="219" t="s">
        <v>128</v>
      </c>
      <c r="E221" s="220" t="s">
        <v>535</v>
      </c>
      <c r="F221" s="221" t="s">
        <v>536</v>
      </c>
      <c r="G221" s="222" t="s">
        <v>230</v>
      </c>
      <c r="H221" s="223">
        <v>30</v>
      </c>
      <c r="I221" s="224"/>
      <c r="J221" s="225">
        <f>ROUND(I221*H221,2)</f>
        <v>0</v>
      </c>
      <c r="K221" s="221" t="s">
        <v>132</v>
      </c>
      <c r="L221" s="45"/>
      <c r="M221" s="226" t="s">
        <v>1</v>
      </c>
      <c r="N221" s="227" t="s">
        <v>41</v>
      </c>
      <c r="O221" s="92"/>
      <c r="P221" s="228">
        <f>O221*H221</f>
        <v>0</v>
      </c>
      <c r="Q221" s="228">
        <v>0</v>
      </c>
      <c r="R221" s="228">
        <f>Q221*H221</f>
        <v>0</v>
      </c>
      <c r="S221" s="228">
        <v>0</v>
      </c>
      <c r="T221" s="229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0" t="s">
        <v>163</v>
      </c>
      <c r="AT221" s="230" t="s">
        <v>128</v>
      </c>
      <c r="AU221" s="230" t="s">
        <v>86</v>
      </c>
      <c r="AY221" s="18" t="s">
        <v>126</v>
      </c>
      <c r="BE221" s="231">
        <f>IF(N221="základní",J221,0)</f>
        <v>0</v>
      </c>
      <c r="BF221" s="231">
        <f>IF(N221="snížená",J221,0)</f>
        <v>0</v>
      </c>
      <c r="BG221" s="231">
        <f>IF(N221="zákl. přenesená",J221,0)</f>
        <v>0</v>
      </c>
      <c r="BH221" s="231">
        <f>IF(N221="sníž. přenesená",J221,0)</f>
        <v>0</v>
      </c>
      <c r="BI221" s="231">
        <f>IF(N221="nulová",J221,0)</f>
        <v>0</v>
      </c>
      <c r="BJ221" s="18" t="s">
        <v>84</v>
      </c>
      <c r="BK221" s="231">
        <f>ROUND(I221*H221,2)</f>
        <v>0</v>
      </c>
      <c r="BL221" s="18" t="s">
        <v>163</v>
      </c>
      <c r="BM221" s="230" t="s">
        <v>294</v>
      </c>
    </row>
    <row r="222" spans="1:51" s="13" customFormat="1" ht="12">
      <c r="A222" s="13"/>
      <c r="B222" s="232"/>
      <c r="C222" s="233"/>
      <c r="D222" s="234" t="s">
        <v>134</v>
      </c>
      <c r="E222" s="235" t="s">
        <v>1</v>
      </c>
      <c r="F222" s="236" t="s">
        <v>537</v>
      </c>
      <c r="G222" s="233"/>
      <c r="H222" s="235" t="s">
        <v>1</v>
      </c>
      <c r="I222" s="237"/>
      <c r="J222" s="233"/>
      <c r="K222" s="233"/>
      <c r="L222" s="238"/>
      <c r="M222" s="239"/>
      <c r="N222" s="240"/>
      <c r="O222" s="240"/>
      <c r="P222" s="240"/>
      <c r="Q222" s="240"/>
      <c r="R222" s="240"/>
      <c r="S222" s="240"/>
      <c r="T222" s="241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2" t="s">
        <v>134</v>
      </c>
      <c r="AU222" s="242" t="s">
        <v>86</v>
      </c>
      <c r="AV222" s="13" t="s">
        <v>84</v>
      </c>
      <c r="AW222" s="13" t="s">
        <v>32</v>
      </c>
      <c r="AX222" s="13" t="s">
        <v>76</v>
      </c>
      <c r="AY222" s="242" t="s">
        <v>126</v>
      </c>
    </row>
    <row r="223" spans="1:51" s="14" customFormat="1" ht="12">
      <c r="A223" s="14"/>
      <c r="B223" s="243"/>
      <c r="C223" s="244"/>
      <c r="D223" s="234" t="s">
        <v>134</v>
      </c>
      <c r="E223" s="245" t="s">
        <v>1</v>
      </c>
      <c r="F223" s="246" t="s">
        <v>538</v>
      </c>
      <c r="G223" s="244"/>
      <c r="H223" s="247">
        <v>30</v>
      </c>
      <c r="I223" s="248"/>
      <c r="J223" s="244"/>
      <c r="K223" s="244"/>
      <c r="L223" s="249"/>
      <c r="M223" s="250"/>
      <c r="N223" s="251"/>
      <c r="O223" s="251"/>
      <c r="P223" s="251"/>
      <c r="Q223" s="251"/>
      <c r="R223" s="251"/>
      <c r="S223" s="251"/>
      <c r="T223" s="252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3" t="s">
        <v>134</v>
      </c>
      <c r="AU223" s="253" t="s">
        <v>86</v>
      </c>
      <c r="AV223" s="14" t="s">
        <v>86</v>
      </c>
      <c r="AW223" s="14" t="s">
        <v>32</v>
      </c>
      <c r="AX223" s="14" t="s">
        <v>76</v>
      </c>
      <c r="AY223" s="253" t="s">
        <v>126</v>
      </c>
    </row>
    <row r="224" spans="1:51" s="15" customFormat="1" ht="12">
      <c r="A224" s="15"/>
      <c r="B224" s="254"/>
      <c r="C224" s="255"/>
      <c r="D224" s="234" t="s">
        <v>134</v>
      </c>
      <c r="E224" s="256" t="s">
        <v>1</v>
      </c>
      <c r="F224" s="257" t="s">
        <v>137</v>
      </c>
      <c r="G224" s="255"/>
      <c r="H224" s="258">
        <v>30</v>
      </c>
      <c r="I224" s="259"/>
      <c r="J224" s="255"/>
      <c r="K224" s="255"/>
      <c r="L224" s="260"/>
      <c r="M224" s="261"/>
      <c r="N224" s="262"/>
      <c r="O224" s="262"/>
      <c r="P224" s="262"/>
      <c r="Q224" s="262"/>
      <c r="R224" s="262"/>
      <c r="S224" s="262"/>
      <c r="T224" s="263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64" t="s">
        <v>134</v>
      </c>
      <c r="AU224" s="264" t="s">
        <v>86</v>
      </c>
      <c r="AV224" s="15" t="s">
        <v>133</v>
      </c>
      <c r="AW224" s="15" t="s">
        <v>32</v>
      </c>
      <c r="AX224" s="15" t="s">
        <v>84</v>
      </c>
      <c r="AY224" s="264" t="s">
        <v>126</v>
      </c>
    </row>
    <row r="225" spans="1:65" s="2" customFormat="1" ht="16.5" customHeight="1">
      <c r="A225" s="39"/>
      <c r="B225" s="40"/>
      <c r="C225" s="265" t="s">
        <v>208</v>
      </c>
      <c r="D225" s="265" t="s">
        <v>227</v>
      </c>
      <c r="E225" s="266" t="s">
        <v>539</v>
      </c>
      <c r="F225" s="267" t="s">
        <v>540</v>
      </c>
      <c r="G225" s="268" t="s">
        <v>230</v>
      </c>
      <c r="H225" s="269">
        <v>30</v>
      </c>
      <c r="I225" s="270"/>
      <c r="J225" s="271">
        <f>ROUND(I225*H225,2)</f>
        <v>0</v>
      </c>
      <c r="K225" s="267" t="s">
        <v>1</v>
      </c>
      <c r="L225" s="272"/>
      <c r="M225" s="273" t="s">
        <v>1</v>
      </c>
      <c r="N225" s="274" t="s">
        <v>41</v>
      </c>
      <c r="O225" s="92"/>
      <c r="P225" s="228">
        <f>O225*H225</f>
        <v>0</v>
      </c>
      <c r="Q225" s="228">
        <v>0</v>
      </c>
      <c r="R225" s="228">
        <f>Q225*H225</f>
        <v>0</v>
      </c>
      <c r="S225" s="228">
        <v>0</v>
      </c>
      <c r="T225" s="229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0" t="s">
        <v>188</v>
      </c>
      <c r="AT225" s="230" t="s">
        <v>227</v>
      </c>
      <c r="AU225" s="230" t="s">
        <v>86</v>
      </c>
      <c r="AY225" s="18" t="s">
        <v>126</v>
      </c>
      <c r="BE225" s="231">
        <f>IF(N225="základní",J225,0)</f>
        <v>0</v>
      </c>
      <c r="BF225" s="231">
        <f>IF(N225="snížená",J225,0)</f>
        <v>0</v>
      </c>
      <c r="BG225" s="231">
        <f>IF(N225="zákl. přenesená",J225,0)</f>
        <v>0</v>
      </c>
      <c r="BH225" s="231">
        <f>IF(N225="sníž. přenesená",J225,0)</f>
        <v>0</v>
      </c>
      <c r="BI225" s="231">
        <f>IF(N225="nulová",J225,0)</f>
        <v>0</v>
      </c>
      <c r="BJ225" s="18" t="s">
        <v>84</v>
      </c>
      <c r="BK225" s="231">
        <f>ROUND(I225*H225,2)</f>
        <v>0</v>
      </c>
      <c r="BL225" s="18" t="s">
        <v>163</v>
      </c>
      <c r="BM225" s="230" t="s">
        <v>297</v>
      </c>
    </row>
    <row r="226" spans="1:65" s="2" customFormat="1" ht="24.15" customHeight="1">
      <c r="A226" s="39"/>
      <c r="B226" s="40"/>
      <c r="C226" s="219" t="s">
        <v>300</v>
      </c>
      <c r="D226" s="219" t="s">
        <v>128</v>
      </c>
      <c r="E226" s="220" t="s">
        <v>541</v>
      </c>
      <c r="F226" s="221" t="s">
        <v>542</v>
      </c>
      <c r="G226" s="222" t="s">
        <v>230</v>
      </c>
      <c r="H226" s="223">
        <v>2748.6</v>
      </c>
      <c r="I226" s="224"/>
      <c r="J226" s="225">
        <f>ROUND(I226*H226,2)</f>
        <v>0</v>
      </c>
      <c r="K226" s="221" t="s">
        <v>132</v>
      </c>
      <c r="L226" s="45"/>
      <c r="M226" s="226" t="s">
        <v>1</v>
      </c>
      <c r="N226" s="227" t="s">
        <v>41</v>
      </c>
      <c r="O226" s="92"/>
      <c r="P226" s="228">
        <f>O226*H226</f>
        <v>0</v>
      </c>
      <c r="Q226" s="228">
        <v>0</v>
      </c>
      <c r="R226" s="228">
        <f>Q226*H226</f>
        <v>0</v>
      </c>
      <c r="S226" s="228">
        <v>0</v>
      </c>
      <c r="T226" s="229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30" t="s">
        <v>163</v>
      </c>
      <c r="AT226" s="230" t="s">
        <v>128</v>
      </c>
      <c r="AU226" s="230" t="s">
        <v>86</v>
      </c>
      <c r="AY226" s="18" t="s">
        <v>126</v>
      </c>
      <c r="BE226" s="231">
        <f>IF(N226="základní",J226,0)</f>
        <v>0</v>
      </c>
      <c r="BF226" s="231">
        <f>IF(N226="snížená",J226,0)</f>
        <v>0</v>
      </c>
      <c r="BG226" s="231">
        <f>IF(N226="zákl. přenesená",J226,0)</f>
        <v>0</v>
      </c>
      <c r="BH226" s="231">
        <f>IF(N226="sníž. přenesená",J226,0)</f>
        <v>0</v>
      </c>
      <c r="BI226" s="231">
        <f>IF(N226="nulová",J226,0)</f>
        <v>0</v>
      </c>
      <c r="BJ226" s="18" t="s">
        <v>84</v>
      </c>
      <c r="BK226" s="231">
        <f>ROUND(I226*H226,2)</f>
        <v>0</v>
      </c>
      <c r="BL226" s="18" t="s">
        <v>163</v>
      </c>
      <c r="BM226" s="230" t="s">
        <v>303</v>
      </c>
    </row>
    <row r="227" spans="1:51" s="13" customFormat="1" ht="12">
      <c r="A227" s="13"/>
      <c r="B227" s="232"/>
      <c r="C227" s="233"/>
      <c r="D227" s="234" t="s">
        <v>134</v>
      </c>
      <c r="E227" s="235" t="s">
        <v>1</v>
      </c>
      <c r="F227" s="236" t="s">
        <v>543</v>
      </c>
      <c r="G227" s="233"/>
      <c r="H227" s="235" t="s">
        <v>1</v>
      </c>
      <c r="I227" s="237"/>
      <c r="J227" s="233"/>
      <c r="K227" s="233"/>
      <c r="L227" s="238"/>
      <c r="M227" s="239"/>
      <c r="N227" s="240"/>
      <c r="O227" s="240"/>
      <c r="P227" s="240"/>
      <c r="Q227" s="240"/>
      <c r="R227" s="240"/>
      <c r="S227" s="240"/>
      <c r="T227" s="241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2" t="s">
        <v>134</v>
      </c>
      <c r="AU227" s="242" t="s">
        <v>86</v>
      </c>
      <c r="AV227" s="13" t="s">
        <v>84</v>
      </c>
      <c r="AW227" s="13" t="s">
        <v>32</v>
      </c>
      <c r="AX227" s="13" t="s">
        <v>76</v>
      </c>
      <c r="AY227" s="242" t="s">
        <v>126</v>
      </c>
    </row>
    <row r="228" spans="1:51" s="14" customFormat="1" ht="12">
      <c r="A228" s="14"/>
      <c r="B228" s="243"/>
      <c r="C228" s="244"/>
      <c r="D228" s="234" t="s">
        <v>134</v>
      </c>
      <c r="E228" s="245" t="s">
        <v>1</v>
      </c>
      <c r="F228" s="246" t="s">
        <v>544</v>
      </c>
      <c r="G228" s="244"/>
      <c r="H228" s="247">
        <v>2748.6</v>
      </c>
      <c r="I228" s="248"/>
      <c r="J228" s="244"/>
      <c r="K228" s="244"/>
      <c r="L228" s="249"/>
      <c r="M228" s="250"/>
      <c r="N228" s="251"/>
      <c r="O228" s="251"/>
      <c r="P228" s="251"/>
      <c r="Q228" s="251"/>
      <c r="R228" s="251"/>
      <c r="S228" s="251"/>
      <c r="T228" s="252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3" t="s">
        <v>134</v>
      </c>
      <c r="AU228" s="253" t="s">
        <v>86</v>
      </c>
      <c r="AV228" s="14" t="s">
        <v>86</v>
      </c>
      <c r="AW228" s="14" t="s">
        <v>32</v>
      </c>
      <c r="AX228" s="14" t="s">
        <v>76</v>
      </c>
      <c r="AY228" s="253" t="s">
        <v>126</v>
      </c>
    </row>
    <row r="229" spans="1:51" s="15" customFormat="1" ht="12">
      <c r="A229" s="15"/>
      <c r="B229" s="254"/>
      <c r="C229" s="255"/>
      <c r="D229" s="234" t="s">
        <v>134</v>
      </c>
      <c r="E229" s="256" t="s">
        <v>1</v>
      </c>
      <c r="F229" s="257" t="s">
        <v>137</v>
      </c>
      <c r="G229" s="255"/>
      <c r="H229" s="258">
        <v>2748.6</v>
      </c>
      <c r="I229" s="259"/>
      <c r="J229" s="255"/>
      <c r="K229" s="255"/>
      <c r="L229" s="260"/>
      <c r="M229" s="261"/>
      <c r="N229" s="262"/>
      <c r="O229" s="262"/>
      <c r="P229" s="262"/>
      <c r="Q229" s="262"/>
      <c r="R229" s="262"/>
      <c r="S229" s="262"/>
      <c r="T229" s="263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64" t="s">
        <v>134</v>
      </c>
      <c r="AU229" s="264" t="s">
        <v>86</v>
      </c>
      <c r="AV229" s="15" t="s">
        <v>133</v>
      </c>
      <c r="AW229" s="15" t="s">
        <v>32</v>
      </c>
      <c r="AX229" s="15" t="s">
        <v>84</v>
      </c>
      <c r="AY229" s="264" t="s">
        <v>126</v>
      </c>
    </row>
    <row r="230" spans="1:65" s="2" customFormat="1" ht="16.5" customHeight="1">
      <c r="A230" s="39"/>
      <c r="B230" s="40"/>
      <c r="C230" s="265" t="s">
        <v>212</v>
      </c>
      <c r="D230" s="265" t="s">
        <v>227</v>
      </c>
      <c r="E230" s="266" t="s">
        <v>539</v>
      </c>
      <c r="F230" s="267" t="s">
        <v>540</v>
      </c>
      <c r="G230" s="268" t="s">
        <v>230</v>
      </c>
      <c r="H230" s="269">
        <v>2748.6</v>
      </c>
      <c r="I230" s="270"/>
      <c r="J230" s="271">
        <f>ROUND(I230*H230,2)</f>
        <v>0</v>
      </c>
      <c r="K230" s="267" t="s">
        <v>1</v>
      </c>
      <c r="L230" s="272"/>
      <c r="M230" s="273" t="s">
        <v>1</v>
      </c>
      <c r="N230" s="274" t="s">
        <v>41</v>
      </c>
      <c r="O230" s="92"/>
      <c r="P230" s="228">
        <f>O230*H230</f>
        <v>0</v>
      </c>
      <c r="Q230" s="228">
        <v>0</v>
      </c>
      <c r="R230" s="228">
        <f>Q230*H230</f>
        <v>0</v>
      </c>
      <c r="S230" s="228">
        <v>0</v>
      </c>
      <c r="T230" s="229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0" t="s">
        <v>188</v>
      </c>
      <c r="AT230" s="230" t="s">
        <v>227</v>
      </c>
      <c r="AU230" s="230" t="s">
        <v>86</v>
      </c>
      <c r="AY230" s="18" t="s">
        <v>126</v>
      </c>
      <c r="BE230" s="231">
        <f>IF(N230="základní",J230,0)</f>
        <v>0</v>
      </c>
      <c r="BF230" s="231">
        <f>IF(N230="snížená",J230,0)</f>
        <v>0</v>
      </c>
      <c r="BG230" s="231">
        <f>IF(N230="zákl. přenesená",J230,0)</f>
        <v>0</v>
      </c>
      <c r="BH230" s="231">
        <f>IF(N230="sníž. přenesená",J230,0)</f>
        <v>0</v>
      </c>
      <c r="BI230" s="231">
        <f>IF(N230="nulová",J230,0)</f>
        <v>0</v>
      </c>
      <c r="BJ230" s="18" t="s">
        <v>84</v>
      </c>
      <c r="BK230" s="231">
        <f>ROUND(I230*H230,2)</f>
        <v>0</v>
      </c>
      <c r="BL230" s="18" t="s">
        <v>163</v>
      </c>
      <c r="BM230" s="230" t="s">
        <v>307</v>
      </c>
    </row>
    <row r="231" spans="1:65" s="2" customFormat="1" ht="24.15" customHeight="1">
      <c r="A231" s="39"/>
      <c r="B231" s="40"/>
      <c r="C231" s="219" t="s">
        <v>309</v>
      </c>
      <c r="D231" s="219" t="s">
        <v>128</v>
      </c>
      <c r="E231" s="220" t="s">
        <v>545</v>
      </c>
      <c r="F231" s="221" t="s">
        <v>546</v>
      </c>
      <c r="G231" s="222" t="s">
        <v>532</v>
      </c>
      <c r="H231" s="291"/>
      <c r="I231" s="224"/>
      <c r="J231" s="225">
        <f>ROUND(I231*H231,2)</f>
        <v>0</v>
      </c>
      <c r="K231" s="221" t="s">
        <v>132</v>
      </c>
      <c r="L231" s="45"/>
      <c r="M231" s="226" t="s">
        <v>1</v>
      </c>
      <c r="N231" s="227" t="s">
        <v>41</v>
      </c>
      <c r="O231" s="92"/>
      <c r="P231" s="228">
        <f>O231*H231</f>
        <v>0</v>
      </c>
      <c r="Q231" s="228">
        <v>0</v>
      </c>
      <c r="R231" s="228">
        <f>Q231*H231</f>
        <v>0</v>
      </c>
      <c r="S231" s="228">
        <v>0</v>
      </c>
      <c r="T231" s="229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0" t="s">
        <v>163</v>
      </c>
      <c r="AT231" s="230" t="s">
        <v>128</v>
      </c>
      <c r="AU231" s="230" t="s">
        <v>86</v>
      </c>
      <c r="AY231" s="18" t="s">
        <v>126</v>
      </c>
      <c r="BE231" s="231">
        <f>IF(N231="základní",J231,0)</f>
        <v>0</v>
      </c>
      <c r="BF231" s="231">
        <f>IF(N231="snížená",J231,0)</f>
        <v>0</v>
      </c>
      <c r="BG231" s="231">
        <f>IF(N231="zákl. přenesená",J231,0)</f>
        <v>0</v>
      </c>
      <c r="BH231" s="231">
        <f>IF(N231="sníž. přenesená",J231,0)</f>
        <v>0</v>
      </c>
      <c r="BI231" s="231">
        <f>IF(N231="nulová",J231,0)</f>
        <v>0</v>
      </c>
      <c r="BJ231" s="18" t="s">
        <v>84</v>
      </c>
      <c r="BK231" s="231">
        <f>ROUND(I231*H231,2)</f>
        <v>0</v>
      </c>
      <c r="BL231" s="18" t="s">
        <v>163</v>
      </c>
      <c r="BM231" s="230" t="s">
        <v>310</v>
      </c>
    </row>
    <row r="232" spans="1:63" s="12" customFormat="1" ht="22.8" customHeight="1">
      <c r="A232" s="12"/>
      <c r="B232" s="203"/>
      <c r="C232" s="204"/>
      <c r="D232" s="205" t="s">
        <v>75</v>
      </c>
      <c r="E232" s="217" t="s">
        <v>547</v>
      </c>
      <c r="F232" s="217" t="s">
        <v>548</v>
      </c>
      <c r="G232" s="204"/>
      <c r="H232" s="204"/>
      <c r="I232" s="207"/>
      <c r="J232" s="218">
        <f>BK232</f>
        <v>0</v>
      </c>
      <c r="K232" s="204"/>
      <c r="L232" s="209"/>
      <c r="M232" s="210"/>
      <c r="N232" s="211"/>
      <c r="O232" s="211"/>
      <c r="P232" s="212">
        <f>SUM(P233:P237)</f>
        <v>0</v>
      </c>
      <c r="Q232" s="211"/>
      <c r="R232" s="212">
        <f>SUM(R233:R237)</f>
        <v>0</v>
      </c>
      <c r="S232" s="211"/>
      <c r="T232" s="213">
        <f>SUM(T233:T237)</f>
        <v>0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14" t="s">
        <v>86</v>
      </c>
      <c r="AT232" s="215" t="s">
        <v>75</v>
      </c>
      <c r="AU232" s="215" t="s">
        <v>84</v>
      </c>
      <c r="AY232" s="214" t="s">
        <v>126</v>
      </c>
      <c r="BK232" s="216">
        <f>SUM(BK233:BK237)</f>
        <v>0</v>
      </c>
    </row>
    <row r="233" spans="1:65" s="2" customFormat="1" ht="33" customHeight="1">
      <c r="A233" s="39"/>
      <c r="B233" s="40"/>
      <c r="C233" s="219" t="s">
        <v>213</v>
      </c>
      <c r="D233" s="219" t="s">
        <v>128</v>
      </c>
      <c r="E233" s="220" t="s">
        <v>549</v>
      </c>
      <c r="F233" s="221" t="s">
        <v>550</v>
      </c>
      <c r="G233" s="222" t="s">
        <v>131</v>
      </c>
      <c r="H233" s="223">
        <v>150.944</v>
      </c>
      <c r="I233" s="224"/>
      <c r="J233" s="225">
        <f>ROUND(I233*H233,2)</f>
        <v>0</v>
      </c>
      <c r="K233" s="221" t="s">
        <v>132</v>
      </c>
      <c r="L233" s="45"/>
      <c r="M233" s="226" t="s">
        <v>1</v>
      </c>
      <c r="N233" s="227" t="s">
        <v>41</v>
      </c>
      <c r="O233" s="92"/>
      <c r="P233" s="228">
        <f>O233*H233</f>
        <v>0</v>
      </c>
      <c r="Q233" s="228">
        <v>0</v>
      </c>
      <c r="R233" s="228">
        <f>Q233*H233</f>
        <v>0</v>
      </c>
      <c r="S233" s="228">
        <v>0</v>
      </c>
      <c r="T233" s="229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0" t="s">
        <v>163</v>
      </c>
      <c r="AT233" s="230" t="s">
        <v>128</v>
      </c>
      <c r="AU233" s="230" t="s">
        <v>86</v>
      </c>
      <c r="AY233" s="18" t="s">
        <v>126</v>
      </c>
      <c r="BE233" s="231">
        <f>IF(N233="základní",J233,0)</f>
        <v>0</v>
      </c>
      <c r="BF233" s="231">
        <f>IF(N233="snížená",J233,0)</f>
        <v>0</v>
      </c>
      <c r="BG233" s="231">
        <f>IF(N233="zákl. přenesená",J233,0)</f>
        <v>0</v>
      </c>
      <c r="BH233" s="231">
        <f>IF(N233="sníž. přenesená",J233,0)</f>
        <v>0</v>
      </c>
      <c r="BI233" s="231">
        <f>IF(N233="nulová",J233,0)</f>
        <v>0</v>
      </c>
      <c r="BJ233" s="18" t="s">
        <v>84</v>
      </c>
      <c r="BK233" s="231">
        <f>ROUND(I233*H233,2)</f>
        <v>0</v>
      </c>
      <c r="BL233" s="18" t="s">
        <v>163</v>
      </c>
      <c r="BM233" s="230" t="s">
        <v>312</v>
      </c>
    </row>
    <row r="234" spans="1:51" s="14" customFormat="1" ht="12">
      <c r="A234" s="14"/>
      <c r="B234" s="243"/>
      <c r="C234" s="244"/>
      <c r="D234" s="234" t="s">
        <v>134</v>
      </c>
      <c r="E234" s="245" t="s">
        <v>1</v>
      </c>
      <c r="F234" s="246" t="s">
        <v>551</v>
      </c>
      <c r="G234" s="244"/>
      <c r="H234" s="247">
        <v>148.424</v>
      </c>
      <c r="I234" s="248"/>
      <c r="J234" s="244"/>
      <c r="K234" s="244"/>
      <c r="L234" s="249"/>
      <c r="M234" s="250"/>
      <c r="N234" s="251"/>
      <c r="O234" s="251"/>
      <c r="P234" s="251"/>
      <c r="Q234" s="251"/>
      <c r="R234" s="251"/>
      <c r="S234" s="251"/>
      <c r="T234" s="252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3" t="s">
        <v>134</v>
      </c>
      <c r="AU234" s="253" t="s">
        <v>86</v>
      </c>
      <c r="AV234" s="14" t="s">
        <v>86</v>
      </c>
      <c r="AW234" s="14" t="s">
        <v>32</v>
      </c>
      <c r="AX234" s="14" t="s">
        <v>76</v>
      </c>
      <c r="AY234" s="253" t="s">
        <v>126</v>
      </c>
    </row>
    <row r="235" spans="1:51" s="14" customFormat="1" ht="12">
      <c r="A235" s="14"/>
      <c r="B235" s="243"/>
      <c r="C235" s="244"/>
      <c r="D235" s="234" t="s">
        <v>134</v>
      </c>
      <c r="E235" s="245" t="s">
        <v>1</v>
      </c>
      <c r="F235" s="246" t="s">
        <v>552</v>
      </c>
      <c r="G235" s="244"/>
      <c r="H235" s="247">
        <v>2.52</v>
      </c>
      <c r="I235" s="248"/>
      <c r="J235" s="244"/>
      <c r="K235" s="244"/>
      <c r="L235" s="249"/>
      <c r="M235" s="250"/>
      <c r="N235" s="251"/>
      <c r="O235" s="251"/>
      <c r="P235" s="251"/>
      <c r="Q235" s="251"/>
      <c r="R235" s="251"/>
      <c r="S235" s="251"/>
      <c r="T235" s="252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53" t="s">
        <v>134</v>
      </c>
      <c r="AU235" s="253" t="s">
        <v>86</v>
      </c>
      <c r="AV235" s="14" t="s">
        <v>86</v>
      </c>
      <c r="AW235" s="14" t="s">
        <v>32</v>
      </c>
      <c r="AX235" s="14" t="s">
        <v>76</v>
      </c>
      <c r="AY235" s="253" t="s">
        <v>126</v>
      </c>
    </row>
    <row r="236" spans="1:51" s="15" customFormat="1" ht="12">
      <c r="A236" s="15"/>
      <c r="B236" s="254"/>
      <c r="C236" s="255"/>
      <c r="D236" s="234" t="s">
        <v>134</v>
      </c>
      <c r="E236" s="256" t="s">
        <v>1</v>
      </c>
      <c r="F236" s="257" t="s">
        <v>137</v>
      </c>
      <c r="G236" s="255"/>
      <c r="H236" s="258">
        <v>150.94400000000002</v>
      </c>
      <c r="I236" s="259"/>
      <c r="J236" s="255"/>
      <c r="K236" s="255"/>
      <c r="L236" s="260"/>
      <c r="M236" s="261"/>
      <c r="N236" s="262"/>
      <c r="O236" s="262"/>
      <c r="P236" s="262"/>
      <c r="Q236" s="262"/>
      <c r="R236" s="262"/>
      <c r="S236" s="262"/>
      <c r="T236" s="263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64" t="s">
        <v>134</v>
      </c>
      <c r="AU236" s="264" t="s">
        <v>86</v>
      </c>
      <c r="AV236" s="15" t="s">
        <v>133</v>
      </c>
      <c r="AW236" s="15" t="s">
        <v>32</v>
      </c>
      <c r="AX236" s="15" t="s">
        <v>84</v>
      </c>
      <c r="AY236" s="264" t="s">
        <v>126</v>
      </c>
    </row>
    <row r="237" spans="1:65" s="2" customFormat="1" ht="24.15" customHeight="1">
      <c r="A237" s="39"/>
      <c r="B237" s="40"/>
      <c r="C237" s="219" t="s">
        <v>313</v>
      </c>
      <c r="D237" s="219" t="s">
        <v>128</v>
      </c>
      <c r="E237" s="220" t="s">
        <v>553</v>
      </c>
      <c r="F237" s="221" t="s">
        <v>554</v>
      </c>
      <c r="G237" s="222" t="s">
        <v>131</v>
      </c>
      <c r="H237" s="223">
        <v>150.944</v>
      </c>
      <c r="I237" s="224"/>
      <c r="J237" s="225">
        <f>ROUND(I237*H237,2)</f>
        <v>0</v>
      </c>
      <c r="K237" s="221" t="s">
        <v>132</v>
      </c>
      <c r="L237" s="45"/>
      <c r="M237" s="226" t="s">
        <v>1</v>
      </c>
      <c r="N237" s="227" t="s">
        <v>41</v>
      </c>
      <c r="O237" s="92"/>
      <c r="P237" s="228">
        <f>O237*H237</f>
        <v>0</v>
      </c>
      <c r="Q237" s="228">
        <v>0</v>
      </c>
      <c r="R237" s="228">
        <f>Q237*H237</f>
        <v>0</v>
      </c>
      <c r="S237" s="228">
        <v>0</v>
      </c>
      <c r="T237" s="229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30" t="s">
        <v>163</v>
      </c>
      <c r="AT237" s="230" t="s">
        <v>128</v>
      </c>
      <c r="AU237" s="230" t="s">
        <v>86</v>
      </c>
      <c r="AY237" s="18" t="s">
        <v>126</v>
      </c>
      <c r="BE237" s="231">
        <f>IF(N237="základní",J237,0)</f>
        <v>0</v>
      </c>
      <c r="BF237" s="231">
        <f>IF(N237="snížená",J237,0)</f>
        <v>0</v>
      </c>
      <c r="BG237" s="231">
        <f>IF(N237="zákl. přenesená",J237,0)</f>
        <v>0</v>
      </c>
      <c r="BH237" s="231">
        <f>IF(N237="sníž. přenesená",J237,0)</f>
        <v>0</v>
      </c>
      <c r="BI237" s="231">
        <f>IF(N237="nulová",J237,0)</f>
        <v>0</v>
      </c>
      <c r="BJ237" s="18" t="s">
        <v>84</v>
      </c>
      <c r="BK237" s="231">
        <f>ROUND(I237*H237,2)</f>
        <v>0</v>
      </c>
      <c r="BL237" s="18" t="s">
        <v>163</v>
      </c>
      <c r="BM237" s="230" t="s">
        <v>316</v>
      </c>
    </row>
    <row r="238" spans="1:63" s="12" customFormat="1" ht="25.9" customHeight="1">
      <c r="A238" s="12"/>
      <c r="B238" s="203"/>
      <c r="C238" s="204"/>
      <c r="D238" s="205" t="s">
        <v>75</v>
      </c>
      <c r="E238" s="206" t="s">
        <v>401</v>
      </c>
      <c r="F238" s="206" t="s">
        <v>402</v>
      </c>
      <c r="G238" s="204"/>
      <c r="H238" s="204"/>
      <c r="I238" s="207"/>
      <c r="J238" s="208">
        <f>BK238</f>
        <v>0</v>
      </c>
      <c r="K238" s="204"/>
      <c r="L238" s="209"/>
      <c r="M238" s="210"/>
      <c r="N238" s="211"/>
      <c r="O238" s="211"/>
      <c r="P238" s="212">
        <f>P239+P243+P245+P247</f>
        <v>0</v>
      </c>
      <c r="Q238" s="211"/>
      <c r="R238" s="212">
        <f>R239+R243+R245+R247</f>
        <v>0</v>
      </c>
      <c r="S238" s="211"/>
      <c r="T238" s="213">
        <f>T239+T243+T245+T247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14" t="s">
        <v>148</v>
      </c>
      <c r="AT238" s="215" t="s">
        <v>75</v>
      </c>
      <c r="AU238" s="215" t="s">
        <v>76</v>
      </c>
      <c r="AY238" s="214" t="s">
        <v>126</v>
      </c>
      <c r="BK238" s="216">
        <f>BK239+BK243+BK245+BK247</f>
        <v>0</v>
      </c>
    </row>
    <row r="239" spans="1:63" s="12" customFormat="1" ht="22.8" customHeight="1">
      <c r="A239" s="12"/>
      <c r="B239" s="203"/>
      <c r="C239" s="204"/>
      <c r="D239" s="205" t="s">
        <v>75</v>
      </c>
      <c r="E239" s="217" t="s">
        <v>403</v>
      </c>
      <c r="F239" s="217" t="s">
        <v>404</v>
      </c>
      <c r="G239" s="204"/>
      <c r="H239" s="204"/>
      <c r="I239" s="207"/>
      <c r="J239" s="218">
        <f>BK239</f>
        <v>0</v>
      </c>
      <c r="K239" s="204"/>
      <c r="L239" s="209"/>
      <c r="M239" s="210"/>
      <c r="N239" s="211"/>
      <c r="O239" s="211"/>
      <c r="P239" s="212">
        <f>SUM(P240:P242)</f>
        <v>0</v>
      </c>
      <c r="Q239" s="211"/>
      <c r="R239" s="212">
        <f>SUM(R240:R242)</f>
        <v>0</v>
      </c>
      <c r="S239" s="211"/>
      <c r="T239" s="213">
        <f>SUM(T240:T242)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14" t="s">
        <v>148</v>
      </c>
      <c r="AT239" s="215" t="s">
        <v>75</v>
      </c>
      <c r="AU239" s="215" t="s">
        <v>84</v>
      </c>
      <c r="AY239" s="214" t="s">
        <v>126</v>
      </c>
      <c r="BK239" s="216">
        <f>SUM(BK240:BK242)</f>
        <v>0</v>
      </c>
    </row>
    <row r="240" spans="1:65" s="2" customFormat="1" ht="24.15" customHeight="1">
      <c r="A240" s="39"/>
      <c r="B240" s="40"/>
      <c r="C240" s="219" t="s">
        <v>217</v>
      </c>
      <c r="D240" s="219" t="s">
        <v>128</v>
      </c>
      <c r="E240" s="220" t="s">
        <v>406</v>
      </c>
      <c r="F240" s="221" t="s">
        <v>407</v>
      </c>
      <c r="G240" s="222" t="s">
        <v>408</v>
      </c>
      <c r="H240" s="223">
        <v>1</v>
      </c>
      <c r="I240" s="224"/>
      <c r="J240" s="225">
        <f>ROUND(I240*H240,2)</f>
        <v>0</v>
      </c>
      <c r="K240" s="221" t="s">
        <v>1</v>
      </c>
      <c r="L240" s="45"/>
      <c r="M240" s="226" t="s">
        <v>1</v>
      </c>
      <c r="N240" s="227" t="s">
        <v>41</v>
      </c>
      <c r="O240" s="92"/>
      <c r="P240" s="228">
        <f>O240*H240</f>
        <v>0</v>
      </c>
      <c r="Q240" s="228">
        <v>0</v>
      </c>
      <c r="R240" s="228">
        <f>Q240*H240</f>
        <v>0</v>
      </c>
      <c r="S240" s="228">
        <v>0</v>
      </c>
      <c r="T240" s="229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30" t="s">
        <v>133</v>
      </c>
      <c r="AT240" s="230" t="s">
        <v>128</v>
      </c>
      <c r="AU240" s="230" t="s">
        <v>86</v>
      </c>
      <c r="AY240" s="18" t="s">
        <v>126</v>
      </c>
      <c r="BE240" s="231">
        <f>IF(N240="základní",J240,0)</f>
        <v>0</v>
      </c>
      <c r="BF240" s="231">
        <f>IF(N240="snížená",J240,0)</f>
        <v>0</v>
      </c>
      <c r="BG240" s="231">
        <f>IF(N240="zákl. přenesená",J240,0)</f>
        <v>0</v>
      </c>
      <c r="BH240" s="231">
        <f>IF(N240="sníž. přenesená",J240,0)</f>
        <v>0</v>
      </c>
      <c r="BI240" s="231">
        <f>IF(N240="nulová",J240,0)</f>
        <v>0</v>
      </c>
      <c r="BJ240" s="18" t="s">
        <v>84</v>
      </c>
      <c r="BK240" s="231">
        <f>ROUND(I240*H240,2)</f>
        <v>0</v>
      </c>
      <c r="BL240" s="18" t="s">
        <v>133</v>
      </c>
      <c r="BM240" s="230" t="s">
        <v>319</v>
      </c>
    </row>
    <row r="241" spans="1:65" s="2" customFormat="1" ht="16.5" customHeight="1">
      <c r="A241" s="39"/>
      <c r="B241" s="40"/>
      <c r="C241" s="219" t="s">
        <v>321</v>
      </c>
      <c r="D241" s="219" t="s">
        <v>128</v>
      </c>
      <c r="E241" s="220" t="s">
        <v>410</v>
      </c>
      <c r="F241" s="221" t="s">
        <v>411</v>
      </c>
      <c r="G241" s="222" t="s">
        <v>408</v>
      </c>
      <c r="H241" s="223">
        <v>1</v>
      </c>
      <c r="I241" s="224"/>
      <c r="J241" s="225">
        <f>ROUND(I241*H241,2)</f>
        <v>0</v>
      </c>
      <c r="K241" s="221" t="s">
        <v>1</v>
      </c>
      <c r="L241" s="45"/>
      <c r="M241" s="226" t="s">
        <v>1</v>
      </c>
      <c r="N241" s="227" t="s">
        <v>41</v>
      </c>
      <c r="O241" s="92"/>
      <c r="P241" s="228">
        <f>O241*H241</f>
        <v>0</v>
      </c>
      <c r="Q241" s="228">
        <v>0</v>
      </c>
      <c r="R241" s="228">
        <f>Q241*H241</f>
        <v>0</v>
      </c>
      <c r="S241" s="228">
        <v>0</v>
      </c>
      <c r="T241" s="229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30" t="s">
        <v>133</v>
      </c>
      <c r="AT241" s="230" t="s">
        <v>128</v>
      </c>
      <c r="AU241" s="230" t="s">
        <v>86</v>
      </c>
      <c r="AY241" s="18" t="s">
        <v>126</v>
      </c>
      <c r="BE241" s="231">
        <f>IF(N241="základní",J241,0)</f>
        <v>0</v>
      </c>
      <c r="BF241" s="231">
        <f>IF(N241="snížená",J241,0)</f>
        <v>0</v>
      </c>
      <c r="BG241" s="231">
        <f>IF(N241="zákl. přenesená",J241,0)</f>
        <v>0</v>
      </c>
      <c r="BH241" s="231">
        <f>IF(N241="sníž. přenesená",J241,0)</f>
        <v>0</v>
      </c>
      <c r="BI241" s="231">
        <f>IF(N241="nulová",J241,0)</f>
        <v>0</v>
      </c>
      <c r="BJ241" s="18" t="s">
        <v>84</v>
      </c>
      <c r="BK241" s="231">
        <f>ROUND(I241*H241,2)</f>
        <v>0</v>
      </c>
      <c r="BL241" s="18" t="s">
        <v>133</v>
      </c>
      <c r="BM241" s="230" t="s">
        <v>324</v>
      </c>
    </row>
    <row r="242" spans="1:65" s="2" customFormat="1" ht="16.5" customHeight="1">
      <c r="A242" s="39"/>
      <c r="B242" s="40"/>
      <c r="C242" s="219" t="s">
        <v>221</v>
      </c>
      <c r="D242" s="219" t="s">
        <v>128</v>
      </c>
      <c r="E242" s="220" t="s">
        <v>414</v>
      </c>
      <c r="F242" s="221" t="s">
        <v>415</v>
      </c>
      <c r="G242" s="222" t="s">
        <v>408</v>
      </c>
      <c r="H242" s="223">
        <v>1</v>
      </c>
      <c r="I242" s="224"/>
      <c r="J242" s="225">
        <f>ROUND(I242*H242,2)</f>
        <v>0</v>
      </c>
      <c r="K242" s="221" t="s">
        <v>1</v>
      </c>
      <c r="L242" s="45"/>
      <c r="M242" s="226" t="s">
        <v>1</v>
      </c>
      <c r="N242" s="227" t="s">
        <v>41</v>
      </c>
      <c r="O242" s="92"/>
      <c r="P242" s="228">
        <f>O242*H242</f>
        <v>0</v>
      </c>
      <c r="Q242" s="228">
        <v>0</v>
      </c>
      <c r="R242" s="228">
        <f>Q242*H242</f>
        <v>0</v>
      </c>
      <c r="S242" s="228">
        <v>0</v>
      </c>
      <c r="T242" s="229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30" t="s">
        <v>133</v>
      </c>
      <c r="AT242" s="230" t="s">
        <v>128</v>
      </c>
      <c r="AU242" s="230" t="s">
        <v>86</v>
      </c>
      <c r="AY242" s="18" t="s">
        <v>126</v>
      </c>
      <c r="BE242" s="231">
        <f>IF(N242="základní",J242,0)</f>
        <v>0</v>
      </c>
      <c r="BF242" s="231">
        <f>IF(N242="snížená",J242,0)</f>
        <v>0</v>
      </c>
      <c r="BG242" s="231">
        <f>IF(N242="zákl. přenesená",J242,0)</f>
        <v>0</v>
      </c>
      <c r="BH242" s="231">
        <f>IF(N242="sníž. přenesená",J242,0)</f>
        <v>0</v>
      </c>
      <c r="BI242" s="231">
        <f>IF(N242="nulová",J242,0)</f>
        <v>0</v>
      </c>
      <c r="BJ242" s="18" t="s">
        <v>84</v>
      </c>
      <c r="BK242" s="231">
        <f>ROUND(I242*H242,2)</f>
        <v>0</v>
      </c>
      <c r="BL242" s="18" t="s">
        <v>133</v>
      </c>
      <c r="BM242" s="230" t="s">
        <v>330</v>
      </c>
    </row>
    <row r="243" spans="1:63" s="12" customFormat="1" ht="22.8" customHeight="1">
      <c r="A243" s="12"/>
      <c r="B243" s="203"/>
      <c r="C243" s="204"/>
      <c r="D243" s="205" t="s">
        <v>75</v>
      </c>
      <c r="E243" s="217" t="s">
        <v>555</v>
      </c>
      <c r="F243" s="217" t="s">
        <v>556</v>
      </c>
      <c r="G243" s="204"/>
      <c r="H243" s="204"/>
      <c r="I243" s="207"/>
      <c r="J243" s="218">
        <f>BK243</f>
        <v>0</v>
      </c>
      <c r="K243" s="204"/>
      <c r="L243" s="209"/>
      <c r="M243" s="210"/>
      <c r="N243" s="211"/>
      <c r="O243" s="211"/>
      <c r="P243" s="212">
        <f>P244</f>
        <v>0</v>
      </c>
      <c r="Q243" s="211"/>
      <c r="R243" s="212">
        <f>R244</f>
        <v>0</v>
      </c>
      <c r="S243" s="211"/>
      <c r="T243" s="213">
        <f>T244</f>
        <v>0</v>
      </c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R243" s="214" t="s">
        <v>148</v>
      </c>
      <c r="AT243" s="215" t="s">
        <v>75</v>
      </c>
      <c r="AU243" s="215" t="s">
        <v>84</v>
      </c>
      <c r="AY243" s="214" t="s">
        <v>126</v>
      </c>
      <c r="BK243" s="216">
        <f>BK244</f>
        <v>0</v>
      </c>
    </row>
    <row r="244" spans="1:65" s="2" customFormat="1" ht="16.5" customHeight="1">
      <c r="A244" s="39"/>
      <c r="B244" s="40"/>
      <c r="C244" s="219" t="s">
        <v>332</v>
      </c>
      <c r="D244" s="219" t="s">
        <v>128</v>
      </c>
      <c r="E244" s="220" t="s">
        <v>557</v>
      </c>
      <c r="F244" s="221" t="s">
        <v>558</v>
      </c>
      <c r="G244" s="222" t="s">
        <v>426</v>
      </c>
      <c r="H244" s="223">
        <v>1</v>
      </c>
      <c r="I244" s="224"/>
      <c r="J244" s="225">
        <f>ROUND(I244*H244,2)</f>
        <v>0</v>
      </c>
      <c r="K244" s="221" t="s">
        <v>132</v>
      </c>
      <c r="L244" s="45"/>
      <c r="M244" s="226" t="s">
        <v>1</v>
      </c>
      <c r="N244" s="227" t="s">
        <v>41</v>
      </c>
      <c r="O244" s="92"/>
      <c r="P244" s="228">
        <f>O244*H244</f>
        <v>0</v>
      </c>
      <c r="Q244" s="228">
        <v>0</v>
      </c>
      <c r="R244" s="228">
        <f>Q244*H244</f>
        <v>0</v>
      </c>
      <c r="S244" s="228">
        <v>0</v>
      </c>
      <c r="T244" s="229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30" t="s">
        <v>133</v>
      </c>
      <c r="AT244" s="230" t="s">
        <v>128</v>
      </c>
      <c r="AU244" s="230" t="s">
        <v>86</v>
      </c>
      <c r="AY244" s="18" t="s">
        <v>126</v>
      </c>
      <c r="BE244" s="231">
        <f>IF(N244="základní",J244,0)</f>
        <v>0</v>
      </c>
      <c r="BF244" s="231">
        <f>IF(N244="snížená",J244,0)</f>
        <v>0</v>
      </c>
      <c r="BG244" s="231">
        <f>IF(N244="zákl. přenesená",J244,0)</f>
        <v>0</v>
      </c>
      <c r="BH244" s="231">
        <f>IF(N244="sníž. přenesená",J244,0)</f>
        <v>0</v>
      </c>
      <c r="BI244" s="231">
        <f>IF(N244="nulová",J244,0)</f>
        <v>0</v>
      </c>
      <c r="BJ244" s="18" t="s">
        <v>84</v>
      </c>
      <c r="BK244" s="231">
        <f>ROUND(I244*H244,2)</f>
        <v>0</v>
      </c>
      <c r="BL244" s="18" t="s">
        <v>133</v>
      </c>
      <c r="BM244" s="230" t="s">
        <v>335</v>
      </c>
    </row>
    <row r="245" spans="1:63" s="12" customFormat="1" ht="22.8" customHeight="1">
      <c r="A245" s="12"/>
      <c r="B245" s="203"/>
      <c r="C245" s="204"/>
      <c r="D245" s="205" t="s">
        <v>75</v>
      </c>
      <c r="E245" s="217" t="s">
        <v>417</v>
      </c>
      <c r="F245" s="217" t="s">
        <v>418</v>
      </c>
      <c r="G245" s="204"/>
      <c r="H245" s="204"/>
      <c r="I245" s="207"/>
      <c r="J245" s="218">
        <f>BK245</f>
        <v>0</v>
      </c>
      <c r="K245" s="204"/>
      <c r="L245" s="209"/>
      <c r="M245" s="210"/>
      <c r="N245" s="211"/>
      <c r="O245" s="211"/>
      <c r="P245" s="212">
        <f>P246</f>
        <v>0</v>
      </c>
      <c r="Q245" s="211"/>
      <c r="R245" s="212">
        <f>R246</f>
        <v>0</v>
      </c>
      <c r="S245" s="211"/>
      <c r="T245" s="213">
        <f>T246</f>
        <v>0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214" t="s">
        <v>148</v>
      </c>
      <c r="AT245" s="215" t="s">
        <v>75</v>
      </c>
      <c r="AU245" s="215" t="s">
        <v>84</v>
      </c>
      <c r="AY245" s="214" t="s">
        <v>126</v>
      </c>
      <c r="BK245" s="216">
        <f>BK246</f>
        <v>0</v>
      </c>
    </row>
    <row r="246" spans="1:65" s="2" customFormat="1" ht="16.5" customHeight="1">
      <c r="A246" s="39"/>
      <c r="B246" s="40"/>
      <c r="C246" s="219" t="s">
        <v>226</v>
      </c>
      <c r="D246" s="219" t="s">
        <v>128</v>
      </c>
      <c r="E246" s="220" t="s">
        <v>419</v>
      </c>
      <c r="F246" s="221" t="s">
        <v>418</v>
      </c>
      <c r="G246" s="222" t="s">
        <v>408</v>
      </c>
      <c r="H246" s="223">
        <v>1</v>
      </c>
      <c r="I246" s="224"/>
      <c r="J246" s="225">
        <f>ROUND(I246*H246,2)</f>
        <v>0</v>
      </c>
      <c r="K246" s="221" t="s">
        <v>1</v>
      </c>
      <c r="L246" s="45"/>
      <c r="M246" s="226" t="s">
        <v>1</v>
      </c>
      <c r="N246" s="227" t="s">
        <v>41</v>
      </c>
      <c r="O246" s="92"/>
      <c r="P246" s="228">
        <f>O246*H246</f>
        <v>0</v>
      </c>
      <c r="Q246" s="228">
        <v>0</v>
      </c>
      <c r="R246" s="228">
        <f>Q246*H246</f>
        <v>0</v>
      </c>
      <c r="S246" s="228">
        <v>0</v>
      </c>
      <c r="T246" s="229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30" t="s">
        <v>133</v>
      </c>
      <c r="AT246" s="230" t="s">
        <v>128</v>
      </c>
      <c r="AU246" s="230" t="s">
        <v>86</v>
      </c>
      <c r="AY246" s="18" t="s">
        <v>126</v>
      </c>
      <c r="BE246" s="231">
        <f>IF(N246="základní",J246,0)</f>
        <v>0</v>
      </c>
      <c r="BF246" s="231">
        <f>IF(N246="snížená",J246,0)</f>
        <v>0</v>
      </c>
      <c r="BG246" s="231">
        <f>IF(N246="zákl. přenesená",J246,0)</f>
        <v>0</v>
      </c>
      <c r="BH246" s="231">
        <f>IF(N246="sníž. přenesená",J246,0)</f>
        <v>0</v>
      </c>
      <c r="BI246" s="231">
        <f>IF(N246="nulová",J246,0)</f>
        <v>0</v>
      </c>
      <c r="BJ246" s="18" t="s">
        <v>84</v>
      </c>
      <c r="BK246" s="231">
        <f>ROUND(I246*H246,2)</f>
        <v>0</v>
      </c>
      <c r="BL246" s="18" t="s">
        <v>133</v>
      </c>
      <c r="BM246" s="230" t="s">
        <v>339</v>
      </c>
    </row>
    <row r="247" spans="1:63" s="12" customFormat="1" ht="22.8" customHeight="1">
      <c r="A247" s="12"/>
      <c r="B247" s="203"/>
      <c r="C247" s="204"/>
      <c r="D247" s="205" t="s">
        <v>75</v>
      </c>
      <c r="E247" s="217" t="s">
        <v>559</v>
      </c>
      <c r="F247" s="217" t="s">
        <v>560</v>
      </c>
      <c r="G247" s="204"/>
      <c r="H247" s="204"/>
      <c r="I247" s="207"/>
      <c r="J247" s="218">
        <f>BK247</f>
        <v>0</v>
      </c>
      <c r="K247" s="204"/>
      <c r="L247" s="209"/>
      <c r="M247" s="210"/>
      <c r="N247" s="211"/>
      <c r="O247" s="211"/>
      <c r="P247" s="212">
        <f>SUM(P248:P249)</f>
        <v>0</v>
      </c>
      <c r="Q247" s="211"/>
      <c r="R247" s="212">
        <f>SUM(R248:R249)</f>
        <v>0</v>
      </c>
      <c r="S247" s="211"/>
      <c r="T247" s="213">
        <f>SUM(T248:T249)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14" t="s">
        <v>148</v>
      </c>
      <c r="AT247" s="215" t="s">
        <v>75</v>
      </c>
      <c r="AU247" s="215" t="s">
        <v>84</v>
      </c>
      <c r="AY247" s="214" t="s">
        <v>126</v>
      </c>
      <c r="BK247" s="216">
        <f>SUM(BK248:BK249)</f>
        <v>0</v>
      </c>
    </row>
    <row r="248" spans="1:65" s="2" customFormat="1" ht="16.5" customHeight="1">
      <c r="A248" s="39"/>
      <c r="B248" s="40"/>
      <c r="C248" s="219" t="s">
        <v>341</v>
      </c>
      <c r="D248" s="219" t="s">
        <v>128</v>
      </c>
      <c r="E248" s="220" t="s">
        <v>561</v>
      </c>
      <c r="F248" s="221" t="s">
        <v>562</v>
      </c>
      <c r="G248" s="222" t="s">
        <v>408</v>
      </c>
      <c r="H248" s="223">
        <v>1</v>
      </c>
      <c r="I248" s="224"/>
      <c r="J248" s="225">
        <f>ROUND(I248*H248,2)</f>
        <v>0</v>
      </c>
      <c r="K248" s="221" t="s">
        <v>1</v>
      </c>
      <c r="L248" s="45"/>
      <c r="M248" s="226" t="s">
        <v>1</v>
      </c>
      <c r="N248" s="227" t="s">
        <v>41</v>
      </c>
      <c r="O248" s="92"/>
      <c r="P248" s="228">
        <f>O248*H248</f>
        <v>0</v>
      </c>
      <c r="Q248" s="228">
        <v>0</v>
      </c>
      <c r="R248" s="228">
        <f>Q248*H248</f>
        <v>0</v>
      </c>
      <c r="S248" s="228">
        <v>0</v>
      </c>
      <c r="T248" s="229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30" t="s">
        <v>133</v>
      </c>
      <c r="AT248" s="230" t="s">
        <v>128</v>
      </c>
      <c r="AU248" s="230" t="s">
        <v>86</v>
      </c>
      <c r="AY248" s="18" t="s">
        <v>126</v>
      </c>
      <c r="BE248" s="231">
        <f>IF(N248="základní",J248,0)</f>
        <v>0</v>
      </c>
      <c r="BF248" s="231">
        <f>IF(N248="snížená",J248,0)</f>
        <v>0</v>
      </c>
      <c r="BG248" s="231">
        <f>IF(N248="zákl. přenesená",J248,0)</f>
        <v>0</v>
      </c>
      <c r="BH248" s="231">
        <f>IF(N248="sníž. přenesená",J248,0)</f>
        <v>0</v>
      </c>
      <c r="BI248" s="231">
        <f>IF(N248="nulová",J248,0)</f>
        <v>0</v>
      </c>
      <c r="BJ248" s="18" t="s">
        <v>84</v>
      </c>
      <c r="BK248" s="231">
        <f>ROUND(I248*H248,2)</f>
        <v>0</v>
      </c>
      <c r="BL248" s="18" t="s">
        <v>133</v>
      </c>
      <c r="BM248" s="230" t="s">
        <v>344</v>
      </c>
    </row>
    <row r="249" spans="1:65" s="2" customFormat="1" ht="16.5" customHeight="1">
      <c r="A249" s="39"/>
      <c r="B249" s="40"/>
      <c r="C249" s="219" t="s">
        <v>231</v>
      </c>
      <c r="D249" s="219" t="s">
        <v>128</v>
      </c>
      <c r="E249" s="220" t="s">
        <v>563</v>
      </c>
      <c r="F249" s="221" t="s">
        <v>564</v>
      </c>
      <c r="G249" s="222" t="s">
        <v>408</v>
      </c>
      <c r="H249" s="223">
        <v>1</v>
      </c>
      <c r="I249" s="224"/>
      <c r="J249" s="225">
        <f>ROUND(I249*H249,2)</f>
        <v>0</v>
      </c>
      <c r="K249" s="221" t="s">
        <v>1</v>
      </c>
      <c r="L249" s="45"/>
      <c r="M249" s="275" t="s">
        <v>1</v>
      </c>
      <c r="N249" s="276" t="s">
        <v>41</v>
      </c>
      <c r="O249" s="277"/>
      <c r="P249" s="278">
        <f>O249*H249</f>
        <v>0</v>
      </c>
      <c r="Q249" s="278">
        <v>0</v>
      </c>
      <c r="R249" s="278">
        <f>Q249*H249</f>
        <v>0</v>
      </c>
      <c r="S249" s="278">
        <v>0</v>
      </c>
      <c r="T249" s="279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30" t="s">
        <v>133</v>
      </c>
      <c r="AT249" s="230" t="s">
        <v>128</v>
      </c>
      <c r="AU249" s="230" t="s">
        <v>86</v>
      </c>
      <c r="AY249" s="18" t="s">
        <v>126</v>
      </c>
      <c r="BE249" s="231">
        <f>IF(N249="základní",J249,0)</f>
        <v>0</v>
      </c>
      <c r="BF249" s="231">
        <f>IF(N249="snížená",J249,0)</f>
        <v>0</v>
      </c>
      <c r="BG249" s="231">
        <f>IF(N249="zákl. přenesená",J249,0)</f>
        <v>0</v>
      </c>
      <c r="BH249" s="231">
        <f>IF(N249="sníž. přenesená",J249,0)</f>
        <v>0</v>
      </c>
      <c r="BI249" s="231">
        <f>IF(N249="nulová",J249,0)</f>
        <v>0</v>
      </c>
      <c r="BJ249" s="18" t="s">
        <v>84</v>
      </c>
      <c r="BK249" s="231">
        <f>ROUND(I249*H249,2)</f>
        <v>0</v>
      </c>
      <c r="BL249" s="18" t="s">
        <v>133</v>
      </c>
      <c r="BM249" s="230" t="s">
        <v>347</v>
      </c>
    </row>
    <row r="250" spans="1:31" s="2" customFormat="1" ht="6.95" customHeight="1">
      <c r="A250" s="39"/>
      <c r="B250" s="67"/>
      <c r="C250" s="68"/>
      <c r="D250" s="68"/>
      <c r="E250" s="68"/>
      <c r="F250" s="68"/>
      <c r="G250" s="68"/>
      <c r="H250" s="68"/>
      <c r="I250" s="68"/>
      <c r="J250" s="68"/>
      <c r="K250" s="68"/>
      <c r="L250" s="45"/>
      <c r="M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</row>
  </sheetData>
  <sheetProtection password="CC35" sheet="1" objects="1" scenarios="1" formatColumns="0" formatRows="0" autoFilter="0"/>
  <autoFilter ref="C132:K249"/>
  <mergeCells count="9">
    <mergeCell ref="E7:H7"/>
    <mergeCell ref="E9:H9"/>
    <mergeCell ref="E18:H18"/>
    <mergeCell ref="E27:H27"/>
    <mergeCell ref="E85:H85"/>
    <mergeCell ref="E87:H87"/>
    <mergeCell ref="E123:H123"/>
    <mergeCell ref="E125:H12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92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86</v>
      </c>
    </row>
    <row r="4" spans="2:46" s="1" customFormat="1" ht="24.95" customHeight="1">
      <c r="B4" s="21"/>
      <c r="D4" s="139" t="s">
        <v>93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Propojovací chodník Hrachovec,Valašské Meziříčí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94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565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5. 10. 2022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">
        <v>1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">
        <v>26</v>
      </c>
      <c r="F15" s="39"/>
      <c r="G15" s="39"/>
      <c r="H15" s="39"/>
      <c r="I15" s="141" t="s">
        <v>27</v>
      </c>
      <c r="J15" s="144" t="s">
        <v>1</v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28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27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30</v>
      </c>
      <c r="E20" s="39"/>
      <c r="F20" s="39"/>
      <c r="G20" s="39"/>
      <c r="H20" s="39"/>
      <c r="I20" s="141" t="s">
        <v>25</v>
      </c>
      <c r="J20" s="144" t="s">
        <v>1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">
        <v>31</v>
      </c>
      <c r="F21" s="39"/>
      <c r="G21" s="39"/>
      <c r="H21" s="39"/>
      <c r="I21" s="141" t="s">
        <v>27</v>
      </c>
      <c r="J21" s="144" t="s">
        <v>1</v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33</v>
      </c>
      <c r="E23" s="39"/>
      <c r="F23" s="39"/>
      <c r="G23" s="39"/>
      <c r="H23" s="39"/>
      <c r="I23" s="141" t="s">
        <v>25</v>
      </c>
      <c r="J23" s="144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">
        <v>34</v>
      </c>
      <c r="F24" s="39"/>
      <c r="G24" s="39"/>
      <c r="H24" s="39"/>
      <c r="I24" s="141" t="s">
        <v>27</v>
      </c>
      <c r="J24" s="144" t="s">
        <v>1</v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35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36</v>
      </c>
      <c r="E30" s="39"/>
      <c r="F30" s="39"/>
      <c r="G30" s="39"/>
      <c r="H30" s="39"/>
      <c r="I30" s="39"/>
      <c r="J30" s="152">
        <f>ROUND(J128,2)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38</v>
      </c>
      <c r="G32" s="39"/>
      <c r="H32" s="39"/>
      <c r="I32" s="153" t="s">
        <v>37</v>
      </c>
      <c r="J32" s="153" t="s">
        <v>39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40</v>
      </c>
      <c r="E33" s="141" t="s">
        <v>41</v>
      </c>
      <c r="F33" s="155">
        <f>ROUND((SUM(BE128:BE201)),2)</f>
        <v>0</v>
      </c>
      <c r="G33" s="39"/>
      <c r="H33" s="39"/>
      <c r="I33" s="156">
        <v>0.21</v>
      </c>
      <c r="J33" s="155">
        <f>ROUND(((SUM(BE128:BE201))*I33),2)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42</v>
      </c>
      <c r="F34" s="155">
        <f>ROUND((SUM(BF128:BF201)),2)</f>
        <v>0</v>
      </c>
      <c r="G34" s="39"/>
      <c r="H34" s="39"/>
      <c r="I34" s="156">
        <v>0.15</v>
      </c>
      <c r="J34" s="155">
        <f>ROUND(((SUM(BF128:BF201))*I34),2)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43</v>
      </c>
      <c r="F35" s="155">
        <f>ROUND((SUM(BG128:BG201)),2)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44</v>
      </c>
      <c r="F36" s="155">
        <f>ROUND((SUM(BH128:BH201)),2)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45</v>
      </c>
      <c r="F37" s="155">
        <f>ROUND((SUM(BI128:BI201)),2)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46</v>
      </c>
      <c r="E39" s="159"/>
      <c r="F39" s="159"/>
      <c r="G39" s="160" t="s">
        <v>47</v>
      </c>
      <c r="H39" s="161" t="s">
        <v>48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49</v>
      </c>
      <c r="E50" s="165"/>
      <c r="F50" s="165"/>
      <c r="G50" s="164" t="s">
        <v>50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51</v>
      </c>
      <c r="E61" s="167"/>
      <c r="F61" s="168" t="s">
        <v>52</v>
      </c>
      <c r="G61" s="166" t="s">
        <v>51</v>
      </c>
      <c r="H61" s="167"/>
      <c r="I61" s="167"/>
      <c r="J61" s="169" t="s">
        <v>52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53</v>
      </c>
      <c r="E65" s="170"/>
      <c r="F65" s="170"/>
      <c r="G65" s="164" t="s">
        <v>54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51</v>
      </c>
      <c r="E76" s="167"/>
      <c r="F76" s="168" t="s">
        <v>52</v>
      </c>
      <c r="G76" s="166" t="s">
        <v>51</v>
      </c>
      <c r="H76" s="167"/>
      <c r="I76" s="167"/>
      <c r="J76" s="169" t="s">
        <v>52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96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Propojovací chodník Hrachovec,Valašské Meziříčí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94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301 - Oplocení,kanalizační přípojka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>Valašské Meziříčí_x005F_x0009__x005F_x0009__x005F_x0009__x005F_x0009__x005F_x0009__x005F_x0009__x005F_x0009_</v>
      </c>
      <c r="G89" s="41"/>
      <c r="H89" s="41"/>
      <c r="I89" s="33" t="s">
        <v>22</v>
      </c>
      <c r="J89" s="80" t="str">
        <f>IF(J12="","",J12)</f>
        <v>5. 10. 2022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40.05" customHeight="1">
      <c r="A91" s="39"/>
      <c r="B91" s="40"/>
      <c r="C91" s="33" t="s">
        <v>24</v>
      </c>
      <c r="D91" s="41"/>
      <c r="E91" s="41"/>
      <c r="F91" s="28" t="str">
        <f>E15</f>
        <v>Město Valašské Meziříčí_x005F_x0009__x005F_x0009__x005F_x0009__x005F_x0009__x005F_x0009__x005F_x0009__x005F_x0009__x005F_x0009__x005F_x0009_</v>
      </c>
      <c r="G91" s="41"/>
      <c r="H91" s="41"/>
      <c r="I91" s="33" t="s">
        <v>30</v>
      </c>
      <c r="J91" s="37" t="str">
        <f>E21</f>
        <v>LZ-PROJEKT plus s.r.o._x005F_x0009__x005F_x0009__x005F_x0009__x005F_x0009__x005F_x0009__x005F_x0009__x005F_x0009__x005F_x0009__x005F_x0009_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28</v>
      </c>
      <c r="D92" s="41"/>
      <c r="E92" s="41"/>
      <c r="F92" s="28" t="str">
        <f>IF(E18="","",E18)</f>
        <v>Vyplň údaj</v>
      </c>
      <c r="G92" s="41"/>
      <c r="H92" s="41"/>
      <c r="I92" s="33" t="s">
        <v>33</v>
      </c>
      <c r="J92" s="37" t="str">
        <f>E24</f>
        <v>Fajfrová Irena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97</v>
      </c>
      <c r="D94" s="177"/>
      <c r="E94" s="177"/>
      <c r="F94" s="177"/>
      <c r="G94" s="177"/>
      <c r="H94" s="177"/>
      <c r="I94" s="177"/>
      <c r="J94" s="178" t="s">
        <v>98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99</v>
      </c>
      <c r="D96" s="41"/>
      <c r="E96" s="41"/>
      <c r="F96" s="41"/>
      <c r="G96" s="41"/>
      <c r="H96" s="41"/>
      <c r="I96" s="41"/>
      <c r="J96" s="111">
        <f>J128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100</v>
      </c>
    </row>
    <row r="97" spans="1:31" s="9" customFormat="1" ht="24.95" customHeight="1">
      <c r="A97" s="9"/>
      <c r="B97" s="180"/>
      <c r="C97" s="181"/>
      <c r="D97" s="182" t="s">
        <v>101</v>
      </c>
      <c r="E97" s="183"/>
      <c r="F97" s="183"/>
      <c r="G97" s="183"/>
      <c r="H97" s="183"/>
      <c r="I97" s="183"/>
      <c r="J97" s="184">
        <f>J129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102</v>
      </c>
      <c r="E98" s="189"/>
      <c r="F98" s="189"/>
      <c r="G98" s="189"/>
      <c r="H98" s="189"/>
      <c r="I98" s="189"/>
      <c r="J98" s="190">
        <f>J130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430</v>
      </c>
      <c r="E99" s="189"/>
      <c r="F99" s="189"/>
      <c r="G99" s="189"/>
      <c r="H99" s="189"/>
      <c r="I99" s="189"/>
      <c r="J99" s="190">
        <f>J156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431</v>
      </c>
      <c r="E100" s="189"/>
      <c r="F100" s="189"/>
      <c r="G100" s="189"/>
      <c r="H100" s="189"/>
      <c r="I100" s="189"/>
      <c r="J100" s="190">
        <f>J159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566</v>
      </c>
      <c r="E101" s="189"/>
      <c r="F101" s="189"/>
      <c r="G101" s="189"/>
      <c r="H101" s="189"/>
      <c r="I101" s="189"/>
      <c r="J101" s="190">
        <f>J165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104</v>
      </c>
      <c r="E102" s="189"/>
      <c r="F102" s="189"/>
      <c r="G102" s="189"/>
      <c r="H102" s="189"/>
      <c r="I102" s="189"/>
      <c r="J102" s="190">
        <f>J170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105</v>
      </c>
      <c r="E103" s="189"/>
      <c r="F103" s="189"/>
      <c r="G103" s="189"/>
      <c r="H103" s="189"/>
      <c r="I103" s="189"/>
      <c r="J103" s="190">
        <f>J185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6"/>
      <c r="C104" s="187"/>
      <c r="D104" s="188" t="s">
        <v>106</v>
      </c>
      <c r="E104" s="189"/>
      <c r="F104" s="189"/>
      <c r="G104" s="189"/>
      <c r="H104" s="189"/>
      <c r="I104" s="189"/>
      <c r="J104" s="190">
        <f>J191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80"/>
      <c r="C105" s="181"/>
      <c r="D105" s="182" t="s">
        <v>107</v>
      </c>
      <c r="E105" s="183"/>
      <c r="F105" s="183"/>
      <c r="G105" s="183"/>
      <c r="H105" s="183"/>
      <c r="I105" s="183"/>
      <c r="J105" s="184">
        <f>J193</f>
        <v>0</v>
      </c>
      <c r="K105" s="181"/>
      <c r="L105" s="185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10" customFormat="1" ht="19.9" customHeight="1">
      <c r="A106" s="10"/>
      <c r="B106" s="186"/>
      <c r="C106" s="187"/>
      <c r="D106" s="188" t="s">
        <v>108</v>
      </c>
      <c r="E106" s="189"/>
      <c r="F106" s="189"/>
      <c r="G106" s="189"/>
      <c r="H106" s="189"/>
      <c r="I106" s="189"/>
      <c r="J106" s="190">
        <f>J194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6"/>
      <c r="C107" s="187"/>
      <c r="D107" s="188" t="s">
        <v>109</v>
      </c>
      <c r="E107" s="189"/>
      <c r="F107" s="189"/>
      <c r="G107" s="189"/>
      <c r="H107" s="189"/>
      <c r="I107" s="189"/>
      <c r="J107" s="190">
        <f>J198</f>
        <v>0</v>
      </c>
      <c r="K107" s="187"/>
      <c r="L107" s="19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6"/>
      <c r="C108" s="187"/>
      <c r="D108" s="188" t="s">
        <v>110</v>
      </c>
      <c r="E108" s="189"/>
      <c r="F108" s="189"/>
      <c r="G108" s="189"/>
      <c r="H108" s="189"/>
      <c r="I108" s="189"/>
      <c r="J108" s="190">
        <f>J200</f>
        <v>0</v>
      </c>
      <c r="K108" s="187"/>
      <c r="L108" s="19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2" customFormat="1" ht="21.8" customHeight="1">
      <c r="A109" s="39"/>
      <c r="B109" s="40"/>
      <c r="C109" s="41"/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67"/>
      <c r="C110" s="68"/>
      <c r="D110" s="68"/>
      <c r="E110" s="68"/>
      <c r="F110" s="68"/>
      <c r="G110" s="68"/>
      <c r="H110" s="68"/>
      <c r="I110" s="68"/>
      <c r="J110" s="68"/>
      <c r="K110" s="68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4" spans="1:31" s="2" customFormat="1" ht="6.95" customHeight="1">
      <c r="A114" s="39"/>
      <c r="B114" s="69"/>
      <c r="C114" s="70"/>
      <c r="D114" s="70"/>
      <c r="E114" s="70"/>
      <c r="F114" s="70"/>
      <c r="G114" s="70"/>
      <c r="H114" s="70"/>
      <c r="I114" s="70"/>
      <c r="J114" s="70"/>
      <c r="K114" s="70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24.95" customHeight="1">
      <c r="A115" s="39"/>
      <c r="B115" s="40"/>
      <c r="C115" s="24" t="s">
        <v>111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6.95" customHeight="1">
      <c r="A116" s="39"/>
      <c r="B116" s="40"/>
      <c r="C116" s="41"/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16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6.5" customHeight="1">
      <c r="A118" s="39"/>
      <c r="B118" s="40"/>
      <c r="C118" s="41"/>
      <c r="D118" s="41"/>
      <c r="E118" s="175" t="str">
        <f>E7</f>
        <v>Propojovací chodník Hrachovec,Valašské Meziříčí</v>
      </c>
      <c r="F118" s="33"/>
      <c r="G118" s="33"/>
      <c r="H118" s="33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94</v>
      </c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6.5" customHeight="1">
      <c r="A120" s="39"/>
      <c r="B120" s="40"/>
      <c r="C120" s="41"/>
      <c r="D120" s="41"/>
      <c r="E120" s="77" t="str">
        <f>E9</f>
        <v>301 - Oplocení,kanalizační přípojka</v>
      </c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2" customHeight="1">
      <c r="A122" s="39"/>
      <c r="B122" s="40"/>
      <c r="C122" s="33" t="s">
        <v>20</v>
      </c>
      <c r="D122" s="41"/>
      <c r="E122" s="41"/>
      <c r="F122" s="28" t="str">
        <f>F12</f>
        <v>Valašské Meziříčí_x005F_x0009__x005F_x0009__x005F_x0009__x005F_x0009__x005F_x0009__x005F_x0009__x005F_x0009_</v>
      </c>
      <c r="G122" s="41"/>
      <c r="H122" s="41"/>
      <c r="I122" s="33" t="s">
        <v>22</v>
      </c>
      <c r="J122" s="80" t="str">
        <f>IF(J12="","",J12)</f>
        <v>5. 10. 2022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6.95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40.05" customHeight="1">
      <c r="A124" s="39"/>
      <c r="B124" s="40"/>
      <c r="C124" s="33" t="s">
        <v>24</v>
      </c>
      <c r="D124" s="41"/>
      <c r="E124" s="41"/>
      <c r="F124" s="28" t="str">
        <f>E15</f>
        <v>Město Valašské Meziříčí_x005F_x0009__x005F_x0009__x005F_x0009__x005F_x0009__x005F_x0009__x005F_x0009__x005F_x0009__x005F_x0009__x005F_x0009_</v>
      </c>
      <c r="G124" s="41"/>
      <c r="H124" s="41"/>
      <c r="I124" s="33" t="s">
        <v>30</v>
      </c>
      <c r="J124" s="37" t="str">
        <f>E21</f>
        <v>LZ-PROJEKT plus s.r.o._x005F_x0009__x005F_x0009__x005F_x0009__x005F_x0009__x005F_x0009__x005F_x0009__x005F_x0009__x005F_x0009__x005F_x0009_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5.15" customHeight="1">
      <c r="A125" s="39"/>
      <c r="B125" s="40"/>
      <c r="C125" s="33" t="s">
        <v>28</v>
      </c>
      <c r="D125" s="41"/>
      <c r="E125" s="41"/>
      <c r="F125" s="28" t="str">
        <f>IF(E18="","",E18)</f>
        <v>Vyplň údaj</v>
      </c>
      <c r="G125" s="41"/>
      <c r="H125" s="41"/>
      <c r="I125" s="33" t="s">
        <v>33</v>
      </c>
      <c r="J125" s="37" t="str">
        <f>E24</f>
        <v>Fajfrová Irena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0.3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11" customFormat="1" ht="29.25" customHeight="1">
      <c r="A127" s="192"/>
      <c r="B127" s="193"/>
      <c r="C127" s="194" t="s">
        <v>112</v>
      </c>
      <c r="D127" s="195" t="s">
        <v>61</v>
      </c>
      <c r="E127" s="195" t="s">
        <v>57</v>
      </c>
      <c r="F127" s="195" t="s">
        <v>58</v>
      </c>
      <c r="G127" s="195" t="s">
        <v>113</v>
      </c>
      <c r="H127" s="195" t="s">
        <v>114</v>
      </c>
      <c r="I127" s="195" t="s">
        <v>115</v>
      </c>
      <c r="J127" s="195" t="s">
        <v>98</v>
      </c>
      <c r="K127" s="196" t="s">
        <v>116</v>
      </c>
      <c r="L127" s="197"/>
      <c r="M127" s="101" t="s">
        <v>1</v>
      </c>
      <c r="N127" s="102" t="s">
        <v>40</v>
      </c>
      <c r="O127" s="102" t="s">
        <v>117</v>
      </c>
      <c r="P127" s="102" t="s">
        <v>118</v>
      </c>
      <c r="Q127" s="102" t="s">
        <v>119</v>
      </c>
      <c r="R127" s="102" t="s">
        <v>120</v>
      </c>
      <c r="S127" s="102" t="s">
        <v>121</v>
      </c>
      <c r="T127" s="103" t="s">
        <v>122</v>
      </c>
      <c r="U127" s="192"/>
      <c r="V127" s="192"/>
      <c r="W127" s="192"/>
      <c r="X127" s="192"/>
      <c r="Y127" s="192"/>
      <c r="Z127" s="192"/>
      <c r="AA127" s="192"/>
      <c r="AB127" s="192"/>
      <c r="AC127" s="192"/>
      <c r="AD127" s="192"/>
      <c r="AE127" s="192"/>
    </row>
    <row r="128" spans="1:63" s="2" customFormat="1" ht="22.8" customHeight="1">
      <c r="A128" s="39"/>
      <c r="B128" s="40"/>
      <c r="C128" s="108" t="s">
        <v>123</v>
      </c>
      <c r="D128" s="41"/>
      <c r="E128" s="41"/>
      <c r="F128" s="41"/>
      <c r="G128" s="41"/>
      <c r="H128" s="41"/>
      <c r="I128" s="41"/>
      <c r="J128" s="198">
        <f>BK128</f>
        <v>0</v>
      </c>
      <c r="K128" s="41"/>
      <c r="L128" s="45"/>
      <c r="M128" s="104"/>
      <c r="N128" s="199"/>
      <c r="O128" s="105"/>
      <c r="P128" s="200">
        <f>P129+P193</f>
        <v>0</v>
      </c>
      <c r="Q128" s="105"/>
      <c r="R128" s="200">
        <f>R129+R193</f>
        <v>0</v>
      </c>
      <c r="S128" s="105"/>
      <c r="T128" s="201">
        <f>T129+T193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75</v>
      </c>
      <c r="AU128" s="18" t="s">
        <v>100</v>
      </c>
      <c r="BK128" s="202">
        <f>BK129+BK193</f>
        <v>0</v>
      </c>
    </row>
    <row r="129" spans="1:63" s="12" customFormat="1" ht="25.9" customHeight="1">
      <c r="A129" s="12"/>
      <c r="B129" s="203"/>
      <c r="C129" s="204"/>
      <c r="D129" s="205" t="s">
        <v>75</v>
      </c>
      <c r="E129" s="206" t="s">
        <v>124</v>
      </c>
      <c r="F129" s="206" t="s">
        <v>125</v>
      </c>
      <c r="G129" s="204"/>
      <c r="H129" s="204"/>
      <c r="I129" s="207"/>
      <c r="J129" s="208">
        <f>BK129</f>
        <v>0</v>
      </c>
      <c r="K129" s="204"/>
      <c r="L129" s="209"/>
      <c r="M129" s="210"/>
      <c r="N129" s="211"/>
      <c r="O129" s="211"/>
      <c r="P129" s="212">
        <f>P130+P156+P159+P165+P170+P185+P191</f>
        <v>0</v>
      </c>
      <c r="Q129" s="211"/>
      <c r="R129" s="212">
        <f>R130+R156+R159+R165+R170+R185+R191</f>
        <v>0</v>
      </c>
      <c r="S129" s="211"/>
      <c r="T129" s="213">
        <f>T130+T156+T159+T165+T170+T185+T191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4" t="s">
        <v>84</v>
      </c>
      <c r="AT129" s="215" t="s">
        <v>75</v>
      </c>
      <c r="AU129" s="215" t="s">
        <v>76</v>
      </c>
      <c r="AY129" s="214" t="s">
        <v>126</v>
      </c>
      <c r="BK129" s="216">
        <f>BK130+BK156+BK159+BK165+BK170+BK185+BK191</f>
        <v>0</v>
      </c>
    </row>
    <row r="130" spans="1:63" s="12" customFormat="1" ht="22.8" customHeight="1">
      <c r="A130" s="12"/>
      <c r="B130" s="203"/>
      <c r="C130" s="204"/>
      <c r="D130" s="205" t="s">
        <v>75</v>
      </c>
      <c r="E130" s="217" t="s">
        <v>84</v>
      </c>
      <c r="F130" s="217" t="s">
        <v>127</v>
      </c>
      <c r="G130" s="204"/>
      <c r="H130" s="204"/>
      <c r="I130" s="207"/>
      <c r="J130" s="218">
        <f>BK130</f>
        <v>0</v>
      </c>
      <c r="K130" s="204"/>
      <c r="L130" s="209"/>
      <c r="M130" s="210"/>
      <c r="N130" s="211"/>
      <c r="O130" s="211"/>
      <c r="P130" s="212">
        <f>SUM(P131:P155)</f>
        <v>0</v>
      </c>
      <c r="Q130" s="211"/>
      <c r="R130" s="212">
        <f>SUM(R131:R155)</f>
        <v>0</v>
      </c>
      <c r="S130" s="211"/>
      <c r="T130" s="213">
        <f>SUM(T131:T155)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4" t="s">
        <v>84</v>
      </c>
      <c r="AT130" s="215" t="s">
        <v>75</v>
      </c>
      <c r="AU130" s="215" t="s">
        <v>84</v>
      </c>
      <c r="AY130" s="214" t="s">
        <v>126</v>
      </c>
      <c r="BK130" s="216">
        <f>SUM(BK131:BK155)</f>
        <v>0</v>
      </c>
    </row>
    <row r="131" spans="1:65" s="2" customFormat="1" ht="37.8" customHeight="1">
      <c r="A131" s="39"/>
      <c r="B131" s="40"/>
      <c r="C131" s="219" t="s">
        <v>84</v>
      </c>
      <c r="D131" s="219" t="s">
        <v>128</v>
      </c>
      <c r="E131" s="220" t="s">
        <v>567</v>
      </c>
      <c r="F131" s="221" t="s">
        <v>568</v>
      </c>
      <c r="G131" s="222" t="s">
        <v>159</v>
      </c>
      <c r="H131" s="223">
        <v>1.8</v>
      </c>
      <c r="I131" s="224"/>
      <c r="J131" s="225">
        <f>ROUND(I131*H131,2)</f>
        <v>0</v>
      </c>
      <c r="K131" s="221" t="s">
        <v>132</v>
      </c>
      <c r="L131" s="45"/>
      <c r="M131" s="226" t="s">
        <v>1</v>
      </c>
      <c r="N131" s="227" t="s">
        <v>41</v>
      </c>
      <c r="O131" s="92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0" t="s">
        <v>133</v>
      </c>
      <c r="AT131" s="230" t="s">
        <v>128</v>
      </c>
      <c r="AU131" s="230" t="s">
        <v>86</v>
      </c>
      <c r="AY131" s="18" t="s">
        <v>126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8" t="s">
        <v>84</v>
      </c>
      <c r="BK131" s="231">
        <f>ROUND(I131*H131,2)</f>
        <v>0</v>
      </c>
      <c r="BL131" s="18" t="s">
        <v>133</v>
      </c>
      <c r="BM131" s="230" t="s">
        <v>86</v>
      </c>
    </row>
    <row r="132" spans="1:65" s="2" customFormat="1" ht="37.8" customHeight="1">
      <c r="A132" s="39"/>
      <c r="B132" s="40"/>
      <c r="C132" s="219" t="s">
        <v>86</v>
      </c>
      <c r="D132" s="219" t="s">
        <v>128</v>
      </c>
      <c r="E132" s="220" t="s">
        <v>569</v>
      </c>
      <c r="F132" s="221" t="s">
        <v>570</v>
      </c>
      <c r="G132" s="222" t="s">
        <v>159</v>
      </c>
      <c r="H132" s="223">
        <v>1.8</v>
      </c>
      <c r="I132" s="224"/>
      <c r="J132" s="225">
        <f>ROUND(I132*H132,2)</f>
        <v>0</v>
      </c>
      <c r="K132" s="221" t="s">
        <v>132</v>
      </c>
      <c r="L132" s="45"/>
      <c r="M132" s="226" t="s">
        <v>1</v>
      </c>
      <c r="N132" s="227" t="s">
        <v>41</v>
      </c>
      <c r="O132" s="92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0" t="s">
        <v>133</v>
      </c>
      <c r="AT132" s="230" t="s">
        <v>128</v>
      </c>
      <c r="AU132" s="230" t="s">
        <v>86</v>
      </c>
      <c r="AY132" s="18" t="s">
        <v>126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8" t="s">
        <v>84</v>
      </c>
      <c r="BK132" s="231">
        <f>ROUND(I132*H132,2)</f>
        <v>0</v>
      </c>
      <c r="BL132" s="18" t="s">
        <v>133</v>
      </c>
      <c r="BM132" s="230" t="s">
        <v>133</v>
      </c>
    </row>
    <row r="133" spans="1:65" s="2" customFormat="1" ht="33" customHeight="1">
      <c r="A133" s="39"/>
      <c r="B133" s="40"/>
      <c r="C133" s="219" t="s">
        <v>140</v>
      </c>
      <c r="D133" s="219" t="s">
        <v>128</v>
      </c>
      <c r="E133" s="220" t="s">
        <v>571</v>
      </c>
      <c r="F133" s="221" t="s">
        <v>572</v>
      </c>
      <c r="G133" s="222" t="s">
        <v>159</v>
      </c>
      <c r="H133" s="223">
        <v>2.88</v>
      </c>
      <c r="I133" s="224"/>
      <c r="J133" s="225">
        <f>ROUND(I133*H133,2)</f>
        <v>0</v>
      </c>
      <c r="K133" s="221" t="s">
        <v>132</v>
      </c>
      <c r="L133" s="45"/>
      <c r="M133" s="226" t="s">
        <v>1</v>
      </c>
      <c r="N133" s="227" t="s">
        <v>41</v>
      </c>
      <c r="O133" s="92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0" t="s">
        <v>133</v>
      </c>
      <c r="AT133" s="230" t="s">
        <v>128</v>
      </c>
      <c r="AU133" s="230" t="s">
        <v>86</v>
      </c>
      <c r="AY133" s="18" t="s">
        <v>126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8" t="s">
        <v>84</v>
      </c>
      <c r="BK133" s="231">
        <f>ROUND(I133*H133,2)</f>
        <v>0</v>
      </c>
      <c r="BL133" s="18" t="s">
        <v>133</v>
      </c>
      <c r="BM133" s="230" t="s">
        <v>143</v>
      </c>
    </row>
    <row r="134" spans="1:65" s="2" customFormat="1" ht="33" customHeight="1">
      <c r="A134" s="39"/>
      <c r="B134" s="40"/>
      <c r="C134" s="219" t="s">
        <v>133</v>
      </c>
      <c r="D134" s="219" t="s">
        <v>128</v>
      </c>
      <c r="E134" s="220" t="s">
        <v>573</v>
      </c>
      <c r="F134" s="221" t="s">
        <v>574</v>
      </c>
      <c r="G134" s="222" t="s">
        <v>159</v>
      </c>
      <c r="H134" s="223">
        <v>2.88</v>
      </c>
      <c r="I134" s="224"/>
      <c r="J134" s="225">
        <f>ROUND(I134*H134,2)</f>
        <v>0</v>
      </c>
      <c r="K134" s="221" t="s">
        <v>132</v>
      </c>
      <c r="L134" s="45"/>
      <c r="M134" s="226" t="s">
        <v>1</v>
      </c>
      <c r="N134" s="227" t="s">
        <v>41</v>
      </c>
      <c r="O134" s="92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0" t="s">
        <v>133</v>
      </c>
      <c r="AT134" s="230" t="s">
        <v>128</v>
      </c>
      <c r="AU134" s="230" t="s">
        <v>86</v>
      </c>
      <c r="AY134" s="18" t="s">
        <v>126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8" t="s">
        <v>84</v>
      </c>
      <c r="BK134" s="231">
        <f>ROUND(I134*H134,2)</f>
        <v>0</v>
      </c>
      <c r="BL134" s="18" t="s">
        <v>133</v>
      </c>
      <c r="BM134" s="230" t="s">
        <v>147</v>
      </c>
    </row>
    <row r="135" spans="1:65" s="2" customFormat="1" ht="21.75" customHeight="1">
      <c r="A135" s="39"/>
      <c r="B135" s="40"/>
      <c r="C135" s="219" t="s">
        <v>148</v>
      </c>
      <c r="D135" s="219" t="s">
        <v>128</v>
      </c>
      <c r="E135" s="220" t="s">
        <v>575</v>
      </c>
      <c r="F135" s="221" t="s">
        <v>576</v>
      </c>
      <c r="G135" s="222" t="s">
        <v>131</v>
      </c>
      <c r="H135" s="223">
        <v>12</v>
      </c>
      <c r="I135" s="224"/>
      <c r="J135" s="225">
        <f>ROUND(I135*H135,2)</f>
        <v>0</v>
      </c>
      <c r="K135" s="221" t="s">
        <v>132</v>
      </c>
      <c r="L135" s="45"/>
      <c r="M135" s="226" t="s">
        <v>1</v>
      </c>
      <c r="N135" s="227" t="s">
        <v>41</v>
      </c>
      <c r="O135" s="92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0" t="s">
        <v>133</v>
      </c>
      <c r="AT135" s="230" t="s">
        <v>128</v>
      </c>
      <c r="AU135" s="230" t="s">
        <v>86</v>
      </c>
      <c r="AY135" s="18" t="s">
        <v>126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8" t="s">
        <v>84</v>
      </c>
      <c r="BK135" s="231">
        <f>ROUND(I135*H135,2)</f>
        <v>0</v>
      </c>
      <c r="BL135" s="18" t="s">
        <v>133</v>
      </c>
      <c r="BM135" s="230" t="s">
        <v>151</v>
      </c>
    </row>
    <row r="136" spans="1:65" s="2" customFormat="1" ht="24.15" customHeight="1">
      <c r="A136" s="39"/>
      <c r="B136" s="40"/>
      <c r="C136" s="219" t="s">
        <v>143</v>
      </c>
      <c r="D136" s="219" t="s">
        <v>128</v>
      </c>
      <c r="E136" s="220" t="s">
        <v>577</v>
      </c>
      <c r="F136" s="221" t="s">
        <v>578</v>
      </c>
      <c r="G136" s="222" t="s">
        <v>131</v>
      </c>
      <c r="H136" s="223">
        <v>12</v>
      </c>
      <c r="I136" s="224"/>
      <c r="J136" s="225">
        <f>ROUND(I136*H136,2)</f>
        <v>0</v>
      </c>
      <c r="K136" s="221" t="s">
        <v>132</v>
      </c>
      <c r="L136" s="45"/>
      <c r="M136" s="226" t="s">
        <v>1</v>
      </c>
      <c r="N136" s="227" t="s">
        <v>41</v>
      </c>
      <c r="O136" s="92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0" t="s">
        <v>133</v>
      </c>
      <c r="AT136" s="230" t="s">
        <v>128</v>
      </c>
      <c r="AU136" s="230" t="s">
        <v>86</v>
      </c>
      <c r="AY136" s="18" t="s">
        <v>126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8" t="s">
        <v>84</v>
      </c>
      <c r="BK136" s="231">
        <f>ROUND(I136*H136,2)</f>
        <v>0</v>
      </c>
      <c r="BL136" s="18" t="s">
        <v>133</v>
      </c>
      <c r="BM136" s="230" t="s">
        <v>154</v>
      </c>
    </row>
    <row r="137" spans="1:65" s="2" customFormat="1" ht="21.75" customHeight="1">
      <c r="A137" s="39"/>
      <c r="B137" s="40"/>
      <c r="C137" s="219" t="s">
        <v>156</v>
      </c>
      <c r="D137" s="219" t="s">
        <v>128</v>
      </c>
      <c r="E137" s="220" t="s">
        <v>579</v>
      </c>
      <c r="F137" s="221" t="s">
        <v>580</v>
      </c>
      <c r="G137" s="222" t="s">
        <v>131</v>
      </c>
      <c r="H137" s="223">
        <v>9.6</v>
      </c>
      <c r="I137" s="224"/>
      <c r="J137" s="225">
        <f>ROUND(I137*H137,2)</f>
        <v>0</v>
      </c>
      <c r="K137" s="221" t="s">
        <v>132</v>
      </c>
      <c r="L137" s="45"/>
      <c r="M137" s="226" t="s">
        <v>1</v>
      </c>
      <c r="N137" s="227" t="s">
        <v>41</v>
      </c>
      <c r="O137" s="92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0" t="s">
        <v>133</v>
      </c>
      <c r="AT137" s="230" t="s">
        <v>128</v>
      </c>
      <c r="AU137" s="230" t="s">
        <v>86</v>
      </c>
      <c r="AY137" s="18" t="s">
        <v>126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8" t="s">
        <v>84</v>
      </c>
      <c r="BK137" s="231">
        <f>ROUND(I137*H137,2)</f>
        <v>0</v>
      </c>
      <c r="BL137" s="18" t="s">
        <v>133</v>
      </c>
      <c r="BM137" s="230" t="s">
        <v>160</v>
      </c>
    </row>
    <row r="138" spans="1:51" s="14" customFormat="1" ht="12">
      <c r="A138" s="14"/>
      <c r="B138" s="243"/>
      <c r="C138" s="244"/>
      <c r="D138" s="234" t="s">
        <v>134</v>
      </c>
      <c r="E138" s="245" t="s">
        <v>1</v>
      </c>
      <c r="F138" s="246" t="s">
        <v>581</v>
      </c>
      <c r="G138" s="244"/>
      <c r="H138" s="247">
        <v>9.6</v>
      </c>
      <c r="I138" s="248"/>
      <c r="J138" s="244"/>
      <c r="K138" s="244"/>
      <c r="L138" s="249"/>
      <c r="M138" s="250"/>
      <c r="N138" s="251"/>
      <c r="O138" s="251"/>
      <c r="P138" s="251"/>
      <c r="Q138" s="251"/>
      <c r="R138" s="251"/>
      <c r="S138" s="251"/>
      <c r="T138" s="252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3" t="s">
        <v>134</v>
      </c>
      <c r="AU138" s="253" t="s">
        <v>86</v>
      </c>
      <c r="AV138" s="14" t="s">
        <v>86</v>
      </c>
      <c r="AW138" s="14" t="s">
        <v>32</v>
      </c>
      <c r="AX138" s="14" t="s">
        <v>76</v>
      </c>
      <c r="AY138" s="253" t="s">
        <v>126</v>
      </c>
    </row>
    <row r="139" spans="1:51" s="15" customFormat="1" ht="12">
      <c r="A139" s="15"/>
      <c r="B139" s="254"/>
      <c r="C139" s="255"/>
      <c r="D139" s="234" t="s">
        <v>134</v>
      </c>
      <c r="E139" s="256" t="s">
        <v>1</v>
      </c>
      <c r="F139" s="257" t="s">
        <v>137</v>
      </c>
      <c r="G139" s="255"/>
      <c r="H139" s="258">
        <v>9.6</v>
      </c>
      <c r="I139" s="259"/>
      <c r="J139" s="255"/>
      <c r="K139" s="255"/>
      <c r="L139" s="260"/>
      <c r="M139" s="261"/>
      <c r="N139" s="262"/>
      <c r="O139" s="262"/>
      <c r="P139" s="262"/>
      <c r="Q139" s="262"/>
      <c r="R139" s="262"/>
      <c r="S139" s="262"/>
      <c r="T139" s="263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64" t="s">
        <v>134</v>
      </c>
      <c r="AU139" s="264" t="s">
        <v>86</v>
      </c>
      <c r="AV139" s="15" t="s">
        <v>133</v>
      </c>
      <c r="AW139" s="15" t="s">
        <v>32</v>
      </c>
      <c r="AX139" s="15" t="s">
        <v>84</v>
      </c>
      <c r="AY139" s="264" t="s">
        <v>126</v>
      </c>
    </row>
    <row r="140" spans="1:65" s="2" customFormat="1" ht="16.5" customHeight="1">
      <c r="A140" s="39"/>
      <c r="B140" s="40"/>
      <c r="C140" s="219" t="s">
        <v>147</v>
      </c>
      <c r="D140" s="219" t="s">
        <v>128</v>
      </c>
      <c r="E140" s="220" t="s">
        <v>582</v>
      </c>
      <c r="F140" s="221" t="s">
        <v>583</v>
      </c>
      <c r="G140" s="222" t="s">
        <v>131</v>
      </c>
      <c r="H140" s="223">
        <v>9.6</v>
      </c>
      <c r="I140" s="224"/>
      <c r="J140" s="225">
        <f>ROUND(I140*H140,2)</f>
        <v>0</v>
      </c>
      <c r="K140" s="221" t="s">
        <v>132</v>
      </c>
      <c r="L140" s="45"/>
      <c r="M140" s="226" t="s">
        <v>1</v>
      </c>
      <c r="N140" s="227" t="s">
        <v>41</v>
      </c>
      <c r="O140" s="92"/>
      <c r="P140" s="228">
        <f>O140*H140</f>
        <v>0</v>
      </c>
      <c r="Q140" s="228">
        <v>0</v>
      </c>
      <c r="R140" s="228">
        <f>Q140*H140</f>
        <v>0</v>
      </c>
      <c r="S140" s="228">
        <v>0</v>
      </c>
      <c r="T140" s="22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0" t="s">
        <v>133</v>
      </c>
      <c r="AT140" s="230" t="s">
        <v>128</v>
      </c>
      <c r="AU140" s="230" t="s">
        <v>86</v>
      </c>
      <c r="AY140" s="18" t="s">
        <v>126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8" t="s">
        <v>84</v>
      </c>
      <c r="BK140" s="231">
        <f>ROUND(I140*H140,2)</f>
        <v>0</v>
      </c>
      <c r="BL140" s="18" t="s">
        <v>133</v>
      </c>
      <c r="BM140" s="230" t="s">
        <v>163</v>
      </c>
    </row>
    <row r="141" spans="1:65" s="2" customFormat="1" ht="37.8" customHeight="1">
      <c r="A141" s="39"/>
      <c r="B141" s="40"/>
      <c r="C141" s="219" t="s">
        <v>164</v>
      </c>
      <c r="D141" s="219" t="s">
        <v>128</v>
      </c>
      <c r="E141" s="220" t="s">
        <v>172</v>
      </c>
      <c r="F141" s="221" t="s">
        <v>173</v>
      </c>
      <c r="G141" s="222" t="s">
        <v>159</v>
      </c>
      <c r="H141" s="223">
        <v>9.36</v>
      </c>
      <c r="I141" s="224"/>
      <c r="J141" s="225">
        <f>ROUND(I141*H141,2)</f>
        <v>0</v>
      </c>
      <c r="K141" s="221" t="s">
        <v>132</v>
      </c>
      <c r="L141" s="45"/>
      <c r="M141" s="226" t="s">
        <v>1</v>
      </c>
      <c r="N141" s="227" t="s">
        <v>41</v>
      </c>
      <c r="O141" s="92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0" t="s">
        <v>133</v>
      </c>
      <c r="AT141" s="230" t="s">
        <v>128</v>
      </c>
      <c r="AU141" s="230" t="s">
        <v>86</v>
      </c>
      <c r="AY141" s="18" t="s">
        <v>126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8" t="s">
        <v>84</v>
      </c>
      <c r="BK141" s="231">
        <f>ROUND(I141*H141,2)</f>
        <v>0</v>
      </c>
      <c r="BL141" s="18" t="s">
        <v>133</v>
      </c>
      <c r="BM141" s="230" t="s">
        <v>167</v>
      </c>
    </row>
    <row r="142" spans="1:65" s="2" customFormat="1" ht="37.8" customHeight="1">
      <c r="A142" s="39"/>
      <c r="B142" s="40"/>
      <c r="C142" s="219" t="s">
        <v>151</v>
      </c>
      <c r="D142" s="219" t="s">
        <v>128</v>
      </c>
      <c r="E142" s="220" t="s">
        <v>175</v>
      </c>
      <c r="F142" s="221" t="s">
        <v>176</v>
      </c>
      <c r="G142" s="222" t="s">
        <v>159</v>
      </c>
      <c r="H142" s="223">
        <v>9.36</v>
      </c>
      <c r="I142" s="224"/>
      <c r="J142" s="225">
        <f>ROUND(I142*H142,2)</f>
        <v>0</v>
      </c>
      <c r="K142" s="221" t="s">
        <v>132</v>
      </c>
      <c r="L142" s="45"/>
      <c r="M142" s="226" t="s">
        <v>1</v>
      </c>
      <c r="N142" s="227" t="s">
        <v>41</v>
      </c>
      <c r="O142" s="92"/>
      <c r="P142" s="228">
        <f>O142*H142</f>
        <v>0</v>
      </c>
      <c r="Q142" s="228">
        <v>0</v>
      </c>
      <c r="R142" s="228">
        <f>Q142*H142</f>
        <v>0</v>
      </c>
      <c r="S142" s="228">
        <v>0</v>
      </c>
      <c r="T142" s="229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0" t="s">
        <v>133</v>
      </c>
      <c r="AT142" s="230" t="s">
        <v>128</v>
      </c>
      <c r="AU142" s="230" t="s">
        <v>86</v>
      </c>
      <c r="AY142" s="18" t="s">
        <v>126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8" t="s">
        <v>84</v>
      </c>
      <c r="BK142" s="231">
        <f>ROUND(I142*H142,2)</f>
        <v>0</v>
      </c>
      <c r="BL142" s="18" t="s">
        <v>133</v>
      </c>
      <c r="BM142" s="230" t="s">
        <v>170</v>
      </c>
    </row>
    <row r="143" spans="1:65" s="2" customFormat="1" ht="24.15" customHeight="1">
      <c r="A143" s="39"/>
      <c r="B143" s="40"/>
      <c r="C143" s="219" t="s">
        <v>171</v>
      </c>
      <c r="D143" s="219" t="s">
        <v>128</v>
      </c>
      <c r="E143" s="220" t="s">
        <v>193</v>
      </c>
      <c r="F143" s="221" t="s">
        <v>194</v>
      </c>
      <c r="G143" s="222" t="s">
        <v>159</v>
      </c>
      <c r="H143" s="223">
        <v>4.68</v>
      </c>
      <c r="I143" s="224"/>
      <c r="J143" s="225">
        <f>ROUND(I143*H143,2)</f>
        <v>0</v>
      </c>
      <c r="K143" s="221" t="s">
        <v>132</v>
      </c>
      <c r="L143" s="45"/>
      <c r="M143" s="226" t="s">
        <v>1</v>
      </c>
      <c r="N143" s="227" t="s">
        <v>41</v>
      </c>
      <c r="O143" s="92"/>
      <c r="P143" s="228">
        <f>O143*H143</f>
        <v>0</v>
      </c>
      <c r="Q143" s="228">
        <v>0</v>
      </c>
      <c r="R143" s="228">
        <f>Q143*H143</f>
        <v>0</v>
      </c>
      <c r="S143" s="228">
        <v>0</v>
      </c>
      <c r="T143" s="22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0" t="s">
        <v>133</v>
      </c>
      <c r="AT143" s="230" t="s">
        <v>128</v>
      </c>
      <c r="AU143" s="230" t="s">
        <v>86</v>
      </c>
      <c r="AY143" s="18" t="s">
        <v>126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8" t="s">
        <v>84</v>
      </c>
      <c r="BK143" s="231">
        <f>ROUND(I143*H143,2)</f>
        <v>0</v>
      </c>
      <c r="BL143" s="18" t="s">
        <v>133</v>
      </c>
      <c r="BM143" s="230" t="s">
        <v>174</v>
      </c>
    </row>
    <row r="144" spans="1:65" s="2" customFormat="1" ht="24.15" customHeight="1">
      <c r="A144" s="39"/>
      <c r="B144" s="40"/>
      <c r="C144" s="219" t="s">
        <v>154</v>
      </c>
      <c r="D144" s="219" t="s">
        <v>128</v>
      </c>
      <c r="E144" s="220" t="s">
        <v>198</v>
      </c>
      <c r="F144" s="221" t="s">
        <v>199</v>
      </c>
      <c r="G144" s="222" t="s">
        <v>159</v>
      </c>
      <c r="H144" s="223">
        <v>4.68</v>
      </c>
      <c r="I144" s="224"/>
      <c r="J144" s="225">
        <f>ROUND(I144*H144,2)</f>
        <v>0</v>
      </c>
      <c r="K144" s="221" t="s">
        <v>132</v>
      </c>
      <c r="L144" s="45"/>
      <c r="M144" s="226" t="s">
        <v>1</v>
      </c>
      <c r="N144" s="227" t="s">
        <v>41</v>
      </c>
      <c r="O144" s="92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0" t="s">
        <v>133</v>
      </c>
      <c r="AT144" s="230" t="s">
        <v>128</v>
      </c>
      <c r="AU144" s="230" t="s">
        <v>86</v>
      </c>
      <c r="AY144" s="18" t="s">
        <v>126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8" t="s">
        <v>84</v>
      </c>
      <c r="BK144" s="231">
        <f>ROUND(I144*H144,2)</f>
        <v>0</v>
      </c>
      <c r="BL144" s="18" t="s">
        <v>133</v>
      </c>
      <c r="BM144" s="230" t="s">
        <v>177</v>
      </c>
    </row>
    <row r="145" spans="1:65" s="2" customFormat="1" ht="24.15" customHeight="1">
      <c r="A145" s="39"/>
      <c r="B145" s="40"/>
      <c r="C145" s="219" t="s">
        <v>178</v>
      </c>
      <c r="D145" s="219" t="s">
        <v>128</v>
      </c>
      <c r="E145" s="220" t="s">
        <v>456</v>
      </c>
      <c r="F145" s="221" t="s">
        <v>457</v>
      </c>
      <c r="G145" s="222" t="s">
        <v>159</v>
      </c>
      <c r="H145" s="223">
        <v>6.71</v>
      </c>
      <c r="I145" s="224"/>
      <c r="J145" s="225">
        <f>ROUND(I145*H145,2)</f>
        <v>0</v>
      </c>
      <c r="K145" s="221" t="s">
        <v>132</v>
      </c>
      <c r="L145" s="45"/>
      <c r="M145" s="226" t="s">
        <v>1</v>
      </c>
      <c r="N145" s="227" t="s">
        <v>41</v>
      </c>
      <c r="O145" s="92"/>
      <c r="P145" s="228">
        <f>O145*H145</f>
        <v>0</v>
      </c>
      <c r="Q145" s="228">
        <v>0</v>
      </c>
      <c r="R145" s="228">
        <f>Q145*H145</f>
        <v>0</v>
      </c>
      <c r="S145" s="228">
        <v>0</v>
      </c>
      <c r="T145" s="22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0" t="s">
        <v>133</v>
      </c>
      <c r="AT145" s="230" t="s">
        <v>128</v>
      </c>
      <c r="AU145" s="230" t="s">
        <v>86</v>
      </c>
      <c r="AY145" s="18" t="s">
        <v>126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8" t="s">
        <v>84</v>
      </c>
      <c r="BK145" s="231">
        <f>ROUND(I145*H145,2)</f>
        <v>0</v>
      </c>
      <c r="BL145" s="18" t="s">
        <v>133</v>
      </c>
      <c r="BM145" s="230" t="s">
        <v>181</v>
      </c>
    </row>
    <row r="146" spans="1:65" s="2" customFormat="1" ht="16.5" customHeight="1">
      <c r="A146" s="39"/>
      <c r="B146" s="40"/>
      <c r="C146" s="265" t="s">
        <v>160</v>
      </c>
      <c r="D146" s="265" t="s">
        <v>227</v>
      </c>
      <c r="E146" s="266" t="s">
        <v>584</v>
      </c>
      <c r="F146" s="267" t="s">
        <v>585</v>
      </c>
      <c r="G146" s="268" t="s">
        <v>207</v>
      </c>
      <c r="H146" s="269">
        <v>13.42</v>
      </c>
      <c r="I146" s="270"/>
      <c r="J146" s="271">
        <f>ROUND(I146*H146,2)</f>
        <v>0</v>
      </c>
      <c r="K146" s="267" t="s">
        <v>132</v>
      </c>
      <c r="L146" s="272"/>
      <c r="M146" s="273" t="s">
        <v>1</v>
      </c>
      <c r="N146" s="274" t="s">
        <v>41</v>
      </c>
      <c r="O146" s="92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0" t="s">
        <v>147</v>
      </c>
      <c r="AT146" s="230" t="s">
        <v>227</v>
      </c>
      <c r="AU146" s="230" t="s">
        <v>86</v>
      </c>
      <c r="AY146" s="18" t="s">
        <v>126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8" t="s">
        <v>84</v>
      </c>
      <c r="BK146" s="231">
        <f>ROUND(I146*H146,2)</f>
        <v>0</v>
      </c>
      <c r="BL146" s="18" t="s">
        <v>133</v>
      </c>
      <c r="BM146" s="230" t="s">
        <v>182</v>
      </c>
    </row>
    <row r="147" spans="1:51" s="14" customFormat="1" ht="12">
      <c r="A147" s="14"/>
      <c r="B147" s="243"/>
      <c r="C147" s="244"/>
      <c r="D147" s="234" t="s">
        <v>134</v>
      </c>
      <c r="E147" s="245" t="s">
        <v>1</v>
      </c>
      <c r="F147" s="246" t="s">
        <v>586</v>
      </c>
      <c r="G147" s="244"/>
      <c r="H147" s="247">
        <v>13.42</v>
      </c>
      <c r="I147" s="248"/>
      <c r="J147" s="244"/>
      <c r="K147" s="244"/>
      <c r="L147" s="249"/>
      <c r="M147" s="250"/>
      <c r="N147" s="251"/>
      <c r="O147" s="251"/>
      <c r="P147" s="251"/>
      <c r="Q147" s="251"/>
      <c r="R147" s="251"/>
      <c r="S147" s="251"/>
      <c r="T147" s="252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3" t="s">
        <v>134</v>
      </c>
      <c r="AU147" s="253" t="s">
        <v>86</v>
      </c>
      <c r="AV147" s="14" t="s">
        <v>86</v>
      </c>
      <c r="AW147" s="14" t="s">
        <v>32</v>
      </c>
      <c r="AX147" s="14" t="s">
        <v>76</v>
      </c>
      <c r="AY147" s="253" t="s">
        <v>126</v>
      </c>
    </row>
    <row r="148" spans="1:51" s="15" customFormat="1" ht="12">
      <c r="A148" s="15"/>
      <c r="B148" s="254"/>
      <c r="C148" s="255"/>
      <c r="D148" s="234" t="s">
        <v>134</v>
      </c>
      <c r="E148" s="256" t="s">
        <v>1</v>
      </c>
      <c r="F148" s="257" t="s">
        <v>137</v>
      </c>
      <c r="G148" s="255"/>
      <c r="H148" s="258">
        <v>13.42</v>
      </c>
      <c r="I148" s="259"/>
      <c r="J148" s="255"/>
      <c r="K148" s="255"/>
      <c r="L148" s="260"/>
      <c r="M148" s="261"/>
      <c r="N148" s="262"/>
      <c r="O148" s="262"/>
      <c r="P148" s="262"/>
      <c r="Q148" s="262"/>
      <c r="R148" s="262"/>
      <c r="S148" s="262"/>
      <c r="T148" s="263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64" t="s">
        <v>134</v>
      </c>
      <c r="AU148" s="264" t="s">
        <v>86</v>
      </c>
      <c r="AV148" s="15" t="s">
        <v>133</v>
      </c>
      <c r="AW148" s="15" t="s">
        <v>32</v>
      </c>
      <c r="AX148" s="15" t="s">
        <v>84</v>
      </c>
      <c r="AY148" s="264" t="s">
        <v>126</v>
      </c>
    </row>
    <row r="149" spans="1:65" s="2" customFormat="1" ht="24.15" customHeight="1">
      <c r="A149" s="39"/>
      <c r="B149" s="40"/>
      <c r="C149" s="219" t="s">
        <v>8</v>
      </c>
      <c r="D149" s="219" t="s">
        <v>128</v>
      </c>
      <c r="E149" s="220" t="s">
        <v>456</v>
      </c>
      <c r="F149" s="221" t="s">
        <v>457</v>
      </c>
      <c r="G149" s="222" t="s">
        <v>159</v>
      </c>
      <c r="H149" s="223">
        <v>9.36</v>
      </c>
      <c r="I149" s="224"/>
      <c r="J149" s="225">
        <f>ROUND(I149*H149,2)</f>
        <v>0</v>
      </c>
      <c r="K149" s="221" t="s">
        <v>132</v>
      </c>
      <c r="L149" s="45"/>
      <c r="M149" s="226" t="s">
        <v>1</v>
      </c>
      <c r="N149" s="227" t="s">
        <v>41</v>
      </c>
      <c r="O149" s="92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0" t="s">
        <v>133</v>
      </c>
      <c r="AT149" s="230" t="s">
        <v>128</v>
      </c>
      <c r="AU149" s="230" t="s">
        <v>86</v>
      </c>
      <c r="AY149" s="18" t="s">
        <v>126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8" t="s">
        <v>84</v>
      </c>
      <c r="BK149" s="231">
        <f>ROUND(I149*H149,2)</f>
        <v>0</v>
      </c>
      <c r="BL149" s="18" t="s">
        <v>133</v>
      </c>
      <c r="BM149" s="230" t="s">
        <v>185</v>
      </c>
    </row>
    <row r="150" spans="1:65" s="2" customFormat="1" ht="24.15" customHeight="1">
      <c r="A150" s="39"/>
      <c r="B150" s="40"/>
      <c r="C150" s="219" t="s">
        <v>163</v>
      </c>
      <c r="D150" s="219" t="s">
        <v>128</v>
      </c>
      <c r="E150" s="220" t="s">
        <v>587</v>
      </c>
      <c r="F150" s="221" t="s">
        <v>588</v>
      </c>
      <c r="G150" s="222" t="s">
        <v>159</v>
      </c>
      <c r="H150" s="223">
        <v>1.35</v>
      </c>
      <c r="I150" s="224"/>
      <c r="J150" s="225">
        <f>ROUND(I150*H150,2)</f>
        <v>0</v>
      </c>
      <c r="K150" s="221" t="s">
        <v>132</v>
      </c>
      <c r="L150" s="45"/>
      <c r="M150" s="226" t="s">
        <v>1</v>
      </c>
      <c r="N150" s="227" t="s">
        <v>41</v>
      </c>
      <c r="O150" s="92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0" t="s">
        <v>133</v>
      </c>
      <c r="AT150" s="230" t="s">
        <v>128</v>
      </c>
      <c r="AU150" s="230" t="s">
        <v>86</v>
      </c>
      <c r="AY150" s="18" t="s">
        <v>126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8" t="s">
        <v>84</v>
      </c>
      <c r="BK150" s="231">
        <f>ROUND(I150*H150,2)</f>
        <v>0</v>
      </c>
      <c r="BL150" s="18" t="s">
        <v>133</v>
      </c>
      <c r="BM150" s="230" t="s">
        <v>188</v>
      </c>
    </row>
    <row r="151" spans="1:51" s="14" customFormat="1" ht="12">
      <c r="A151" s="14"/>
      <c r="B151" s="243"/>
      <c r="C151" s="244"/>
      <c r="D151" s="234" t="s">
        <v>134</v>
      </c>
      <c r="E151" s="245" t="s">
        <v>1</v>
      </c>
      <c r="F151" s="246" t="s">
        <v>589</v>
      </c>
      <c r="G151" s="244"/>
      <c r="H151" s="247">
        <v>1.35</v>
      </c>
      <c r="I151" s="248"/>
      <c r="J151" s="244"/>
      <c r="K151" s="244"/>
      <c r="L151" s="249"/>
      <c r="M151" s="250"/>
      <c r="N151" s="251"/>
      <c r="O151" s="251"/>
      <c r="P151" s="251"/>
      <c r="Q151" s="251"/>
      <c r="R151" s="251"/>
      <c r="S151" s="251"/>
      <c r="T151" s="252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3" t="s">
        <v>134</v>
      </c>
      <c r="AU151" s="253" t="s">
        <v>86</v>
      </c>
      <c r="AV151" s="14" t="s">
        <v>86</v>
      </c>
      <c r="AW151" s="14" t="s">
        <v>32</v>
      </c>
      <c r="AX151" s="14" t="s">
        <v>76</v>
      </c>
      <c r="AY151" s="253" t="s">
        <v>126</v>
      </c>
    </row>
    <row r="152" spans="1:51" s="15" customFormat="1" ht="12">
      <c r="A152" s="15"/>
      <c r="B152" s="254"/>
      <c r="C152" s="255"/>
      <c r="D152" s="234" t="s">
        <v>134</v>
      </c>
      <c r="E152" s="256" t="s">
        <v>1</v>
      </c>
      <c r="F152" s="257" t="s">
        <v>137</v>
      </c>
      <c r="G152" s="255"/>
      <c r="H152" s="258">
        <v>1.35</v>
      </c>
      <c r="I152" s="259"/>
      <c r="J152" s="255"/>
      <c r="K152" s="255"/>
      <c r="L152" s="260"/>
      <c r="M152" s="261"/>
      <c r="N152" s="262"/>
      <c r="O152" s="262"/>
      <c r="P152" s="262"/>
      <c r="Q152" s="262"/>
      <c r="R152" s="262"/>
      <c r="S152" s="262"/>
      <c r="T152" s="263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64" t="s">
        <v>134</v>
      </c>
      <c r="AU152" s="264" t="s">
        <v>86</v>
      </c>
      <c r="AV152" s="15" t="s">
        <v>133</v>
      </c>
      <c r="AW152" s="15" t="s">
        <v>32</v>
      </c>
      <c r="AX152" s="15" t="s">
        <v>84</v>
      </c>
      <c r="AY152" s="264" t="s">
        <v>126</v>
      </c>
    </row>
    <row r="153" spans="1:65" s="2" customFormat="1" ht="16.5" customHeight="1">
      <c r="A153" s="39"/>
      <c r="B153" s="40"/>
      <c r="C153" s="265" t="s">
        <v>189</v>
      </c>
      <c r="D153" s="265" t="s">
        <v>227</v>
      </c>
      <c r="E153" s="266" t="s">
        <v>590</v>
      </c>
      <c r="F153" s="267" t="s">
        <v>591</v>
      </c>
      <c r="G153" s="268" t="s">
        <v>207</v>
      </c>
      <c r="H153" s="269">
        <v>2.7</v>
      </c>
      <c r="I153" s="270"/>
      <c r="J153" s="271">
        <f>ROUND(I153*H153,2)</f>
        <v>0</v>
      </c>
      <c r="K153" s="267" t="s">
        <v>132</v>
      </c>
      <c r="L153" s="272"/>
      <c r="M153" s="273" t="s">
        <v>1</v>
      </c>
      <c r="N153" s="274" t="s">
        <v>41</v>
      </c>
      <c r="O153" s="92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0" t="s">
        <v>147</v>
      </c>
      <c r="AT153" s="230" t="s">
        <v>227</v>
      </c>
      <c r="AU153" s="230" t="s">
        <v>86</v>
      </c>
      <c r="AY153" s="18" t="s">
        <v>126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8" t="s">
        <v>84</v>
      </c>
      <c r="BK153" s="231">
        <f>ROUND(I153*H153,2)</f>
        <v>0</v>
      </c>
      <c r="BL153" s="18" t="s">
        <v>133</v>
      </c>
      <c r="BM153" s="230" t="s">
        <v>192</v>
      </c>
    </row>
    <row r="154" spans="1:51" s="14" customFormat="1" ht="12">
      <c r="A154" s="14"/>
      <c r="B154" s="243"/>
      <c r="C154" s="244"/>
      <c r="D154" s="234" t="s">
        <v>134</v>
      </c>
      <c r="E154" s="245" t="s">
        <v>1</v>
      </c>
      <c r="F154" s="246" t="s">
        <v>592</v>
      </c>
      <c r="G154" s="244"/>
      <c r="H154" s="247">
        <v>2.7</v>
      </c>
      <c r="I154" s="248"/>
      <c r="J154" s="244"/>
      <c r="K154" s="244"/>
      <c r="L154" s="249"/>
      <c r="M154" s="250"/>
      <c r="N154" s="251"/>
      <c r="O154" s="251"/>
      <c r="P154" s="251"/>
      <c r="Q154" s="251"/>
      <c r="R154" s="251"/>
      <c r="S154" s="251"/>
      <c r="T154" s="252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3" t="s">
        <v>134</v>
      </c>
      <c r="AU154" s="253" t="s">
        <v>86</v>
      </c>
      <c r="AV154" s="14" t="s">
        <v>86</v>
      </c>
      <c r="AW154" s="14" t="s">
        <v>32</v>
      </c>
      <c r="AX154" s="14" t="s">
        <v>76</v>
      </c>
      <c r="AY154" s="253" t="s">
        <v>126</v>
      </c>
    </row>
    <row r="155" spans="1:51" s="15" customFormat="1" ht="12">
      <c r="A155" s="15"/>
      <c r="B155" s="254"/>
      <c r="C155" s="255"/>
      <c r="D155" s="234" t="s">
        <v>134</v>
      </c>
      <c r="E155" s="256" t="s">
        <v>1</v>
      </c>
      <c r="F155" s="257" t="s">
        <v>137</v>
      </c>
      <c r="G155" s="255"/>
      <c r="H155" s="258">
        <v>2.7</v>
      </c>
      <c r="I155" s="259"/>
      <c r="J155" s="255"/>
      <c r="K155" s="255"/>
      <c r="L155" s="260"/>
      <c r="M155" s="261"/>
      <c r="N155" s="262"/>
      <c r="O155" s="262"/>
      <c r="P155" s="262"/>
      <c r="Q155" s="262"/>
      <c r="R155" s="262"/>
      <c r="S155" s="262"/>
      <c r="T155" s="263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64" t="s">
        <v>134</v>
      </c>
      <c r="AU155" s="264" t="s">
        <v>86</v>
      </c>
      <c r="AV155" s="15" t="s">
        <v>133</v>
      </c>
      <c r="AW155" s="15" t="s">
        <v>32</v>
      </c>
      <c r="AX155" s="15" t="s">
        <v>84</v>
      </c>
      <c r="AY155" s="264" t="s">
        <v>126</v>
      </c>
    </row>
    <row r="156" spans="1:63" s="12" customFormat="1" ht="22.8" customHeight="1">
      <c r="A156" s="12"/>
      <c r="B156" s="203"/>
      <c r="C156" s="204"/>
      <c r="D156" s="205" t="s">
        <v>75</v>
      </c>
      <c r="E156" s="217" t="s">
        <v>140</v>
      </c>
      <c r="F156" s="217" t="s">
        <v>476</v>
      </c>
      <c r="G156" s="204"/>
      <c r="H156" s="204"/>
      <c r="I156" s="207"/>
      <c r="J156" s="218">
        <f>BK156</f>
        <v>0</v>
      </c>
      <c r="K156" s="204"/>
      <c r="L156" s="209"/>
      <c r="M156" s="210"/>
      <c r="N156" s="211"/>
      <c r="O156" s="211"/>
      <c r="P156" s="212">
        <f>SUM(P157:P158)</f>
        <v>0</v>
      </c>
      <c r="Q156" s="211"/>
      <c r="R156" s="212">
        <f>SUM(R157:R158)</f>
        <v>0</v>
      </c>
      <c r="S156" s="211"/>
      <c r="T156" s="213">
        <f>SUM(T157:T158)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14" t="s">
        <v>84</v>
      </c>
      <c r="AT156" s="215" t="s">
        <v>75</v>
      </c>
      <c r="AU156" s="215" t="s">
        <v>84</v>
      </c>
      <c r="AY156" s="214" t="s">
        <v>126</v>
      </c>
      <c r="BK156" s="216">
        <f>SUM(BK157:BK158)</f>
        <v>0</v>
      </c>
    </row>
    <row r="157" spans="1:65" s="2" customFormat="1" ht="62.7" customHeight="1">
      <c r="A157" s="39"/>
      <c r="B157" s="40"/>
      <c r="C157" s="219" t="s">
        <v>167</v>
      </c>
      <c r="D157" s="219" t="s">
        <v>128</v>
      </c>
      <c r="E157" s="220" t="s">
        <v>593</v>
      </c>
      <c r="F157" s="221" t="s">
        <v>594</v>
      </c>
      <c r="G157" s="222" t="s">
        <v>146</v>
      </c>
      <c r="H157" s="223">
        <v>15</v>
      </c>
      <c r="I157" s="224"/>
      <c r="J157" s="225">
        <f>ROUND(I157*H157,2)</f>
        <v>0</v>
      </c>
      <c r="K157" s="221" t="s">
        <v>1</v>
      </c>
      <c r="L157" s="45"/>
      <c r="M157" s="226" t="s">
        <v>1</v>
      </c>
      <c r="N157" s="227" t="s">
        <v>41</v>
      </c>
      <c r="O157" s="92"/>
      <c r="P157" s="228">
        <f>O157*H157</f>
        <v>0</v>
      </c>
      <c r="Q157" s="228">
        <v>0</v>
      </c>
      <c r="R157" s="228">
        <f>Q157*H157</f>
        <v>0</v>
      </c>
      <c r="S157" s="228">
        <v>0</v>
      </c>
      <c r="T157" s="22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0" t="s">
        <v>133</v>
      </c>
      <c r="AT157" s="230" t="s">
        <v>128</v>
      </c>
      <c r="AU157" s="230" t="s">
        <v>86</v>
      </c>
      <c r="AY157" s="18" t="s">
        <v>126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8" t="s">
        <v>84</v>
      </c>
      <c r="BK157" s="231">
        <f>ROUND(I157*H157,2)</f>
        <v>0</v>
      </c>
      <c r="BL157" s="18" t="s">
        <v>133</v>
      </c>
      <c r="BM157" s="230" t="s">
        <v>195</v>
      </c>
    </row>
    <row r="158" spans="1:65" s="2" customFormat="1" ht="21.75" customHeight="1">
      <c r="A158" s="39"/>
      <c r="B158" s="40"/>
      <c r="C158" s="219" t="s">
        <v>196</v>
      </c>
      <c r="D158" s="219" t="s">
        <v>128</v>
      </c>
      <c r="E158" s="220" t="s">
        <v>595</v>
      </c>
      <c r="F158" s="221" t="s">
        <v>596</v>
      </c>
      <c r="G158" s="222" t="s">
        <v>146</v>
      </c>
      <c r="H158" s="223">
        <v>5</v>
      </c>
      <c r="I158" s="224"/>
      <c r="J158" s="225">
        <f>ROUND(I158*H158,2)</f>
        <v>0</v>
      </c>
      <c r="K158" s="221" t="s">
        <v>132</v>
      </c>
      <c r="L158" s="45"/>
      <c r="M158" s="226" t="s">
        <v>1</v>
      </c>
      <c r="N158" s="227" t="s">
        <v>41</v>
      </c>
      <c r="O158" s="92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0" t="s">
        <v>133</v>
      </c>
      <c r="AT158" s="230" t="s">
        <v>128</v>
      </c>
      <c r="AU158" s="230" t="s">
        <v>86</v>
      </c>
      <c r="AY158" s="18" t="s">
        <v>126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8" t="s">
        <v>84</v>
      </c>
      <c r="BK158" s="231">
        <f>ROUND(I158*H158,2)</f>
        <v>0</v>
      </c>
      <c r="BL158" s="18" t="s">
        <v>133</v>
      </c>
      <c r="BM158" s="230" t="s">
        <v>197</v>
      </c>
    </row>
    <row r="159" spans="1:63" s="12" customFormat="1" ht="22.8" customHeight="1">
      <c r="A159" s="12"/>
      <c r="B159" s="203"/>
      <c r="C159" s="204"/>
      <c r="D159" s="205" t="s">
        <v>75</v>
      </c>
      <c r="E159" s="217" t="s">
        <v>133</v>
      </c>
      <c r="F159" s="217" t="s">
        <v>489</v>
      </c>
      <c r="G159" s="204"/>
      <c r="H159" s="204"/>
      <c r="I159" s="207"/>
      <c r="J159" s="218">
        <f>BK159</f>
        <v>0</v>
      </c>
      <c r="K159" s="204"/>
      <c r="L159" s="209"/>
      <c r="M159" s="210"/>
      <c r="N159" s="211"/>
      <c r="O159" s="211"/>
      <c r="P159" s="212">
        <f>SUM(P160:P164)</f>
        <v>0</v>
      </c>
      <c r="Q159" s="211"/>
      <c r="R159" s="212">
        <f>SUM(R160:R164)</f>
        <v>0</v>
      </c>
      <c r="S159" s="211"/>
      <c r="T159" s="213">
        <f>SUM(T160:T164)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14" t="s">
        <v>84</v>
      </c>
      <c r="AT159" s="215" t="s">
        <v>75</v>
      </c>
      <c r="AU159" s="215" t="s">
        <v>84</v>
      </c>
      <c r="AY159" s="214" t="s">
        <v>126</v>
      </c>
      <c r="BK159" s="216">
        <f>SUM(BK160:BK164)</f>
        <v>0</v>
      </c>
    </row>
    <row r="160" spans="1:65" s="2" customFormat="1" ht="24.15" customHeight="1">
      <c r="A160" s="39"/>
      <c r="B160" s="40"/>
      <c r="C160" s="219" t="s">
        <v>170</v>
      </c>
      <c r="D160" s="219" t="s">
        <v>128</v>
      </c>
      <c r="E160" s="220" t="s">
        <v>597</v>
      </c>
      <c r="F160" s="221" t="s">
        <v>598</v>
      </c>
      <c r="G160" s="222" t="s">
        <v>159</v>
      </c>
      <c r="H160" s="223">
        <v>0.3</v>
      </c>
      <c r="I160" s="224"/>
      <c r="J160" s="225">
        <f>ROUND(I160*H160,2)</f>
        <v>0</v>
      </c>
      <c r="K160" s="221" t="s">
        <v>132</v>
      </c>
      <c r="L160" s="45"/>
      <c r="M160" s="226" t="s">
        <v>1</v>
      </c>
      <c r="N160" s="227" t="s">
        <v>41</v>
      </c>
      <c r="O160" s="92"/>
      <c r="P160" s="228">
        <f>O160*H160</f>
        <v>0</v>
      </c>
      <c r="Q160" s="228">
        <v>0</v>
      </c>
      <c r="R160" s="228">
        <f>Q160*H160</f>
        <v>0</v>
      </c>
      <c r="S160" s="228">
        <v>0</v>
      </c>
      <c r="T160" s="22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0" t="s">
        <v>133</v>
      </c>
      <c r="AT160" s="230" t="s">
        <v>128</v>
      </c>
      <c r="AU160" s="230" t="s">
        <v>86</v>
      </c>
      <c r="AY160" s="18" t="s">
        <v>126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8" t="s">
        <v>84</v>
      </c>
      <c r="BK160" s="231">
        <f>ROUND(I160*H160,2)</f>
        <v>0</v>
      </c>
      <c r="BL160" s="18" t="s">
        <v>133</v>
      </c>
      <c r="BM160" s="230" t="s">
        <v>200</v>
      </c>
    </row>
    <row r="161" spans="1:51" s="14" customFormat="1" ht="12">
      <c r="A161" s="14"/>
      <c r="B161" s="243"/>
      <c r="C161" s="244"/>
      <c r="D161" s="234" t="s">
        <v>134</v>
      </c>
      <c r="E161" s="245" t="s">
        <v>1</v>
      </c>
      <c r="F161" s="246" t="s">
        <v>599</v>
      </c>
      <c r="G161" s="244"/>
      <c r="H161" s="247">
        <v>0.3</v>
      </c>
      <c r="I161" s="248"/>
      <c r="J161" s="244"/>
      <c r="K161" s="244"/>
      <c r="L161" s="249"/>
      <c r="M161" s="250"/>
      <c r="N161" s="251"/>
      <c r="O161" s="251"/>
      <c r="P161" s="251"/>
      <c r="Q161" s="251"/>
      <c r="R161" s="251"/>
      <c r="S161" s="251"/>
      <c r="T161" s="252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3" t="s">
        <v>134</v>
      </c>
      <c r="AU161" s="253" t="s">
        <v>86</v>
      </c>
      <c r="AV161" s="14" t="s">
        <v>86</v>
      </c>
      <c r="AW161" s="14" t="s">
        <v>32</v>
      </c>
      <c r="AX161" s="14" t="s">
        <v>76</v>
      </c>
      <c r="AY161" s="253" t="s">
        <v>126</v>
      </c>
    </row>
    <row r="162" spans="1:51" s="15" customFormat="1" ht="12">
      <c r="A162" s="15"/>
      <c r="B162" s="254"/>
      <c r="C162" s="255"/>
      <c r="D162" s="234" t="s">
        <v>134</v>
      </c>
      <c r="E162" s="256" t="s">
        <v>1</v>
      </c>
      <c r="F162" s="257" t="s">
        <v>137</v>
      </c>
      <c r="G162" s="255"/>
      <c r="H162" s="258">
        <v>0.3</v>
      </c>
      <c r="I162" s="259"/>
      <c r="J162" s="255"/>
      <c r="K162" s="255"/>
      <c r="L162" s="260"/>
      <c r="M162" s="261"/>
      <c r="N162" s="262"/>
      <c r="O162" s="262"/>
      <c r="P162" s="262"/>
      <c r="Q162" s="262"/>
      <c r="R162" s="262"/>
      <c r="S162" s="262"/>
      <c r="T162" s="263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64" t="s">
        <v>134</v>
      </c>
      <c r="AU162" s="264" t="s">
        <v>86</v>
      </c>
      <c r="AV162" s="15" t="s">
        <v>133</v>
      </c>
      <c r="AW162" s="15" t="s">
        <v>32</v>
      </c>
      <c r="AX162" s="15" t="s">
        <v>84</v>
      </c>
      <c r="AY162" s="264" t="s">
        <v>126</v>
      </c>
    </row>
    <row r="163" spans="1:65" s="2" customFormat="1" ht="21.75" customHeight="1">
      <c r="A163" s="39"/>
      <c r="B163" s="40"/>
      <c r="C163" s="219" t="s">
        <v>7</v>
      </c>
      <c r="D163" s="219" t="s">
        <v>128</v>
      </c>
      <c r="E163" s="220" t="s">
        <v>600</v>
      </c>
      <c r="F163" s="221" t="s">
        <v>601</v>
      </c>
      <c r="G163" s="222" t="s">
        <v>503</v>
      </c>
      <c r="H163" s="223">
        <v>1</v>
      </c>
      <c r="I163" s="224"/>
      <c r="J163" s="225">
        <f>ROUND(I163*H163,2)</f>
        <v>0</v>
      </c>
      <c r="K163" s="221" t="s">
        <v>132</v>
      </c>
      <c r="L163" s="45"/>
      <c r="M163" s="226" t="s">
        <v>1</v>
      </c>
      <c r="N163" s="227" t="s">
        <v>41</v>
      </c>
      <c r="O163" s="92"/>
      <c r="P163" s="228">
        <f>O163*H163</f>
        <v>0</v>
      </c>
      <c r="Q163" s="228">
        <v>0</v>
      </c>
      <c r="R163" s="228">
        <f>Q163*H163</f>
        <v>0</v>
      </c>
      <c r="S163" s="228">
        <v>0</v>
      </c>
      <c r="T163" s="22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0" t="s">
        <v>133</v>
      </c>
      <c r="AT163" s="230" t="s">
        <v>128</v>
      </c>
      <c r="AU163" s="230" t="s">
        <v>86</v>
      </c>
      <c r="AY163" s="18" t="s">
        <v>126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8" t="s">
        <v>84</v>
      </c>
      <c r="BK163" s="231">
        <f>ROUND(I163*H163,2)</f>
        <v>0</v>
      </c>
      <c r="BL163" s="18" t="s">
        <v>133</v>
      </c>
      <c r="BM163" s="230" t="s">
        <v>203</v>
      </c>
    </row>
    <row r="164" spans="1:65" s="2" customFormat="1" ht="24.15" customHeight="1">
      <c r="A164" s="39"/>
      <c r="B164" s="40"/>
      <c r="C164" s="265" t="s">
        <v>174</v>
      </c>
      <c r="D164" s="265" t="s">
        <v>227</v>
      </c>
      <c r="E164" s="266" t="s">
        <v>602</v>
      </c>
      <c r="F164" s="267" t="s">
        <v>603</v>
      </c>
      <c r="G164" s="268" t="s">
        <v>503</v>
      </c>
      <c r="H164" s="269">
        <v>1</v>
      </c>
      <c r="I164" s="270"/>
      <c r="J164" s="271">
        <f>ROUND(I164*H164,2)</f>
        <v>0</v>
      </c>
      <c r="K164" s="267" t="s">
        <v>132</v>
      </c>
      <c r="L164" s="272"/>
      <c r="M164" s="273" t="s">
        <v>1</v>
      </c>
      <c r="N164" s="274" t="s">
        <v>41</v>
      </c>
      <c r="O164" s="92"/>
      <c r="P164" s="228">
        <f>O164*H164</f>
        <v>0</v>
      </c>
      <c r="Q164" s="228">
        <v>0</v>
      </c>
      <c r="R164" s="228">
        <f>Q164*H164</f>
        <v>0</v>
      </c>
      <c r="S164" s="228">
        <v>0</v>
      </c>
      <c r="T164" s="22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0" t="s">
        <v>147</v>
      </c>
      <c r="AT164" s="230" t="s">
        <v>227</v>
      </c>
      <c r="AU164" s="230" t="s">
        <v>86</v>
      </c>
      <c r="AY164" s="18" t="s">
        <v>126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8" t="s">
        <v>84</v>
      </c>
      <c r="BK164" s="231">
        <f>ROUND(I164*H164,2)</f>
        <v>0</v>
      </c>
      <c r="BL164" s="18" t="s">
        <v>133</v>
      </c>
      <c r="BM164" s="230" t="s">
        <v>208</v>
      </c>
    </row>
    <row r="165" spans="1:63" s="12" customFormat="1" ht="22.8" customHeight="1">
      <c r="A165" s="12"/>
      <c r="B165" s="203"/>
      <c r="C165" s="204"/>
      <c r="D165" s="205" t="s">
        <v>75</v>
      </c>
      <c r="E165" s="217" t="s">
        <v>147</v>
      </c>
      <c r="F165" s="217" t="s">
        <v>604</v>
      </c>
      <c r="G165" s="204"/>
      <c r="H165" s="204"/>
      <c r="I165" s="207"/>
      <c r="J165" s="218">
        <f>BK165</f>
        <v>0</v>
      </c>
      <c r="K165" s="204"/>
      <c r="L165" s="209"/>
      <c r="M165" s="210"/>
      <c r="N165" s="211"/>
      <c r="O165" s="211"/>
      <c r="P165" s="212">
        <f>SUM(P166:P169)</f>
        <v>0</v>
      </c>
      <c r="Q165" s="211"/>
      <c r="R165" s="212">
        <f>SUM(R166:R169)</f>
        <v>0</v>
      </c>
      <c r="S165" s="211"/>
      <c r="T165" s="213">
        <f>SUM(T166:T169)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14" t="s">
        <v>84</v>
      </c>
      <c r="AT165" s="215" t="s">
        <v>75</v>
      </c>
      <c r="AU165" s="215" t="s">
        <v>84</v>
      </c>
      <c r="AY165" s="214" t="s">
        <v>126</v>
      </c>
      <c r="BK165" s="216">
        <f>SUM(BK166:BK169)</f>
        <v>0</v>
      </c>
    </row>
    <row r="166" spans="1:65" s="2" customFormat="1" ht="24.15" customHeight="1">
      <c r="A166" s="39"/>
      <c r="B166" s="40"/>
      <c r="C166" s="219" t="s">
        <v>209</v>
      </c>
      <c r="D166" s="219" t="s">
        <v>128</v>
      </c>
      <c r="E166" s="220" t="s">
        <v>605</v>
      </c>
      <c r="F166" s="221" t="s">
        <v>606</v>
      </c>
      <c r="G166" s="222" t="s">
        <v>146</v>
      </c>
      <c r="H166" s="223">
        <v>5</v>
      </c>
      <c r="I166" s="224"/>
      <c r="J166" s="225">
        <f>ROUND(I166*H166,2)</f>
        <v>0</v>
      </c>
      <c r="K166" s="221" t="s">
        <v>132</v>
      </c>
      <c r="L166" s="45"/>
      <c r="M166" s="226" t="s">
        <v>1</v>
      </c>
      <c r="N166" s="227" t="s">
        <v>41</v>
      </c>
      <c r="O166" s="92"/>
      <c r="P166" s="228">
        <f>O166*H166</f>
        <v>0</v>
      </c>
      <c r="Q166" s="228">
        <v>0</v>
      </c>
      <c r="R166" s="228">
        <f>Q166*H166</f>
        <v>0</v>
      </c>
      <c r="S166" s="228">
        <v>0</v>
      </c>
      <c r="T166" s="229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0" t="s">
        <v>133</v>
      </c>
      <c r="AT166" s="230" t="s">
        <v>128</v>
      </c>
      <c r="AU166" s="230" t="s">
        <v>86</v>
      </c>
      <c r="AY166" s="18" t="s">
        <v>126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8" t="s">
        <v>84</v>
      </c>
      <c r="BK166" s="231">
        <f>ROUND(I166*H166,2)</f>
        <v>0</v>
      </c>
      <c r="BL166" s="18" t="s">
        <v>133</v>
      </c>
      <c r="BM166" s="230" t="s">
        <v>212</v>
      </c>
    </row>
    <row r="167" spans="1:65" s="2" customFormat="1" ht="24.15" customHeight="1">
      <c r="A167" s="39"/>
      <c r="B167" s="40"/>
      <c r="C167" s="219" t="s">
        <v>177</v>
      </c>
      <c r="D167" s="219" t="s">
        <v>128</v>
      </c>
      <c r="E167" s="220" t="s">
        <v>607</v>
      </c>
      <c r="F167" s="221" t="s">
        <v>608</v>
      </c>
      <c r="G167" s="222" t="s">
        <v>503</v>
      </c>
      <c r="H167" s="223">
        <v>1</v>
      </c>
      <c r="I167" s="224"/>
      <c r="J167" s="225">
        <f>ROUND(I167*H167,2)</f>
        <v>0</v>
      </c>
      <c r="K167" s="221" t="s">
        <v>132</v>
      </c>
      <c r="L167" s="45"/>
      <c r="M167" s="226" t="s">
        <v>1</v>
      </c>
      <c r="N167" s="227" t="s">
        <v>41</v>
      </c>
      <c r="O167" s="92"/>
      <c r="P167" s="228">
        <f>O167*H167</f>
        <v>0</v>
      </c>
      <c r="Q167" s="228">
        <v>0</v>
      </c>
      <c r="R167" s="228">
        <f>Q167*H167</f>
        <v>0</v>
      </c>
      <c r="S167" s="228">
        <v>0</v>
      </c>
      <c r="T167" s="22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0" t="s">
        <v>133</v>
      </c>
      <c r="AT167" s="230" t="s">
        <v>128</v>
      </c>
      <c r="AU167" s="230" t="s">
        <v>86</v>
      </c>
      <c r="AY167" s="18" t="s">
        <v>126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8" t="s">
        <v>84</v>
      </c>
      <c r="BK167" s="231">
        <f>ROUND(I167*H167,2)</f>
        <v>0</v>
      </c>
      <c r="BL167" s="18" t="s">
        <v>133</v>
      </c>
      <c r="BM167" s="230" t="s">
        <v>213</v>
      </c>
    </row>
    <row r="168" spans="1:65" s="2" customFormat="1" ht="24.15" customHeight="1">
      <c r="A168" s="39"/>
      <c r="B168" s="40"/>
      <c r="C168" s="219" t="s">
        <v>214</v>
      </c>
      <c r="D168" s="219" t="s">
        <v>128</v>
      </c>
      <c r="E168" s="220" t="s">
        <v>609</v>
      </c>
      <c r="F168" s="221" t="s">
        <v>610</v>
      </c>
      <c r="G168" s="222" t="s">
        <v>503</v>
      </c>
      <c r="H168" s="223">
        <v>1</v>
      </c>
      <c r="I168" s="224"/>
      <c r="J168" s="225">
        <f>ROUND(I168*H168,2)</f>
        <v>0</v>
      </c>
      <c r="K168" s="221" t="s">
        <v>132</v>
      </c>
      <c r="L168" s="45"/>
      <c r="M168" s="226" t="s">
        <v>1</v>
      </c>
      <c r="N168" s="227" t="s">
        <v>41</v>
      </c>
      <c r="O168" s="92"/>
      <c r="P168" s="228">
        <f>O168*H168</f>
        <v>0</v>
      </c>
      <c r="Q168" s="228">
        <v>0</v>
      </c>
      <c r="R168" s="228">
        <f>Q168*H168</f>
        <v>0</v>
      </c>
      <c r="S168" s="228">
        <v>0</v>
      </c>
      <c r="T168" s="229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0" t="s">
        <v>133</v>
      </c>
      <c r="AT168" s="230" t="s">
        <v>128</v>
      </c>
      <c r="AU168" s="230" t="s">
        <v>86</v>
      </c>
      <c r="AY168" s="18" t="s">
        <v>126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8" t="s">
        <v>84</v>
      </c>
      <c r="BK168" s="231">
        <f>ROUND(I168*H168,2)</f>
        <v>0</v>
      </c>
      <c r="BL168" s="18" t="s">
        <v>133</v>
      </c>
      <c r="BM168" s="230" t="s">
        <v>217</v>
      </c>
    </row>
    <row r="169" spans="1:65" s="2" customFormat="1" ht="21.75" customHeight="1">
      <c r="A169" s="39"/>
      <c r="B169" s="40"/>
      <c r="C169" s="265" t="s">
        <v>181</v>
      </c>
      <c r="D169" s="265" t="s">
        <v>227</v>
      </c>
      <c r="E169" s="266" t="s">
        <v>611</v>
      </c>
      <c r="F169" s="267" t="s">
        <v>612</v>
      </c>
      <c r="G169" s="268" t="s">
        <v>503</v>
      </c>
      <c r="H169" s="269">
        <v>1</v>
      </c>
      <c r="I169" s="270"/>
      <c r="J169" s="271">
        <f>ROUND(I169*H169,2)</f>
        <v>0</v>
      </c>
      <c r="K169" s="267" t="s">
        <v>132</v>
      </c>
      <c r="L169" s="272"/>
      <c r="M169" s="273" t="s">
        <v>1</v>
      </c>
      <c r="N169" s="274" t="s">
        <v>41</v>
      </c>
      <c r="O169" s="92"/>
      <c r="P169" s="228">
        <f>O169*H169</f>
        <v>0</v>
      </c>
      <c r="Q169" s="228">
        <v>0</v>
      </c>
      <c r="R169" s="228">
        <f>Q169*H169</f>
        <v>0</v>
      </c>
      <c r="S169" s="228">
        <v>0</v>
      </c>
      <c r="T169" s="22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0" t="s">
        <v>147</v>
      </c>
      <c r="AT169" s="230" t="s">
        <v>227</v>
      </c>
      <c r="AU169" s="230" t="s">
        <v>86</v>
      </c>
      <c r="AY169" s="18" t="s">
        <v>126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8" t="s">
        <v>84</v>
      </c>
      <c r="BK169" s="231">
        <f>ROUND(I169*H169,2)</f>
        <v>0</v>
      </c>
      <c r="BL169" s="18" t="s">
        <v>133</v>
      </c>
      <c r="BM169" s="230" t="s">
        <v>221</v>
      </c>
    </row>
    <row r="170" spans="1:63" s="12" customFormat="1" ht="22.8" customHeight="1">
      <c r="A170" s="12"/>
      <c r="B170" s="203"/>
      <c r="C170" s="204"/>
      <c r="D170" s="205" t="s">
        <v>75</v>
      </c>
      <c r="E170" s="217" t="s">
        <v>164</v>
      </c>
      <c r="F170" s="217" t="s">
        <v>320</v>
      </c>
      <c r="G170" s="204"/>
      <c r="H170" s="204"/>
      <c r="I170" s="207"/>
      <c r="J170" s="218">
        <f>BK170</f>
        <v>0</v>
      </c>
      <c r="K170" s="204"/>
      <c r="L170" s="209"/>
      <c r="M170" s="210"/>
      <c r="N170" s="211"/>
      <c r="O170" s="211"/>
      <c r="P170" s="212">
        <f>SUM(P171:P184)</f>
        <v>0</v>
      </c>
      <c r="Q170" s="211"/>
      <c r="R170" s="212">
        <f>SUM(R171:R184)</f>
        <v>0</v>
      </c>
      <c r="S170" s="211"/>
      <c r="T170" s="213">
        <f>SUM(T171:T184)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14" t="s">
        <v>84</v>
      </c>
      <c r="AT170" s="215" t="s">
        <v>75</v>
      </c>
      <c r="AU170" s="215" t="s">
        <v>84</v>
      </c>
      <c r="AY170" s="214" t="s">
        <v>126</v>
      </c>
      <c r="BK170" s="216">
        <f>SUM(BK171:BK184)</f>
        <v>0</v>
      </c>
    </row>
    <row r="171" spans="1:65" s="2" customFormat="1" ht="16.5" customHeight="1">
      <c r="A171" s="39"/>
      <c r="B171" s="40"/>
      <c r="C171" s="219" t="s">
        <v>223</v>
      </c>
      <c r="D171" s="219" t="s">
        <v>128</v>
      </c>
      <c r="E171" s="220" t="s">
        <v>613</v>
      </c>
      <c r="F171" s="221" t="s">
        <v>614</v>
      </c>
      <c r="G171" s="222" t="s">
        <v>159</v>
      </c>
      <c r="H171" s="223">
        <v>7.8</v>
      </c>
      <c r="I171" s="224"/>
      <c r="J171" s="225">
        <f>ROUND(I171*H171,2)</f>
        <v>0</v>
      </c>
      <c r="K171" s="221" t="s">
        <v>132</v>
      </c>
      <c r="L171" s="45"/>
      <c r="M171" s="226" t="s">
        <v>1</v>
      </c>
      <c r="N171" s="227" t="s">
        <v>41</v>
      </c>
      <c r="O171" s="92"/>
      <c r="P171" s="228">
        <f>O171*H171</f>
        <v>0</v>
      </c>
      <c r="Q171" s="228">
        <v>0</v>
      </c>
      <c r="R171" s="228">
        <f>Q171*H171</f>
        <v>0</v>
      </c>
      <c r="S171" s="228">
        <v>0</v>
      </c>
      <c r="T171" s="229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0" t="s">
        <v>133</v>
      </c>
      <c r="AT171" s="230" t="s">
        <v>128</v>
      </c>
      <c r="AU171" s="230" t="s">
        <v>86</v>
      </c>
      <c r="AY171" s="18" t="s">
        <v>126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8" t="s">
        <v>84</v>
      </c>
      <c r="BK171" s="231">
        <f>ROUND(I171*H171,2)</f>
        <v>0</v>
      </c>
      <c r="BL171" s="18" t="s">
        <v>133</v>
      </c>
      <c r="BM171" s="230" t="s">
        <v>226</v>
      </c>
    </row>
    <row r="172" spans="1:51" s="13" customFormat="1" ht="12">
      <c r="A172" s="13"/>
      <c r="B172" s="232"/>
      <c r="C172" s="233"/>
      <c r="D172" s="234" t="s">
        <v>134</v>
      </c>
      <c r="E172" s="235" t="s">
        <v>1</v>
      </c>
      <c r="F172" s="236" t="s">
        <v>615</v>
      </c>
      <c r="G172" s="233"/>
      <c r="H172" s="235" t="s">
        <v>1</v>
      </c>
      <c r="I172" s="237"/>
      <c r="J172" s="233"/>
      <c r="K172" s="233"/>
      <c r="L172" s="238"/>
      <c r="M172" s="239"/>
      <c r="N172" s="240"/>
      <c r="O172" s="240"/>
      <c r="P172" s="240"/>
      <c r="Q172" s="240"/>
      <c r="R172" s="240"/>
      <c r="S172" s="240"/>
      <c r="T172" s="241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2" t="s">
        <v>134</v>
      </c>
      <c r="AU172" s="242" t="s">
        <v>86</v>
      </c>
      <c r="AV172" s="13" t="s">
        <v>84</v>
      </c>
      <c r="AW172" s="13" t="s">
        <v>32</v>
      </c>
      <c r="AX172" s="13" t="s">
        <v>76</v>
      </c>
      <c r="AY172" s="242" t="s">
        <v>126</v>
      </c>
    </row>
    <row r="173" spans="1:51" s="14" customFormat="1" ht="12">
      <c r="A173" s="14"/>
      <c r="B173" s="243"/>
      <c r="C173" s="244"/>
      <c r="D173" s="234" t="s">
        <v>134</v>
      </c>
      <c r="E173" s="245" t="s">
        <v>1</v>
      </c>
      <c r="F173" s="246" t="s">
        <v>616</v>
      </c>
      <c r="G173" s="244"/>
      <c r="H173" s="247">
        <v>7.8</v>
      </c>
      <c r="I173" s="248"/>
      <c r="J173" s="244"/>
      <c r="K173" s="244"/>
      <c r="L173" s="249"/>
      <c r="M173" s="250"/>
      <c r="N173" s="251"/>
      <c r="O173" s="251"/>
      <c r="P173" s="251"/>
      <c r="Q173" s="251"/>
      <c r="R173" s="251"/>
      <c r="S173" s="251"/>
      <c r="T173" s="252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3" t="s">
        <v>134</v>
      </c>
      <c r="AU173" s="253" t="s">
        <v>86</v>
      </c>
      <c r="AV173" s="14" t="s">
        <v>86</v>
      </c>
      <c r="AW173" s="14" t="s">
        <v>32</v>
      </c>
      <c r="AX173" s="14" t="s">
        <v>76</v>
      </c>
      <c r="AY173" s="253" t="s">
        <v>126</v>
      </c>
    </row>
    <row r="174" spans="1:51" s="15" customFormat="1" ht="12">
      <c r="A174" s="15"/>
      <c r="B174" s="254"/>
      <c r="C174" s="255"/>
      <c r="D174" s="234" t="s">
        <v>134</v>
      </c>
      <c r="E174" s="256" t="s">
        <v>1</v>
      </c>
      <c r="F174" s="257" t="s">
        <v>137</v>
      </c>
      <c r="G174" s="255"/>
      <c r="H174" s="258">
        <v>7.8</v>
      </c>
      <c r="I174" s="259"/>
      <c r="J174" s="255"/>
      <c r="K174" s="255"/>
      <c r="L174" s="260"/>
      <c r="M174" s="261"/>
      <c r="N174" s="262"/>
      <c r="O174" s="262"/>
      <c r="P174" s="262"/>
      <c r="Q174" s="262"/>
      <c r="R174" s="262"/>
      <c r="S174" s="262"/>
      <c r="T174" s="263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64" t="s">
        <v>134</v>
      </c>
      <c r="AU174" s="264" t="s">
        <v>86</v>
      </c>
      <c r="AV174" s="15" t="s">
        <v>133</v>
      </c>
      <c r="AW174" s="15" t="s">
        <v>32</v>
      </c>
      <c r="AX174" s="15" t="s">
        <v>84</v>
      </c>
      <c r="AY174" s="264" t="s">
        <v>126</v>
      </c>
    </row>
    <row r="175" spans="1:65" s="2" customFormat="1" ht="24.15" customHeight="1">
      <c r="A175" s="39"/>
      <c r="B175" s="40"/>
      <c r="C175" s="219" t="s">
        <v>182</v>
      </c>
      <c r="D175" s="219" t="s">
        <v>128</v>
      </c>
      <c r="E175" s="220" t="s">
        <v>617</v>
      </c>
      <c r="F175" s="221" t="s">
        <v>618</v>
      </c>
      <c r="G175" s="222" t="s">
        <v>159</v>
      </c>
      <c r="H175" s="223">
        <v>7.54</v>
      </c>
      <c r="I175" s="224"/>
      <c r="J175" s="225">
        <f>ROUND(I175*H175,2)</f>
        <v>0</v>
      </c>
      <c r="K175" s="221" t="s">
        <v>132</v>
      </c>
      <c r="L175" s="45"/>
      <c r="M175" s="226" t="s">
        <v>1</v>
      </c>
      <c r="N175" s="227" t="s">
        <v>41</v>
      </c>
      <c r="O175" s="92"/>
      <c r="P175" s="228">
        <f>O175*H175</f>
        <v>0</v>
      </c>
      <c r="Q175" s="228">
        <v>0</v>
      </c>
      <c r="R175" s="228">
        <f>Q175*H175</f>
        <v>0</v>
      </c>
      <c r="S175" s="228">
        <v>0</v>
      </c>
      <c r="T175" s="229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0" t="s">
        <v>133</v>
      </c>
      <c r="AT175" s="230" t="s">
        <v>128</v>
      </c>
      <c r="AU175" s="230" t="s">
        <v>86</v>
      </c>
      <c r="AY175" s="18" t="s">
        <v>126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18" t="s">
        <v>84</v>
      </c>
      <c r="BK175" s="231">
        <f>ROUND(I175*H175,2)</f>
        <v>0</v>
      </c>
      <c r="BL175" s="18" t="s">
        <v>133</v>
      </c>
      <c r="BM175" s="230" t="s">
        <v>231</v>
      </c>
    </row>
    <row r="176" spans="1:51" s="13" customFormat="1" ht="12">
      <c r="A176" s="13"/>
      <c r="B176" s="232"/>
      <c r="C176" s="233"/>
      <c r="D176" s="234" t="s">
        <v>134</v>
      </c>
      <c r="E176" s="235" t="s">
        <v>1</v>
      </c>
      <c r="F176" s="236" t="s">
        <v>619</v>
      </c>
      <c r="G176" s="233"/>
      <c r="H176" s="235" t="s">
        <v>1</v>
      </c>
      <c r="I176" s="237"/>
      <c r="J176" s="233"/>
      <c r="K176" s="233"/>
      <c r="L176" s="238"/>
      <c r="M176" s="239"/>
      <c r="N176" s="240"/>
      <c r="O176" s="240"/>
      <c r="P176" s="240"/>
      <c r="Q176" s="240"/>
      <c r="R176" s="240"/>
      <c r="S176" s="240"/>
      <c r="T176" s="241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2" t="s">
        <v>134</v>
      </c>
      <c r="AU176" s="242" t="s">
        <v>86</v>
      </c>
      <c r="AV176" s="13" t="s">
        <v>84</v>
      </c>
      <c r="AW176" s="13" t="s">
        <v>32</v>
      </c>
      <c r="AX176" s="13" t="s">
        <v>76</v>
      </c>
      <c r="AY176" s="242" t="s">
        <v>126</v>
      </c>
    </row>
    <row r="177" spans="1:51" s="14" customFormat="1" ht="12">
      <c r="A177" s="14"/>
      <c r="B177" s="243"/>
      <c r="C177" s="244"/>
      <c r="D177" s="234" t="s">
        <v>134</v>
      </c>
      <c r="E177" s="245" t="s">
        <v>1</v>
      </c>
      <c r="F177" s="246" t="s">
        <v>620</v>
      </c>
      <c r="G177" s="244"/>
      <c r="H177" s="247">
        <v>6.24</v>
      </c>
      <c r="I177" s="248"/>
      <c r="J177" s="244"/>
      <c r="K177" s="244"/>
      <c r="L177" s="249"/>
      <c r="M177" s="250"/>
      <c r="N177" s="251"/>
      <c r="O177" s="251"/>
      <c r="P177" s="251"/>
      <c r="Q177" s="251"/>
      <c r="R177" s="251"/>
      <c r="S177" s="251"/>
      <c r="T177" s="252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3" t="s">
        <v>134</v>
      </c>
      <c r="AU177" s="253" t="s">
        <v>86</v>
      </c>
      <c r="AV177" s="14" t="s">
        <v>86</v>
      </c>
      <c r="AW177" s="14" t="s">
        <v>32</v>
      </c>
      <c r="AX177" s="14" t="s">
        <v>76</v>
      </c>
      <c r="AY177" s="253" t="s">
        <v>126</v>
      </c>
    </row>
    <row r="178" spans="1:51" s="13" customFormat="1" ht="12">
      <c r="A178" s="13"/>
      <c r="B178" s="232"/>
      <c r="C178" s="233"/>
      <c r="D178" s="234" t="s">
        <v>134</v>
      </c>
      <c r="E178" s="235" t="s">
        <v>1</v>
      </c>
      <c r="F178" s="236" t="s">
        <v>621</v>
      </c>
      <c r="G178" s="233"/>
      <c r="H178" s="235" t="s">
        <v>1</v>
      </c>
      <c r="I178" s="237"/>
      <c r="J178" s="233"/>
      <c r="K178" s="233"/>
      <c r="L178" s="238"/>
      <c r="M178" s="239"/>
      <c r="N178" s="240"/>
      <c r="O178" s="240"/>
      <c r="P178" s="240"/>
      <c r="Q178" s="240"/>
      <c r="R178" s="240"/>
      <c r="S178" s="240"/>
      <c r="T178" s="241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2" t="s">
        <v>134</v>
      </c>
      <c r="AU178" s="242" t="s">
        <v>86</v>
      </c>
      <c r="AV178" s="13" t="s">
        <v>84</v>
      </c>
      <c r="AW178" s="13" t="s">
        <v>32</v>
      </c>
      <c r="AX178" s="13" t="s">
        <v>76</v>
      </c>
      <c r="AY178" s="242" t="s">
        <v>126</v>
      </c>
    </row>
    <row r="179" spans="1:51" s="14" customFormat="1" ht="12">
      <c r="A179" s="14"/>
      <c r="B179" s="243"/>
      <c r="C179" s="244"/>
      <c r="D179" s="234" t="s">
        <v>134</v>
      </c>
      <c r="E179" s="245" t="s">
        <v>1</v>
      </c>
      <c r="F179" s="246" t="s">
        <v>622</v>
      </c>
      <c r="G179" s="244"/>
      <c r="H179" s="247">
        <v>1.3</v>
      </c>
      <c r="I179" s="248"/>
      <c r="J179" s="244"/>
      <c r="K179" s="244"/>
      <c r="L179" s="249"/>
      <c r="M179" s="250"/>
      <c r="N179" s="251"/>
      <c r="O179" s="251"/>
      <c r="P179" s="251"/>
      <c r="Q179" s="251"/>
      <c r="R179" s="251"/>
      <c r="S179" s="251"/>
      <c r="T179" s="252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3" t="s">
        <v>134</v>
      </c>
      <c r="AU179" s="253" t="s">
        <v>86</v>
      </c>
      <c r="AV179" s="14" t="s">
        <v>86</v>
      </c>
      <c r="AW179" s="14" t="s">
        <v>32</v>
      </c>
      <c r="AX179" s="14" t="s">
        <v>76</v>
      </c>
      <c r="AY179" s="253" t="s">
        <v>126</v>
      </c>
    </row>
    <row r="180" spans="1:51" s="15" customFormat="1" ht="12">
      <c r="A180" s="15"/>
      <c r="B180" s="254"/>
      <c r="C180" s="255"/>
      <c r="D180" s="234" t="s">
        <v>134</v>
      </c>
      <c r="E180" s="256" t="s">
        <v>1</v>
      </c>
      <c r="F180" s="257" t="s">
        <v>137</v>
      </c>
      <c r="G180" s="255"/>
      <c r="H180" s="258">
        <v>7.54</v>
      </c>
      <c r="I180" s="259"/>
      <c r="J180" s="255"/>
      <c r="K180" s="255"/>
      <c r="L180" s="260"/>
      <c r="M180" s="261"/>
      <c r="N180" s="262"/>
      <c r="O180" s="262"/>
      <c r="P180" s="262"/>
      <c r="Q180" s="262"/>
      <c r="R180" s="262"/>
      <c r="S180" s="262"/>
      <c r="T180" s="263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64" t="s">
        <v>134</v>
      </c>
      <c r="AU180" s="264" t="s">
        <v>86</v>
      </c>
      <c r="AV180" s="15" t="s">
        <v>133</v>
      </c>
      <c r="AW180" s="15" t="s">
        <v>32</v>
      </c>
      <c r="AX180" s="15" t="s">
        <v>84</v>
      </c>
      <c r="AY180" s="264" t="s">
        <v>126</v>
      </c>
    </row>
    <row r="181" spans="1:65" s="2" customFormat="1" ht="24.15" customHeight="1">
      <c r="A181" s="39"/>
      <c r="B181" s="40"/>
      <c r="C181" s="219" t="s">
        <v>233</v>
      </c>
      <c r="D181" s="219" t="s">
        <v>128</v>
      </c>
      <c r="E181" s="220" t="s">
        <v>623</v>
      </c>
      <c r="F181" s="221" t="s">
        <v>624</v>
      </c>
      <c r="G181" s="222" t="s">
        <v>146</v>
      </c>
      <c r="H181" s="223">
        <v>26</v>
      </c>
      <c r="I181" s="224"/>
      <c r="J181" s="225">
        <f>ROUND(I181*H181,2)</f>
        <v>0</v>
      </c>
      <c r="K181" s="221" t="s">
        <v>132</v>
      </c>
      <c r="L181" s="45"/>
      <c r="M181" s="226" t="s">
        <v>1</v>
      </c>
      <c r="N181" s="227" t="s">
        <v>41</v>
      </c>
      <c r="O181" s="92"/>
      <c r="P181" s="228">
        <f>O181*H181</f>
        <v>0</v>
      </c>
      <c r="Q181" s="228">
        <v>0</v>
      </c>
      <c r="R181" s="228">
        <f>Q181*H181</f>
        <v>0</v>
      </c>
      <c r="S181" s="228">
        <v>0</v>
      </c>
      <c r="T181" s="229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0" t="s">
        <v>133</v>
      </c>
      <c r="AT181" s="230" t="s">
        <v>128</v>
      </c>
      <c r="AU181" s="230" t="s">
        <v>86</v>
      </c>
      <c r="AY181" s="18" t="s">
        <v>126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18" t="s">
        <v>84</v>
      </c>
      <c r="BK181" s="231">
        <f>ROUND(I181*H181,2)</f>
        <v>0</v>
      </c>
      <c r="BL181" s="18" t="s">
        <v>133</v>
      </c>
      <c r="BM181" s="230" t="s">
        <v>236</v>
      </c>
    </row>
    <row r="182" spans="1:65" s="2" customFormat="1" ht="24.15" customHeight="1">
      <c r="A182" s="39"/>
      <c r="B182" s="40"/>
      <c r="C182" s="219" t="s">
        <v>185</v>
      </c>
      <c r="D182" s="219" t="s">
        <v>128</v>
      </c>
      <c r="E182" s="220" t="s">
        <v>625</v>
      </c>
      <c r="F182" s="221" t="s">
        <v>626</v>
      </c>
      <c r="G182" s="222" t="s">
        <v>503</v>
      </c>
      <c r="H182" s="223">
        <v>13</v>
      </c>
      <c r="I182" s="224"/>
      <c r="J182" s="225">
        <f>ROUND(I182*H182,2)</f>
        <v>0</v>
      </c>
      <c r="K182" s="221" t="s">
        <v>132</v>
      </c>
      <c r="L182" s="45"/>
      <c r="M182" s="226" t="s">
        <v>1</v>
      </c>
      <c r="N182" s="227" t="s">
        <v>41</v>
      </c>
      <c r="O182" s="92"/>
      <c r="P182" s="228">
        <f>O182*H182</f>
        <v>0</v>
      </c>
      <c r="Q182" s="228">
        <v>0</v>
      </c>
      <c r="R182" s="228">
        <f>Q182*H182</f>
        <v>0</v>
      </c>
      <c r="S182" s="228">
        <v>0</v>
      </c>
      <c r="T182" s="229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0" t="s">
        <v>133</v>
      </c>
      <c r="AT182" s="230" t="s">
        <v>128</v>
      </c>
      <c r="AU182" s="230" t="s">
        <v>86</v>
      </c>
      <c r="AY182" s="18" t="s">
        <v>126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18" t="s">
        <v>84</v>
      </c>
      <c r="BK182" s="231">
        <f>ROUND(I182*H182,2)</f>
        <v>0</v>
      </c>
      <c r="BL182" s="18" t="s">
        <v>133</v>
      </c>
      <c r="BM182" s="230" t="s">
        <v>239</v>
      </c>
    </row>
    <row r="183" spans="1:51" s="14" customFormat="1" ht="12">
      <c r="A183" s="14"/>
      <c r="B183" s="243"/>
      <c r="C183" s="244"/>
      <c r="D183" s="234" t="s">
        <v>134</v>
      </c>
      <c r="E183" s="245" t="s">
        <v>1</v>
      </c>
      <c r="F183" s="246" t="s">
        <v>178</v>
      </c>
      <c r="G183" s="244"/>
      <c r="H183" s="247">
        <v>13</v>
      </c>
      <c r="I183" s="248"/>
      <c r="J183" s="244"/>
      <c r="K183" s="244"/>
      <c r="L183" s="249"/>
      <c r="M183" s="250"/>
      <c r="N183" s="251"/>
      <c r="O183" s="251"/>
      <c r="P183" s="251"/>
      <c r="Q183" s="251"/>
      <c r="R183" s="251"/>
      <c r="S183" s="251"/>
      <c r="T183" s="252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3" t="s">
        <v>134</v>
      </c>
      <c r="AU183" s="253" t="s">
        <v>86</v>
      </c>
      <c r="AV183" s="14" t="s">
        <v>86</v>
      </c>
      <c r="AW183" s="14" t="s">
        <v>32</v>
      </c>
      <c r="AX183" s="14" t="s">
        <v>76</v>
      </c>
      <c r="AY183" s="253" t="s">
        <v>126</v>
      </c>
    </row>
    <row r="184" spans="1:51" s="15" customFormat="1" ht="12">
      <c r="A184" s="15"/>
      <c r="B184" s="254"/>
      <c r="C184" s="255"/>
      <c r="D184" s="234" t="s">
        <v>134</v>
      </c>
      <c r="E184" s="256" t="s">
        <v>1</v>
      </c>
      <c r="F184" s="257" t="s">
        <v>137</v>
      </c>
      <c r="G184" s="255"/>
      <c r="H184" s="258">
        <v>13</v>
      </c>
      <c r="I184" s="259"/>
      <c r="J184" s="255"/>
      <c r="K184" s="255"/>
      <c r="L184" s="260"/>
      <c r="M184" s="261"/>
      <c r="N184" s="262"/>
      <c r="O184" s="262"/>
      <c r="P184" s="262"/>
      <c r="Q184" s="262"/>
      <c r="R184" s="262"/>
      <c r="S184" s="262"/>
      <c r="T184" s="263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64" t="s">
        <v>134</v>
      </c>
      <c r="AU184" s="264" t="s">
        <v>86</v>
      </c>
      <c r="AV184" s="15" t="s">
        <v>133</v>
      </c>
      <c r="AW184" s="15" t="s">
        <v>32</v>
      </c>
      <c r="AX184" s="15" t="s">
        <v>84</v>
      </c>
      <c r="AY184" s="264" t="s">
        <v>126</v>
      </c>
    </row>
    <row r="185" spans="1:63" s="12" customFormat="1" ht="22.8" customHeight="1">
      <c r="A185" s="12"/>
      <c r="B185" s="203"/>
      <c r="C185" s="204"/>
      <c r="D185" s="205" t="s">
        <v>75</v>
      </c>
      <c r="E185" s="217" t="s">
        <v>370</v>
      </c>
      <c r="F185" s="217" t="s">
        <v>371</v>
      </c>
      <c r="G185" s="204"/>
      <c r="H185" s="204"/>
      <c r="I185" s="207"/>
      <c r="J185" s="218">
        <f>BK185</f>
        <v>0</v>
      </c>
      <c r="K185" s="204"/>
      <c r="L185" s="209"/>
      <c r="M185" s="210"/>
      <c r="N185" s="211"/>
      <c r="O185" s="211"/>
      <c r="P185" s="212">
        <f>SUM(P186:P190)</f>
        <v>0</v>
      </c>
      <c r="Q185" s="211"/>
      <c r="R185" s="212">
        <f>SUM(R186:R190)</f>
        <v>0</v>
      </c>
      <c r="S185" s="211"/>
      <c r="T185" s="213">
        <f>SUM(T186:T190)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14" t="s">
        <v>84</v>
      </c>
      <c r="AT185" s="215" t="s">
        <v>75</v>
      </c>
      <c r="AU185" s="215" t="s">
        <v>84</v>
      </c>
      <c r="AY185" s="214" t="s">
        <v>126</v>
      </c>
      <c r="BK185" s="216">
        <f>SUM(BK186:BK190)</f>
        <v>0</v>
      </c>
    </row>
    <row r="186" spans="1:65" s="2" customFormat="1" ht="24.15" customHeight="1">
      <c r="A186" s="39"/>
      <c r="B186" s="40"/>
      <c r="C186" s="219" t="s">
        <v>241</v>
      </c>
      <c r="D186" s="219" t="s">
        <v>128</v>
      </c>
      <c r="E186" s="220" t="s">
        <v>627</v>
      </c>
      <c r="F186" s="221" t="s">
        <v>628</v>
      </c>
      <c r="G186" s="222" t="s">
        <v>207</v>
      </c>
      <c r="H186" s="223">
        <v>36.972</v>
      </c>
      <c r="I186" s="224"/>
      <c r="J186" s="225">
        <f>ROUND(I186*H186,2)</f>
        <v>0</v>
      </c>
      <c r="K186" s="221" t="s">
        <v>132</v>
      </c>
      <c r="L186" s="45"/>
      <c r="M186" s="226" t="s">
        <v>1</v>
      </c>
      <c r="N186" s="227" t="s">
        <v>41</v>
      </c>
      <c r="O186" s="92"/>
      <c r="P186" s="228">
        <f>O186*H186</f>
        <v>0</v>
      </c>
      <c r="Q186" s="228">
        <v>0</v>
      </c>
      <c r="R186" s="228">
        <f>Q186*H186</f>
        <v>0</v>
      </c>
      <c r="S186" s="228">
        <v>0</v>
      </c>
      <c r="T186" s="229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0" t="s">
        <v>133</v>
      </c>
      <c r="AT186" s="230" t="s">
        <v>128</v>
      </c>
      <c r="AU186" s="230" t="s">
        <v>86</v>
      </c>
      <c r="AY186" s="18" t="s">
        <v>126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8" t="s">
        <v>84</v>
      </c>
      <c r="BK186" s="231">
        <f>ROUND(I186*H186,2)</f>
        <v>0</v>
      </c>
      <c r="BL186" s="18" t="s">
        <v>133</v>
      </c>
      <c r="BM186" s="230" t="s">
        <v>244</v>
      </c>
    </row>
    <row r="187" spans="1:65" s="2" customFormat="1" ht="24.15" customHeight="1">
      <c r="A187" s="39"/>
      <c r="B187" s="40"/>
      <c r="C187" s="219" t="s">
        <v>188</v>
      </c>
      <c r="D187" s="219" t="s">
        <v>128</v>
      </c>
      <c r="E187" s="220" t="s">
        <v>629</v>
      </c>
      <c r="F187" s="221" t="s">
        <v>630</v>
      </c>
      <c r="G187" s="222" t="s">
        <v>207</v>
      </c>
      <c r="H187" s="223">
        <v>702.468</v>
      </c>
      <c r="I187" s="224"/>
      <c r="J187" s="225">
        <f>ROUND(I187*H187,2)</f>
        <v>0</v>
      </c>
      <c r="K187" s="221" t="s">
        <v>132</v>
      </c>
      <c r="L187" s="45"/>
      <c r="M187" s="226" t="s">
        <v>1</v>
      </c>
      <c r="N187" s="227" t="s">
        <v>41</v>
      </c>
      <c r="O187" s="92"/>
      <c r="P187" s="228">
        <f>O187*H187</f>
        <v>0</v>
      </c>
      <c r="Q187" s="228">
        <v>0</v>
      </c>
      <c r="R187" s="228">
        <f>Q187*H187</f>
        <v>0</v>
      </c>
      <c r="S187" s="228">
        <v>0</v>
      </c>
      <c r="T187" s="229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0" t="s">
        <v>133</v>
      </c>
      <c r="AT187" s="230" t="s">
        <v>128</v>
      </c>
      <c r="AU187" s="230" t="s">
        <v>86</v>
      </c>
      <c r="AY187" s="18" t="s">
        <v>126</v>
      </c>
      <c r="BE187" s="231">
        <f>IF(N187="základní",J187,0)</f>
        <v>0</v>
      </c>
      <c r="BF187" s="231">
        <f>IF(N187="snížená",J187,0)</f>
        <v>0</v>
      </c>
      <c r="BG187" s="231">
        <f>IF(N187="zákl. přenesená",J187,0)</f>
        <v>0</v>
      </c>
      <c r="BH187" s="231">
        <f>IF(N187="sníž. přenesená",J187,0)</f>
        <v>0</v>
      </c>
      <c r="BI187" s="231">
        <f>IF(N187="nulová",J187,0)</f>
        <v>0</v>
      </c>
      <c r="BJ187" s="18" t="s">
        <v>84</v>
      </c>
      <c r="BK187" s="231">
        <f>ROUND(I187*H187,2)</f>
        <v>0</v>
      </c>
      <c r="BL187" s="18" t="s">
        <v>133</v>
      </c>
      <c r="BM187" s="230" t="s">
        <v>248</v>
      </c>
    </row>
    <row r="188" spans="1:51" s="14" customFormat="1" ht="12">
      <c r="A188" s="14"/>
      <c r="B188" s="243"/>
      <c r="C188" s="244"/>
      <c r="D188" s="234" t="s">
        <v>134</v>
      </c>
      <c r="E188" s="245" t="s">
        <v>1</v>
      </c>
      <c r="F188" s="246" t="s">
        <v>631</v>
      </c>
      <c r="G188" s="244"/>
      <c r="H188" s="247">
        <v>702.468</v>
      </c>
      <c r="I188" s="248"/>
      <c r="J188" s="244"/>
      <c r="K188" s="244"/>
      <c r="L188" s="249"/>
      <c r="M188" s="250"/>
      <c r="N188" s="251"/>
      <c r="O188" s="251"/>
      <c r="P188" s="251"/>
      <c r="Q188" s="251"/>
      <c r="R188" s="251"/>
      <c r="S188" s="251"/>
      <c r="T188" s="252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3" t="s">
        <v>134</v>
      </c>
      <c r="AU188" s="253" t="s">
        <v>86</v>
      </c>
      <c r="AV188" s="14" t="s">
        <v>86</v>
      </c>
      <c r="AW188" s="14" t="s">
        <v>32</v>
      </c>
      <c r="AX188" s="14" t="s">
        <v>76</v>
      </c>
      <c r="AY188" s="253" t="s">
        <v>126</v>
      </c>
    </row>
    <row r="189" spans="1:51" s="15" customFormat="1" ht="12">
      <c r="A189" s="15"/>
      <c r="B189" s="254"/>
      <c r="C189" s="255"/>
      <c r="D189" s="234" t="s">
        <v>134</v>
      </c>
      <c r="E189" s="256" t="s">
        <v>1</v>
      </c>
      <c r="F189" s="257" t="s">
        <v>137</v>
      </c>
      <c r="G189" s="255"/>
      <c r="H189" s="258">
        <v>702.468</v>
      </c>
      <c r="I189" s="259"/>
      <c r="J189" s="255"/>
      <c r="K189" s="255"/>
      <c r="L189" s="260"/>
      <c r="M189" s="261"/>
      <c r="N189" s="262"/>
      <c r="O189" s="262"/>
      <c r="P189" s="262"/>
      <c r="Q189" s="262"/>
      <c r="R189" s="262"/>
      <c r="S189" s="262"/>
      <c r="T189" s="263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64" t="s">
        <v>134</v>
      </c>
      <c r="AU189" s="264" t="s">
        <v>86</v>
      </c>
      <c r="AV189" s="15" t="s">
        <v>133</v>
      </c>
      <c r="AW189" s="15" t="s">
        <v>32</v>
      </c>
      <c r="AX189" s="15" t="s">
        <v>84</v>
      </c>
      <c r="AY189" s="264" t="s">
        <v>126</v>
      </c>
    </row>
    <row r="190" spans="1:65" s="2" customFormat="1" ht="33" customHeight="1">
      <c r="A190" s="39"/>
      <c r="B190" s="40"/>
      <c r="C190" s="219" t="s">
        <v>252</v>
      </c>
      <c r="D190" s="219" t="s">
        <v>128</v>
      </c>
      <c r="E190" s="220" t="s">
        <v>632</v>
      </c>
      <c r="F190" s="221" t="s">
        <v>633</v>
      </c>
      <c r="G190" s="222" t="s">
        <v>207</v>
      </c>
      <c r="H190" s="223">
        <v>36.972</v>
      </c>
      <c r="I190" s="224"/>
      <c r="J190" s="225">
        <f>ROUND(I190*H190,2)</f>
        <v>0</v>
      </c>
      <c r="K190" s="221" t="s">
        <v>132</v>
      </c>
      <c r="L190" s="45"/>
      <c r="M190" s="226" t="s">
        <v>1</v>
      </c>
      <c r="N190" s="227" t="s">
        <v>41</v>
      </c>
      <c r="O190" s="92"/>
      <c r="P190" s="228">
        <f>O190*H190</f>
        <v>0</v>
      </c>
      <c r="Q190" s="228">
        <v>0</v>
      </c>
      <c r="R190" s="228">
        <f>Q190*H190</f>
        <v>0</v>
      </c>
      <c r="S190" s="228">
        <v>0</v>
      </c>
      <c r="T190" s="229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0" t="s">
        <v>133</v>
      </c>
      <c r="AT190" s="230" t="s">
        <v>128</v>
      </c>
      <c r="AU190" s="230" t="s">
        <v>86</v>
      </c>
      <c r="AY190" s="18" t="s">
        <v>126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18" t="s">
        <v>84</v>
      </c>
      <c r="BK190" s="231">
        <f>ROUND(I190*H190,2)</f>
        <v>0</v>
      </c>
      <c r="BL190" s="18" t="s">
        <v>133</v>
      </c>
      <c r="BM190" s="230" t="s">
        <v>255</v>
      </c>
    </row>
    <row r="191" spans="1:63" s="12" customFormat="1" ht="22.8" customHeight="1">
      <c r="A191" s="12"/>
      <c r="B191" s="203"/>
      <c r="C191" s="204"/>
      <c r="D191" s="205" t="s">
        <v>75</v>
      </c>
      <c r="E191" s="217" t="s">
        <v>396</v>
      </c>
      <c r="F191" s="217" t="s">
        <v>397</v>
      </c>
      <c r="G191" s="204"/>
      <c r="H191" s="204"/>
      <c r="I191" s="207"/>
      <c r="J191" s="218">
        <f>BK191</f>
        <v>0</v>
      </c>
      <c r="K191" s="204"/>
      <c r="L191" s="209"/>
      <c r="M191" s="210"/>
      <c r="N191" s="211"/>
      <c r="O191" s="211"/>
      <c r="P191" s="212">
        <f>P192</f>
        <v>0</v>
      </c>
      <c r="Q191" s="211"/>
      <c r="R191" s="212">
        <f>R192</f>
        <v>0</v>
      </c>
      <c r="S191" s="211"/>
      <c r="T191" s="213">
        <f>T192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14" t="s">
        <v>84</v>
      </c>
      <c r="AT191" s="215" t="s">
        <v>75</v>
      </c>
      <c r="AU191" s="215" t="s">
        <v>84</v>
      </c>
      <c r="AY191" s="214" t="s">
        <v>126</v>
      </c>
      <c r="BK191" s="216">
        <f>BK192</f>
        <v>0</v>
      </c>
    </row>
    <row r="192" spans="1:65" s="2" customFormat="1" ht="24.15" customHeight="1">
      <c r="A192" s="39"/>
      <c r="B192" s="40"/>
      <c r="C192" s="219" t="s">
        <v>192</v>
      </c>
      <c r="D192" s="219" t="s">
        <v>128</v>
      </c>
      <c r="E192" s="220" t="s">
        <v>634</v>
      </c>
      <c r="F192" s="221" t="s">
        <v>635</v>
      </c>
      <c r="G192" s="222" t="s">
        <v>207</v>
      </c>
      <c r="H192" s="223">
        <v>18.669</v>
      </c>
      <c r="I192" s="224"/>
      <c r="J192" s="225">
        <f>ROUND(I192*H192,2)</f>
        <v>0</v>
      </c>
      <c r="K192" s="221" t="s">
        <v>132</v>
      </c>
      <c r="L192" s="45"/>
      <c r="M192" s="226" t="s">
        <v>1</v>
      </c>
      <c r="N192" s="227" t="s">
        <v>41</v>
      </c>
      <c r="O192" s="92"/>
      <c r="P192" s="228">
        <f>O192*H192</f>
        <v>0</v>
      </c>
      <c r="Q192" s="228">
        <v>0</v>
      </c>
      <c r="R192" s="228">
        <f>Q192*H192</f>
        <v>0</v>
      </c>
      <c r="S192" s="228">
        <v>0</v>
      </c>
      <c r="T192" s="229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0" t="s">
        <v>133</v>
      </c>
      <c r="AT192" s="230" t="s">
        <v>128</v>
      </c>
      <c r="AU192" s="230" t="s">
        <v>86</v>
      </c>
      <c r="AY192" s="18" t="s">
        <v>126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18" t="s">
        <v>84</v>
      </c>
      <c r="BK192" s="231">
        <f>ROUND(I192*H192,2)</f>
        <v>0</v>
      </c>
      <c r="BL192" s="18" t="s">
        <v>133</v>
      </c>
      <c r="BM192" s="230" t="s">
        <v>258</v>
      </c>
    </row>
    <row r="193" spans="1:63" s="12" customFormat="1" ht="25.9" customHeight="1">
      <c r="A193" s="12"/>
      <c r="B193" s="203"/>
      <c r="C193" s="204"/>
      <c r="D193" s="205" t="s">
        <v>75</v>
      </c>
      <c r="E193" s="206" t="s">
        <v>401</v>
      </c>
      <c r="F193" s="206" t="s">
        <v>402</v>
      </c>
      <c r="G193" s="204"/>
      <c r="H193" s="204"/>
      <c r="I193" s="207"/>
      <c r="J193" s="208">
        <f>BK193</f>
        <v>0</v>
      </c>
      <c r="K193" s="204"/>
      <c r="L193" s="209"/>
      <c r="M193" s="210"/>
      <c r="N193" s="211"/>
      <c r="O193" s="211"/>
      <c r="P193" s="212">
        <f>P194+P198+P200</f>
        <v>0</v>
      </c>
      <c r="Q193" s="211"/>
      <c r="R193" s="212">
        <f>R194+R198+R200</f>
        <v>0</v>
      </c>
      <c r="S193" s="211"/>
      <c r="T193" s="213">
        <f>T194+T198+T200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14" t="s">
        <v>148</v>
      </c>
      <c r="AT193" s="215" t="s">
        <v>75</v>
      </c>
      <c r="AU193" s="215" t="s">
        <v>76</v>
      </c>
      <c r="AY193" s="214" t="s">
        <v>126</v>
      </c>
      <c r="BK193" s="216">
        <f>BK194+BK198+BK200</f>
        <v>0</v>
      </c>
    </row>
    <row r="194" spans="1:63" s="12" customFormat="1" ht="22.8" customHeight="1">
      <c r="A194" s="12"/>
      <c r="B194" s="203"/>
      <c r="C194" s="204"/>
      <c r="D194" s="205" t="s">
        <v>75</v>
      </c>
      <c r="E194" s="217" t="s">
        <v>403</v>
      </c>
      <c r="F194" s="217" t="s">
        <v>404</v>
      </c>
      <c r="G194" s="204"/>
      <c r="H194" s="204"/>
      <c r="I194" s="207"/>
      <c r="J194" s="218">
        <f>BK194</f>
        <v>0</v>
      </c>
      <c r="K194" s="204"/>
      <c r="L194" s="209"/>
      <c r="M194" s="210"/>
      <c r="N194" s="211"/>
      <c r="O194" s="211"/>
      <c r="P194" s="212">
        <f>SUM(P195:P197)</f>
        <v>0</v>
      </c>
      <c r="Q194" s="211"/>
      <c r="R194" s="212">
        <f>SUM(R195:R197)</f>
        <v>0</v>
      </c>
      <c r="S194" s="211"/>
      <c r="T194" s="213">
        <f>SUM(T195:T197)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14" t="s">
        <v>148</v>
      </c>
      <c r="AT194" s="215" t="s">
        <v>75</v>
      </c>
      <c r="AU194" s="215" t="s">
        <v>84</v>
      </c>
      <c r="AY194" s="214" t="s">
        <v>126</v>
      </c>
      <c r="BK194" s="216">
        <f>SUM(BK195:BK197)</f>
        <v>0</v>
      </c>
    </row>
    <row r="195" spans="1:65" s="2" customFormat="1" ht="24.15" customHeight="1">
      <c r="A195" s="39"/>
      <c r="B195" s="40"/>
      <c r="C195" s="219" t="s">
        <v>259</v>
      </c>
      <c r="D195" s="219" t="s">
        <v>128</v>
      </c>
      <c r="E195" s="220" t="s">
        <v>406</v>
      </c>
      <c r="F195" s="221" t="s">
        <v>407</v>
      </c>
      <c r="G195" s="222" t="s">
        <v>408</v>
      </c>
      <c r="H195" s="223">
        <v>1</v>
      </c>
      <c r="I195" s="224"/>
      <c r="J195" s="225">
        <f>ROUND(I195*H195,2)</f>
        <v>0</v>
      </c>
      <c r="K195" s="221" t="s">
        <v>1</v>
      </c>
      <c r="L195" s="45"/>
      <c r="M195" s="226" t="s">
        <v>1</v>
      </c>
      <c r="N195" s="227" t="s">
        <v>41</v>
      </c>
      <c r="O195" s="92"/>
      <c r="P195" s="228">
        <f>O195*H195</f>
        <v>0</v>
      </c>
      <c r="Q195" s="228">
        <v>0</v>
      </c>
      <c r="R195" s="228">
        <f>Q195*H195</f>
        <v>0</v>
      </c>
      <c r="S195" s="228">
        <v>0</v>
      </c>
      <c r="T195" s="229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0" t="s">
        <v>133</v>
      </c>
      <c r="AT195" s="230" t="s">
        <v>128</v>
      </c>
      <c r="AU195" s="230" t="s">
        <v>86</v>
      </c>
      <c r="AY195" s="18" t="s">
        <v>126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18" t="s">
        <v>84</v>
      </c>
      <c r="BK195" s="231">
        <f>ROUND(I195*H195,2)</f>
        <v>0</v>
      </c>
      <c r="BL195" s="18" t="s">
        <v>133</v>
      </c>
      <c r="BM195" s="230" t="s">
        <v>262</v>
      </c>
    </row>
    <row r="196" spans="1:65" s="2" customFormat="1" ht="16.5" customHeight="1">
      <c r="A196" s="39"/>
      <c r="B196" s="40"/>
      <c r="C196" s="219" t="s">
        <v>195</v>
      </c>
      <c r="D196" s="219" t="s">
        <v>128</v>
      </c>
      <c r="E196" s="220" t="s">
        <v>410</v>
      </c>
      <c r="F196" s="221" t="s">
        <v>411</v>
      </c>
      <c r="G196" s="222" t="s">
        <v>408</v>
      </c>
      <c r="H196" s="223">
        <v>1</v>
      </c>
      <c r="I196" s="224"/>
      <c r="J196" s="225">
        <f>ROUND(I196*H196,2)</f>
        <v>0</v>
      </c>
      <c r="K196" s="221" t="s">
        <v>1</v>
      </c>
      <c r="L196" s="45"/>
      <c r="M196" s="226" t="s">
        <v>1</v>
      </c>
      <c r="N196" s="227" t="s">
        <v>41</v>
      </c>
      <c r="O196" s="92"/>
      <c r="P196" s="228">
        <f>O196*H196</f>
        <v>0</v>
      </c>
      <c r="Q196" s="228">
        <v>0</v>
      </c>
      <c r="R196" s="228">
        <f>Q196*H196</f>
        <v>0</v>
      </c>
      <c r="S196" s="228">
        <v>0</v>
      </c>
      <c r="T196" s="229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0" t="s">
        <v>133</v>
      </c>
      <c r="AT196" s="230" t="s">
        <v>128</v>
      </c>
      <c r="AU196" s="230" t="s">
        <v>86</v>
      </c>
      <c r="AY196" s="18" t="s">
        <v>126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18" t="s">
        <v>84</v>
      </c>
      <c r="BK196" s="231">
        <f>ROUND(I196*H196,2)</f>
        <v>0</v>
      </c>
      <c r="BL196" s="18" t="s">
        <v>133</v>
      </c>
      <c r="BM196" s="230" t="s">
        <v>266</v>
      </c>
    </row>
    <row r="197" spans="1:65" s="2" customFormat="1" ht="16.5" customHeight="1">
      <c r="A197" s="39"/>
      <c r="B197" s="40"/>
      <c r="C197" s="219" t="s">
        <v>267</v>
      </c>
      <c r="D197" s="219" t="s">
        <v>128</v>
      </c>
      <c r="E197" s="220" t="s">
        <v>414</v>
      </c>
      <c r="F197" s="221" t="s">
        <v>415</v>
      </c>
      <c r="G197" s="222" t="s">
        <v>408</v>
      </c>
      <c r="H197" s="223">
        <v>1</v>
      </c>
      <c r="I197" s="224"/>
      <c r="J197" s="225">
        <f>ROUND(I197*H197,2)</f>
        <v>0</v>
      </c>
      <c r="K197" s="221" t="s">
        <v>1</v>
      </c>
      <c r="L197" s="45"/>
      <c r="M197" s="226" t="s">
        <v>1</v>
      </c>
      <c r="N197" s="227" t="s">
        <v>41</v>
      </c>
      <c r="O197" s="92"/>
      <c r="P197" s="228">
        <f>O197*H197</f>
        <v>0</v>
      </c>
      <c r="Q197" s="228">
        <v>0</v>
      </c>
      <c r="R197" s="228">
        <f>Q197*H197</f>
        <v>0</v>
      </c>
      <c r="S197" s="228">
        <v>0</v>
      </c>
      <c r="T197" s="229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0" t="s">
        <v>133</v>
      </c>
      <c r="AT197" s="230" t="s">
        <v>128</v>
      </c>
      <c r="AU197" s="230" t="s">
        <v>86</v>
      </c>
      <c r="AY197" s="18" t="s">
        <v>126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18" t="s">
        <v>84</v>
      </c>
      <c r="BK197" s="231">
        <f>ROUND(I197*H197,2)</f>
        <v>0</v>
      </c>
      <c r="BL197" s="18" t="s">
        <v>133</v>
      </c>
      <c r="BM197" s="230" t="s">
        <v>270</v>
      </c>
    </row>
    <row r="198" spans="1:63" s="12" customFormat="1" ht="22.8" customHeight="1">
      <c r="A198" s="12"/>
      <c r="B198" s="203"/>
      <c r="C198" s="204"/>
      <c r="D198" s="205" t="s">
        <v>75</v>
      </c>
      <c r="E198" s="217" t="s">
        <v>417</v>
      </c>
      <c r="F198" s="217" t="s">
        <v>418</v>
      </c>
      <c r="G198" s="204"/>
      <c r="H198" s="204"/>
      <c r="I198" s="207"/>
      <c r="J198" s="218">
        <f>BK198</f>
        <v>0</v>
      </c>
      <c r="K198" s="204"/>
      <c r="L198" s="209"/>
      <c r="M198" s="210"/>
      <c r="N198" s="211"/>
      <c r="O198" s="211"/>
      <c r="P198" s="212">
        <f>P199</f>
        <v>0</v>
      </c>
      <c r="Q198" s="211"/>
      <c r="R198" s="212">
        <f>R199</f>
        <v>0</v>
      </c>
      <c r="S198" s="211"/>
      <c r="T198" s="213">
        <f>T199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14" t="s">
        <v>148</v>
      </c>
      <c r="AT198" s="215" t="s">
        <v>75</v>
      </c>
      <c r="AU198" s="215" t="s">
        <v>84</v>
      </c>
      <c r="AY198" s="214" t="s">
        <v>126</v>
      </c>
      <c r="BK198" s="216">
        <f>BK199</f>
        <v>0</v>
      </c>
    </row>
    <row r="199" spans="1:65" s="2" customFormat="1" ht="16.5" customHeight="1">
      <c r="A199" s="39"/>
      <c r="B199" s="40"/>
      <c r="C199" s="219" t="s">
        <v>197</v>
      </c>
      <c r="D199" s="219" t="s">
        <v>128</v>
      </c>
      <c r="E199" s="220" t="s">
        <v>419</v>
      </c>
      <c r="F199" s="221" t="s">
        <v>418</v>
      </c>
      <c r="G199" s="222" t="s">
        <v>408</v>
      </c>
      <c r="H199" s="223">
        <v>1</v>
      </c>
      <c r="I199" s="224"/>
      <c r="J199" s="225">
        <f>ROUND(I199*H199,2)</f>
        <v>0</v>
      </c>
      <c r="K199" s="221" t="s">
        <v>1</v>
      </c>
      <c r="L199" s="45"/>
      <c r="M199" s="226" t="s">
        <v>1</v>
      </c>
      <c r="N199" s="227" t="s">
        <v>41</v>
      </c>
      <c r="O199" s="92"/>
      <c r="P199" s="228">
        <f>O199*H199</f>
        <v>0</v>
      </c>
      <c r="Q199" s="228">
        <v>0</v>
      </c>
      <c r="R199" s="228">
        <f>Q199*H199</f>
        <v>0</v>
      </c>
      <c r="S199" s="228">
        <v>0</v>
      </c>
      <c r="T199" s="229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0" t="s">
        <v>133</v>
      </c>
      <c r="AT199" s="230" t="s">
        <v>128</v>
      </c>
      <c r="AU199" s="230" t="s">
        <v>86</v>
      </c>
      <c r="AY199" s="18" t="s">
        <v>126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18" t="s">
        <v>84</v>
      </c>
      <c r="BK199" s="231">
        <f>ROUND(I199*H199,2)</f>
        <v>0</v>
      </c>
      <c r="BL199" s="18" t="s">
        <v>133</v>
      </c>
      <c r="BM199" s="230" t="s">
        <v>274</v>
      </c>
    </row>
    <row r="200" spans="1:63" s="12" customFormat="1" ht="22.8" customHeight="1">
      <c r="A200" s="12"/>
      <c r="B200" s="203"/>
      <c r="C200" s="204"/>
      <c r="D200" s="205" t="s">
        <v>75</v>
      </c>
      <c r="E200" s="217" t="s">
        <v>421</v>
      </c>
      <c r="F200" s="217" t="s">
        <v>422</v>
      </c>
      <c r="G200" s="204"/>
      <c r="H200" s="204"/>
      <c r="I200" s="207"/>
      <c r="J200" s="218">
        <f>BK200</f>
        <v>0</v>
      </c>
      <c r="K200" s="204"/>
      <c r="L200" s="209"/>
      <c r="M200" s="210"/>
      <c r="N200" s="211"/>
      <c r="O200" s="211"/>
      <c r="P200" s="212">
        <f>P201</f>
        <v>0</v>
      </c>
      <c r="Q200" s="211"/>
      <c r="R200" s="212">
        <f>R201</f>
        <v>0</v>
      </c>
      <c r="S200" s="211"/>
      <c r="T200" s="213">
        <f>T201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14" t="s">
        <v>148</v>
      </c>
      <c r="AT200" s="215" t="s">
        <v>75</v>
      </c>
      <c r="AU200" s="215" t="s">
        <v>84</v>
      </c>
      <c r="AY200" s="214" t="s">
        <v>126</v>
      </c>
      <c r="BK200" s="216">
        <f>BK201</f>
        <v>0</v>
      </c>
    </row>
    <row r="201" spans="1:65" s="2" customFormat="1" ht="16.5" customHeight="1">
      <c r="A201" s="39"/>
      <c r="B201" s="40"/>
      <c r="C201" s="219" t="s">
        <v>275</v>
      </c>
      <c r="D201" s="219" t="s">
        <v>128</v>
      </c>
      <c r="E201" s="220" t="s">
        <v>424</v>
      </c>
      <c r="F201" s="221" t="s">
        <v>425</v>
      </c>
      <c r="G201" s="222" t="s">
        <v>426</v>
      </c>
      <c r="H201" s="223">
        <v>1</v>
      </c>
      <c r="I201" s="224"/>
      <c r="J201" s="225">
        <f>ROUND(I201*H201,2)</f>
        <v>0</v>
      </c>
      <c r="K201" s="221" t="s">
        <v>132</v>
      </c>
      <c r="L201" s="45"/>
      <c r="M201" s="275" t="s">
        <v>1</v>
      </c>
      <c r="N201" s="276" t="s">
        <v>41</v>
      </c>
      <c r="O201" s="277"/>
      <c r="P201" s="278">
        <f>O201*H201</f>
        <v>0</v>
      </c>
      <c r="Q201" s="278">
        <v>0</v>
      </c>
      <c r="R201" s="278">
        <f>Q201*H201</f>
        <v>0</v>
      </c>
      <c r="S201" s="278">
        <v>0</v>
      </c>
      <c r="T201" s="279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0" t="s">
        <v>133</v>
      </c>
      <c r="AT201" s="230" t="s">
        <v>128</v>
      </c>
      <c r="AU201" s="230" t="s">
        <v>86</v>
      </c>
      <c r="AY201" s="18" t="s">
        <v>126</v>
      </c>
      <c r="BE201" s="231">
        <f>IF(N201="základní",J201,0)</f>
        <v>0</v>
      </c>
      <c r="BF201" s="231">
        <f>IF(N201="snížená",J201,0)</f>
        <v>0</v>
      </c>
      <c r="BG201" s="231">
        <f>IF(N201="zákl. přenesená",J201,0)</f>
        <v>0</v>
      </c>
      <c r="BH201" s="231">
        <f>IF(N201="sníž. přenesená",J201,0)</f>
        <v>0</v>
      </c>
      <c r="BI201" s="231">
        <f>IF(N201="nulová",J201,0)</f>
        <v>0</v>
      </c>
      <c r="BJ201" s="18" t="s">
        <v>84</v>
      </c>
      <c r="BK201" s="231">
        <f>ROUND(I201*H201,2)</f>
        <v>0</v>
      </c>
      <c r="BL201" s="18" t="s">
        <v>133</v>
      </c>
      <c r="BM201" s="230" t="s">
        <v>155</v>
      </c>
    </row>
    <row r="202" spans="1:31" s="2" customFormat="1" ht="6.95" customHeight="1">
      <c r="A202" s="39"/>
      <c r="B202" s="67"/>
      <c r="C202" s="68"/>
      <c r="D202" s="68"/>
      <c r="E202" s="68"/>
      <c r="F202" s="68"/>
      <c r="G202" s="68"/>
      <c r="H202" s="68"/>
      <c r="I202" s="68"/>
      <c r="J202" s="68"/>
      <c r="K202" s="68"/>
      <c r="L202" s="45"/>
      <c r="M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</row>
  </sheetData>
  <sheetProtection password="CC35" sheet="1" objects="1" scenarios="1" formatColumns="0" formatRows="0" autoFilter="0"/>
  <autoFilter ref="C127:K201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Fajfr</dc:creator>
  <cp:keywords/>
  <dc:description/>
  <cp:lastModifiedBy>Stanislav Fajfr</cp:lastModifiedBy>
  <dcterms:created xsi:type="dcterms:W3CDTF">2023-04-12T12:38:39Z</dcterms:created>
  <dcterms:modified xsi:type="dcterms:W3CDTF">2023-04-12T12:38:43Z</dcterms:modified>
  <cp:category/>
  <cp:version/>
  <cp:contentType/>
  <cp:contentStatus/>
</cp:coreProperties>
</file>