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čty\3000_Jordan\3114 - ValMez -chodník Brňov II\"/>
    </mc:Choice>
  </mc:AlternateContent>
  <xr:revisionPtr revIDLastSave="0" documentId="13_ncr:1_{2A7C291A-817C-48F2-9C59-8B0EC4106751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Rekapitulace stavby" sheetId="1" r:id="rId1"/>
    <sheet name="0 - Ostatní a vedlejší ná..." sheetId="2" r:id="rId2"/>
    <sheet name="SO 101 - Chodník" sheetId="3" r:id="rId3"/>
    <sheet name="SO 102 - Obnova vozovky" sheetId="4" r:id="rId4"/>
    <sheet name="SO 301 - Obnova dešťové k..." sheetId="5" r:id="rId5"/>
  </sheets>
  <definedNames>
    <definedName name="_xlnm._FilterDatabase" localSheetId="1" hidden="1">'0 - Ostatní a vedlejší ná...'!$C$117:$K$147</definedName>
    <definedName name="_xlnm._FilterDatabase" localSheetId="2" hidden="1">'SO 101 - Chodník'!$C$124:$K$449</definedName>
    <definedName name="_xlnm._FilterDatabase" localSheetId="3" hidden="1">'SO 102 - Obnova vozovky'!$C$121:$K$214</definedName>
    <definedName name="_xlnm._FilterDatabase" localSheetId="4" hidden="1">'SO 301 - Obnova dešťové k...'!$C$124:$K$365</definedName>
    <definedName name="_xlnm.Print_Titles" localSheetId="1">'0 - Ostatní a vedlejší ná...'!$117:$117</definedName>
    <definedName name="_xlnm.Print_Titles" localSheetId="0">'Rekapitulace stavby'!$92:$92</definedName>
    <definedName name="_xlnm.Print_Titles" localSheetId="2">'SO 101 - Chodník'!$124:$124</definedName>
    <definedName name="_xlnm.Print_Titles" localSheetId="3">'SO 102 - Obnova vozovky'!$121:$121</definedName>
    <definedName name="_xlnm.Print_Titles" localSheetId="4">'SO 301 - Obnova dešťové k...'!$124:$124</definedName>
    <definedName name="_xlnm.Print_Area" localSheetId="1">'0 - Ostatní a vedlejší ná...'!$C$4:$J$76,'0 - Ostatní a vedlejší ná...'!$C$82:$J$99,'0 - Ostatní a vedlejší ná...'!$C$105:$K$147</definedName>
    <definedName name="_xlnm.Print_Area" localSheetId="0">'Rekapitulace stavby'!$D$4:$AO$76,'Rekapitulace stavby'!$C$82:$AQ$99</definedName>
    <definedName name="_xlnm.Print_Area" localSheetId="2">'SO 101 - Chodník'!$C$4:$J$76,'SO 101 - Chodník'!$C$82:$J$106,'SO 101 - Chodník'!$C$112:$K$449</definedName>
    <definedName name="_xlnm.Print_Area" localSheetId="3">'SO 102 - Obnova vozovky'!$C$4:$J$76,'SO 102 - Obnova vozovky'!$C$82:$J$103,'SO 102 - Obnova vozovky'!$C$109:$K$214</definedName>
    <definedName name="_xlnm.Print_Area" localSheetId="4">'SO 301 - Obnova dešťové k...'!$C$4:$J$76,'SO 301 - Obnova dešťové k...'!$C$82:$J$106,'SO 301 - Obnova dešťové k...'!$C$112:$K$365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365" i="5"/>
  <c r="BH365" i="5"/>
  <c r="BG365" i="5"/>
  <c r="BF365" i="5"/>
  <c r="T365" i="5"/>
  <c r="T364" i="5" s="1"/>
  <c r="R365" i="5"/>
  <c r="R364" i="5" s="1"/>
  <c r="P365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1" i="5"/>
  <c r="BH351" i="5"/>
  <c r="BG351" i="5"/>
  <c r="BF351" i="5"/>
  <c r="T351" i="5"/>
  <c r="R351" i="5"/>
  <c r="P351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36" i="5"/>
  <c r="BH336" i="5"/>
  <c r="BG336" i="5"/>
  <c r="BF336" i="5"/>
  <c r="T336" i="5"/>
  <c r="R336" i="5"/>
  <c r="P336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R285" i="5" s="1"/>
  <c r="P286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3" i="5"/>
  <c r="BH163" i="5"/>
  <c r="BG163" i="5"/>
  <c r="BF163" i="5"/>
  <c r="T163" i="5"/>
  <c r="R163" i="5"/>
  <c r="P163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J121" i="5"/>
  <c r="F121" i="5"/>
  <c r="F119" i="5"/>
  <c r="E117" i="5"/>
  <c r="J91" i="5"/>
  <c r="F91" i="5"/>
  <c r="F89" i="5"/>
  <c r="E87" i="5"/>
  <c r="J24" i="5"/>
  <c r="E24" i="5"/>
  <c r="J92" i="5"/>
  <c r="J23" i="5"/>
  <c r="J18" i="5"/>
  <c r="E18" i="5"/>
  <c r="F122" i="5" s="1"/>
  <c r="J17" i="5"/>
  <c r="J12" i="5"/>
  <c r="J119" i="5"/>
  <c r="E7" i="5"/>
  <c r="E85" i="5" s="1"/>
  <c r="J37" i="4"/>
  <c r="J36" i="4"/>
  <c r="AY97" i="1" s="1"/>
  <c r="J35" i="4"/>
  <c r="AX97" i="1" s="1"/>
  <c r="BI214" i="4"/>
  <c r="BH214" i="4"/>
  <c r="BG214" i="4"/>
  <c r="BF214" i="4"/>
  <c r="T214" i="4"/>
  <c r="T213" i="4" s="1"/>
  <c r="R214" i="4"/>
  <c r="R213" i="4" s="1"/>
  <c r="P214" i="4"/>
  <c r="P213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6" i="4"/>
  <c r="BH196" i="4"/>
  <c r="BG196" i="4"/>
  <c r="BF196" i="4"/>
  <c r="T196" i="4"/>
  <c r="R196" i="4"/>
  <c r="P196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8" i="4"/>
  <c r="F118" i="4"/>
  <c r="F116" i="4"/>
  <c r="E114" i="4"/>
  <c r="J91" i="4"/>
  <c r="F91" i="4"/>
  <c r="F89" i="4"/>
  <c r="E87" i="4"/>
  <c r="J24" i="4"/>
  <c r="E24" i="4"/>
  <c r="J119" i="4" s="1"/>
  <c r="J23" i="4"/>
  <c r="J18" i="4"/>
  <c r="E18" i="4"/>
  <c r="F119" i="4"/>
  <c r="J17" i="4"/>
  <c r="J12" i="4"/>
  <c r="J116" i="4"/>
  <c r="E7" i="4"/>
  <c r="E112" i="4" s="1"/>
  <c r="J37" i="3"/>
  <c r="J36" i="3"/>
  <c r="AY96" i="1"/>
  <c r="J35" i="3"/>
  <c r="AX96" i="1" s="1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T425" i="3"/>
  <c r="R426" i="3"/>
  <c r="R425" i="3"/>
  <c r="P426" i="3"/>
  <c r="P425" i="3" s="1"/>
  <c r="BI421" i="3"/>
  <c r="BH421" i="3"/>
  <c r="BG421" i="3"/>
  <c r="BF421" i="3"/>
  <c r="T421" i="3"/>
  <c r="R421" i="3"/>
  <c r="P421" i="3"/>
  <c r="BI414" i="3"/>
  <c r="BH414" i="3"/>
  <c r="BG414" i="3"/>
  <c r="BF414" i="3"/>
  <c r="T414" i="3"/>
  <c r="R414" i="3"/>
  <c r="P414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78" i="3"/>
  <c r="BH378" i="3"/>
  <c r="BG378" i="3"/>
  <c r="BF378" i="3"/>
  <c r="T378" i="3"/>
  <c r="R378" i="3"/>
  <c r="P378" i="3"/>
  <c r="BI365" i="3"/>
  <c r="BH365" i="3"/>
  <c r="BG365" i="3"/>
  <c r="BF365" i="3"/>
  <c r="T365" i="3"/>
  <c r="R365" i="3"/>
  <c r="P365" i="3"/>
  <c r="BI357" i="3"/>
  <c r="BH357" i="3"/>
  <c r="BG357" i="3"/>
  <c r="BF357" i="3"/>
  <c r="T357" i="3"/>
  <c r="R357" i="3"/>
  <c r="P357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66" i="3"/>
  <c r="BH266" i="3"/>
  <c r="BG266" i="3"/>
  <c r="BF266" i="3"/>
  <c r="T266" i="3"/>
  <c r="R266" i="3"/>
  <c r="P266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92" i="3" s="1"/>
  <c r="J17" i="3"/>
  <c r="J12" i="3"/>
  <c r="J119" i="3" s="1"/>
  <c r="E7" i="3"/>
  <c r="E115" i="3" s="1"/>
  <c r="J37" i="2"/>
  <c r="J36" i="2"/>
  <c r="AY95" i="1" s="1"/>
  <c r="J35" i="2"/>
  <c r="AX95" i="1"/>
  <c r="BI146" i="2"/>
  <c r="BH146" i="2"/>
  <c r="BG146" i="2"/>
  <c r="BF146" i="2"/>
  <c r="T146" i="2"/>
  <c r="T145" i="2" s="1"/>
  <c r="R146" i="2"/>
  <c r="R145" i="2"/>
  <c r="P146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F37" i="2" s="1"/>
  <c r="BH132" i="2"/>
  <c r="BG132" i="2"/>
  <c r="BF132" i="2"/>
  <c r="T132" i="2"/>
  <c r="R132" i="2"/>
  <c r="P132" i="2"/>
  <c r="BI130" i="2"/>
  <c r="BH130" i="2"/>
  <c r="F36" i="2" s="1"/>
  <c r="BG130" i="2"/>
  <c r="BF130" i="2"/>
  <c r="T130" i="2"/>
  <c r="R130" i="2"/>
  <c r="P130" i="2"/>
  <c r="BI128" i="2"/>
  <c r="BH128" i="2"/>
  <c r="BG128" i="2"/>
  <c r="F35" i="2" s="1"/>
  <c r="BF128" i="2"/>
  <c r="T128" i="2"/>
  <c r="R128" i="2"/>
  <c r="P128" i="2"/>
  <c r="BI126" i="2"/>
  <c r="BH126" i="2"/>
  <c r="BG126" i="2"/>
  <c r="BF126" i="2"/>
  <c r="F34" i="2" s="1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115" i="2" s="1"/>
  <c r="J23" i="2"/>
  <c r="J18" i="2"/>
  <c r="E18" i="2"/>
  <c r="F115" i="2" s="1"/>
  <c r="J17" i="2"/>
  <c r="J12" i="2"/>
  <c r="J112" i="2"/>
  <c r="E7" i="2"/>
  <c r="E108" i="2"/>
  <c r="L90" i="1"/>
  <c r="AM90" i="1"/>
  <c r="AM89" i="1"/>
  <c r="L89" i="1"/>
  <c r="AM87" i="1"/>
  <c r="L87" i="1"/>
  <c r="L85" i="1"/>
  <c r="L84" i="1"/>
  <c r="AS94" i="1"/>
  <c r="BK161" i="3"/>
  <c r="BK328" i="3"/>
  <c r="J200" i="3"/>
  <c r="BK128" i="3"/>
  <c r="BK297" i="3"/>
  <c r="J189" i="3"/>
  <c r="BK233" i="3"/>
  <c r="BK169" i="3"/>
  <c r="J207" i="3"/>
  <c r="J131" i="3"/>
  <c r="J216" i="3"/>
  <c r="BK396" i="3"/>
  <c r="J314" i="3"/>
  <c r="J169" i="3"/>
  <c r="J401" i="3"/>
  <c r="J150" i="3"/>
  <c r="BK145" i="4"/>
  <c r="BK161" i="4"/>
  <c r="J165" i="4"/>
  <c r="BK196" i="4"/>
  <c r="J179" i="4"/>
  <c r="BK358" i="5"/>
  <c r="BK307" i="5"/>
  <c r="J192" i="5"/>
  <c r="BK277" i="5"/>
  <c r="BK168" i="5"/>
  <c r="J358" i="5"/>
  <c r="J311" i="5"/>
  <c r="BK246" i="5"/>
  <c r="BK151" i="5"/>
  <c r="BK256" i="5"/>
  <c r="J200" i="5"/>
  <c r="J329" i="5"/>
  <c r="BK259" i="5"/>
  <c r="BK217" i="5"/>
  <c r="BK224" i="5"/>
  <c r="BK132" i="5"/>
  <c r="J124" i="2"/>
  <c r="J365" i="3"/>
  <c r="BK314" i="3"/>
  <c r="J357" i="3"/>
  <c r="J246" i="3"/>
  <c r="J220" i="3"/>
  <c r="J138" i="3"/>
  <c r="J243" i="3"/>
  <c r="J236" i="3"/>
  <c r="J161" i="3"/>
  <c r="BK307" i="3"/>
  <c r="BK177" i="3"/>
  <c r="BK239" i="3"/>
  <c r="BK278" i="3"/>
  <c r="BK446" i="3"/>
  <c r="J429" i="3"/>
  <c r="BK182" i="4"/>
  <c r="BK128" i="4"/>
  <c r="BK148" i="4"/>
  <c r="BK134" i="4"/>
  <c r="BK164" i="4"/>
  <c r="BK171" i="4"/>
  <c r="J209" i="4"/>
  <c r="J344" i="5"/>
  <c r="J268" i="5"/>
  <c r="BK325" i="5"/>
  <c r="J211" i="5"/>
  <c r="J158" i="5"/>
  <c r="J351" i="5"/>
  <c r="BK297" i="5"/>
  <c r="BK233" i="5"/>
  <c r="J253" i="5"/>
  <c r="J142" i="5"/>
  <c r="BK289" i="5"/>
  <c r="J224" i="5"/>
  <c r="BK139" i="5"/>
  <c r="J182" i="5"/>
  <c r="BK143" i="2"/>
  <c r="BK141" i="2"/>
  <c r="J138" i="2"/>
  <c r="J134" i="2"/>
  <c r="BK128" i="2"/>
  <c r="J122" i="2"/>
  <c r="BK342" i="3"/>
  <c r="BK246" i="3"/>
  <c r="BK131" i="3"/>
  <c r="J338" i="3"/>
  <c r="BK274" i="3"/>
  <c r="J224" i="3"/>
  <c r="BK331" i="3"/>
  <c r="J250" i="3"/>
  <c r="BK197" i="3"/>
  <c r="J284" i="3"/>
  <c r="BK138" i="3"/>
  <c r="J294" i="3"/>
  <c r="J432" i="3"/>
  <c r="BK185" i="3"/>
  <c r="BK421" i="3"/>
  <c r="J342" i="3"/>
  <c r="J449" i="3"/>
  <c r="J278" i="3"/>
  <c r="BK154" i="3"/>
  <c r="J158" i="4"/>
  <c r="J171" i="4"/>
  <c r="J182" i="4"/>
  <c r="BK154" i="4"/>
  <c r="BK151" i="4"/>
  <c r="J125" i="4"/>
  <c r="BK365" i="5"/>
  <c r="BK294" i="5"/>
  <c r="J172" i="5"/>
  <c r="BK336" i="5"/>
  <c r="J145" i="5"/>
  <c r="J315" i="5"/>
  <c r="J262" i="5"/>
  <c r="J214" i="5"/>
  <c r="BK214" i="5"/>
  <c r="BK315" i="5"/>
  <c r="J271" i="5"/>
  <c r="BK188" i="5"/>
  <c r="J132" i="5"/>
  <c r="J246" i="5"/>
  <c r="J436" i="3"/>
  <c r="BK266" i="3"/>
  <c r="J135" i="3"/>
  <c r="J303" i="3"/>
  <c r="J233" i="3"/>
  <c r="J177" i="3"/>
  <c r="J307" i="3"/>
  <c r="BK204" i="3"/>
  <c r="BK287" i="3"/>
  <c r="J172" i="3"/>
  <c r="J328" i="3"/>
  <c r="J193" i="3"/>
  <c r="J414" i="3"/>
  <c r="J182" i="3"/>
  <c r="J378" i="3"/>
  <c r="J192" i="3"/>
  <c r="J446" i="3"/>
  <c r="J197" i="3"/>
  <c r="J161" i="4"/>
  <c r="BK138" i="4"/>
  <c r="BK214" i="4"/>
  <c r="J148" i="4"/>
  <c r="J128" i="4"/>
  <c r="BK361" i="5"/>
  <c r="BK300" i="5"/>
  <c r="BK220" i="5"/>
  <c r="BK136" i="5"/>
  <c r="BK314" i="5"/>
  <c r="J237" i="5"/>
  <c r="J347" i="5"/>
  <c r="J274" i="5"/>
  <c r="BK211" i="5"/>
  <c r="BK145" i="5"/>
  <c r="J220" i="5"/>
  <c r="BK303" i="5"/>
  <c r="J233" i="5"/>
  <c r="BK163" i="5"/>
  <c r="J297" i="5"/>
  <c r="BK207" i="5"/>
  <c r="J143" i="2"/>
  <c r="J140" i="2"/>
  <c r="BK134" i="2"/>
  <c r="BK130" i="2"/>
  <c r="BK124" i="2"/>
  <c r="BK378" i="3"/>
  <c r="J297" i="3"/>
  <c r="BK227" i="3"/>
  <c r="BK207" i="3"/>
  <c r="BK146" i="3"/>
  <c r="BK281" i="3"/>
  <c r="J142" i="3"/>
  <c r="J230" i="3"/>
  <c r="BK429" i="3"/>
  <c r="J213" i="3"/>
  <c r="BK179" i="3"/>
  <c r="J396" i="3"/>
  <c r="J335" i="3"/>
  <c r="J179" i="3"/>
  <c r="BK439" i="3"/>
  <c r="BK294" i="3"/>
  <c r="BK182" i="3"/>
  <c r="BK189" i="4"/>
  <c r="J204" i="4"/>
  <c r="J164" i="4"/>
  <c r="BK209" i="4"/>
  <c r="J185" i="4"/>
  <c r="J175" i="4"/>
  <c r="BK274" i="5"/>
  <c r="BK158" i="5"/>
  <c r="BK281" i="5"/>
  <c r="BK176" i="5"/>
  <c r="J365" i="5"/>
  <c r="BK329" i="5"/>
  <c r="J256" i="5"/>
  <c r="J217" i="5"/>
  <c r="J139" i="5"/>
  <c r="BK237" i="5"/>
  <c r="J185" i="5"/>
  <c r="J265" i="5"/>
  <c r="J196" i="5"/>
  <c r="J136" i="5"/>
  <c r="J277" i="5"/>
  <c r="BK192" i="5"/>
  <c r="BK146" i="2"/>
  <c r="BK140" i="2"/>
  <c r="BK136" i="2"/>
  <c r="BK132" i="2"/>
  <c r="J130" i="2"/>
  <c r="J126" i="2"/>
  <c r="J120" i="2"/>
  <c r="BK335" i="3"/>
  <c r="J239" i="3"/>
  <c r="BK158" i="3"/>
  <c r="BK401" i="3"/>
  <c r="J311" i="3"/>
  <c r="BK250" i="3"/>
  <c r="BK193" i="3"/>
  <c r="J317" i="3"/>
  <c r="J266" i="3"/>
  <c r="BK216" i="3"/>
  <c r="J185" i="3"/>
  <c r="BK392" i="3"/>
  <c r="BK350" i="3"/>
  <c r="BK224" i="3"/>
  <c r="BK192" i="3"/>
  <c r="BK303" i="3"/>
  <c r="BK172" i="3"/>
  <c r="BK449" i="3"/>
  <c r="J439" i="3"/>
  <c r="BK414" i="3"/>
  <c r="BK243" i="3"/>
  <c r="J196" i="4"/>
  <c r="J151" i="4"/>
  <c r="BK185" i="4"/>
  <c r="BK158" i="4"/>
  <c r="J131" i="4"/>
  <c r="J141" i="4"/>
  <c r="BK168" i="4"/>
  <c r="BK351" i="5"/>
  <c r="J318" i="5"/>
  <c r="BK265" i="5"/>
  <c r="J238" i="5"/>
  <c r="J176" i="5"/>
  <c r="J148" i="5"/>
  <c r="BK322" i="5"/>
  <c r="J250" i="5"/>
  <c r="J361" i="5"/>
  <c r="J322" i="5"/>
  <c r="J290" i="5"/>
  <c r="BK234" i="5"/>
  <c r="J204" i="5"/>
  <c r="BK238" i="5"/>
  <c r="BK196" i="5"/>
  <c r="BK318" i="5"/>
  <c r="J294" i="5"/>
  <c r="J234" i="5"/>
  <c r="J168" i="5"/>
  <c r="BK286" i="5"/>
  <c r="BK200" i="5"/>
  <c r="J188" i="5"/>
  <c r="BK126" i="2"/>
  <c r="BK120" i="2"/>
  <c r="BK432" i="3"/>
  <c r="BK210" i="3"/>
  <c r="BK426" i="3"/>
  <c r="J331" i="3"/>
  <c r="BK230" i="3"/>
  <c r="BK213" i="3"/>
  <c r="BK346" i="3"/>
  <c r="J210" i="3"/>
  <c r="BK150" i="3"/>
  <c r="J227" i="3"/>
  <c r="BK135" i="3"/>
  <c r="J287" i="3"/>
  <c r="BK200" i="3"/>
  <c r="BK365" i="3"/>
  <c r="J128" i="3"/>
  <c r="J346" i="3"/>
  <c r="BK189" i="3"/>
  <c r="BK443" i="3"/>
  <c r="BK338" i="3"/>
  <c r="BK165" i="4"/>
  <c r="BK204" i="4"/>
  <c r="BK179" i="4"/>
  <c r="J138" i="4"/>
  <c r="BK175" i="4"/>
  <c r="J154" i="4"/>
  <c r="BK347" i="5"/>
  <c r="J289" i="5"/>
  <c r="BK204" i="5"/>
  <c r="BK148" i="5"/>
  <c r="BK290" i="5"/>
  <c r="BK185" i="5"/>
  <c r="J336" i="5"/>
  <c r="J304" i="5"/>
  <c r="BK271" i="5"/>
  <c r="BK227" i="5"/>
  <c r="J128" i="5"/>
  <c r="J154" i="5"/>
  <c r="BK311" i="5"/>
  <c r="J241" i="5"/>
  <c r="BK142" i="5"/>
  <c r="J303" i="5"/>
  <c r="J227" i="5"/>
  <c r="J146" i="2"/>
  <c r="J141" i="2"/>
  <c r="BK138" i="2"/>
  <c r="J136" i="2"/>
  <c r="J132" i="2"/>
  <c r="J128" i="2"/>
  <c r="BK122" i="2"/>
  <c r="J350" i="3"/>
  <c r="BK300" i="3"/>
  <c r="J166" i="3"/>
  <c r="J421" i="3"/>
  <c r="BK317" i="3"/>
  <c r="BK236" i="3"/>
  <c r="BK357" i="3"/>
  <c r="BK311" i="3"/>
  <c r="BK220" i="3"/>
  <c r="BK166" i="3"/>
  <c r="J426" i="3"/>
  <c r="J392" i="3"/>
  <c r="BK284" i="3"/>
  <c r="J204" i="3"/>
  <c r="J146" i="3"/>
  <c r="J300" i="3"/>
  <c r="BK142" i="3"/>
  <c r="J274" i="3"/>
  <c r="J154" i="3"/>
  <c r="J443" i="3"/>
  <c r="BK436" i="3"/>
  <c r="J281" i="3"/>
  <c r="J158" i="3"/>
  <c r="J214" i="4"/>
  <c r="J189" i="4"/>
  <c r="BK141" i="4"/>
  <c r="J168" i="4"/>
  <c r="J145" i="4"/>
  <c r="BK125" i="4"/>
  <c r="J134" i="4"/>
  <c r="BK131" i="4"/>
  <c r="J325" i="5"/>
  <c r="J286" i="5"/>
  <c r="J259" i="5"/>
  <c r="BK253" i="5"/>
  <c r="J163" i="5"/>
  <c r="BK128" i="5"/>
  <c r="BK304" i="5"/>
  <c r="BK182" i="5"/>
  <c r="J151" i="5"/>
  <c r="J314" i="5"/>
  <c r="J281" i="5"/>
  <c r="BK241" i="5"/>
  <c r="J207" i="5"/>
  <c r="BK154" i="5"/>
  <c r="BK262" i="5"/>
  <c r="BK344" i="5"/>
  <c r="J300" i="5"/>
  <c r="BK250" i="5"/>
  <c r="BK172" i="5"/>
  <c r="J307" i="5"/>
  <c r="BK268" i="5"/>
  <c r="J34" i="2" l="1"/>
  <c r="P119" i="2"/>
  <c r="P118" i="2" s="1"/>
  <c r="AU95" i="1" s="1"/>
  <c r="T249" i="3"/>
  <c r="T310" i="3"/>
  <c r="BK428" i="3"/>
  <c r="J428" i="3"/>
  <c r="J105" i="3" s="1"/>
  <c r="T127" i="5"/>
  <c r="T191" i="5"/>
  <c r="P203" i="5"/>
  <c r="T203" i="5"/>
  <c r="BK285" i="5"/>
  <c r="J285" i="5" s="1"/>
  <c r="J103" i="5" s="1"/>
  <c r="T119" i="2"/>
  <c r="T118" i="2"/>
  <c r="BK249" i="3"/>
  <c r="J249" i="3" s="1"/>
  <c r="J100" i="3" s="1"/>
  <c r="R349" i="3"/>
  <c r="BK157" i="4"/>
  <c r="J157" i="4"/>
  <c r="J100" i="4" s="1"/>
  <c r="BK188" i="4"/>
  <c r="J188" i="4" s="1"/>
  <c r="J101" i="4" s="1"/>
  <c r="R249" i="3"/>
  <c r="P349" i="3"/>
  <c r="T124" i="4"/>
  <c r="P157" i="4"/>
  <c r="R188" i="4"/>
  <c r="R127" i="5"/>
  <c r="P191" i="5"/>
  <c r="BK203" i="5"/>
  <c r="J203" i="5"/>
  <c r="J100" i="5"/>
  <c r="R203" i="5"/>
  <c r="P210" i="5"/>
  <c r="R210" i="5"/>
  <c r="T210" i="5"/>
  <c r="P285" i="5"/>
  <c r="R127" i="3"/>
  <c r="R242" i="3"/>
  <c r="BK349" i="3"/>
  <c r="J349" i="3" s="1"/>
  <c r="J102" i="3" s="1"/>
  <c r="P124" i="4"/>
  <c r="R137" i="4"/>
  <c r="P188" i="4"/>
  <c r="BK223" i="5"/>
  <c r="J223" i="5"/>
  <c r="J102" i="5"/>
  <c r="T285" i="5"/>
  <c r="BK119" i="2"/>
  <c r="J119" i="2" s="1"/>
  <c r="J97" i="2" s="1"/>
  <c r="P127" i="3"/>
  <c r="BK242" i="3"/>
  <c r="J242" i="3"/>
  <c r="J99" i="3"/>
  <c r="P310" i="3"/>
  <c r="T428" i="3"/>
  <c r="T427" i="3" s="1"/>
  <c r="BK137" i="4"/>
  <c r="J137" i="4"/>
  <c r="J99" i="4" s="1"/>
  <c r="T157" i="4"/>
  <c r="BK321" i="5"/>
  <c r="J321" i="5" s="1"/>
  <c r="J104" i="5" s="1"/>
  <c r="R119" i="2"/>
  <c r="R118" i="2"/>
  <c r="BK127" i="3"/>
  <c r="J127" i="3" s="1"/>
  <c r="J98" i="3" s="1"/>
  <c r="T242" i="3"/>
  <c r="T126" i="3" s="1"/>
  <c r="T125" i="3" s="1"/>
  <c r="BK310" i="3"/>
  <c r="J310" i="3"/>
  <c r="J101" i="3" s="1"/>
  <c r="R428" i="3"/>
  <c r="R427" i="3"/>
  <c r="P127" i="5"/>
  <c r="T223" i="5"/>
  <c r="P321" i="5"/>
  <c r="P249" i="3"/>
  <c r="R310" i="3"/>
  <c r="P428" i="3"/>
  <c r="P427" i="3"/>
  <c r="BK124" i="4"/>
  <c r="J124" i="4" s="1"/>
  <c r="J98" i="4" s="1"/>
  <c r="P137" i="4"/>
  <c r="R157" i="4"/>
  <c r="R123" i="4" s="1"/>
  <c r="R122" i="4" s="1"/>
  <c r="BK127" i="5"/>
  <c r="J127" i="5" s="1"/>
  <c r="J98" i="5" s="1"/>
  <c r="BK191" i="5"/>
  <c r="J191" i="5" s="1"/>
  <c r="J99" i="5" s="1"/>
  <c r="R191" i="5"/>
  <c r="BK210" i="5"/>
  <c r="J210" i="5"/>
  <c r="J101" i="5" s="1"/>
  <c r="P223" i="5"/>
  <c r="R321" i="5"/>
  <c r="T127" i="3"/>
  <c r="P242" i="3"/>
  <c r="T349" i="3"/>
  <c r="R124" i="4"/>
  <c r="T137" i="4"/>
  <c r="T188" i="4"/>
  <c r="R223" i="5"/>
  <c r="T321" i="5"/>
  <c r="BK425" i="3"/>
  <c r="J425" i="3" s="1"/>
  <c r="J103" i="3" s="1"/>
  <c r="BK213" i="4"/>
  <c r="J213" i="4" s="1"/>
  <c r="J102" i="4" s="1"/>
  <c r="BK145" i="2"/>
  <c r="J145" i="2" s="1"/>
  <c r="J98" i="2" s="1"/>
  <c r="BK364" i="5"/>
  <c r="J364" i="5"/>
  <c r="J105" i="5"/>
  <c r="E115" i="5"/>
  <c r="BE158" i="5"/>
  <c r="BE214" i="5"/>
  <c r="BE217" i="5"/>
  <c r="BE220" i="5"/>
  <c r="BE238" i="5"/>
  <c r="BE250" i="5"/>
  <c r="BE265" i="5"/>
  <c r="BE271" i="5"/>
  <c r="BE289" i="5"/>
  <c r="BE294" i="5"/>
  <c r="BE300" i="5"/>
  <c r="BE304" i="5"/>
  <c r="BE318" i="5"/>
  <c r="BE329" i="5"/>
  <c r="BE148" i="5"/>
  <c r="BE151" i="5"/>
  <c r="BE192" i="5"/>
  <c r="BE204" i="5"/>
  <c r="BE211" i="5"/>
  <c r="BE227" i="5"/>
  <c r="BE246" i="5"/>
  <c r="BE262" i="5"/>
  <c r="BE290" i="5"/>
  <c r="BE297" i="5"/>
  <c r="BE307" i="5"/>
  <c r="BE314" i="5"/>
  <c r="BE336" i="5"/>
  <c r="BE347" i="5"/>
  <c r="BE365" i="5"/>
  <c r="J122" i="5"/>
  <c r="BE136" i="5"/>
  <c r="BE172" i="5"/>
  <c r="BE234" i="5"/>
  <c r="J89" i="5"/>
  <c r="BE128" i="5"/>
  <c r="BE142" i="5"/>
  <c r="BE163" i="5"/>
  <c r="BE224" i="5"/>
  <c r="BE253" i="5"/>
  <c r="BE259" i="5"/>
  <c r="BE268" i="5"/>
  <c r="BE322" i="5"/>
  <c r="BE361" i="5"/>
  <c r="BE139" i="5"/>
  <c r="BE154" i="5"/>
  <c r="BE196" i="5"/>
  <c r="BE200" i="5"/>
  <c r="BE241" i="5"/>
  <c r="BE274" i="5"/>
  <c r="BE358" i="5"/>
  <c r="F92" i="5"/>
  <c r="BE176" i="5"/>
  <c r="BE185" i="5"/>
  <c r="BE132" i="5"/>
  <c r="BE145" i="5"/>
  <c r="BE168" i="5"/>
  <c r="BE182" i="5"/>
  <c r="BE188" i="5"/>
  <c r="BE207" i="5"/>
  <c r="BE233" i="5"/>
  <c r="BE237" i="5"/>
  <c r="BE256" i="5"/>
  <c r="BE277" i="5"/>
  <c r="BE281" i="5"/>
  <c r="BE286" i="5"/>
  <c r="BE303" i="5"/>
  <c r="BE311" i="5"/>
  <c r="BE315" i="5"/>
  <c r="BE325" i="5"/>
  <c r="BE344" i="5"/>
  <c r="BE351" i="5"/>
  <c r="BK427" i="3"/>
  <c r="J427" i="3"/>
  <c r="J104" i="3"/>
  <c r="BE125" i="4"/>
  <c r="BE158" i="4"/>
  <c r="BE168" i="4"/>
  <c r="BE182" i="4"/>
  <c r="BE214" i="4"/>
  <c r="BE148" i="4"/>
  <c r="BE179" i="4"/>
  <c r="BE189" i="4"/>
  <c r="J92" i="4"/>
  <c r="BE145" i="4"/>
  <c r="BE161" i="4"/>
  <c r="BE164" i="4"/>
  <c r="BE196" i="4"/>
  <c r="E85" i="4"/>
  <c r="BE131" i="4"/>
  <c r="BE134" i="4"/>
  <c r="BE141" i="4"/>
  <c r="J89" i="4"/>
  <c r="BE138" i="4"/>
  <c r="BE165" i="4"/>
  <c r="BE171" i="4"/>
  <c r="F92" i="4"/>
  <c r="BE128" i="4"/>
  <c r="BE151" i="4"/>
  <c r="BE204" i="4"/>
  <c r="BE209" i="4"/>
  <c r="BE154" i="4"/>
  <c r="BE175" i="4"/>
  <c r="BE185" i="4"/>
  <c r="BE128" i="3"/>
  <c r="BE142" i="3"/>
  <c r="BE307" i="3"/>
  <c r="BE436" i="3"/>
  <c r="BE439" i="3"/>
  <c r="BE443" i="3"/>
  <c r="BE446" i="3"/>
  <c r="BE449" i="3"/>
  <c r="BE146" i="3"/>
  <c r="BE193" i="3"/>
  <c r="BE200" i="3"/>
  <c r="BE239" i="3"/>
  <c r="BE294" i="3"/>
  <c r="BE303" i="3"/>
  <c r="BE357" i="3"/>
  <c r="BE426" i="3"/>
  <c r="E85" i="3"/>
  <c r="BE131" i="3"/>
  <c r="BE135" i="3"/>
  <c r="BE138" i="3"/>
  <c r="BE150" i="3"/>
  <c r="BE197" i="3"/>
  <c r="BE204" i="3"/>
  <c r="BE246" i="3"/>
  <c r="BE266" i="3"/>
  <c r="BE317" i="3"/>
  <c r="BE328" i="3"/>
  <c r="BE331" i="3"/>
  <c r="BE338" i="3"/>
  <c r="BE342" i="3"/>
  <c r="BE401" i="3"/>
  <c r="BE169" i="3"/>
  <c r="BE172" i="3"/>
  <c r="BE182" i="3"/>
  <c r="BE185" i="3"/>
  <c r="BE243" i="3"/>
  <c r="BE281" i="3"/>
  <c r="BE311" i="3"/>
  <c r="BE314" i="3"/>
  <c r="J92" i="3"/>
  <c r="F122" i="3"/>
  <c r="BE189" i="3"/>
  <c r="BE220" i="3"/>
  <c r="BE224" i="3"/>
  <c r="BE227" i="3"/>
  <c r="BE236" i="3"/>
  <c r="BE250" i="3"/>
  <c r="BE274" i="3"/>
  <c r="BE278" i="3"/>
  <c r="BE335" i="3"/>
  <c r="BE346" i="3"/>
  <c r="BE350" i="3"/>
  <c r="BE365" i="3"/>
  <c r="BE378" i="3"/>
  <c r="BE396" i="3"/>
  <c r="BE414" i="3"/>
  <c r="BE154" i="3"/>
  <c r="BE161" i="3"/>
  <c r="BE207" i="3"/>
  <c r="BE213" i="3"/>
  <c r="BE287" i="3"/>
  <c r="BE300" i="3"/>
  <c r="BE158" i="3"/>
  <c r="BE166" i="3"/>
  <c r="BE210" i="3"/>
  <c r="BE216" i="3"/>
  <c r="BE230" i="3"/>
  <c r="BE233" i="3"/>
  <c r="BE284" i="3"/>
  <c r="BE432" i="3"/>
  <c r="J89" i="3"/>
  <c r="BE177" i="3"/>
  <c r="BE179" i="3"/>
  <c r="BE192" i="3"/>
  <c r="BE297" i="3"/>
  <c r="BE392" i="3"/>
  <c r="BE421" i="3"/>
  <c r="BE429" i="3"/>
  <c r="AW95" i="1"/>
  <c r="BB95" i="1"/>
  <c r="E85" i="2"/>
  <c r="J89" i="2"/>
  <c r="F92" i="2"/>
  <c r="J92" i="2"/>
  <c r="BE120" i="2"/>
  <c r="BE122" i="2"/>
  <c r="BE124" i="2"/>
  <c r="BE126" i="2"/>
  <c r="BE128" i="2"/>
  <c r="BE130" i="2"/>
  <c r="BE132" i="2"/>
  <c r="BE134" i="2"/>
  <c r="BE136" i="2"/>
  <c r="BE138" i="2"/>
  <c r="BE140" i="2"/>
  <c r="BE141" i="2"/>
  <c r="BE143" i="2"/>
  <c r="BE146" i="2"/>
  <c r="BC95" i="1"/>
  <c r="BA95" i="1"/>
  <c r="BD95" i="1"/>
  <c r="F36" i="3"/>
  <c r="BC96" i="1" s="1"/>
  <c r="F37" i="5"/>
  <c r="BD98" i="1" s="1"/>
  <c r="F34" i="4"/>
  <c r="BA97" i="1"/>
  <c r="J34" i="4"/>
  <c r="AW97" i="1" s="1"/>
  <c r="F37" i="4"/>
  <c r="BD97" i="1"/>
  <c r="F35" i="4"/>
  <c r="BB97" i="1" s="1"/>
  <c r="F34" i="5"/>
  <c r="BA98" i="1" s="1"/>
  <c r="F37" i="3"/>
  <c r="BD96" i="1" s="1"/>
  <c r="F35" i="5"/>
  <c r="BB98" i="1"/>
  <c r="F34" i="3"/>
  <c r="BA96" i="1" s="1"/>
  <c r="F36" i="4"/>
  <c r="BC97" i="1"/>
  <c r="F35" i="3"/>
  <c r="BB96" i="1" s="1"/>
  <c r="J34" i="5"/>
  <c r="AW98" i="1" s="1"/>
  <c r="J34" i="3"/>
  <c r="AW96" i="1" s="1"/>
  <c r="F36" i="5"/>
  <c r="BC98" i="1" s="1"/>
  <c r="BK126" i="3" l="1"/>
  <c r="J126" i="3" s="1"/>
  <c r="J97" i="3" s="1"/>
  <c r="BK123" i="4"/>
  <c r="J123" i="4" s="1"/>
  <c r="J97" i="4" s="1"/>
  <c r="BK118" i="2"/>
  <c r="J118" i="2" s="1"/>
  <c r="J30" i="2" s="1"/>
  <c r="P123" i="4"/>
  <c r="P122" i="4"/>
  <c r="AU97" i="1" s="1"/>
  <c r="P126" i="3"/>
  <c r="P125" i="3"/>
  <c r="AU96" i="1" s="1"/>
  <c r="T123" i="4"/>
  <c r="T122" i="4"/>
  <c r="R126" i="5"/>
  <c r="R125" i="5"/>
  <c r="T126" i="5"/>
  <c r="T125" i="5"/>
  <c r="R126" i="3"/>
  <c r="R125" i="3" s="1"/>
  <c r="P126" i="5"/>
  <c r="P125" i="5" s="1"/>
  <c r="AU98" i="1" s="1"/>
  <c r="BK126" i="5"/>
  <c r="J126" i="5" s="1"/>
  <c r="J97" i="5" s="1"/>
  <c r="BK122" i="4"/>
  <c r="J122" i="4" s="1"/>
  <c r="J96" i="4" s="1"/>
  <c r="BK125" i="3"/>
  <c r="J125" i="3"/>
  <c r="AG95" i="1"/>
  <c r="J96" i="2"/>
  <c r="F33" i="3"/>
  <c r="AZ96" i="1"/>
  <c r="J33" i="4"/>
  <c r="AV97" i="1"/>
  <c r="AT97" i="1"/>
  <c r="J33" i="3"/>
  <c r="AV96" i="1" s="1"/>
  <c r="AT96" i="1" s="1"/>
  <c r="F33" i="2"/>
  <c r="AZ95" i="1"/>
  <c r="BA94" i="1"/>
  <c r="W30" i="1" s="1"/>
  <c r="BC94" i="1"/>
  <c r="W32" i="1"/>
  <c r="J33" i="2"/>
  <c r="AV95" i="1"/>
  <c r="AT95" i="1"/>
  <c r="AN95" i="1" s="1"/>
  <c r="F33" i="5"/>
  <c r="AZ98" i="1" s="1"/>
  <c r="F33" i="4"/>
  <c r="AZ97" i="1"/>
  <c r="BD94" i="1"/>
  <c r="W33" i="1"/>
  <c r="BB94" i="1"/>
  <c r="W31" i="1"/>
  <c r="J30" i="3"/>
  <c r="AG96" i="1" s="1"/>
  <c r="J33" i="5"/>
  <c r="AV98" i="1"/>
  <c r="AT98" i="1"/>
  <c r="BK125" i="5" l="1"/>
  <c r="J125" i="5"/>
  <c r="AN96" i="1"/>
  <c r="J96" i="3"/>
  <c r="J39" i="3"/>
  <c r="J39" i="2"/>
  <c r="AU94" i="1"/>
  <c r="J30" i="5"/>
  <c r="AG98" i="1" s="1"/>
  <c r="AX94" i="1"/>
  <c r="AY94" i="1"/>
  <c r="AZ94" i="1"/>
  <c r="W29" i="1" s="1"/>
  <c r="J30" i="4"/>
  <c r="AG97" i="1"/>
  <c r="AW94" i="1"/>
  <c r="AK30" i="1" s="1"/>
  <c r="AG94" i="1" l="1"/>
  <c r="AK26" i="1" s="1"/>
  <c r="J39" i="5"/>
  <c r="J96" i="5"/>
  <c r="J39" i="4"/>
  <c r="AN97" i="1"/>
  <c r="AN98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<sst xmlns="http://schemas.openxmlformats.org/spreadsheetml/2006/main" count="7761" uniqueCount="1018">
  <si>
    <t>Export Komplet</t>
  </si>
  <si>
    <t/>
  </si>
  <si>
    <t>2.0</t>
  </si>
  <si>
    <t>ZAMOK</t>
  </si>
  <si>
    <t>False</t>
  </si>
  <si>
    <t>{87a3ebfb-7b24-4c69-b799-efa61d1e09aa}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</si>
  <si>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</si>
  <si>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</si>
  <si>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</si>
  <si>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</si>
  <si>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</si>
  <si>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</si>
  <si>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</si>
  <si>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</si>
  <si>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</si>
  <si>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</si>
  <si>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</si>
  <si>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 podél silnice III/05722 v části Brňov</t>
  </si>
  <si>
    <t>KSO:</t>
  </si>
  <si>
    <t>CC-CZ:</t>
  </si>
  <si>
    <t>Místo:</t>
  </si>
  <si>
    <t>Valašské Meziříčí</t>
  </si>
  <si>
    <t>Datum:</t>
  </si>
  <si>
    <t>15. 12. 2022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</si>
  <si>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</si>
  <si>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</si>
  <si>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</si>
  <si>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</si>
  <si>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</si>
  <si>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</si>
  <si>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</si>
  <si>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</si>
  <si>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</si>
  <si>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05762669</t>
  </si>
  <si>
    <t>True</t>
  </si>
  <si>
    <t>via-pds s.r.o.</t>
  </si>
  <si>
    <t>CZ05762669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</si>
  <si>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</si>
  <si>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</si>
  <si>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</si>
  <si>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</si>
  <si>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</si>
  <si>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</si>
  <si>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</si>
  <si>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</si>
  <si>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</si>
  <si>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</si>
  <si>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</si>
  <si>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</si>
  <si>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</si>
  <si>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</si>
  <si>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</si>
  <si>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</si>
  <si>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</si>
  <si>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</si>
  <si>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</si>
  <si>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</si>
  <si>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</si>
  <si>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</si>
  <si>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</si>
  <si>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</si>
  <si>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</si>
  <si>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</si>
  <si>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</si>
  <si>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</si>
  <si>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</si>
  <si>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</si>
  <si>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</si>
  <si>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</si>
  <si>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</si>
  <si>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</si>
  <si>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</si>
  <si>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</si>
  <si>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</si>
  <si>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</si>
  <si>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</si>
  <si>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</si>
  <si>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</si>
  <si>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</si>
  <si>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</si>
  <si>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</si>
  <si>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</si>
  <si>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</si>
  <si>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</si>
  <si>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</si>
  <si>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</si>
  <si>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</si>
  <si>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</si>
  <si>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{87e0ddc5-4e10-4378-ae5f-05fa7a3b3bb3}</t>
  </si>
  <si>
    <t>2</t>
  </si>
  <si>
    <t>SO 101</t>
  </si>
  <si>
    <t>Chodník</t>
  </si>
  <si>
    <t>{a963d4ac-bccf-446d-a6b2-d529b25d58db}</t>
  </si>
  <si>
    <t>SO 102</t>
  </si>
  <si>
    <t>Obnova vozovky</t>
  </si>
  <si>
    <t>{65882ad7-8a83-47d2-8a6a-d9e5d64c0bd5}</t>
  </si>
  <si>
    <t>SO 301</t>
  </si>
  <si>
    <t>Obnova dešťové kanalizace</t>
  </si>
  <si>
    <t>{46892935-54c4-4223-8735-e5349f19cd92}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</si>
  <si>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</si>
  <si>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</si>
  <si>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</si>
  <si>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</si>
  <si>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</si>
  <si>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</si>
  <si>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</si>
  <si>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</si>
  <si>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</si>
  <si>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</si>
  <si>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</si>
  <si>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</si>
  <si>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</si>
  <si>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</si>
  <si>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</si>
  <si>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</si>
  <si>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</si>
  <si>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</si>
  <si>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</si>
  <si>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</si>
  <si>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</si>
  <si>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</si>
  <si>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</si>
  <si>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</si>
  <si>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</si>
  <si>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</si>
  <si>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</si>
  <si>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</si>
  <si>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</si>
  <si>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</si>
  <si>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</si>
  <si>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2022 02</t>
  </si>
  <si>
    <t>1024</t>
  </si>
  <si>
    <t>-1749415804</t>
  </si>
  <si>
    <t>P</t>
  </si>
  <si>
    <t>Poznámka k položce:_x000D_
- vytyčení stávajících inženýrských sítí_x000D_
- zajištění vytyčení hranic sousedních pozemků</t>
  </si>
  <si>
    <t>012203000</t>
  </si>
  <si>
    <t>Geodetické práce při provádění stavby</t>
  </si>
  <si>
    <t>-761918490</t>
  </si>
  <si>
    <t>Poznámka k položce:_x000D_
vytyčení stavby včetně dokladu o vytyčení stavby</t>
  </si>
  <si>
    <t>3</t>
  </si>
  <si>
    <t>012303000</t>
  </si>
  <si>
    <t>Geodetické práce po výstavbě</t>
  </si>
  <si>
    <t>986122284</t>
  </si>
  <si>
    <t>Poznámka k položce:_x000D_
zaměření skutečného provedení stavby na podkladě aktuální katastrální mapy – 4x v tištěné podobě a 2x v digitální podobě včetně protokolu o akceptaci zakázky</t>
  </si>
  <si>
    <t>012303000.1</t>
  </si>
  <si>
    <t>Geodetické práce po výstavbě - geometrický plán</t>
  </si>
  <si>
    <t>-699451935</t>
  </si>
  <si>
    <t>Poznámka k položce:_x000D_
geometrický plán dokončené stavby, GPL pro vymezení rozsahu věcného břemene a GPL pro rozdělení pozemků, apod., v tištěné podobě dle potřeby, min. však 6x</t>
  </si>
  <si>
    <t>5</t>
  </si>
  <si>
    <t>013254000</t>
  </si>
  <si>
    <t>Dokumentace skutečného provedení stavby</t>
  </si>
  <si>
    <t>949133443</t>
  </si>
  <si>
    <t>Poznámka k položce:_x000D_
dokumentace skutečného provedení stavby – 2x v tištěné podobě a 2x v digitální podobě ve formátu PDF</t>
  </si>
  <si>
    <t>6</t>
  </si>
  <si>
    <t>034503000</t>
  </si>
  <si>
    <t>Informační tabule na staveništi</t>
  </si>
  <si>
    <t>373536976</t>
  </si>
  <si>
    <t>Poznámka k položce:_x000D_
výroba a osazení v místě stavby informační tabule o stavbě a v případě dotační akce s logem poskytovatele dotace, příspěvku</t>
  </si>
  <si>
    <t>7</t>
  </si>
  <si>
    <t>042503000</t>
  </si>
  <si>
    <t>Plán BOZP na staveništi</t>
  </si>
  <si>
    <t>1665338738</t>
  </si>
  <si>
    <t>Poznámka k položce:_x000D_
zabezpečení bezpečnosti a hygieny práce</t>
  </si>
  <si>
    <t>8</t>
  </si>
  <si>
    <t>043103000</t>
  </si>
  <si>
    <t>Zkoušky bez rozlišení</t>
  </si>
  <si>
    <t>651085478</t>
  </si>
  <si>
    <t>Poznámka k položce:_x000D_
- zajištění všech nutných zkoušek (zkouška únosnosti,apod.),_x000D_
- certifikáty a prohlášení o shodě použitých materiálů a výrobků,_x000D_
- v případě SO kanalizace monitoring kanalizace se záznamem na DVD nosič a tlakové zkoušky_x000D_
- v případě SO veřejné osvětlení revizní zprávu</t>
  </si>
  <si>
    <t>9</t>
  </si>
  <si>
    <t>049103000</t>
  </si>
  <si>
    <t>Náklady vzniklé v souvislosti s realizací stavby</t>
  </si>
  <si>
    <t>1944337023</t>
  </si>
  <si>
    <t>Poznámka k položce:_x000D_
- informování o zahájení stavby dotčené orgány a správce sítí v souladu s jejich vyjádřeními a stanovisky a splnění ostatních podmínek z těchto vyjádření vyplývající_x000D_
- informování majitelů sousedních nemovitostí o zahájení stavby a projednání technického provedení díla s vlastníky sousedních nemovitostí v blízkosti těchto nemovitostí včetně sjezdů na nemovitosti, o tomto provést zápis_x000D_
- opatření k ochraně životního prostředí</t>
  </si>
  <si>
    <t>10</t>
  </si>
  <si>
    <t>049303000</t>
  </si>
  <si>
    <t>Náklady vzniklé v souvislosti s předáním stavby</t>
  </si>
  <si>
    <t>1660662948</t>
  </si>
  <si>
    <t>Poznámka k položce:_x000D_
- účast na řízení stavebního úřadu o užívání dokončené stavby, případně o vydání kolaudačního souhlasu a odstranění případných vad zjištěných stavebním úřadem v daném řízení_x000D_
- po dokončení prací předávací protokol o předání a převzetí dotčených pozemků třetích osob_x000D_
- protokol o řádném provedení stavby dle schválené projektové dokumentace; doklad o nakládání s odpady</t>
  </si>
  <si>
    <t>11</t>
  </si>
  <si>
    <t>051002000</t>
  </si>
  <si>
    <t>Pojistné</t>
  </si>
  <si>
    <t>892657808</t>
  </si>
  <si>
    <t>12</t>
  </si>
  <si>
    <t>072103001</t>
  </si>
  <si>
    <t>Projednání DIO a zajištění DIR komunikace</t>
  </si>
  <si>
    <t>-865990684</t>
  </si>
  <si>
    <t>Poznámka k položce:_x000D_
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</si>
  <si>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13</t>
  </si>
  <si>
    <t>094002000</t>
  </si>
  <si>
    <t>Ostatní náklady související s výstavbou</t>
  </si>
  <si>
    <t>-397341409</t>
  </si>
  <si>
    <t>Poznámka k položce:_x000D_
- uvedení všech povrchů dotčených prováděním díla do původního stavu_x000D_
- spotřeba médií (např. energií vody)</t>
  </si>
  <si>
    <t>VRN</t>
  </si>
  <si>
    <t>Vedlejší rozpočtové náklady</t>
  </si>
  <si>
    <t>14</t>
  </si>
  <si>
    <t>032903000</t>
  </si>
  <si>
    <t>Vybudování, zprovoznění, vlastní provoz, údržba, likvidace a vyklizení zařízení staveniště</t>
  </si>
  <si>
    <t>156913116</t>
  </si>
  <si>
    <t>Poznámka k položce:_x000D_
Náklady na energie pro ZS včetně dodávky vody pro mechanizaci, ostraha a oplocení zařízení staveniště.</t>
  </si>
  <si>
    <t>SO 101 - Chodník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</si>
  <si>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</si>
  <si>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</si>
  <si>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</si>
  <si>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</si>
  <si>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</si>
  <si>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</si>
  <si>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</si>
  <si>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</si>
  <si>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</si>
  <si>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</si>
  <si>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</si>
  <si>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</si>
  <si>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111211101</t>
  </si>
  <si>
    <t>Odstranění křovin a stromů průměru kmene do 100 mm i s kořeny sklonu terénu do 1:5 ručně</t>
  </si>
  <si>
    <t>m2</t>
  </si>
  <si>
    <t>1947742307</t>
  </si>
  <si>
    <t>VV</t>
  </si>
  <si>
    <t>"odstranění křovin a náletových dřevin v místě stavby =" 10,0</t>
  </si>
  <si>
    <t>Součet</t>
  </si>
  <si>
    <t>111251111</t>
  </si>
  <si>
    <t>Drcení ořezaných větví D do 100 mm s odvozem do 20 km</t>
  </si>
  <si>
    <t>m3</t>
  </si>
  <si>
    <t>-821852312</t>
  </si>
  <si>
    <t>"odstraněné křoviny =" 0,20</t>
  </si>
  <si>
    <t>"z ořezaného žívého plotu =" 0,20</t>
  </si>
  <si>
    <t>113105113</t>
  </si>
  <si>
    <t>Rozebrání dlažeb z lomového kamene kladených na MC vyspárované MC</t>
  </si>
  <si>
    <t>-1711198327</t>
  </si>
  <si>
    <t>"rozebrání stávajícího kamenného opevnění svahu u parc.č. 490 a 493/1 =" 45,50</t>
  </si>
  <si>
    <t>113106132</t>
  </si>
  <si>
    <t>Rozebrání dlažeb z betonových nebo kamenných dlaždic komunikací pro pěší strojně pl do 50 m2</t>
  </si>
  <si>
    <t>-2119556059</t>
  </si>
  <si>
    <t>"rozebrání stávajícího chodníku z bet. dlažby - u AZ =" 15,0</t>
  </si>
  <si>
    <t>"odstranění stávajících vjezdů z bet. dlažby =" 12,20</t>
  </si>
  <si>
    <t>113107162</t>
  </si>
  <si>
    <t>Odstranění podkladu z kameniva drceného tl přes 100 do 200 mm strojně pl přes 50 do 200 m2</t>
  </si>
  <si>
    <t>-14197932</t>
  </si>
  <si>
    <t>odstranění stávajících zpevněných vjezdů z živičným krytem</t>
  </si>
  <si>
    <t>"odstranění podkladní vrstvy v tl. 0,27-0,12=0,15m =" 83,50</t>
  </si>
  <si>
    <t>113107163</t>
  </si>
  <si>
    <t>Odstranění podkladu z kameniva drceného tl přes 200 do 300 mm strojně pl přes 50 do 200 m2</t>
  </si>
  <si>
    <t>-774349304</t>
  </si>
  <si>
    <t xml:space="preserve">odstranění stávajících nezpevněných vjezdů </t>
  </si>
  <si>
    <t>"odstranění stávajícího povrchu do hl. 0,27m =" 85,0</t>
  </si>
  <si>
    <t>113107183</t>
  </si>
  <si>
    <t>Odstranění podkladu živičného tl přes 100 do 150 mm strojně pl přes 50 do 200 m2</t>
  </si>
  <si>
    <t>-1622616407</t>
  </si>
  <si>
    <t>"odstranění živičné vrstvy v odhadované tl. 12 cm =" 83,50</t>
  </si>
  <si>
    <t>113107232</t>
  </si>
  <si>
    <t>Odstranění podkladu z betonu prostého tl přes 150 do 300 mm strojně pl přes 200 m2</t>
  </si>
  <si>
    <t>-1589861452</t>
  </si>
  <si>
    <t>odstranění stávajícího chodníku z živičným krytem</t>
  </si>
  <si>
    <t>"odstranění podkladu v tl. 20 cm chodníku s živičným krytem =" 252,0</t>
  </si>
  <si>
    <t>113107241</t>
  </si>
  <si>
    <t>Odstranění podkladu živičného tl 50 mm strojně pl přes 200 m2</t>
  </si>
  <si>
    <t>-1691213841</t>
  </si>
  <si>
    <t>"odstranění stávajícího chodníku z živičným krytem, odhad.tl. 5 cm =" 252,0</t>
  </si>
  <si>
    <t>113107322</t>
  </si>
  <si>
    <t>Odstranění podkladu z kameniva drceného tl přes 100 do 200 mm strojně pl do 50 m2</t>
  </si>
  <si>
    <t>623694588</t>
  </si>
  <si>
    <t>"rozebrání stávajícího chodníku z bet. dlažby-odstranění lože a podkladu, u AZ =" 15,0</t>
  </si>
  <si>
    <t>"odstranění stávajících vjezdů z bet. dlažby-odstranění podkladu v tl. cca 0,15 m =" 12,20</t>
  </si>
  <si>
    <t>"odstranění stávajících vjezdů z betonu-odstranění podkladu v tl. cca 0,12 m =" 19,0</t>
  </si>
  <si>
    <t>113107331</t>
  </si>
  <si>
    <t>Odstranění podkladu z betonu prostého tl přes 100 do 150 mm strojně pl do 50 m2</t>
  </si>
  <si>
    <t>698836353</t>
  </si>
  <si>
    <t>"odstranění stávajících vjezdů z betonu, odhad.tl. 0,15 m =" 19,0</t>
  </si>
  <si>
    <t>113201112</t>
  </si>
  <si>
    <t>Vytrhání obrub silničních ležatých</t>
  </si>
  <si>
    <t>m</t>
  </si>
  <si>
    <t>467007446</t>
  </si>
  <si>
    <t>"demontáž stávajícího obrubníku OP1 vč. uložení pro zpětné použití =" 7,0</t>
  </si>
  <si>
    <t>113202111</t>
  </si>
  <si>
    <t>Vytrhání obrub krajníků obrubníků stojatých</t>
  </si>
  <si>
    <t>-585673605</t>
  </si>
  <si>
    <t>"odstranění stáv. bet. obrubníku 15/25 u AZ =" 2,0</t>
  </si>
  <si>
    <t>"odstranění stáv. bet. obrubníku 10/20 pro zpětné použití, u AZ =" 9,5</t>
  </si>
  <si>
    <t>"odstranění stávajícího bet. obrubníku vč. lože =" 230,0</t>
  </si>
  <si>
    <t>121151103</t>
  </si>
  <si>
    <t>Sejmutí ornice plochy do 100 m2 tl vrstvy do 200 mm strojně</t>
  </si>
  <si>
    <t>-774215454</t>
  </si>
  <si>
    <t>"sejmutí ornice v tl. 0,20 m =" 94,0</t>
  </si>
  <si>
    <t>129951113</t>
  </si>
  <si>
    <t>Bourání zdiva kamenného v odkopávkách nebo prokopávkách na MC strojně</t>
  </si>
  <si>
    <t>-1936935899</t>
  </si>
  <si>
    <t>"odstranění stávající kamenné zárubní zídky v. 0,5m u parc.č. 484 =" 26,0*0,4*1,2</t>
  </si>
  <si>
    <t>16</t>
  </si>
  <si>
    <t>129951121</t>
  </si>
  <si>
    <t>Bourání zdiva z betonu prostého neprokládaného v odkopávkách nebo prokopávkách strojně</t>
  </si>
  <si>
    <t>-391749609</t>
  </si>
  <si>
    <t>"odstranění stáv. bet. zárubní zídky, rozměry cca =" 9,0*0,40*1,0</t>
  </si>
  <si>
    <t>17</t>
  </si>
  <si>
    <t>132254103</t>
  </si>
  <si>
    <t>Hloubení rýh zapažených š do 800 mm v hornině třídy těžitelnosti I skupiny 3 objem do 100 m3 strojně</t>
  </si>
  <si>
    <t>-1093944237</t>
  </si>
  <si>
    <t>"výkop ve svahu pro palisádu s ponecháním výkopku na místě pro zpětného zásypu=" 84,60</t>
  </si>
  <si>
    <t>"výkop ve svahu pro palisádu (odvoz na skládku) =" 19,60</t>
  </si>
  <si>
    <t>18</t>
  </si>
  <si>
    <t>151101101</t>
  </si>
  <si>
    <t>Zřízení příložného pažení a rozepření stěn rýh hl do 2 m</t>
  </si>
  <si>
    <t>1381691228</t>
  </si>
  <si>
    <t>"pažení pro výkop palisádových zídek =" 1,50 * 94,0</t>
  </si>
  <si>
    <t>19</t>
  </si>
  <si>
    <t>151101111</t>
  </si>
  <si>
    <t>Odstranění příložného pažení a rozepření stěn rýh hl do 2 m</t>
  </si>
  <si>
    <t>963936989</t>
  </si>
  <si>
    <t>20</t>
  </si>
  <si>
    <t>162651111</t>
  </si>
  <si>
    <t>Vodorovné přemístění přes 3 000 do 4000 m výkopku/sypaniny z horniny třídy těžitelnosti I skupiny 1 až 3</t>
  </si>
  <si>
    <t>884793143</t>
  </si>
  <si>
    <t>"odvoz sejmuté ornice na mezideponii =" 0,2*94,0</t>
  </si>
  <si>
    <t>"dovoz ornice z mezideponie =" 18,00</t>
  </si>
  <si>
    <t>162751117</t>
  </si>
  <si>
    <t>Vodorovné přemístění přes 9 000 do 10000 m výkopku/sypaniny z horniny třídy těžitelnosti I skupiny 1 až 3</t>
  </si>
  <si>
    <t>1032431610</t>
  </si>
  <si>
    <t>"přebytečný zemina z výkopu pro palisády =" 19,60</t>
  </si>
  <si>
    <t>22</t>
  </si>
  <si>
    <t>162751119</t>
  </si>
  <si>
    <t>Příplatek k vodorovnému přemístění výkopku/sypaniny z horniny třídy těžitelnosti I skupiny 1 až 3 ZKD 1000 m přes 10000 m</t>
  </si>
  <si>
    <t>1762004733</t>
  </si>
  <si>
    <t>předpokládaná vzdálenost 15 km</t>
  </si>
  <si>
    <t>"přebytečný zemina z výkopu pro palisády =" (15-10)*19,60</t>
  </si>
  <si>
    <t>23</t>
  </si>
  <si>
    <t>167151101</t>
  </si>
  <si>
    <t>Nakládání výkopku z hornin třídy těžitelnosti I skupiny 1 až 3 do 100 m3</t>
  </si>
  <si>
    <t>225206073</t>
  </si>
  <si>
    <t>"naložení ornice na mezideponii pro zpětné ohumusování =" 0,10*179,7</t>
  </si>
  <si>
    <t>24</t>
  </si>
  <si>
    <t>171201231</t>
  </si>
  <si>
    <t>Poplatek za uložení zeminy a kamení na recyklační skládce (skládkovné) kód odpadu 17 05 04</t>
  </si>
  <si>
    <t>t</t>
  </si>
  <si>
    <t>541654735</t>
  </si>
  <si>
    <t>"přebytečný zemina z výkopu pro palisády =" 1,65*19,60</t>
  </si>
  <si>
    <t>25</t>
  </si>
  <si>
    <t>171251201</t>
  </si>
  <si>
    <t>Uložení sypaniny na skládky nebo meziskládky</t>
  </si>
  <si>
    <t>1996302947</t>
  </si>
  <si>
    <t>26</t>
  </si>
  <si>
    <t>174151101</t>
  </si>
  <si>
    <t>Zásyp jam, šachet rýh nebo kolem objektů sypaninou se zhutněním</t>
  </si>
  <si>
    <t>737559435</t>
  </si>
  <si>
    <t>"zásyp ponechaným výkopkem =" 84,60</t>
  </si>
  <si>
    <t>27</t>
  </si>
  <si>
    <t>181152302</t>
  </si>
  <si>
    <t>Úprava pláně pro silnice a dálnice v zářezech se zhutněním</t>
  </si>
  <si>
    <t>-1762064736</t>
  </si>
  <si>
    <t>"nový chodníku u AZ =" 17,0</t>
  </si>
  <si>
    <t>"nový chodník a vjezdy =" 177,4+25,5+91,0+5,2+120,9+93,0</t>
  </si>
  <si>
    <t>28</t>
  </si>
  <si>
    <t>181351103</t>
  </si>
  <si>
    <t>Rozprostření ornice tl vrstvy do 200 mm pl přes 100 do 500 m2 v rovině nebo ve svahu do 1:5 strojně</t>
  </si>
  <si>
    <t>60144011</t>
  </si>
  <si>
    <t>úprava ploch, ohumusování v tl. 100 mm</t>
  </si>
  <si>
    <t>"obnova dotčených ploch =" 179,70</t>
  </si>
  <si>
    <t>29</t>
  </si>
  <si>
    <t>181411121</t>
  </si>
  <si>
    <t>Založení lučního trávníku výsevem pl do 1000 m2 v rovině a ve svahu do 1:5</t>
  </si>
  <si>
    <t>-739591083</t>
  </si>
  <si>
    <t>30</t>
  </si>
  <si>
    <t>M</t>
  </si>
  <si>
    <t>005724720</t>
  </si>
  <si>
    <t>osivo směs travní krajinná-rovinná</t>
  </si>
  <si>
    <t>kg</t>
  </si>
  <si>
    <t>1207855755</t>
  </si>
  <si>
    <t>"spotřeba - obnova dotčených ploch =" 0,035*179,70</t>
  </si>
  <si>
    <t>31</t>
  </si>
  <si>
    <t>183403114</t>
  </si>
  <si>
    <t>Obdělání půdy kultivátorováním v rovině a svahu do 1:5</t>
  </si>
  <si>
    <t>-1640358794</t>
  </si>
  <si>
    <t>32</t>
  </si>
  <si>
    <t>183403153</t>
  </si>
  <si>
    <t>Obdělání půdy hrabáním v rovině a svahu do 1:5</t>
  </si>
  <si>
    <t>-194410359</t>
  </si>
  <si>
    <t>33</t>
  </si>
  <si>
    <t>183403161</t>
  </si>
  <si>
    <t>Obdělání půdy válením v rovině a svahu do 1:5</t>
  </si>
  <si>
    <t>-456841704</t>
  </si>
  <si>
    <t>34</t>
  </si>
  <si>
    <t>184803112</t>
  </si>
  <si>
    <t>Řez a tvarování živých plotů přímých v přes 0,8 do 1,5 m a š do 1,0 m s odvozem odpadu do 20 km</t>
  </si>
  <si>
    <t>590388137</t>
  </si>
  <si>
    <t>"ořezání stávajícího živého plotu u parc.č. 492 =" 7,50</t>
  </si>
  <si>
    <t>Svislé a kompletní konstrukce</t>
  </si>
  <si>
    <t>35</t>
  </si>
  <si>
    <t>339921133</t>
  </si>
  <si>
    <t>Osazování betonových palisád do betonového základu v řadě výšky prvku přes 1 do 1,5 m</t>
  </si>
  <si>
    <t>1205775357</t>
  </si>
  <si>
    <t>"nová palisáda z bet. prvků š. 0,16m (celk. v. 1,2m) =" 94,0</t>
  </si>
  <si>
    <t>36</t>
  </si>
  <si>
    <t>59228411.1</t>
  </si>
  <si>
    <t>palisáda betonová přírodní 160x160x1200mm</t>
  </si>
  <si>
    <t>kus</t>
  </si>
  <si>
    <t>vlastní</t>
  </si>
  <si>
    <t>-1289565388</t>
  </si>
  <si>
    <t>"spotřeba =" 1,01*(94,0/0,16)</t>
  </si>
  <si>
    <t>Komunikace pozemní</t>
  </si>
  <si>
    <t>37</t>
  </si>
  <si>
    <t>564851111</t>
  </si>
  <si>
    <t>Podklad ze štěrkodrtě ŠD plochy přes 100 m2 tl 150 mm</t>
  </si>
  <si>
    <t>-1983766858</t>
  </si>
  <si>
    <t>nový chodník u AZ</t>
  </si>
  <si>
    <t>"bet. dlažba 10/20, u AZ =" 14,40</t>
  </si>
  <si>
    <t>"reliéfní bet. dlažba 10/20 u AZ =" 1,50</t>
  </si>
  <si>
    <t>"rovinná bet. dlažba 25/25 u AZ =" 1,10</t>
  </si>
  <si>
    <t>Mezisoučet</t>
  </si>
  <si>
    <t>nový chodník</t>
  </si>
  <si>
    <t>"bet. dlažba 10/20 =" 177,4</t>
  </si>
  <si>
    <t>nové chodníky v místě vjezdů</t>
  </si>
  <si>
    <t>"reliéfní bet. dlažba 10/20 =" 25,50</t>
  </si>
  <si>
    <t>"rovinná bet. dlažba 25/25 =" 91,0</t>
  </si>
  <si>
    <t>" bet. dlažba umělé vodící linie =" 5,20</t>
  </si>
  <si>
    <t>"bet. dlažba 10/20 =" 120,9+93,0</t>
  </si>
  <si>
    <t>38</t>
  </si>
  <si>
    <t>596211112</t>
  </si>
  <si>
    <t>Kladení zámkové dlažby komunikací pro pěší ručně tl 60 mm skupiny A pl přes 100 do 300 m2</t>
  </si>
  <si>
    <t>1275615738</t>
  </si>
  <si>
    <t>"nový chodník - dlažba 10/20 =" 177,40</t>
  </si>
  <si>
    <t>39</t>
  </si>
  <si>
    <t>59245018</t>
  </si>
  <si>
    <t>dlažba tvar obdélník betonová 200x100x60mm přírodní</t>
  </si>
  <si>
    <t>1754828108</t>
  </si>
  <si>
    <t>"spotřeba =" 1,03*14,4</t>
  </si>
  <si>
    <t>"spotřeba =" 1,02*177,40</t>
  </si>
  <si>
    <t>40</t>
  </si>
  <si>
    <t>59245006</t>
  </si>
  <si>
    <t>dlažba tvar obdélník betonová pro nevidomé 200x100x60mm barevná</t>
  </si>
  <si>
    <t>974858743</t>
  </si>
  <si>
    <t>"spotřeba =" 1,03*1,50</t>
  </si>
  <si>
    <t>41</t>
  </si>
  <si>
    <t>592450R</t>
  </si>
  <si>
    <t>rovinná bet. dlažba 60 mm 25/25 bez fazety</t>
  </si>
  <si>
    <t>-1088338818</t>
  </si>
  <si>
    <t>"spotřeba =" 1,03*1,10</t>
  </si>
  <si>
    <t>42</t>
  </si>
  <si>
    <t>596211124</t>
  </si>
  <si>
    <t>Příplatek za kombinaci dvou barev u kladení betonových dlažeb komunikací pro pěší ručně tl 60 mm skupiny B</t>
  </si>
  <si>
    <t>-2138458245</t>
  </si>
  <si>
    <t>1,5+1,1</t>
  </si>
  <si>
    <t>43</t>
  </si>
  <si>
    <t>596211212</t>
  </si>
  <si>
    <t>Kladení zámkové dlažby komunikací pro pěší ručně tl 80 mm skupiny A pl přes 100 do 300 m2</t>
  </si>
  <si>
    <t>-349238531</t>
  </si>
  <si>
    <t>"nový chodník v místech vjezdů a místě pro př. z bet. dlažby-reliéfní bet. dlažba 10/20="25,50</t>
  </si>
  <si>
    <t>"nový chodník v místě vjezdu z bet. dlažby-rovinná bet. dlažba 25/25=" 91,0</t>
  </si>
  <si>
    <t>"nový chodník v místě vjezdu z bet. dlažby-bet. dlažba umělé vodící linie=" 5,20</t>
  </si>
  <si>
    <t>"nový chodník v místě vjezdu z bet. dlažby-bet. dlažba 10/20=" 120,9</t>
  </si>
  <si>
    <t>"nový vjezd z bet. dlažby-bet. dlažba 10/20=" 93,0</t>
  </si>
  <si>
    <t>44</t>
  </si>
  <si>
    <t>59245226</t>
  </si>
  <si>
    <t>dlažba tvar obdélník betonová pro nevidomé 200x100x80mm barevná</t>
  </si>
  <si>
    <t>-1908686135</t>
  </si>
  <si>
    <t>"spotřeba =" 1,03*25,50</t>
  </si>
  <si>
    <t>45</t>
  </si>
  <si>
    <t>592450R1</t>
  </si>
  <si>
    <t>rovinná bet. dlažba 80 mm 25/25 bez fazety</t>
  </si>
  <si>
    <t>1699336048</t>
  </si>
  <si>
    <t>"spotřeba =" 1,03*91,0</t>
  </si>
  <si>
    <t>46</t>
  </si>
  <si>
    <t>592450R3</t>
  </si>
  <si>
    <t>bet. dlažba umělé vodící linie 80 mm 20/20</t>
  </si>
  <si>
    <t>-725674413</t>
  </si>
  <si>
    <t>"spotřeba =" 1,03*5,20</t>
  </si>
  <si>
    <t>47</t>
  </si>
  <si>
    <t>59245020</t>
  </si>
  <si>
    <t>dlažba tvar obdélník betonová 200x100x80mm přírodní</t>
  </si>
  <si>
    <t>-1595597432</t>
  </si>
  <si>
    <t>"spotřeba =" 1,02*120,9</t>
  </si>
  <si>
    <t>"spotřeba =" 1,02*93,0</t>
  </si>
  <si>
    <t>48</t>
  </si>
  <si>
    <t>596211234</t>
  </si>
  <si>
    <t>Příplatek za kombinaci dvou barev u kladení betonových dlažeb komunikací pro pěší ručně tl 80 mm skupiny C</t>
  </si>
  <si>
    <t>1614136184</t>
  </si>
  <si>
    <t>25,5+91,0+5,2</t>
  </si>
  <si>
    <t>Ostatní konstrukce a práce, bourání</t>
  </si>
  <si>
    <t>49</t>
  </si>
  <si>
    <t>916131213</t>
  </si>
  <si>
    <t>Osazení silničního obrubníku betonového stojatého s boční opěrou do lože z betonu prostého</t>
  </si>
  <si>
    <t>-19775362</t>
  </si>
  <si>
    <t>"nový bet. obrubník 15/25 do bet. lože - v. 0,02 / 0,05 / 0,12 =" 300,0</t>
  </si>
  <si>
    <t>50</t>
  </si>
  <si>
    <t>59217031</t>
  </si>
  <si>
    <t>obrubník betonový silniční 1000x150x250mm</t>
  </si>
  <si>
    <t>1231682162</t>
  </si>
  <si>
    <t>"spotřeba =" 1,01*300,0</t>
  </si>
  <si>
    <t>51</t>
  </si>
  <si>
    <t>916231213</t>
  </si>
  <si>
    <t>Osazení chodníkového obrubníku betonového stojatého s boční opěrou do lože z betonu prostého</t>
  </si>
  <si>
    <t>-1523881946</t>
  </si>
  <si>
    <t>využití vybouraných obrub</t>
  </si>
  <si>
    <t>"zpětná pokládka obrubníku 10/25 v. 0,06m u AZ =" 9,5</t>
  </si>
  <si>
    <t>s dodávkou nových obrubníků</t>
  </si>
  <si>
    <t>"nový obrubník 10/25 do bet. lože v. 0,06m u AZ =" 1,5</t>
  </si>
  <si>
    <t>"nový obrubník 10/25 do bet. lože v. 0,06m =" 158,0</t>
  </si>
  <si>
    <t>"nový bet. obrubník 10/25 do bet. lože v. 0,00m v místech vjezdů (na rozhranní vjezdu a průběžného chodníku) =" 48,0</t>
  </si>
  <si>
    <t>"nový bet. obrubník 10/25 do bet. lože v. 0,00m v místech vjezdů, lemování vjezdu =" 91,0</t>
  </si>
  <si>
    <t>52</t>
  </si>
  <si>
    <t>59217017</t>
  </si>
  <si>
    <t>obrubník betonový chodníkový 1000x100x250mm</t>
  </si>
  <si>
    <t>-1284908612</t>
  </si>
  <si>
    <t>"spotřeba =" 1,01 * 298,50</t>
  </si>
  <si>
    <t>53</t>
  </si>
  <si>
    <t>916241113</t>
  </si>
  <si>
    <t>Osazení obrubníku kamenného ležatého s boční opěrou do lože z betonu prostého</t>
  </si>
  <si>
    <t>-1561260553</t>
  </si>
  <si>
    <t>"nový obrubník OP1 - obloukový (R=6m) =" 3,2</t>
  </si>
  <si>
    <t>"zpětná pokládka obrubníku OP1 do nového bet. lože, u AZ =" 9,0-3,2</t>
  </si>
  <si>
    <t>54</t>
  </si>
  <si>
    <t>58380440</t>
  </si>
  <si>
    <t>obrubník kamenný žulový obloukový R 5-10m 320x240mm</t>
  </si>
  <si>
    <t>-966329294</t>
  </si>
  <si>
    <t>"spotřeba =" 1,01 * 3,20</t>
  </si>
  <si>
    <t>55</t>
  </si>
  <si>
    <t>919726122</t>
  </si>
  <si>
    <t>Geotextilie pro ochranu, separaci a filtraci netkaná měrná hm přes 200 do 300 g/m2</t>
  </si>
  <si>
    <t>-580989785</t>
  </si>
  <si>
    <t>"nový chodníku u AZ, separační geotextilie 300g/m2 =" 17,0</t>
  </si>
  <si>
    <t>56</t>
  </si>
  <si>
    <t>979024443</t>
  </si>
  <si>
    <t>Očištění vybouraných obrubníků a krajníků silničních</t>
  </si>
  <si>
    <t>98085951</t>
  </si>
  <si>
    <t>"očištění oburb OP1 =" 7,0</t>
  </si>
  <si>
    <t>"očištění odstraněných bet. obrubníku 10/20 pro zpětné použití, u AZ =" 9,5</t>
  </si>
  <si>
    <t>57</t>
  </si>
  <si>
    <t>990-001R</t>
  </si>
  <si>
    <t>Úprava oplocení</t>
  </si>
  <si>
    <t>-1291298192</t>
  </si>
  <si>
    <t>"úprava oplocení v dl. 28m u parc.č. 488 v koordinaci s majitelem =" 28,0</t>
  </si>
  <si>
    <t>997</t>
  </si>
  <si>
    <t>Přesun sutě</t>
  </si>
  <si>
    <t>58</t>
  </si>
  <si>
    <t>997221551</t>
  </si>
  <si>
    <t>Vodorovná doprava suti ze sypkých materiálů do 1 km</t>
  </si>
  <si>
    <t>-1747226839</t>
  </si>
  <si>
    <t>"rozebrání stávajícího chodníku z bet. dlažby-odstranění lože a podkladu, u AZ =" 0,290*15,0</t>
  </si>
  <si>
    <t>"odstranění stávajícího povrchu do hl. 0,27m =" 0,440*85,0</t>
  </si>
  <si>
    <t>"odstranění podkladní vrstvy v tl. 0,27-0,12=0,15m =" (0,290/20*15)*83,50</t>
  </si>
  <si>
    <t>"odstranění stávajících vjezdů z bet. dlažby-odstranění podkladu v tl. cca 0,15 m =" 0,290*12,20</t>
  </si>
  <si>
    <t>"odstranění stávajících vjezdů z betonu-odstranění podkladu v tl. cca 0,12 m =" 0,29*19,0</t>
  </si>
  <si>
    <t>59</t>
  </si>
  <si>
    <t>997221559</t>
  </si>
  <si>
    <t>Příplatek ZKD 1 km u vodorovné dopravy suti ze sypkých materiálů</t>
  </si>
  <si>
    <t>2003815470</t>
  </si>
  <si>
    <t>"rozebrání stávajícího chodníku z bet. dlažby-odstranění lože a podkladu, u AZ =" (15-1)*4,35</t>
  </si>
  <si>
    <t>"odstranění stávajícího povrchu do hl. 0,27m =" (15-1)*37,40</t>
  </si>
  <si>
    <t>"odstranění podkladní vrstvy v tl. 0,27-0,12=0,15m =" (15-1)*18,161</t>
  </si>
  <si>
    <t>"odstranění stávajících vjezdů z bet. dlažby-odstranění podkladu v tl. cca 0,15 m =" (15-1)*3,538</t>
  </si>
  <si>
    <t>"odstranění stávajících vjezdů z betonu-odstranění podkladu v tl. cca 0,12 m =" (15-1)*5,510</t>
  </si>
  <si>
    <t>60</t>
  </si>
  <si>
    <t>997221561</t>
  </si>
  <si>
    <t>Vodorovná doprava suti z kusových materiálů do 1 km</t>
  </si>
  <si>
    <t>2089473568</t>
  </si>
  <si>
    <t xml:space="preserve">"rozebrání stávajícího chodníku z bet. dlažby =" 0,255*15,0 </t>
  </si>
  <si>
    <t>"demontáž stávajícího obrubníku OP1 - pouze lože =" 0,110*7,0</t>
  </si>
  <si>
    <t>"odstranění stáv. bet. obrubníku 10/20 pro zpětné použití, u AZ-pouze lože =" 0,090*9,5</t>
  </si>
  <si>
    <t>"odstranění stáv. bet. zárubní zídky, rozměry cca =" 2,40*3,60</t>
  </si>
  <si>
    <t>"rozebrání stávajícího kamenného opevnění svahu u parc.č. 490 a 493/1 =" 0,586*45,50</t>
  </si>
  <si>
    <t>"odstranění stávající kamenné zárubní zídky v. 0,5m u parc.č. 484 =" 2,4*12,480</t>
  </si>
  <si>
    <t>"odstranění živičné vrstvy v odhadované tl. 12 cm =" (0,316/15*12)*83,50</t>
  </si>
  <si>
    <t>"odstranění stávajících vjezdů z bet. dlažby =" 0,255*12,20</t>
  </si>
  <si>
    <t>"odstranění stávajících vjezdů z betonu, odhad.tl. 0,15 m =" 0,325*19,0</t>
  </si>
  <si>
    <t>"odstranění stávajícího chodníku z živičným krytem, odhad.tl. 5 cm =" 0,098*252,0</t>
  </si>
  <si>
    <t>"odstranění podkladu v tl. 20 cm chodníku s živičným krytem =" (0,625/30*20)*252,0</t>
  </si>
  <si>
    <t>61</t>
  </si>
  <si>
    <t>997221569</t>
  </si>
  <si>
    <t>Příplatek ZKD 1 km u vodorovné dopravy suti z kusových materiálů</t>
  </si>
  <si>
    <t>1205716899</t>
  </si>
  <si>
    <t>"rozebrání stávajícího chodníku z bet. dlažby =" (15-1)*3,825</t>
  </si>
  <si>
    <t>"demontáž stávajícího obrubníku OP1 - pouze lože =" (15-1)*0,770</t>
  </si>
  <si>
    <t>"odstranění stáv. bet. obrubníku 10/20 pro zpětné použití, u AZ-pouze lože =" (15-1)*0,855</t>
  </si>
  <si>
    <t>"odstranění stáv. bet. zárubní zídky, rozměry cca =" (15-1)*8,640</t>
  </si>
  <si>
    <t>"rozebrání stávajícího kamenného opevnění svahu u parc.č. 490 a 493/1 =" (15-1)*26,663</t>
  </si>
  <si>
    <t>"odstranění stávající kamenné zárubní zídky v. 0,5m u parc.č. 484 =" (15-1)*29,952</t>
  </si>
  <si>
    <t>"odstranění živičné vrstvy v odhadované tl. 12 cm =" (15-1)*21,109</t>
  </si>
  <si>
    <t>"odstranění stávajících vjezdů z bet. dlažby =" (15-1)*3,111</t>
  </si>
  <si>
    <t>"odstranění stávajících vjezdů z betonu, odhad.tl. 0,15 m =" (15-1)*6,175</t>
  </si>
  <si>
    <t>"odstranění stávajícího chodníku z živičným krytem, odhad.tl. 5 cm =" (15-1)*24,696</t>
  </si>
  <si>
    <t>"odstranění podkladu v tl. 20 cm chodníku s živičným krytem =" (15-1)*105,0</t>
  </si>
  <si>
    <t>62</t>
  </si>
  <si>
    <t>997221571</t>
  </si>
  <si>
    <t>Vodorovná doprava vybouraných hmot do 1 km</t>
  </si>
  <si>
    <t>-129163211</t>
  </si>
  <si>
    <t>"odstranění stáv. bet. obrubníku 15/25 u AZ =" 0,205*2,0</t>
  </si>
  <si>
    <t>"odstranění stávajícího bet. obrubníku vč. lože =" 0,205*230,0</t>
  </si>
  <si>
    <t>63</t>
  </si>
  <si>
    <t>997221579</t>
  </si>
  <si>
    <t>Příplatek ZKD 1 km u vodorovné dopravy vybouraných hmot</t>
  </si>
  <si>
    <t>834775949</t>
  </si>
  <si>
    <t>"odstranění stáv. bet. obrubníku 15/25 u AZ =" (15-1)*0,410</t>
  </si>
  <si>
    <t>"odstranění stávajícího bet. obrubníku vč. lože =" (15-1)*47,150</t>
  </si>
  <si>
    <t>64</t>
  </si>
  <si>
    <t>997221861</t>
  </si>
  <si>
    <t>Poplatek za uložení stavebního odpadu na recyklační skládce (skládkovné) z prostého betonu pod kódem 17 01 01</t>
  </si>
  <si>
    <t>-1546628482</t>
  </si>
  <si>
    <t>"rozebrání stávajícího chodníku z bet. dlažby =" 3,825</t>
  </si>
  <si>
    <t>"demontáž stávajícího obrubníku OP1 - pouze lože =" 0,770</t>
  </si>
  <si>
    <t>"odstranění stáv. bet. obrubníku 15/25 u AZ =" 0,410</t>
  </si>
  <si>
    <t>"odstranění stáv. bet. obrubníku 10/20 pro zpětné použití, u AZ-pouze lože =" 0,855</t>
  </si>
  <si>
    <t>"odstranění stáv. bet. zárubní zídky, rozměry cca =" 8,640</t>
  </si>
  <si>
    <t>"odstranění stávajícího bet. obrubníku vč. lože =" 47,150</t>
  </si>
  <si>
    <t>"rozebrání stávajícího kamenného opevnění svahu u parc.č. 490 a 493/1 =" 26,663</t>
  </si>
  <si>
    <t>"odstranění stávající kamenné zárubní zídky v. 0,5m u parc.č. 484 =" 29,952</t>
  </si>
  <si>
    <t>"odstranění stávajících vjezdů z bet. dlažby =" 3,111</t>
  </si>
  <si>
    <t>"odstranění stávajících vjezdů z betonu, odhad.tl. 0,15 m =" 6,175</t>
  </si>
  <si>
    <t>"odstranění podkladu v tl. 20 cm chodníku s živičným krytem =" 105,0</t>
  </si>
  <si>
    <t>65</t>
  </si>
  <si>
    <t>997221873</t>
  </si>
  <si>
    <t>Poplatek za uložení stavebního odpadu na recyklační skládce (skládkovné) zeminy a kamení zatříděného do Katalogu odpadů pod kódem 17 05 04</t>
  </si>
  <si>
    <t>1808935124</t>
  </si>
  <si>
    <t>"rozebrání stávajícího chodníku z bet. dlažby-odstranění lože a podkladu, u AZ =" 4,35</t>
  </si>
  <si>
    <t>"odstranění stávajícího povrchu do hl. 0,27m =" 37,40</t>
  </si>
  <si>
    <t>"odstranění podkladní vrstvy v tl. 0,27-0,12=0,15m =" 18,161</t>
  </si>
  <si>
    <t>"odstranění stávajících vjezdů z bet. dlažby-odstranění podkladu v tl. cca 0,15 m =" 3,538</t>
  </si>
  <si>
    <t>"odstranění stávajících vjezdů z betonu-odstranění podkladu v tl. cca 0,12 m =" 5,510</t>
  </si>
  <si>
    <t>66</t>
  </si>
  <si>
    <t>997221875</t>
  </si>
  <si>
    <t>Poplatek za uložení stavebního odpadu na recyklační skládce (skládkovné) asfaltového bez obsahu dehtu zatříděného do Katalogu odpadů pod kódem 17 03 02</t>
  </si>
  <si>
    <t>2077230942</t>
  </si>
  <si>
    <t>"odstranění živičné vrstvy v odhadované tl. 12 cm =" 21,109</t>
  </si>
  <si>
    <t>"odstranění stávajícího chodníku z živičným krytem, odhad.tl. 5 cm =" 24,696</t>
  </si>
  <si>
    <t>998</t>
  </si>
  <si>
    <t>Přesun hmot</t>
  </si>
  <si>
    <t>67</t>
  </si>
  <si>
    <t>998223011</t>
  </si>
  <si>
    <t>Přesun hmot pro pozemní komunikace s krytem dlážděným</t>
  </si>
  <si>
    <t>-987299121</t>
  </si>
  <si>
    <t>PSV</t>
  </si>
  <si>
    <t>Práce a dodávky PSV</t>
  </si>
  <si>
    <t>711</t>
  </si>
  <si>
    <t>Izolace proti vodě, vlhkosti a plynům</t>
  </si>
  <si>
    <t>68</t>
  </si>
  <si>
    <t>711112001</t>
  </si>
  <si>
    <t>Provedení izolace proti zemní vlhkosti svislé za studena nátěrem penetračním</t>
  </si>
  <si>
    <t>-1775991742</t>
  </si>
  <si>
    <t>"ochrana rubu zídky z palisád =" 1,2*94,0</t>
  </si>
  <si>
    <t>69</t>
  </si>
  <si>
    <t>11163150</t>
  </si>
  <si>
    <t>lak penetrační asfaltový</t>
  </si>
  <si>
    <t>-216726059</t>
  </si>
  <si>
    <t>Poznámka k položce:_x000D_
Spotřeba 0,3-0,4kg/m2</t>
  </si>
  <si>
    <t>"spotřeba =" 0,00035 * 112,80</t>
  </si>
  <si>
    <t>70</t>
  </si>
  <si>
    <t>711112002</t>
  </si>
  <si>
    <t>Provedení izolace proti zemní vlhkosti svislé za studena lakem asfaltovým</t>
  </si>
  <si>
    <t>1654439019</t>
  </si>
  <si>
    <t>"ochrana rubu zídky z palisád =" 1,2*94,0*2</t>
  </si>
  <si>
    <t>71</t>
  </si>
  <si>
    <t>11163152</t>
  </si>
  <si>
    <t>lak hydroizolační asfaltový</t>
  </si>
  <si>
    <t>-1694227962</t>
  </si>
  <si>
    <t>Poznámka k položce:_x000D_
Spotřeba: 0,3-0,5 kg/m2</t>
  </si>
  <si>
    <t>"spotřeba =" 0,00045*225,8</t>
  </si>
  <si>
    <t>72</t>
  </si>
  <si>
    <t>711491272</t>
  </si>
  <si>
    <t>Provedení doplňků izolace proti vodě na ploše svislé z textilií vrstva ochranná</t>
  </si>
  <si>
    <t>-226939774</t>
  </si>
  <si>
    <t>"ochranná rubu zídky z palisád =" 1,2*94,0</t>
  </si>
  <si>
    <t>73</t>
  </si>
  <si>
    <t>69311089</t>
  </si>
  <si>
    <t>geotextilie netkaná separační, ochranná, filtrační, drenážní PES 600g/m2</t>
  </si>
  <si>
    <t>1197629807</t>
  </si>
  <si>
    <t>"spotřeba =" 1,05 * 112,80</t>
  </si>
  <si>
    <t>74</t>
  </si>
  <si>
    <t>998711101</t>
  </si>
  <si>
    <t>Přesun hmot tonážní pro izolace proti vodě, vlhkosti a plynům v objektech v do 6 m</t>
  </si>
  <si>
    <t>739305037</t>
  </si>
  <si>
    <t>SO 102 - Obnova vozovky</t>
  </si>
  <si>
    <t>113107323</t>
  </si>
  <si>
    <t>Odstranění podkladu z kameniva drceného tl přes 200 do 300 mm strojně pl do 50 m2</t>
  </si>
  <si>
    <t>-321389990</t>
  </si>
  <si>
    <t>"odstranění vozovky v tl. 0,25m a v š. 0,25 podél nového obrubníku =" 77,3</t>
  </si>
  <si>
    <t>113154113</t>
  </si>
  <si>
    <t>Frézování živičného krytu tl 50 mm pruh š 0,5 m pl do 500 m2 bez překážek v trase</t>
  </si>
  <si>
    <t>-279410671</t>
  </si>
  <si>
    <t>"frézování vozovky v tl. 0,05m, podél chodníku =" 231,80</t>
  </si>
  <si>
    <t>113154114</t>
  </si>
  <si>
    <t>Frézování živičného krytu tl 100 mm pruh š 0,5 m pl do 500 m2 bez překážek v trase</t>
  </si>
  <si>
    <t>-427166033</t>
  </si>
  <si>
    <t>"frézování vozovky v tl. 0,07m, podél chodníku =" 154,50</t>
  </si>
  <si>
    <t>-147879896</t>
  </si>
  <si>
    <t>"zhutnění podkladu po odstranění konstrukce vozovky =" 77,3</t>
  </si>
  <si>
    <t>1419728616</t>
  </si>
  <si>
    <t>"podkladní vrstva ŠD 16/32; 150 mm =" 77,3</t>
  </si>
  <si>
    <t>569931132</t>
  </si>
  <si>
    <t>Zpevnění krajnic asfaltovým recyklátem tl 100 mm</t>
  </si>
  <si>
    <t>-1680909537</t>
  </si>
  <si>
    <t>s využitím recyklátu vyzískaného na stavbě</t>
  </si>
  <si>
    <t>"zpevnění recyklátem v š. 0,5m a tl. 0,1m =" 0,50*30,0</t>
  </si>
  <si>
    <t>573191111</t>
  </si>
  <si>
    <t>Postřik infiltrační kationaktivní emulzí v množství 1 kg/m2</t>
  </si>
  <si>
    <t>2138148847</t>
  </si>
  <si>
    <t>"infiltrační postřik 0,7 kg/m2 =" 154,50</t>
  </si>
  <si>
    <t>573231106</t>
  </si>
  <si>
    <t>Postřik živičný spojovací ze silniční emulze v množství 0,30 kg/m2</t>
  </si>
  <si>
    <t>787486624</t>
  </si>
  <si>
    <t>"pod obrusnou vrstvu =" 309,0</t>
  </si>
  <si>
    <t>577144111</t>
  </si>
  <si>
    <t>Asfaltový beton vrstva obrusná ACO 11 (ABS) tř. I tl 50 mm š do 3 m z nemodifikovaného asfaltu</t>
  </si>
  <si>
    <t>589717986</t>
  </si>
  <si>
    <t>"obrusná vrstva ACO 11; 50 mm =" 309,0</t>
  </si>
  <si>
    <t>577165112</t>
  </si>
  <si>
    <t>Asfaltový beton vrstva ložní ACL 16 (ABH) tl 70 mm š do 3 m z nemodifikovaného asfaltu</t>
  </si>
  <si>
    <t>-1625147126</t>
  </si>
  <si>
    <t>"ložná vrstva ACL 16; 70 mm =" 154,50</t>
  </si>
  <si>
    <t>914111111</t>
  </si>
  <si>
    <t>Montáž svislé dopravní značky do velikosti 1 m2 objímkami na sloupek nebo konzolu</t>
  </si>
  <si>
    <t>-1421060608</t>
  </si>
  <si>
    <t>"zpětná montáž demontovaných značek na nové sloupky =" 4</t>
  </si>
  <si>
    <t>914511112</t>
  </si>
  <si>
    <t>Montáž sloupku dopravních značek délky do 3,5 m s betonovým základem a patkou D 60 mm</t>
  </si>
  <si>
    <t>1629093223</t>
  </si>
  <si>
    <t>"osazení nových sloupků =" 2</t>
  </si>
  <si>
    <t>40445225</t>
  </si>
  <si>
    <t>sloupek pro dopravní značku Zn D 60mm v 3,5m</t>
  </si>
  <si>
    <t>1354210099</t>
  </si>
  <si>
    <t>915111122</t>
  </si>
  <si>
    <t>Vodorovné dopravní značení dělící čáry přerušované š 125 mm retroreflexní bílá barva</t>
  </si>
  <si>
    <t>-55453529</t>
  </si>
  <si>
    <t>"V7b, místo pro přecházení =" 11,80</t>
  </si>
  <si>
    <t>915611111</t>
  </si>
  <si>
    <t>Předznačení vodorovného liniového značení</t>
  </si>
  <si>
    <t>-1075466750</t>
  </si>
  <si>
    <t>919121222</t>
  </si>
  <si>
    <t>Těsnění spár zálivkou za studena pro komůrky š 15 mm hl 25 mm bez těsnicího profilu</t>
  </si>
  <si>
    <t>924133993</t>
  </si>
  <si>
    <t>"na rozhranní nové a stávající vozovky =" 311,0</t>
  </si>
  <si>
    <t>"ošetření studené spáry - v ose komunikace a na rozhranní s dlažbou a pod obrubníky =" 309,0</t>
  </si>
  <si>
    <t>919735111</t>
  </si>
  <si>
    <t>Řezání stávajícího živičného krytu hl do 50 mm</t>
  </si>
  <si>
    <t>-619397489</t>
  </si>
  <si>
    <t>zařezání vozovky hl. 0,05m</t>
  </si>
  <si>
    <t>938909311</t>
  </si>
  <si>
    <t>Čištění vozovek metením strojně podkladu nebo krytu betonového nebo živičného</t>
  </si>
  <si>
    <t>330597490</t>
  </si>
  <si>
    <t>"před provedením infiltračního postřiku =" 154,50</t>
  </si>
  <si>
    <t>938909612</t>
  </si>
  <si>
    <t>Odstranění nánosu na krajnicích tl do 200 mm</t>
  </si>
  <si>
    <t>-2015228619</t>
  </si>
  <si>
    <t>"seřezání krajnice v tl. 0,20m a v  š. 0,5m =" 0,5*30,0</t>
  </si>
  <si>
    <t>966006211</t>
  </si>
  <si>
    <t>Odstranění svislých dopravních značek ze sloupů, sloupků nebo konzol</t>
  </si>
  <si>
    <t>1893508161</t>
  </si>
  <si>
    <t>"demontáž ze sloupů pro přesun a zpětnou montáž na sloupky =" 4</t>
  </si>
  <si>
    <t>-1006882059</t>
  </si>
  <si>
    <t>"frézování tl. 50 mm =" 0,128*231,80</t>
  </si>
  <si>
    <t>"frézování  tl. 70 mm =" (0,256/10*7)*154,50</t>
  </si>
  <si>
    <t>"suť z čištění vozovky/podkladu =" 0,020*154,50</t>
  </si>
  <si>
    <t>"suť ze seřezání krajnice v tl. 0,20m a v  š. 0,5m =" 0,252*15,0</t>
  </si>
  <si>
    <t>"odstranění vozovky v tl. 0,25m a v š. 0,25 podél nového obrubníku =" (0,440/30*25)*77,3</t>
  </si>
  <si>
    <t>-1410963072</t>
  </si>
  <si>
    <t>předpokládaná vzdálenost do 15 km</t>
  </si>
  <si>
    <t>"frézování tl. 50 mm =" (15-1)*29,670</t>
  </si>
  <si>
    <t>"frézování  tl. 70 mm =" (15-1)*27,686</t>
  </si>
  <si>
    <t>"suť z čištění vozovky/podkladu =" (15-1)*3,090</t>
  </si>
  <si>
    <t>"suť ze seřezání krajnice v tl. 0,20m a v  š. 0,5m =" (15-1)*3,78</t>
  </si>
  <si>
    <t>"odstranění vozovky v tl. 0,25m a v š. 0,25 podél nového obrubníku =" (15-1)*28,343</t>
  </si>
  <si>
    <t>-1043285506</t>
  </si>
  <si>
    <t>"suť z čištění vozovky/podkladu =" 3,090</t>
  </si>
  <si>
    <t>"suť ze seřezání krajnice v tl. 0,20m a v  š. 0,5m =" 3,78</t>
  </si>
  <si>
    <t>"odstranění vozovky v tl. 0,25m a v š. 0,25 podél nového obrubníku =" 28,343</t>
  </si>
  <si>
    <t>379567040</t>
  </si>
  <si>
    <t>"frézování tl. 50 mm =" 29,670</t>
  </si>
  <si>
    <t>"frézování  tl. 70 mm =" 27,686</t>
  </si>
  <si>
    <t>998225111</t>
  </si>
  <si>
    <t>Přesun hmot pro pozemní komunikace s krytem z kamene, monolitickým betonovým nebo živičným</t>
  </si>
  <si>
    <t>-256835217</t>
  </si>
  <si>
    <t>SO 301 - Obnova dešťové kanalizace</t>
  </si>
  <si>
    <t xml:space="preserve">    4 - Vodorovné konstrukce</t>
  </si>
  <si>
    <t xml:space="preserve">    8 - Trubní vedení</t>
  </si>
  <si>
    <t>113106121</t>
  </si>
  <si>
    <t>Rozebrání dlažeb z betonových nebo kamenných dlaždic komunikací pro pěší ručně</t>
  </si>
  <si>
    <t>-1180172478</t>
  </si>
  <si>
    <t>"rozebrání stávajícího chodníku =" 27,0</t>
  </si>
  <si>
    <t>"rozebrání schoiště =" 0,40 * 3,5 * 9</t>
  </si>
  <si>
    <t>113107132</t>
  </si>
  <si>
    <t>Odstranění podkladu z betonu prostého tl přes 150 do 300 mm ručně</t>
  </si>
  <si>
    <t>738371390</t>
  </si>
  <si>
    <t>tvárnice v podstupnicích budou použity zpět</t>
  </si>
  <si>
    <t>"vybourání podkladního betonu schodiště v tl. cca 20 cm =" 3,6*3,6</t>
  </si>
  <si>
    <t>149199515</t>
  </si>
  <si>
    <t>"odstrannění podkladu chodníku =" 27,0</t>
  </si>
  <si>
    <t>1431275066</t>
  </si>
  <si>
    <t>"rozebrání stávajícího chodníku - obruby =" 33,0</t>
  </si>
  <si>
    <t>115001104.1</t>
  </si>
  <si>
    <t>Převedení vody potrubím DN do 300</t>
  </si>
  <si>
    <t>-1985340403</t>
  </si>
  <si>
    <t>"provizorní zatrubnění během stavby vč. lože a obsypu =" 300,0</t>
  </si>
  <si>
    <t>115101201</t>
  </si>
  <si>
    <t>Čerpání vody na dopravní výšku do 10 m průměrný přítok do 500 l/min</t>
  </si>
  <si>
    <t>hod</t>
  </si>
  <si>
    <t>-323157843</t>
  </si>
  <si>
    <t>24*30</t>
  </si>
  <si>
    <t>122251101</t>
  </si>
  <si>
    <t>Odkopávky a prokopávky nezapažené v hornině třídy těžitelnosti I skupiny 3 objem do 20 m3 strojně</t>
  </si>
  <si>
    <t>1097703491</t>
  </si>
  <si>
    <t>"odkop pro nové schodiště =" 5,0</t>
  </si>
  <si>
    <t>129951123</t>
  </si>
  <si>
    <t>Bourání zdiva z ŽB nebo předpjatého betonu v odkopávkách nebo prokopávkách strojně</t>
  </si>
  <si>
    <t>325516763</t>
  </si>
  <si>
    <t>"vybourání částí zárubní žb zídky =" 1,0</t>
  </si>
  <si>
    <t>132351254</t>
  </si>
  <si>
    <t>Hloubení rýh nezapažených š do 2000 mm v hornině třídy těžitelnosti II skupiny 4 objem do 500 m3 strojně</t>
  </si>
  <si>
    <t>-1742587962</t>
  </si>
  <si>
    <t>"výkop pro uložení nové dešťové kanalizace =" 450,0</t>
  </si>
  <si>
    <t>"výkop ve stávajícícm chodníku v místě napojení po rozebrání dlažby =" 22,50</t>
  </si>
  <si>
    <t>162751137</t>
  </si>
  <si>
    <t>Vodorovné přemístění přes 9 000 do 10000 m výkopku/sypaniny z horniny třídy těžitelnosti II skupiny 4 a 5</t>
  </si>
  <si>
    <t>-1820786122</t>
  </si>
  <si>
    <t>"vytlačená kibatura-lože =" 31,50</t>
  </si>
  <si>
    <t>"vytlačená kibatura-obsypu včetně potrubí =" (0,4+0,3)*1,0*315,0</t>
  </si>
  <si>
    <t>162751139</t>
  </si>
  <si>
    <t>Příplatek k vodorovnému přemístění výkopku/sypaniny z horniny třídy těžitelnosti II skupiny 4 a 5 ZKD 1000 m přes 10000 m</t>
  </si>
  <si>
    <t>1421056136</t>
  </si>
  <si>
    <t>"přebytečný zemina z výkopu =" (15-10)*252,0</t>
  </si>
  <si>
    <t>"odkop pro nové schodiště =" (15-10)*5,0</t>
  </si>
  <si>
    <t>1080303899</t>
  </si>
  <si>
    <t>"přebytečný zemina z výkopu =" 1,65*252,0</t>
  </si>
  <si>
    <t>"odkop pro nové schodiště =" 1,65*5,0</t>
  </si>
  <si>
    <t>-1796971880</t>
  </si>
  <si>
    <t>"přebytečný zemina z výkopu =" 252,0</t>
  </si>
  <si>
    <t>-670801755</t>
  </si>
  <si>
    <t>zásyp vhodným výkopkem do úrovně pláně</t>
  </si>
  <si>
    <t>"celkem výkop =" 472,50</t>
  </si>
  <si>
    <t>"odpočet lože =" -31,50</t>
  </si>
  <si>
    <t>"odpočet obsypu včetně potrubí =" - (0,4+0,3)*1,0*315,0</t>
  </si>
  <si>
    <t>175151101</t>
  </si>
  <si>
    <t>Obsypání potrubí strojně sypaninou bez prohození, uloženou do 3 m</t>
  </si>
  <si>
    <t>826384868</t>
  </si>
  <si>
    <t>"obsyp potrubí 300 nad vrchol potrubí =" (0,4+0,3)*1,0*315,0 - (0,2*0,2*3,14*315,0)</t>
  </si>
  <si>
    <t>58344155</t>
  </si>
  <si>
    <t>štěrkodrť frakce 0/22</t>
  </si>
  <si>
    <t>-1920155008</t>
  </si>
  <si>
    <t>"spotřeba =" 2,0*180,936</t>
  </si>
  <si>
    <t>625114216</t>
  </si>
  <si>
    <t>"obnova chodníku =" 27,0</t>
  </si>
  <si>
    <t>334323R</t>
  </si>
  <si>
    <t>Mostní opěry a úložné prahy ze ŽB C 30/37 - zárubní zídka</t>
  </si>
  <si>
    <t>-649550256</t>
  </si>
  <si>
    <t>včetně výztuže a zřízení a odstranění bednění</t>
  </si>
  <si>
    <t>"zřízení nové zárubní zídky =" 0,2*2,0*2,5</t>
  </si>
  <si>
    <t>348272153.1</t>
  </si>
  <si>
    <t>Plotová zeď tl 195 mm z betonových tvarovek jednostranně štípaných přírodních na MC vč spárování</t>
  </si>
  <si>
    <t>-1408019316</t>
  </si>
  <si>
    <t>využití rozebraných tvárnic + 25% dodávka nových tvarovek</t>
  </si>
  <si>
    <t>"zpětné vyzdění rozebraných stupňů, v=0,2, délka 3,6 m, 9 stupňů =" 0,2*3,6*9</t>
  </si>
  <si>
    <t>359901111</t>
  </si>
  <si>
    <t>Vyčištění stok</t>
  </si>
  <si>
    <t>228924010</t>
  </si>
  <si>
    <t>"pročištění dešťové kanalizace =" 315,0</t>
  </si>
  <si>
    <t>Vodorovné konstrukce</t>
  </si>
  <si>
    <t>451572111</t>
  </si>
  <si>
    <t>Lože pod potrubí otevřený výkop z kameniva drobného těženého</t>
  </si>
  <si>
    <t>-46728327</t>
  </si>
  <si>
    <t>"lože pod potrubí =" 1,0*0,1*(300,0+15,0)</t>
  </si>
  <si>
    <t>452311151</t>
  </si>
  <si>
    <t>Podkladní desky z betonu prostého tř. C 20/25 otevřený výkop</t>
  </si>
  <si>
    <t>1382302400</t>
  </si>
  <si>
    <t>"podkladní deska a výplňový beton nového schodiště =" 5,0</t>
  </si>
  <si>
    <t>-1123146980</t>
  </si>
  <si>
    <t>"obnova chodníku u schodiště =" 27,0</t>
  </si>
  <si>
    <t>-1655589692</t>
  </si>
  <si>
    <t>1807486015</t>
  </si>
  <si>
    <t>"spotřeba =" 1,03*27,0</t>
  </si>
  <si>
    <t>596841220</t>
  </si>
  <si>
    <t>Kladení betonové dlažby komunikací pro pěší do lože z cement malty velikosti přes 0,09 do 0,25 m2 pl do 50 m2</t>
  </si>
  <si>
    <t>-992428171</t>
  </si>
  <si>
    <t>"zpětné uložení dlažby schodiště =" 12,60</t>
  </si>
  <si>
    <t>Trubní vedení</t>
  </si>
  <si>
    <t>810391811</t>
  </si>
  <si>
    <t>Bourání stávajícího potrubí z betonu DN přes 200 do 400</t>
  </si>
  <si>
    <t>-1295633008</t>
  </si>
  <si>
    <t>"odstranění stávající trouby vč. likvidace =" 300,0</t>
  </si>
  <si>
    <t>871350410.2</t>
  </si>
  <si>
    <t>Montáž kanalizačního potrubí korugovaného SN 10 z polypropylenu DN 200</t>
  </si>
  <si>
    <t>-1091065468</t>
  </si>
  <si>
    <t>včetně zemních prací-výkop, lože,obsyp, zpětný zásyp vhodným materiálem do úrovně pláně, odvoz přebytečné kubatury včetně obnovy kce vozovky</t>
  </si>
  <si>
    <t>"přípojka UV DN 150-délka 1,0 m =" 5*2,0</t>
  </si>
  <si>
    <t>"napojení stávající UV do nové trouby kanalizace =" 2,0</t>
  </si>
  <si>
    <t>"obnova přípojek vč. nových trub DN 150 vč. připojení do nové trouby v dl. cca 5m ="10*5</t>
  </si>
  <si>
    <t>28617043</t>
  </si>
  <si>
    <t>trubka kanalizační PP korugovaná DN 150x6000mm SN10</t>
  </si>
  <si>
    <t>-1148887366</t>
  </si>
  <si>
    <t>871390410</t>
  </si>
  <si>
    <t>Montáž kanalizačního potrubí korugovaného SN 10 z polypropylenu DN 400</t>
  </si>
  <si>
    <t>-230702714</t>
  </si>
  <si>
    <t>"nová dešťová kanalizace DN 400 včetně úseku ve stávajícím chodníku =" 300,0+15,0</t>
  </si>
  <si>
    <t>28617047</t>
  </si>
  <si>
    <t>trubka kanalizační PP korugovaná DN 400x6000mm SN10</t>
  </si>
  <si>
    <t>989162896</t>
  </si>
  <si>
    <t>890211811</t>
  </si>
  <si>
    <t>Bourání šachet z prostého betonu ručně obestavěného prostoru do 1,5 m3</t>
  </si>
  <si>
    <t>-1016390746</t>
  </si>
  <si>
    <t>"vybourání stávající šachty =" 1,5</t>
  </si>
  <si>
    <t>894411131.1</t>
  </si>
  <si>
    <t>Zřízení šachet kanalizačních z betonových dílců na potrubí DN nad 300 do 400 dno beton tř. C 25/30</t>
  </si>
  <si>
    <t>-1860718388</t>
  </si>
  <si>
    <t>provedení nové šactice s kruhovým poklopem  vč. dodání prefa dílců a poklopu</t>
  </si>
  <si>
    <t>"nová šachtice (u parc.č.490), poklop s rámem pro zatížení D400, poklop s pantem (např. REXESS) =" 1</t>
  </si>
  <si>
    <t>"nové šachtice v trase kanalizace, poklop s rámem pro zatížení D400, poklop s pantem (např. REXESS) =" 6</t>
  </si>
  <si>
    <t>895941311.1</t>
  </si>
  <si>
    <t>Zřízení vpusti kanalizační uliční z betonových dílců typ UVB-50</t>
  </si>
  <si>
    <t>-674217284</t>
  </si>
  <si>
    <t>Nová uliční vpust DN 500 vč. připojení do kanalizačního řadu</t>
  </si>
  <si>
    <t>"vč. výkopu a zásypu ve vozovce (dl. přípojky v prům. dl. do 1 m) =" 5</t>
  </si>
  <si>
    <t>59223820</t>
  </si>
  <si>
    <t>vpusť uliční skruž betonová 290x500x50mm s osazením na kalový koš pro těžké naplaveniny</t>
  </si>
  <si>
    <t>-747545873</t>
  </si>
  <si>
    <t>"nové UV =" 5</t>
  </si>
  <si>
    <t>59223821</t>
  </si>
  <si>
    <t>vpusť uliční prstenec betonový 180x660x100mm</t>
  </si>
  <si>
    <t>1875404122</t>
  </si>
  <si>
    <t>59223823</t>
  </si>
  <si>
    <t>vpusť uliční dno betonové 626x495x50mm</t>
  </si>
  <si>
    <t>-959595006</t>
  </si>
  <si>
    <t>59223824</t>
  </si>
  <si>
    <t>vpusť uliční skruž betonová 590x500x50mm s výtokem (bez vložky)</t>
  </si>
  <si>
    <t>-2018722515</t>
  </si>
  <si>
    <t>59223825</t>
  </si>
  <si>
    <t>vpusť uliční skruž betonová 290x500x50mm</t>
  </si>
  <si>
    <t>35751575</t>
  </si>
  <si>
    <t>59223864</t>
  </si>
  <si>
    <t>prstenec pro uliční vpusť vyrovnávací betonový 390x60x130mm</t>
  </si>
  <si>
    <t>1736413729</t>
  </si>
  <si>
    <t>899204112</t>
  </si>
  <si>
    <t>Osazení mříží litinových včetně rámů a košů na bahno pro třídu zatížení D400, E600</t>
  </si>
  <si>
    <t>712851051</t>
  </si>
  <si>
    <t>"pro nové UV =" 5</t>
  </si>
  <si>
    <t>59223871</t>
  </si>
  <si>
    <t>koš vysoký pro uliční vpusti žárově Pz plech pro rám 500/500mm</t>
  </si>
  <si>
    <t>-695863870</t>
  </si>
  <si>
    <t>552mat1</t>
  </si>
  <si>
    <t>MŘÍŽ PLAST 500x500 D 400 rám BEGU komplet pro uliční vpusť</t>
  </si>
  <si>
    <t>2114927212</t>
  </si>
  <si>
    <t>89998R1</t>
  </si>
  <si>
    <t>Čištění uličních vpustí</t>
  </si>
  <si>
    <t>-1753331434</t>
  </si>
  <si>
    <t>pročištění UV včetně přípojky tlakovou vodou po dokončení stavby</t>
  </si>
  <si>
    <t>8999-R2</t>
  </si>
  <si>
    <t>Napojení na potrubí – nová navrtávka v horní třetině potrubí DN 400</t>
  </si>
  <si>
    <t>-732124782</t>
  </si>
  <si>
    <t>"obnova přípojek =" 10</t>
  </si>
  <si>
    <t>"napojení stávající UV =" 1</t>
  </si>
  <si>
    <t>911121111.1</t>
  </si>
  <si>
    <t>Montáž zábradlí ocelového přichyceného vruty do betonového podkladu</t>
  </si>
  <si>
    <t>-1315980327</t>
  </si>
  <si>
    <t>"včetně výkopu a zřízení betonových patek =" 3,50</t>
  </si>
  <si>
    <t>767100R</t>
  </si>
  <si>
    <t>Zábradlí ocelové, dvoumadlové včetně PKO</t>
  </si>
  <si>
    <t>-1676186828</t>
  </si>
  <si>
    <t>821618427</t>
  </si>
  <si>
    <t>obnova chodníku u schodiště</t>
  </si>
  <si>
    <t>"nový bet. obrubník 15/25 do bet. lože =" 33,0</t>
  </si>
  <si>
    <t>-2107753248</t>
  </si>
  <si>
    <t>"spotřeba =" 1,01*33,0</t>
  </si>
  <si>
    <t>-1341423038</t>
  </si>
  <si>
    <t>"nový obrubník 10/25 do bet. lože v. 0,06m - obnova chodníku =" 15,0</t>
  </si>
  <si>
    <t>893438978</t>
  </si>
  <si>
    <t>"spotřeba =" 1,01 * 15,0</t>
  </si>
  <si>
    <t>966005111</t>
  </si>
  <si>
    <t>Rozebrání a odstranění silničního zábradlí se sloupky osazenými s betonovými patkami</t>
  </si>
  <si>
    <t>1098340126</t>
  </si>
  <si>
    <t>977211112</t>
  </si>
  <si>
    <t>Řezání stěnovou pilou betonových nebo ŽB kcí s výztuží průměru do 16 mm hl přes 200 do 350 mm</t>
  </si>
  <si>
    <t>-1358273317</t>
  </si>
  <si>
    <t>"odřezání částí žb zárubní zídky =" 2,0</t>
  </si>
  <si>
    <t>96627215R</t>
  </si>
  <si>
    <t>Rozebrání plotové zdi tl 195 mm z betonových tvarovek jednostranně štípaných přírodních na MC vč spárování</t>
  </si>
  <si>
    <t>987581130</t>
  </si>
  <si>
    <t>ruční rozebrání stávajícího schodiště včetně očištění tvárnic</t>
  </si>
  <si>
    <t>"rozebrání stupňů, v=0,2, délka 3,6 m, 9 stupňů =" 0,2*3,6*9</t>
  </si>
  <si>
    <t>979051112</t>
  </si>
  <si>
    <t>Očištění desek nebo dlaždic se spárováním z MC při překopech inženýrských sítí</t>
  </si>
  <si>
    <t>-2009594163</t>
  </si>
  <si>
    <t>990-00R5</t>
  </si>
  <si>
    <t>Dočasné zaslepení případných přípojek během stavby</t>
  </si>
  <si>
    <t>-586636901</t>
  </si>
  <si>
    <t>990-00R6</t>
  </si>
  <si>
    <t>Připojení zatrubnění příkopy na KÚ v místě vjezdu na parc.č. 480</t>
  </si>
  <si>
    <t>-964086843</t>
  </si>
  <si>
    <t>"vč. výkopu a zásypu, vč. obnovy povrchu vjezdu z bet. dlažby (2m2) =" 1</t>
  </si>
  <si>
    <t>990-00R7</t>
  </si>
  <si>
    <t>Úprava stávající šachtice pro napojení nové dešťové kanalizace</t>
  </si>
  <si>
    <t>944641436</t>
  </si>
  <si>
    <t>"navrtávka + napojení + utěsnění =" 1</t>
  </si>
  <si>
    <t>-1141109117</t>
  </si>
  <si>
    <t>"odstrannění podkladu chodníku =" (0,290/20*15)*27,0</t>
  </si>
  <si>
    <t>-1698354472</t>
  </si>
  <si>
    <t>"odstrannění podkladu chodníku =" (15-1)*5,873</t>
  </si>
  <si>
    <t>-156541973</t>
  </si>
  <si>
    <t>"vybouraná kanalizace =" 0,320*300,0</t>
  </si>
  <si>
    <t>"vybourání stávající šachty =" 1,76*1,5</t>
  </si>
  <si>
    <t>"vybourání částí zárubní žb zídky =" 2,4*1,0</t>
  </si>
  <si>
    <t>"rozebrání stávajícího chodníku =" 0,255*27,0</t>
  </si>
  <si>
    <t>"vybourání podkladního betonu schodiště v tl. cca 20 cm =" (0,625/30*20) * 12,960</t>
  </si>
  <si>
    <t>-2125331556</t>
  </si>
  <si>
    <t>"vybouraná kanalizace =" (15-1)*96,0</t>
  </si>
  <si>
    <t>"vybourání stávající šachty =" (15-1)*2,640</t>
  </si>
  <si>
    <t>"vybourání částí zárubní žb zídky =" (15-1)*2,40</t>
  </si>
  <si>
    <t>"rozebrání stávajícího chodníku =" (15-1)*6,885</t>
  </si>
  <si>
    <t>"vybourání podkladního betonu schodiště v tl. cca 20 cm =" (15-1)*5,40</t>
  </si>
  <si>
    <t>-1130966510</t>
  </si>
  <si>
    <t>"rozebrání stávajícího chodníku - obruby vč.lože =" 0,205*33,0</t>
  </si>
  <si>
    <t>31326791</t>
  </si>
  <si>
    <t>"rozebrání stávajícího chodníku - obruby vč.lože =" (15-1)*6,765</t>
  </si>
  <si>
    <t>1182569019</t>
  </si>
  <si>
    <t>"vybouraná kanalizace =" 96,0</t>
  </si>
  <si>
    <t>"vybourání stávající šachty =" 2,640</t>
  </si>
  <si>
    <t>"rozebrání stávajícího chodníku - obruby vč.lože =" 6,765</t>
  </si>
  <si>
    <t>"rozebrání stávajícího chodníku =" 6,885</t>
  </si>
  <si>
    <t>"vybourání podkladního betonu schodiště v tl. cca 20 cm =" 5,40</t>
  </si>
  <si>
    <t>997221862</t>
  </si>
  <si>
    <t>Poplatek za uložení stavebního odpadu na recyklační skládce (skládkovné) z armovaného betonu pod kódem 17 01 01</t>
  </si>
  <si>
    <t>-941645888</t>
  </si>
  <si>
    <t>"vybourání částí zárubní žb zídky =" 2,4</t>
  </si>
  <si>
    <t>-1344647048</t>
  </si>
  <si>
    <t>"odstrannění podkladu chodníku =" 5,873</t>
  </si>
  <si>
    <t>998276101</t>
  </si>
  <si>
    <t>Přesun hmot pro trubní vedení z trub z plastických hmot otevřený výkop</t>
  </si>
  <si>
    <t>-67206348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</si>
</sst>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ht="36.9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ht="14.4" customHeight="1">
      <c r="B9" s="20"/>
      <c r="AR9" s="20"/>
      <c r="BE9" s="21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3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29</v>
      </c>
      <c r="AR11" s="20"/>
      <c r="BE11" s="213"/>
      <c r="BS11" s="17" t="s">
        <v>6</v>
      </c>
    </row>
    <row r="12" spans="1:74" ht="6.9" customHeight="1">
      <c r="B12" s="20"/>
      <c r="AR12" s="20"/>
      <c r="BE12" s="213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13"/>
      <c r="BS13" s="17" t="s">
        <v>6</v>
      </c>
    </row>
    <row r="14" spans="1:74" ht="13.2">
      <c r="B14" s="20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28</v>
      </c>
      <c r="AN14" s="29" t="s">
        <v>31</v>
      </c>
      <c r="AR14" s="20"/>
      <c r="BE14" s="213"/>
      <c r="BS14" s="17" t="s">
        <v>6</v>
      </c>
    </row>
    <row r="15" spans="1:74" ht="6.9" customHeight="1">
      <c r="B15" s="20"/>
      <c r="AR15" s="20"/>
      <c r="BE15" s="213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13"/>
      <c r="BS16" s="17" t="s">
        <v>34</v>
      </c>
    </row>
    <row r="17" spans="2:71" ht="18.45" customHeight="1">
      <c r="B17" s="20"/>
      <c r="E17" s="25" t="s">
        <v>35</v>
      </c>
      <c r="AK17" s="27" t="s">
        <v>28</v>
      </c>
      <c r="AN17" s="25" t="s">
        <v>36</v>
      </c>
      <c r="AR17" s="20"/>
      <c r="BE17" s="213"/>
      <c r="BS17" s="17" t="s">
        <v>34</v>
      </c>
    </row>
    <row r="18" spans="2:71" ht="6.9" customHeight="1">
      <c r="B18" s="20"/>
      <c r="AR18" s="20"/>
      <c r="BE18" s="213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2:71" ht="18.45" customHeight="1">
      <c r="B20" s="20"/>
      <c r="E20" s="25" t="s">
        <v>38</v>
      </c>
      <c r="AK20" s="27" t="s">
        <v>28</v>
      </c>
      <c r="AN20" s="25" t="s">
        <v>1</v>
      </c>
      <c r="AR20" s="20"/>
      <c r="BE20" s="213"/>
      <c r="BS20" s="17" t="s">
        <v>34</v>
      </c>
    </row>
    <row r="21" spans="2:71" ht="6.9" customHeight="1">
      <c r="B21" s="20"/>
      <c r="AR21" s="20"/>
      <c r="BE21" s="213"/>
    </row>
    <row r="22" spans="2:71" ht="12" customHeight="1">
      <c r="B22" s="20"/>
      <c r="D22" s="27" t="s">
        <v>39</v>
      </c>
      <c r="AR22" s="20"/>
      <c r="BE22" s="213"/>
    </row>
    <row r="23" spans="2:7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2:71" ht="6.9" customHeight="1">
      <c r="B24" s="20"/>
      <c r="AR24" s="20"/>
      <c r="BE24" s="213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5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3"/>
    </row>
    <row r="27" spans="2:71" s="1" customFormat="1" ht="6.9" customHeight="1">
      <c r="B27" s="32"/>
      <c r="AR27" s="32"/>
      <c r="BE27" s="213"/>
    </row>
    <row r="28" spans="2:71" s="1" customFormat="1" ht="13.2">
      <c r="B28" s="32"/>
      <c r="L28" s="223" t="s">
        <v>41</v>
      </c>
      <c r="M28" s="223"/>
      <c r="N28" s="223"/>
      <c r="O28" s="223"/>
      <c r="P28" s="223"/>
      <c r="W28" s="223" t="s">
        <v>42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43</v>
      </c>
      <c r="AL28" s="223"/>
      <c r="AM28" s="223"/>
      <c r="AN28" s="223"/>
      <c r="AO28" s="223"/>
      <c r="AR28" s="32"/>
      <c r="BE28" s="213"/>
    </row>
    <row r="29" spans="2:71" s="2" customFormat="1" ht="14.4" customHeight="1">
      <c r="B29" s="36"/>
      <c r="D29" s="27" t="s">
        <v>44</v>
      </c>
      <c r="F29" s="27" t="s">
        <v>45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14"/>
    </row>
    <row r="30" spans="2:71" s="2" customFormat="1" ht="14.4" customHeight="1">
      <c r="B30" s="36"/>
      <c r="F30" s="27" t="s">
        <v>46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14"/>
    </row>
    <row r="31" spans="2:71" s="2" customFormat="1" ht="14.4" hidden="1" customHeight="1">
      <c r="B31" s="36"/>
      <c r="F31" s="27" t="s">
        <v>47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14"/>
    </row>
    <row r="32" spans="2:71" s="2" customFormat="1" ht="14.4" hidden="1" customHeight="1">
      <c r="B32" s="36"/>
      <c r="F32" s="27" t="s">
        <v>48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14"/>
    </row>
    <row r="33" spans="2:57" s="2" customFormat="1" ht="14.4" hidden="1" customHeight="1">
      <c r="B33" s="36"/>
      <c r="F33" s="27" t="s">
        <v>49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14"/>
    </row>
    <row r="34" spans="2:57" s="1" customFormat="1" ht="6.9" customHeight="1">
      <c r="B34" s="32"/>
      <c r="AR34" s="32"/>
      <c r="BE34" s="213"/>
    </row>
    <row r="35" spans="2:57" s="1" customFormat="1" ht="25.95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30" t="s">
        <v>52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8"/>
      <c r="AM35" s="228"/>
      <c r="AN35" s="228"/>
      <c r="AO35" s="229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55</v>
      </c>
      <c r="AI60" s="34"/>
      <c r="AJ60" s="34"/>
      <c r="AK60" s="34"/>
      <c r="AL60" s="34"/>
      <c r="AM60" s="43" t="s">
        <v>56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55</v>
      </c>
      <c r="AI75" s="34"/>
      <c r="AJ75" s="34"/>
      <c r="AK75" s="34"/>
      <c r="AL75" s="34"/>
      <c r="AM75" s="43" t="s">
        <v>56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59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3114</v>
      </c>
      <c r="AR84" s="48"/>
    </row>
    <row r="85" spans="1:91" s="4" customFormat="1" ht="36.9" customHeight="1">
      <c r="B85" s="49"/>
      <c r="C85" s="50" t="s">
        <v>16</v>
      </c>
      <c r="L85" s="193" t="str">
        <f>K6</f>
        <v>Rekonstrukce chodníku podél silnice III/05722 v části Brňov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195" t="str">
        <f>IF(AN8= "","",AN8)</f>
        <v>15. 12. 2022</v>
      </c>
      <c r="AN87" s="195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Město Valašské Meziříčí</v>
      </c>
      <c r="AI89" s="27" t="s">
        <v>32</v>
      </c>
      <c r="AM89" s="196" t="str">
        <f>IF(E17="","",E17)</f>
        <v>via-pds s.r.o.</v>
      </c>
      <c r="AN89" s="197"/>
      <c r="AO89" s="197"/>
      <c r="AP89" s="197"/>
      <c r="AR89" s="32"/>
      <c r="AS89" s="198" t="s">
        <v>60</v>
      </c>
      <c r="AT89" s="19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196" t="str">
        <f>IF(E20="","",E20)</f>
        <v xml:space="preserve"> </v>
      </c>
      <c r="AN90" s="197"/>
      <c r="AO90" s="197"/>
      <c r="AP90" s="197"/>
      <c r="AR90" s="32"/>
      <c r="AS90" s="200"/>
      <c r="AT90" s="201"/>
      <c r="BD90" s="56"/>
    </row>
    <row r="91" spans="1:91" s="1" customFormat="1" ht="10.8" customHeight="1">
      <c r="B91" s="32"/>
      <c r="AR91" s="32"/>
      <c r="AS91" s="200"/>
      <c r="AT91" s="201"/>
      <c r="BD91" s="56"/>
    </row>
    <row r="92" spans="1:91" s="1" customFormat="1" ht="29.25" customHeight="1">
      <c r="B92" s="32"/>
      <c r="C92" s="202" t="s">
        <v>61</v>
      </c>
      <c r="D92" s="203"/>
      <c r="E92" s="203"/>
      <c r="F92" s="203"/>
      <c r="G92" s="203"/>
      <c r="H92" s="57"/>
      <c r="I92" s="205" t="s">
        <v>62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63</v>
      </c>
      <c r="AH92" s="203"/>
      <c r="AI92" s="203"/>
      <c r="AJ92" s="203"/>
      <c r="AK92" s="203"/>
      <c r="AL92" s="203"/>
      <c r="AM92" s="203"/>
      <c r="AN92" s="205" t="s">
        <v>64</v>
      </c>
      <c r="AO92" s="203"/>
      <c r="AP92" s="206"/>
      <c r="AQ92" s="58" t="s">
        <v>65</v>
      </c>
      <c r="AR92" s="32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0">
        <f>ROUND(SUM(AG95:AG98),2)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79</v>
      </c>
      <c r="BT94" s="72" t="s">
        <v>80</v>
      </c>
      <c r="BU94" s="73" t="s">
        <v>81</v>
      </c>
      <c r="BV94" s="72" t="s">
        <v>82</v>
      </c>
      <c r="BW94" s="72" t="s">
        <v>5</v>
      </c>
      <c r="BX94" s="72" t="s">
        <v>83</v>
      </c>
      <c r="CL94" s="72" t="s">
        <v>1</v>
      </c>
    </row>
    <row r="95" spans="1:91" s="6" customFormat="1" ht="16.5" customHeight="1">
      <c r="A95" s="74" t="s">
        <v>84</v>
      </c>
      <c r="B95" s="75"/>
      <c r="C95" s="76"/>
      <c r="D95" s="207" t="s">
        <v>80</v>
      </c>
      <c r="E95" s="207"/>
      <c r="F95" s="207"/>
      <c r="G95" s="207"/>
      <c r="H95" s="207"/>
      <c r="I95" s="77"/>
      <c r="J95" s="207" t="s">
        <v>85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8">
        <f>'0 - Ostatní a vedlejší ná...'!J30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78" t="s">
        <v>86</v>
      </c>
      <c r="AR95" s="75"/>
      <c r="AS95" s="79">
        <v>0</v>
      </c>
      <c r="AT95" s="80">
        <f>ROUND(SUM(AV95:AW95),2)</f>
        <v>0</v>
      </c>
      <c r="AU95" s="81">
        <f>'0 - Ostatní a vedlejší ná...'!P118</f>
        <v>0</v>
      </c>
      <c r="AV95" s="80">
        <f>'0 - Ostatní a vedlejší ná...'!J33</f>
        <v>0</v>
      </c>
      <c r="AW95" s="80">
        <f>'0 - Ostatní a vedlejší ná...'!J34</f>
        <v>0</v>
      </c>
      <c r="AX95" s="80">
        <f>'0 - Ostatní a vedlejší ná...'!J35</f>
        <v>0</v>
      </c>
      <c r="AY95" s="80">
        <f>'0 - Ostatní a vedlejší ná...'!J36</f>
        <v>0</v>
      </c>
      <c r="AZ95" s="80">
        <f>'0 - Ostatní a vedlejší ná...'!F33</f>
        <v>0</v>
      </c>
      <c r="BA95" s="80">
        <f>'0 - Ostatní a vedlejší ná...'!F34</f>
        <v>0</v>
      </c>
      <c r="BB95" s="80">
        <f>'0 - Ostatní a vedlejší ná...'!F35</f>
        <v>0</v>
      </c>
      <c r="BC95" s="80">
        <f>'0 - Ostatní a vedlejší ná...'!F36</f>
        <v>0</v>
      </c>
      <c r="BD95" s="82">
        <f>'0 - Ostatní a vedlejší ná...'!F37</f>
        <v>0</v>
      </c>
      <c r="BT95" s="83" t="s">
        <v>87</v>
      </c>
      <c r="BV95" s="83" t="s">
        <v>82</v>
      </c>
      <c r="BW95" s="83" t="s">
        <v>88</v>
      </c>
      <c r="BX95" s="83" t="s">
        <v>5</v>
      </c>
      <c r="CL95" s="83" t="s">
        <v>1</v>
      </c>
      <c r="CM95" s="83" t="s">
        <v>89</v>
      </c>
    </row>
    <row r="96" spans="1:91" s="6" customFormat="1" ht="16.5" customHeight="1">
      <c r="A96" s="74" t="s">
        <v>84</v>
      </c>
      <c r="B96" s="75"/>
      <c r="C96" s="76"/>
      <c r="D96" s="207" t="s">
        <v>90</v>
      </c>
      <c r="E96" s="207"/>
      <c r="F96" s="207"/>
      <c r="G96" s="207"/>
      <c r="H96" s="207"/>
      <c r="I96" s="77"/>
      <c r="J96" s="207" t="s">
        <v>91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8">
        <f>'SO 101 - Chodník'!J30</f>
        <v>0</v>
      </c>
      <c r="AH96" s="209"/>
      <c r="AI96" s="209"/>
      <c r="AJ96" s="209"/>
      <c r="AK96" s="209"/>
      <c r="AL96" s="209"/>
      <c r="AM96" s="209"/>
      <c r="AN96" s="208">
        <f>SUM(AG96,AT96)</f>
        <v>0</v>
      </c>
      <c r="AO96" s="209"/>
      <c r="AP96" s="209"/>
      <c r="AQ96" s="78" t="s">
        <v>86</v>
      </c>
      <c r="AR96" s="75"/>
      <c r="AS96" s="79">
        <v>0</v>
      </c>
      <c r="AT96" s="80">
        <f>ROUND(SUM(AV96:AW96),2)</f>
        <v>0</v>
      </c>
      <c r="AU96" s="81">
        <f>'SO 101 - Chodník'!P125</f>
        <v>0</v>
      </c>
      <c r="AV96" s="80">
        <f>'SO 101 - Chodník'!J33</f>
        <v>0</v>
      </c>
      <c r="AW96" s="80">
        <f>'SO 101 - Chodník'!J34</f>
        <v>0</v>
      </c>
      <c r="AX96" s="80">
        <f>'SO 101 - Chodník'!J35</f>
        <v>0</v>
      </c>
      <c r="AY96" s="80">
        <f>'SO 101 - Chodník'!J36</f>
        <v>0</v>
      </c>
      <c r="AZ96" s="80">
        <f>'SO 101 - Chodník'!F33</f>
        <v>0</v>
      </c>
      <c r="BA96" s="80">
        <f>'SO 101 - Chodník'!F34</f>
        <v>0</v>
      </c>
      <c r="BB96" s="80">
        <f>'SO 101 - Chodník'!F35</f>
        <v>0</v>
      </c>
      <c r="BC96" s="80">
        <f>'SO 101 - Chodník'!F36</f>
        <v>0</v>
      </c>
      <c r="BD96" s="82">
        <f>'SO 101 - Chodník'!F37</f>
        <v>0</v>
      </c>
      <c r="BT96" s="83" t="s">
        <v>87</v>
      </c>
      <c r="BV96" s="83" t="s">
        <v>82</v>
      </c>
      <c r="BW96" s="83" t="s">
        <v>92</v>
      </c>
      <c r="BX96" s="83" t="s">
        <v>5</v>
      </c>
      <c r="CL96" s="83" t="s">
        <v>1</v>
      </c>
      <c r="CM96" s="83" t="s">
        <v>89</v>
      </c>
    </row>
    <row r="97" spans="1:91" s="6" customFormat="1" ht="16.5" customHeight="1">
      <c r="A97" s="74" t="s">
        <v>84</v>
      </c>
      <c r="B97" s="75"/>
      <c r="C97" s="76"/>
      <c r="D97" s="207" t="s">
        <v>93</v>
      </c>
      <c r="E97" s="207"/>
      <c r="F97" s="207"/>
      <c r="G97" s="207"/>
      <c r="H97" s="207"/>
      <c r="I97" s="77"/>
      <c r="J97" s="207" t="s">
        <v>94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8">
        <f>'SO 102 - Obnova vozovky'!J30</f>
        <v>0</v>
      </c>
      <c r="AH97" s="209"/>
      <c r="AI97" s="209"/>
      <c r="AJ97" s="209"/>
      <c r="AK97" s="209"/>
      <c r="AL97" s="209"/>
      <c r="AM97" s="209"/>
      <c r="AN97" s="208">
        <f>SUM(AG97,AT97)</f>
        <v>0</v>
      </c>
      <c r="AO97" s="209"/>
      <c r="AP97" s="209"/>
      <c r="AQ97" s="78" t="s">
        <v>86</v>
      </c>
      <c r="AR97" s="75"/>
      <c r="AS97" s="79">
        <v>0</v>
      </c>
      <c r="AT97" s="80">
        <f>ROUND(SUM(AV97:AW97),2)</f>
        <v>0</v>
      </c>
      <c r="AU97" s="81">
        <f>'SO 102 - Obnova vozovky'!P122</f>
        <v>0</v>
      </c>
      <c r="AV97" s="80">
        <f>'SO 102 - Obnova vozovky'!J33</f>
        <v>0</v>
      </c>
      <c r="AW97" s="80">
        <f>'SO 102 - Obnova vozovky'!J34</f>
        <v>0</v>
      </c>
      <c r="AX97" s="80">
        <f>'SO 102 - Obnova vozovky'!J35</f>
        <v>0</v>
      </c>
      <c r="AY97" s="80">
        <f>'SO 102 - Obnova vozovky'!J36</f>
        <v>0</v>
      </c>
      <c r="AZ97" s="80">
        <f>'SO 102 - Obnova vozovky'!F33</f>
        <v>0</v>
      </c>
      <c r="BA97" s="80">
        <f>'SO 102 - Obnova vozovky'!F34</f>
        <v>0</v>
      </c>
      <c r="BB97" s="80">
        <f>'SO 102 - Obnova vozovky'!F35</f>
        <v>0</v>
      </c>
      <c r="BC97" s="80">
        <f>'SO 102 - Obnova vozovky'!F36</f>
        <v>0</v>
      </c>
      <c r="BD97" s="82">
        <f>'SO 102 - Obnova vozovky'!F37</f>
        <v>0</v>
      </c>
      <c r="BT97" s="83" t="s">
        <v>87</v>
      </c>
      <c r="BV97" s="83" t="s">
        <v>82</v>
      </c>
      <c r="BW97" s="83" t="s">
        <v>95</v>
      </c>
      <c r="BX97" s="83" t="s">
        <v>5</v>
      </c>
      <c r="CL97" s="83" t="s">
        <v>1</v>
      </c>
      <c r="CM97" s="83" t="s">
        <v>89</v>
      </c>
    </row>
    <row r="98" spans="1:91" s="6" customFormat="1" ht="16.5" customHeight="1">
      <c r="A98" s="74" t="s">
        <v>84</v>
      </c>
      <c r="B98" s="75"/>
      <c r="C98" s="76"/>
      <c r="D98" s="207" t="s">
        <v>96</v>
      </c>
      <c r="E98" s="207"/>
      <c r="F98" s="207"/>
      <c r="G98" s="207"/>
      <c r="H98" s="207"/>
      <c r="I98" s="77"/>
      <c r="J98" s="207" t="s">
        <v>97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8">
        <f>'SO 301 - Obnova dešťové k...'!J30</f>
        <v>0</v>
      </c>
      <c r="AH98" s="209"/>
      <c r="AI98" s="209"/>
      <c r="AJ98" s="209"/>
      <c r="AK98" s="209"/>
      <c r="AL98" s="209"/>
      <c r="AM98" s="209"/>
      <c r="AN98" s="208">
        <f>SUM(AG98,AT98)</f>
        <v>0</v>
      </c>
      <c r="AO98" s="209"/>
      <c r="AP98" s="209"/>
      <c r="AQ98" s="78" t="s">
        <v>86</v>
      </c>
      <c r="AR98" s="75"/>
      <c r="AS98" s="84">
        <v>0</v>
      </c>
      <c r="AT98" s="85">
        <f>ROUND(SUM(AV98:AW98),2)</f>
        <v>0</v>
      </c>
      <c r="AU98" s="86">
        <f>'SO 301 - Obnova dešťové k...'!P125</f>
        <v>0</v>
      </c>
      <c r="AV98" s="85">
        <f>'SO 301 - Obnova dešťové k...'!J33</f>
        <v>0</v>
      </c>
      <c r="AW98" s="85">
        <f>'SO 301 - Obnova dešťové k...'!J34</f>
        <v>0</v>
      </c>
      <c r="AX98" s="85">
        <f>'SO 301 - Obnova dešťové k...'!J35</f>
        <v>0</v>
      </c>
      <c r="AY98" s="85">
        <f>'SO 301 - Obnova dešťové k...'!J36</f>
        <v>0</v>
      </c>
      <c r="AZ98" s="85">
        <f>'SO 301 - Obnova dešťové k...'!F33</f>
        <v>0</v>
      </c>
      <c r="BA98" s="85">
        <f>'SO 301 - Obnova dešťové k...'!F34</f>
        <v>0</v>
      </c>
      <c r="BB98" s="85">
        <f>'SO 301 - Obnova dešťové k...'!F35</f>
        <v>0</v>
      </c>
      <c r="BC98" s="85">
        <f>'SO 301 - Obnova dešťové k...'!F36</f>
        <v>0</v>
      </c>
      <c r="BD98" s="87">
        <f>'SO 301 - Obnova dešťové k...'!F37</f>
        <v>0</v>
      </c>
      <c r="BT98" s="83" t="s">
        <v>87</v>
      </c>
      <c r="BV98" s="83" t="s">
        <v>82</v>
      </c>
      <c r="BW98" s="83" t="s">
        <v>98</v>
      </c>
      <c r="BX98" s="83" t="s">
        <v>5</v>
      </c>
      <c r="CL98" s="83" t="s">
        <v>1</v>
      </c>
      <c r="CM98" s="83" t="s">
        <v>89</v>
      </c>
    </row>
    <row r="99" spans="1:91" s="1" customFormat="1" ht="30" customHeight="1">
      <c r="B99" s="32"/>
      <c r="AR99" s="32"/>
    </row>
    <row r="100" spans="1:91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wjjydb7svf4/a91IyDlbAUO2cD8adjsYN1u/FXRLFgF3f+nm1By8l7WvpWy+Nnq3IV+jJKWNpGkRlLMc1hWbxw==" saltValue="rPXUr/e3A5MQ3NkxbBvqthznmD8CGNAST8V2fCFHy95smq2NDIduDFypJehn0glgF1T4sfF44RNHoJ3cHIqPa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 - Ostatní a vedlejší ná...'!C2" display="/" xr:uid="{00000000-0004-0000-0000-000000000000}"/>
    <hyperlink ref="A96" location="'SO 101 - Chodník'!C2" display="/" xr:uid="{00000000-0004-0000-0000-000001000000}"/>
    <hyperlink ref="A97" location="'SO 102 - Obnova vozovky'!C2" display="/" xr:uid="{00000000-0004-0000-0000-000002000000}"/>
    <hyperlink ref="A98" location="'SO 301 - Obnova dešťové k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99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Rekonstrukce chodníku podél silnice III/05722 v části Brňov</v>
      </c>
      <c r="F7" s="232"/>
      <c r="G7" s="232"/>
      <c r="H7" s="23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193" t="s">
        <v>101</v>
      </c>
      <c r="F9" s="233"/>
      <c r="G9" s="233"/>
      <c r="H9" s="23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35</v>
      </c>
      <c r="I21" s="27" t="s">
        <v>28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0" t="s">
        <v>1</v>
      </c>
      <c r="F27" s="220"/>
      <c r="G27" s="220"/>
      <c r="H27" s="220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ROUND(J118,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ROUND((SUM(BE118:BE147)),  2)</f>
        <v>0</v>
      </c>
      <c r="I33" s="92">
        <v>0.21</v>
      </c>
      <c r="J33" s="91">
        <f>ROUND(((SUM(BE118:BE147))*I33),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ROUND((SUM(BF118:BF147)),  2)</f>
        <v>0</v>
      </c>
      <c r="I34" s="92">
        <v>0.15</v>
      </c>
      <c r="J34" s="91">
        <f>ROUND(((SUM(BF118:BF147))*I34),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ROUND((SUM(BG118:BG147)),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ROUND((SUM(BH118:BH147)),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ROUND((SUM(BI118:BI147)),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Rekonstrukce chodníku podél silnice III/05722 v části Brňov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193" t="str">
        <f>E9</f>
        <v>0 - Ostatní a vedlejší náklady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105</v>
      </c>
      <c r="J96" s="66">
        <f>J118</f>
        <v>0</v>
      </c>
      <c r="L96" s="32"/>
      <c r="AU96" s="17" t="s">
        <v>106</v>
      </c>
    </row>
    <row r="97" spans="2:12" s="8" customFormat="1" ht="24.9" customHeight="1">
      <c r="B97" s="104"/>
      <c r="D97" s="105" t="s">
        <v>107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8" customFormat="1" ht="24.9" customHeight="1">
      <c r="B98" s="104"/>
      <c r="D98" s="105" t="s">
        <v>108</v>
      </c>
      <c r="E98" s="106"/>
      <c r="F98" s="106"/>
      <c r="G98" s="106"/>
      <c r="H98" s="106"/>
      <c r="I98" s="106"/>
      <c r="J98" s="107">
        <f>J145</f>
        <v>0</v>
      </c>
      <c r="L98" s="104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109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1" t="str">
        <f>E7</f>
        <v>Rekonstrukce chodníku podél silnice III/05722 v části Brňov</v>
      </c>
      <c r="F108" s="232"/>
      <c r="G108" s="232"/>
      <c r="H108" s="232"/>
      <c r="L108" s="32"/>
    </row>
    <row r="109" spans="2:12" s="1" customFormat="1" ht="12" customHeight="1">
      <c r="B109" s="32"/>
      <c r="C109" s="27" t="s">
        <v>100</v>
      </c>
      <c r="L109" s="32"/>
    </row>
    <row r="110" spans="2:12" s="1" customFormat="1" ht="16.5" customHeight="1">
      <c r="B110" s="32"/>
      <c r="E110" s="193" t="str">
        <f>E9</f>
        <v>0 - Ostatní a vedlejší náklady</v>
      </c>
      <c r="F110" s="233"/>
      <c r="G110" s="233"/>
      <c r="H110" s="233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Valašské Meziříčí</v>
      </c>
      <c r="I112" s="27" t="s">
        <v>22</v>
      </c>
      <c r="J112" s="52" t="str">
        <f>IF(J12="","",J12)</f>
        <v>15. 12. 2022</v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24</v>
      </c>
      <c r="F114" s="25" t="str">
        <f>E15</f>
        <v>Město Valašské Meziříčí</v>
      </c>
      <c r="I114" s="27" t="s">
        <v>32</v>
      </c>
      <c r="J114" s="30" t="str">
        <f>E21</f>
        <v>via-pds s.r.o.</v>
      </c>
      <c r="L114" s="32"/>
    </row>
    <row r="115" spans="2:65" s="1" customFormat="1" ht="15.15" customHeight="1">
      <c r="B115" s="32"/>
      <c r="C115" s="27" t="s">
        <v>30</v>
      </c>
      <c r="F115" s="25" t="str">
        <f>IF(E18="","",E18)</f>
        <v>Vyplň údaj</v>
      </c>
      <c r="I115" s="27" t="s">
        <v>37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9" customFormat="1" ht="29.25" customHeight="1">
      <c r="B117" s="108"/>
      <c r="C117" s="109" t="s">
        <v>110</v>
      </c>
      <c r="D117" s="110" t="s">
        <v>65</v>
      </c>
      <c r="E117" s="110" t="s">
        <v>61</v>
      </c>
      <c r="F117" s="110" t="s">
        <v>62</v>
      </c>
      <c r="G117" s="110" t="s">
        <v>111</v>
      </c>
      <c r="H117" s="110" t="s">
        <v>112</v>
      </c>
      <c r="I117" s="110" t="s">
        <v>113</v>
      </c>
      <c r="J117" s="110" t="s">
        <v>104</v>
      </c>
      <c r="K117" s="111" t="s">
        <v>114</v>
      </c>
      <c r="L117" s="108"/>
      <c r="M117" s="59" t="s">
        <v>1</v>
      </c>
      <c r="N117" s="60" t="s">
        <v>44</v>
      </c>
      <c r="O117" s="60" t="s">
        <v>115</v>
      </c>
      <c r="P117" s="60" t="s">
        <v>116</v>
      </c>
      <c r="Q117" s="60" t="s">
        <v>117</v>
      </c>
      <c r="R117" s="60" t="s">
        <v>118</v>
      </c>
      <c r="S117" s="60" t="s">
        <v>119</v>
      </c>
      <c r="T117" s="61" t="s">
        <v>120</v>
      </c>
    </row>
    <row r="118" spans="2:65" s="1" customFormat="1" ht="22.8" customHeight="1">
      <c r="B118" s="32"/>
      <c r="C118" s="64" t="s">
        <v>121</v>
      </c>
      <c r="J118" s="112">
        <f>BK118</f>
        <v>0</v>
      </c>
      <c r="L118" s="32"/>
      <c r="M118" s="62"/>
      <c r="N118" s="53"/>
      <c r="O118" s="53"/>
      <c r="P118" s="113">
        <f>P119+P145</f>
        <v>0</v>
      </c>
      <c r="Q118" s="53"/>
      <c r="R118" s="113">
        <f>R119+R145</f>
        <v>0</v>
      </c>
      <c r="S118" s="53"/>
      <c r="T118" s="114">
        <f>T119+T145</f>
        <v>0</v>
      </c>
      <c r="AT118" s="17" t="s">
        <v>79</v>
      </c>
      <c r="AU118" s="17" t="s">
        <v>106</v>
      </c>
      <c r="BK118" s="115">
        <f>BK119+BK145</f>
        <v>0</v>
      </c>
    </row>
    <row r="119" spans="2:65" s="10" customFormat="1" ht="25.95" customHeight="1">
      <c r="B119" s="116"/>
      <c r="D119" s="117" t="s">
        <v>79</v>
      </c>
      <c r="E119" s="118" t="s">
        <v>122</v>
      </c>
      <c r="F119" s="118" t="s">
        <v>123</v>
      </c>
      <c r="I119" s="119"/>
      <c r="J119" s="120">
        <f>BK119</f>
        <v>0</v>
      </c>
      <c r="L119" s="116"/>
      <c r="M119" s="121"/>
      <c r="P119" s="122">
        <f>SUM(P120:P144)</f>
        <v>0</v>
      </c>
      <c r="R119" s="122">
        <f>SUM(R120:R144)</f>
        <v>0</v>
      </c>
      <c r="T119" s="123">
        <f>SUM(T120:T144)</f>
        <v>0</v>
      </c>
      <c r="AR119" s="117" t="s">
        <v>124</v>
      </c>
      <c r="AT119" s="124" t="s">
        <v>79</v>
      </c>
      <c r="AU119" s="124" t="s">
        <v>80</v>
      </c>
      <c r="AY119" s="117" t="s">
        <v>125</v>
      </c>
      <c r="BK119" s="125">
        <f>SUM(BK120:BK144)</f>
        <v>0</v>
      </c>
    </row>
    <row r="120" spans="2:65" s="1" customFormat="1" ht="16.5" customHeight="1">
      <c r="B120" s="32"/>
      <c r="C120" s="126" t="s">
        <v>87</v>
      </c>
      <c r="D120" s="126" t="s">
        <v>126</v>
      </c>
      <c r="E120" s="127" t="s">
        <v>127</v>
      </c>
      <c r="F120" s="128" t="s">
        <v>128</v>
      </c>
      <c r="G120" s="129" t="s">
        <v>129</v>
      </c>
      <c r="H120" s="130">
        <v>1</v>
      </c>
      <c r="I120" s="131"/>
      <c r="J120" s="132">
        <f>ROUND(I120*H120,2)</f>
        <v>0</v>
      </c>
      <c r="K120" s="128" t="s">
        <v>130</v>
      </c>
      <c r="L120" s="32"/>
      <c r="M120" s="133" t="s">
        <v>1</v>
      </c>
      <c r="N120" s="134" t="s">
        <v>45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131</v>
      </c>
      <c r="AT120" s="137" t="s">
        <v>126</v>
      </c>
      <c r="AU120" s="137" t="s">
        <v>87</v>
      </c>
      <c r="AY120" s="17" t="s">
        <v>125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87</v>
      </c>
      <c r="BK120" s="138">
        <f>ROUND(I120*H120,2)</f>
        <v>0</v>
      </c>
      <c r="BL120" s="17" t="s">
        <v>131</v>
      </c>
      <c r="BM120" s="137" t="s">
        <v>132</v>
      </c>
    </row>
    <row r="121" spans="2:65" s="1" customFormat="1" ht="28.8">
      <c r="B121" s="32"/>
      <c r="D121" s="139" t="s">
        <v>133</v>
      </c>
      <c r="F121" s="140" t="s">
        <v>134</v>
      </c>
      <c r="I121" s="141"/>
      <c r="L121" s="32"/>
      <c r="M121" s="142"/>
      <c r="T121" s="56"/>
      <c r="AT121" s="17" t="s">
        <v>133</v>
      </c>
      <c r="AU121" s="17" t="s">
        <v>87</v>
      </c>
    </row>
    <row r="122" spans="2:65" s="1" customFormat="1" ht="16.5" customHeight="1">
      <c r="B122" s="32"/>
      <c r="C122" s="126" t="s">
        <v>89</v>
      </c>
      <c r="D122" s="126" t="s">
        <v>126</v>
      </c>
      <c r="E122" s="127" t="s">
        <v>135</v>
      </c>
      <c r="F122" s="128" t="s">
        <v>136</v>
      </c>
      <c r="G122" s="129" t="s">
        <v>129</v>
      </c>
      <c r="H122" s="130">
        <v>1</v>
      </c>
      <c r="I122" s="131"/>
      <c r="J122" s="132">
        <f>ROUND(I122*H122,2)</f>
        <v>0</v>
      </c>
      <c r="K122" s="128" t="s">
        <v>130</v>
      </c>
      <c r="L122" s="32"/>
      <c r="M122" s="133" t="s">
        <v>1</v>
      </c>
      <c r="N122" s="134" t="s">
        <v>45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131</v>
      </c>
      <c r="AT122" s="137" t="s">
        <v>126</v>
      </c>
      <c r="AU122" s="137" t="s">
        <v>87</v>
      </c>
      <c r="AY122" s="17" t="s">
        <v>125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87</v>
      </c>
      <c r="BK122" s="138">
        <f>ROUND(I122*H122,2)</f>
        <v>0</v>
      </c>
      <c r="BL122" s="17" t="s">
        <v>131</v>
      </c>
      <c r="BM122" s="137" t="s">
        <v>137</v>
      </c>
    </row>
    <row r="123" spans="2:65" s="1" customFormat="1" ht="19.2">
      <c r="B123" s="32"/>
      <c r="D123" s="139" t="s">
        <v>133</v>
      </c>
      <c r="F123" s="140" t="s">
        <v>138</v>
      </c>
      <c r="I123" s="141"/>
      <c r="L123" s="32"/>
      <c r="M123" s="142"/>
      <c r="T123" s="56"/>
      <c r="AT123" s="17" t="s">
        <v>133</v>
      </c>
      <c r="AU123" s="17" t="s">
        <v>87</v>
      </c>
    </row>
    <row r="124" spans="2:65" s="1" customFormat="1" ht="16.5" customHeight="1">
      <c r="B124" s="32"/>
      <c r="C124" s="126" t="s">
        <v>139</v>
      </c>
      <c r="D124" s="126" t="s">
        <v>126</v>
      </c>
      <c r="E124" s="127" t="s">
        <v>140</v>
      </c>
      <c r="F124" s="128" t="s">
        <v>141</v>
      </c>
      <c r="G124" s="129" t="s">
        <v>129</v>
      </c>
      <c r="H124" s="130">
        <v>1</v>
      </c>
      <c r="I124" s="131"/>
      <c r="J124" s="132">
        <f>ROUND(I124*H124,2)</f>
        <v>0</v>
      </c>
      <c r="K124" s="128" t="s">
        <v>130</v>
      </c>
      <c r="L124" s="32"/>
      <c r="M124" s="133" t="s">
        <v>1</v>
      </c>
      <c r="N124" s="134" t="s">
        <v>45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131</v>
      </c>
      <c r="AT124" s="137" t="s">
        <v>126</v>
      </c>
      <c r="AU124" s="137" t="s">
        <v>87</v>
      </c>
      <c r="AY124" s="17" t="s">
        <v>125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7" t="s">
        <v>87</v>
      </c>
      <c r="BK124" s="138">
        <f>ROUND(I124*H124,2)</f>
        <v>0</v>
      </c>
      <c r="BL124" s="17" t="s">
        <v>131</v>
      </c>
      <c r="BM124" s="137" t="s">
        <v>142</v>
      </c>
    </row>
    <row r="125" spans="2:65" s="1" customFormat="1" ht="38.4">
      <c r="B125" s="32"/>
      <c r="D125" s="139" t="s">
        <v>133</v>
      </c>
      <c r="F125" s="140" t="s">
        <v>143</v>
      </c>
      <c r="I125" s="141"/>
      <c r="L125" s="32"/>
      <c r="M125" s="142"/>
      <c r="T125" s="56"/>
      <c r="AT125" s="17" t="s">
        <v>133</v>
      </c>
      <c r="AU125" s="17" t="s">
        <v>87</v>
      </c>
    </row>
    <row r="126" spans="2:65" s="1" customFormat="1" ht="21.75" customHeight="1">
      <c r="B126" s="32"/>
      <c r="C126" s="126" t="s">
        <v>124</v>
      </c>
      <c r="D126" s="126" t="s">
        <v>126</v>
      </c>
      <c r="E126" s="127" t="s">
        <v>144</v>
      </c>
      <c r="F126" s="128" t="s">
        <v>145</v>
      </c>
      <c r="G126" s="129" t="s">
        <v>129</v>
      </c>
      <c r="H126" s="130">
        <v>1</v>
      </c>
      <c r="I126" s="131"/>
      <c r="J126" s="132">
        <f>ROUND(I126*H126,2)</f>
        <v>0</v>
      </c>
      <c r="K126" s="128" t="s">
        <v>130</v>
      </c>
      <c r="L126" s="32"/>
      <c r="M126" s="133" t="s">
        <v>1</v>
      </c>
      <c r="N126" s="134" t="s">
        <v>45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131</v>
      </c>
      <c r="AT126" s="137" t="s">
        <v>126</v>
      </c>
      <c r="AU126" s="137" t="s">
        <v>87</v>
      </c>
      <c r="AY126" s="17" t="s">
        <v>125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7" t="s">
        <v>87</v>
      </c>
      <c r="BK126" s="138">
        <f>ROUND(I126*H126,2)</f>
        <v>0</v>
      </c>
      <c r="BL126" s="17" t="s">
        <v>131</v>
      </c>
      <c r="BM126" s="137" t="s">
        <v>146</v>
      </c>
    </row>
    <row r="127" spans="2:65" s="1" customFormat="1" ht="38.4">
      <c r="B127" s="32"/>
      <c r="D127" s="139" t="s">
        <v>133</v>
      </c>
      <c r="F127" s="140" t="s">
        <v>147</v>
      </c>
      <c r="I127" s="141"/>
      <c r="L127" s="32"/>
      <c r="M127" s="142"/>
      <c r="T127" s="56"/>
      <c r="AT127" s="17" t="s">
        <v>133</v>
      </c>
      <c r="AU127" s="17" t="s">
        <v>87</v>
      </c>
    </row>
    <row r="128" spans="2:65" s="1" customFormat="1" ht="16.5" customHeight="1">
      <c r="B128" s="32"/>
      <c r="C128" s="126" t="s">
        <v>148</v>
      </c>
      <c r="D128" s="126" t="s">
        <v>126</v>
      </c>
      <c r="E128" s="127" t="s">
        <v>149</v>
      </c>
      <c r="F128" s="128" t="s">
        <v>150</v>
      </c>
      <c r="G128" s="129" t="s">
        <v>129</v>
      </c>
      <c r="H128" s="130">
        <v>1</v>
      </c>
      <c r="I128" s="131"/>
      <c r="J128" s="132">
        <f>ROUND(I128*H128,2)</f>
        <v>0</v>
      </c>
      <c r="K128" s="128" t="s">
        <v>130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131</v>
      </c>
      <c r="AT128" s="137" t="s">
        <v>126</v>
      </c>
      <c r="AU128" s="137" t="s">
        <v>87</v>
      </c>
      <c r="AY128" s="17" t="s">
        <v>125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131</v>
      </c>
      <c r="BM128" s="137" t="s">
        <v>151</v>
      </c>
    </row>
    <row r="129" spans="2:65" s="1" customFormat="1" ht="28.8">
      <c r="B129" s="32"/>
      <c r="D129" s="139" t="s">
        <v>133</v>
      </c>
      <c r="F129" s="140" t="s">
        <v>152</v>
      </c>
      <c r="I129" s="141"/>
      <c r="L129" s="32"/>
      <c r="M129" s="142"/>
      <c r="T129" s="56"/>
      <c r="AT129" s="17" t="s">
        <v>133</v>
      </c>
      <c r="AU129" s="17" t="s">
        <v>87</v>
      </c>
    </row>
    <row r="130" spans="2:65" s="1" customFormat="1" ht="16.5" customHeight="1">
      <c r="B130" s="32"/>
      <c r="C130" s="126" t="s">
        <v>153</v>
      </c>
      <c r="D130" s="126" t="s">
        <v>126</v>
      </c>
      <c r="E130" s="127" t="s">
        <v>154</v>
      </c>
      <c r="F130" s="128" t="s">
        <v>155</v>
      </c>
      <c r="G130" s="129" t="s">
        <v>129</v>
      </c>
      <c r="H130" s="130">
        <v>1</v>
      </c>
      <c r="I130" s="131"/>
      <c r="J130" s="132">
        <f>ROUND(I130*H130,2)</f>
        <v>0</v>
      </c>
      <c r="K130" s="128" t="s">
        <v>130</v>
      </c>
      <c r="L130" s="32"/>
      <c r="M130" s="133" t="s">
        <v>1</v>
      </c>
      <c r="N130" s="134" t="s">
        <v>45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131</v>
      </c>
      <c r="AT130" s="137" t="s">
        <v>126</v>
      </c>
      <c r="AU130" s="137" t="s">
        <v>87</v>
      </c>
      <c r="AY130" s="17" t="s">
        <v>125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87</v>
      </c>
      <c r="BK130" s="138">
        <f>ROUND(I130*H130,2)</f>
        <v>0</v>
      </c>
      <c r="BL130" s="17" t="s">
        <v>131</v>
      </c>
      <c r="BM130" s="137" t="s">
        <v>156</v>
      </c>
    </row>
    <row r="131" spans="2:65" s="1" customFormat="1" ht="38.4">
      <c r="B131" s="32"/>
      <c r="D131" s="139" t="s">
        <v>133</v>
      </c>
      <c r="F131" s="140" t="s">
        <v>157</v>
      </c>
      <c r="I131" s="141"/>
      <c r="L131" s="32"/>
      <c r="M131" s="142"/>
      <c r="T131" s="56"/>
      <c r="AT131" s="17" t="s">
        <v>133</v>
      </c>
      <c r="AU131" s="17" t="s">
        <v>87</v>
      </c>
    </row>
    <row r="132" spans="2:65" s="1" customFormat="1" ht="16.5" customHeight="1">
      <c r="B132" s="32"/>
      <c r="C132" s="126" t="s">
        <v>158</v>
      </c>
      <c r="D132" s="126" t="s">
        <v>126</v>
      </c>
      <c r="E132" s="127" t="s">
        <v>159</v>
      </c>
      <c r="F132" s="128" t="s">
        <v>160</v>
      </c>
      <c r="G132" s="129" t="s">
        <v>129</v>
      </c>
      <c r="H132" s="130">
        <v>1</v>
      </c>
      <c r="I132" s="131"/>
      <c r="J132" s="132">
        <f>ROUND(I132*H132,2)</f>
        <v>0</v>
      </c>
      <c r="K132" s="128" t="s">
        <v>130</v>
      </c>
      <c r="L132" s="32"/>
      <c r="M132" s="133" t="s">
        <v>1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131</v>
      </c>
      <c r="AT132" s="137" t="s">
        <v>126</v>
      </c>
      <c r="AU132" s="137" t="s">
        <v>87</v>
      </c>
      <c r="AY132" s="17" t="s">
        <v>125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87</v>
      </c>
      <c r="BK132" s="138">
        <f>ROUND(I132*H132,2)</f>
        <v>0</v>
      </c>
      <c r="BL132" s="17" t="s">
        <v>131</v>
      </c>
      <c r="BM132" s="137" t="s">
        <v>161</v>
      </c>
    </row>
    <row r="133" spans="2:65" s="1" customFormat="1" ht="19.2">
      <c r="B133" s="32"/>
      <c r="D133" s="139" t="s">
        <v>133</v>
      </c>
      <c r="F133" s="140" t="s">
        <v>162</v>
      </c>
      <c r="I133" s="141"/>
      <c r="L133" s="32"/>
      <c r="M133" s="142"/>
      <c r="T133" s="56"/>
      <c r="AT133" s="17" t="s">
        <v>133</v>
      </c>
      <c r="AU133" s="17" t="s">
        <v>87</v>
      </c>
    </row>
    <row r="134" spans="2:65" s="1" customFormat="1" ht="16.5" customHeight="1">
      <c r="B134" s="32"/>
      <c r="C134" s="126" t="s">
        <v>163</v>
      </c>
      <c r="D134" s="126" t="s">
        <v>126</v>
      </c>
      <c r="E134" s="127" t="s">
        <v>164</v>
      </c>
      <c r="F134" s="128" t="s">
        <v>165</v>
      </c>
      <c r="G134" s="129" t="s">
        <v>129</v>
      </c>
      <c r="H134" s="130">
        <v>1</v>
      </c>
      <c r="I134" s="131"/>
      <c r="J134" s="132">
        <f>ROUND(I134*H134,2)</f>
        <v>0</v>
      </c>
      <c r="K134" s="128" t="s">
        <v>130</v>
      </c>
      <c r="L134" s="32"/>
      <c r="M134" s="133" t="s">
        <v>1</v>
      </c>
      <c r="N134" s="134" t="s">
        <v>45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131</v>
      </c>
      <c r="AT134" s="137" t="s">
        <v>126</v>
      </c>
      <c r="AU134" s="137" t="s">
        <v>87</v>
      </c>
      <c r="AY134" s="17" t="s">
        <v>125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7" t="s">
        <v>87</v>
      </c>
      <c r="BK134" s="138">
        <f>ROUND(I134*H134,2)</f>
        <v>0</v>
      </c>
      <c r="BL134" s="17" t="s">
        <v>131</v>
      </c>
      <c r="BM134" s="137" t="s">
        <v>166</v>
      </c>
    </row>
    <row r="135" spans="2:65" s="1" customFormat="1" ht="76.8">
      <c r="B135" s="32"/>
      <c r="D135" s="139" t="s">
        <v>133</v>
      </c>
      <c r="F135" s="140" t="s">
        <v>167</v>
      </c>
      <c r="I135" s="141"/>
      <c r="L135" s="32"/>
      <c r="M135" s="142"/>
      <c r="T135" s="56"/>
      <c r="AT135" s="17" t="s">
        <v>133</v>
      </c>
      <c r="AU135" s="17" t="s">
        <v>87</v>
      </c>
    </row>
    <row r="136" spans="2:65" s="1" customFormat="1" ht="16.5" customHeight="1">
      <c r="B136" s="32"/>
      <c r="C136" s="126" t="s">
        <v>168</v>
      </c>
      <c r="D136" s="126" t="s">
        <v>126</v>
      </c>
      <c r="E136" s="127" t="s">
        <v>169</v>
      </c>
      <c r="F136" s="128" t="s">
        <v>170</v>
      </c>
      <c r="G136" s="129" t="s">
        <v>129</v>
      </c>
      <c r="H136" s="130">
        <v>1</v>
      </c>
      <c r="I136" s="131"/>
      <c r="J136" s="132">
        <f>ROUND(I136*H136,2)</f>
        <v>0</v>
      </c>
      <c r="K136" s="128" t="s">
        <v>130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131</v>
      </c>
      <c r="AT136" s="137" t="s">
        <v>126</v>
      </c>
      <c r="AU136" s="137" t="s">
        <v>87</v>
      </c>
      <c r="AY136" s="17" t="s">
        <v>125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131</v>
      </c>
      <c r="BM136" s="137" t="s">
        <v>171</v>
      </c>
    </row>
    <row r="137" spans="2:65" s="1" customFormat="1" ht="86.4">
      <c r="B137" s="32"/>
      <c r="D137" s="139" t="s">
        <v>133</v>
      </c>
      <c r="F137" s="140" t="s">
        <v>172</v>
      </c>
      <c r="I137" s="141"/>
      <c r="L137" s="32"/>
      <c r="M137" s="142"/>
      <c r="T137" s="56"/>
      <c r="AT137" s="17" t="s">
        <v>133</v>
      </c>
      <c r="AU137" s="17" t="s">
        <v>87</v>
      </c>
    </row>
    <row r="138" spans="2:65" s="1" customFormat="1" ht="16.5" customHeight="1">
      <c r="B138" s="32"/>
      <c r="C138" s="126" t="s">
        <v>173</v>
      </c>
      <c r="D138" s="126" t="s">
        <v>126</v>
      </c>
      <c r="E138" s="127" t="s">
        <v>174</v>
      </c>
      <c r="F138" s="128" t="s">
        <v>175</v>
      </c>
      <c r="G138" s="129" t="s">
        <v>129</v>
      </c>
      <c r="H138" s="130">
        <v>1</v>
      </c>
      <c r="I138" s="131"/>
      <c r="J138" s="132">
        <f>ROUND(I138*H138,2)</f>
        <v>0</v>
      </c>
      <c r="K138" s="128" t="s">
        <v>130</v>
      </c>
      <c r="L138" s="32"/>
      <c r="M138" s="133" t="s">
        <v>1</v>
      </c>
      <c r="N138" s="134" t="s">
        <v>45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131</v>
      </c>
      <c r="AT138" s="137" t="s">
        <v>126</v>
      </c>
      <c r="AU138" s="137" t="s">
        <v>87</v>
      </c>
      <c r="AY138" s="17" t="s">
        <v>125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87</v>
      </c>
      <c r="BK138" s="138">
        <f>ROUND(I138*H138,2)</f>
        <v>0</v>
      </c>
      <c r="BL138" s="17" t="s">
        <v>131</v>
      </c>
      <c r="BM138" s="137" t="s">
        <v>176</v>
      </c>
    </row>
    <row r="139" spans="2:65" s="1" customFormat="1" ht="86.4">
      <c r="B139" s="32"/>
      <c r="D139" s="139" t="s">
        <v>133</v>
      </c>
      <c r="F139" s="140" t="s">
        <v>177</v>
      </c>
      <c r="I139" s="141"/>
      <c r="L139" s="32"/>
      <c r="M139" s="142"/>
      <c r="T139" s="56"/>
      <c r="AT139" s="17" t="s">
        <v>133</v>
      </c>
      <c r="AU139" s="17" t="s">
        <v>87</v>
      </c>
    </row>
    <row r="140" spans="2:65" s="1" customFormat="1" ht="16.5" customHeight="1">
      <c r="B140" s="32"/>
      <c r="C140" s="126" t="s">
        <v>178</v>
      </c>
      <c r="D140" s="126" t="s">
        <v>126</v>
      </c>
      <c r="E140" s="127" t="s">
        <v>179</v>
      </c>
      <c r="F140" s="128" t="s">
        <v>180</v>
      </c>
      <c r="G140" s="129" t="s">
        <v>129</v>
      </c>
      <c r="H140" s="130">
        <v>1</v>
      </c>
      <c r="I140" s="131"/>
      <c r="J140" s="132">
        <f>ROUND(I140*H140,2)</f>
        <v>0</v>
      </c>
      <c r="K140" s="128" t="s">
        <v>130</v>
      </c>
      <c r="L140" s="32"/>
      <c r="M140" s="133" t="s">
        <v>1</v>
      </c>
      <c r="N140" s="134" t="s">
        <v>45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131</v>
      </c>
      <c r="AT140" s="137" t="s">
        <v>126</v>
      </c>
      <c r="AU140" s="137" t="s">
        <v>87</v>
      </c>
      <c r="AY140" s="17" t="s">
        <v>125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87</v>
      </c>
      <c r="BK140" s="138">
        <f>ROUND(I140*H140,2)</f>
        <v>0</v>
      </c>
      <c r="BL140" s="17" t="s">
        <v>131</v>
      </c>
      <c r="BM140" s="137" t="s">
        <v>181</v>
      </c>
    </row>
    <row r="141" spans="2:65" s="1" customFormat="1" ht="16.5" customHeight="1">
      <c r="B141" s="32"/>
      <c r="C141" s="126" t="s">
        <v>182</v>
      </c>
      <c r="D141" s="126" t="s">
        <v>126</v>
      </c>
      <c r="E141" s="127" t="s">
        <v>183</v>
      </c>
      <c r="F141" s="128" t="s">
        <v>184</v>
      </c>
      <c r="G141" s="129" t="s">
        <v>129</v>
      </c>
      <c r="H141" s="130">
        <v>1</v>
      </c>
      <c r="I141" s="131"/>
      <c r="J141" s="132">
        <f>ROUND(I141*H141,2)</f>
        <v>0</v>
      </c>
      <c r="K141" s="128" t="s">
        <v>130</v>
      </c>
      <c r="L141" s="32"/>
      <c r="M141" s="133" t="s">
        <v>1</v>
      </c>
      <c r="N141" s="134" t="s">
        <v>45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131</v>
      </c>
      <c r="AT141" s="137" t="s">
        <v>126</v>
      </c>
      <c r="AU141" s="137" t="s">
        <v>87</v>
      </c>
      <c r="AY141" s="17" t="s">
        <v>125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87</v>
      </c>
      <c r="BK141" s="138">
        <f>ROUND(I141*H141,2)</f>
        <v>0</v>
      </c>
      <c r="BL141" s="17" t="s">
        <v>131</v>
      </c>
      <c r="BM141" s="137" t="s">
        <v>185</v>
      </c>
    </row>
    <row r="142" spans="2:65" s="1" customFormat="1" ht="48">
      <c r="B142" s="32"/>
      <c r="D142" s="139" t="s">
        <v>133</v>
      </c>
      <c r="F142" s="140" t="s">
        <v>186</v>
      </c>
      <c r="I142" s="141"/>
      <c r="L142" s="32"/>
      <c r="M142" s="142"/>
      <c r="T142" s="56"/>
      <c r="AT142" s="17" t="s">
        <v>133</v>
      </c>
      <c r="AU142" s="17" t="s">
        <v>87</v>
      </c>
    </row>
    <row r="143" spans="2:65" s="1" customFormat="1" ht="16.5" customHeight="1">
      <c r="B143" s="32"/>
      <c r="C143" s="126" t="s">
        <v>187</v>
      </c>
      <c r="D143" s="126" t="s">
        <v>126</v>
      </c>
      <c r="E143" s="127" t="s">
        <v>188</v>
      </c>
      <c r="F143" s="128" t="s">
        <v>189</v>
      </c>
      <c r="G143" s="129" t="s">
        <v>129</v>
      </c>
      <c r="H143" s="130">
        <v>1</v>
      </c>
      <c r="I143" s="131"/>
      <c r="J143" s="132">
        <f>ROUND(I143*H143,2)</f>
        <v>0</v>
      </c>
      <c r="K143" s="128" t="s">
        <v>130</v>
      </c>
      <c r="L143" s="32"/>
      <c r="M143" s="133" t="s">
        <v>1</v>
      </c>
      <c r="N143" s="134" t="s">
        <v>45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131</v>
      </c>
      <c r="AT143" s="137" t="s">
        <v>126</v>
      </c>
      <c r="AU143" s="137" t="s">
        <v>87</v>
      </c>
      <c r="AY143" s="17" t="s">
        <v>125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7" t="s">
        <v>87</v>
      </c>
      <c r="BK143" s="138">
        <f>ROUND(I143*H143,2)</f>
        <v>0</v>
      </c>
      <c r="BL143" s="17" t="s">
        <v>131</v>
      </c>
      <c r="BM143" s="137" t="s">
        <v>190</v>
      </c>
    </row>
    <row r="144" spans="2:65" s="1" customFormat="1" ht="38.4">
      <c r="B144" s="32"/>
      <c r="D144" s="139" t="s">
        <v>133</v>
      </c>
      <c r="F144" s="140" t="s">
        <v>191</v>
      </c>
      <c r="I144" s="141"/>
      <c r="L144" s="32"/>
      <c r="M144" s="142"/>
      <c r="T144" s="56"/>
      <c r="AT144" s="17" t="s">
        <v>133</v>
      </c>
      <c r="AU144" s="17" t="s">
        <v>87</v>
      </c>
    </row>
    <row r="145" spans="2:65" s="10" customFormat="1" ht="25.95" customHeight="1">
      <c r="B145" s="116"/>
      <c r="D145" s="117" t="s">
        <v>79</v>
      </c>
      <c r="E145" s="118" t="s">
        <v>192</v>
      </c>
      <c r="F145" s="118" t="s">
        <v>193</v>
      </c>
      <c r="I145" s="119"/>
      <c r="J145" s="120">
        <f>BK145</f>
        <v>0</v>
      </c>
      <c r="L145" s="116"/>
      <c r="M145" s="121"/>
      <c r="P145" s="122">
        <f>SUM(P146:P147)</f>
        <v>0</v>
      </c>
      <c r="R145" s="122">
        <f>SUM(R146:R147)</f>
        <v>0</v>
      </c>
      <c r="T145" s="123">
        <f>SUM(T146:T147)</f>
        <v>0</v>
      </c>
      <c r="AR145" s="117" t="s">
        <v>148</v>
      </c>
      <c r="AT145" s="124" t="s">
        <v>79</v>
      </c>
      <c r="AU145" s="124" t="s">
        <v>80</v>
      </c>
      <c r="AY145" s="117" t="s">
        <v>125</v>
      </c>
      <c r="BK145" s="125">
        <f>SUM(BK146:BK147)</f>
        <v>0</v>
      </c>
    </row>
    <row r="146" spans="2:65" s="1" customFormat="1" ht="24.15" customHeight="1">
      <c r="B146" s="32"/>
      <c r="C146" s="126" t="s">
        <v>194</v>
      </c>
      <c r="D146" s="126" t="s">
        <v>126</v>
      </c>
      <c r="E146" s="127" t="s">
        <v>195</v>
      </c>
      <c r="F146" s="128" t="s">
        <v>196</v>
      </c>
      <c r="G146" s="129" t="s">
        <v>129</v>
      </c>
      <c r="H146" s="130">
        <v>1</v>
      </c>
      <c r="I146" s="131"/>
      <c r="J146" s="132">
        <f>ROUND(I146*H146,2)</f>
        <v>0</v>
      </c>
      <c r="K146" s="128" t="s">
        <v>130</v>
      </c>
      <c r="L146" s="32"/>
      <c r="M146" s="133" t="s">
        <v>1</v>
      </c>
      <c r="N146" s="134" t="s">
        <v>45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131</v>
      </c>
      <c r="AT146" s="137" t="s">
        <v>126</v>
      </c>
      <c r="AU146" s="137" t="s">
        <v>87</v>
      </c>
      <c r="AY146" s="17" t="s">
        <v>125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7" t="s">
        <v>87</v>
      </c>
      <c r="BK146" s="138">
        <f>ROUND(I146*H146,2)</f>
        <v>0</v>
      </c>
      <c r="BL146" s="17" t="s">
        <v>131</v>
      </c>
      <c r="BM146" s="137" t="s">
        <v>197</v>
      </c>
    </row>
    <row r="147" spans="2:65" s="1" customFormat="1" ht="28.8">
      <c r="B147" s="32"/>
      <c r="D147" s="139" t="s">
        <v>133</v>
      </c>
      <c r="F147" s="140" t="s">
        <v>198</v>
      </c>
      <c r="I147" s="141"/>
      <c r="L147" s="32"/>
      <c r="M147" s="143"/>
      <c r="N147" s="144"/>
      <c r="O147" s="144"/>
      <c r="P147" s="144"/>
      <c r="Q147" s="144"/>
      <c r="R147" s="144"/>
      <c r="S147" s="144"/>
      <c r="T147" s="145"/>
      <c r="AT147" s="17" t="s">
        <v>133</v>
      </c>
      <c r="AU147" s="17" t="s">
        <v>87</v>
      </c>
    </row>
    <row r="148" spans="2:65" s="1" customFormat="1" ht="6.9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sheetProtection algorithmName="SHA-512" hashValue="/wNy1DjUqyhGEAMsTDkYXyB6TrlNFS2z3bLC4FXdNjoVsBc5RVv7nc0tJKDVKqmAzZMFfLSJZ/i5NssiuSUe3A==" saltValue="ARbIsnHOcU66/NZQwTCThgjErS/cWRvH4lCZ1IUZT6odhWixtvgbo1TnZo11j7uqhrH8SU6vmxcUmPLArXta/w==" spinCount="100000" sheet="1" objects="1" scenarios="1" formatColumns="0" formatRows="0" autoFilter="0"/>
  <autoFilter ref="C117:K147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5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99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Rekonstrukce chodníku podél silnice III/05722 v části Brňov</v>
      </c>
      <c r="F7" s="232"/>
      <c r="G7" s="232"/>
      <c r="H7" s="23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193" t="s">
        <v>199</v>
      </c>
      <c r="F9" s="233"/>
      <c r="G9" s="233"/>
      <c r="H9" s="23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35</v>
      </c>
      <c r="I21" s="27" t="s">
        <v>28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0" t="s">
        <v>1</v>
      </c>
      <c r="F27" s="220"/>
      <c r="G27" s="220"/>
      <c r="H27" s="220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ROUND(J125,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ROUND((SUM(BE125:BE449)),  2)</f>
        <v>0</v>
      </c>
      <c r="I33" s="92">
        <v>0.21</v>
      </c>
      <c r="J33" s="91">
        <f>ROUND(((SUM(BE125:BE449))*I33),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ROUND((SUM(BF125:BF449)),  2)</f>
        <v>0</v>
      </c>
      <c r="I34" s="92">
        <v>0.15</v>
      </c>
      <c r="J34" s="91">
        <f>ROUND(((SUM(BF125:BF449))*I34),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ROUND((SUM(BG125:BG449)),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ROUND((SUM(BH125:BH449)),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ROUND((SUM(BI125:BI449)),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Rekonstrukce chodníku podél silnice III/05722 v části Brňov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193" t="str">
        <f>E9</f>
        <v>SO 101 - Chodník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105</v>
      </c>
      <c r="J96" s="66">
        <f>J125</f>
        <v>0</v>
      </c>
      <c r="L96" s="32"/>
      <c r="AU96" s="17" t="s">
        <v>106</v>
      </c>
    </row>
    <row r="97" spans="2:12" s="8" customFormat="1" ht="24.9" customHeight="1">
      <c r="B97" s="104"/>
      <c r="D97" s="105" t="s">
        <v>200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11" customFormat="1" ht="19.95" customHeight="1">
      <c r="B98" s="146"/>
      <c r="D98" s="147" t="s">
        <v>201</v>
      </c>
      <c r="E98" s="148"/>
      <c r="F98" s="148"/>
      <c r="G98" s="148"/>
      <c r="H98" s="148"/>
      <c r="I98" s="148"/>
      <c r="J98" s="149">
        <f>J127</f>
        <v>0</v>
      </c>
      <c r="L98" s="146"/>
    </row>
    <row r="99" spans="2:12" s="11" customFormat="1" ht="19.95" customHeight="1">
      <c r="B99" s="146"/>
      <c r="D99" s="147" t="s">
        <v>202</v>
      </c>
      <c r="E99" s="148"/>
      <c r="F99" s="148"/>
      <c r="G99" s="148"/>
      <c r="H99" s="148"/>
      <c r="I99" s="148"/>
      <c r="J99" s="149">
        <f>J242</f>
        <v>0</v>
      </c>
      <c r="L99" s="146"/>
    </row>
    <row r="100" spans="2:12" s="11" customFormat="1" ht="19.95" customHeight="1">
      <c r="B100" s="146"/>
      <c r="D100" s="147" t="s">
        <v>203</v>
      </c>
      <c r="E100" s="148"/>
      <c r="F100" s="148"/>
      <c r="G100" s="148"/>
      <c r="H100" s="148"/>
      <c r="I100" s="148"/>
      <c r="J100" s="149">
        <f>J249</f>
        <v>0</v>
      </c>
      <c r="L100" s="146"/>
    </row>
    <row r="101" spans="2:12" s="11" customFormat="1" ht="19.95" customHeight="1">
      <c r="B101" s="146"/>
      <c r="D101" s="147" t="s">
        <v>204</v>
      </c>
      <c r="E101" s="148"/>
      <c r="F101" s="148"/>
      <c r="G101" s="148"/>
      <c r="H101" s="148"/>
      <c r="I101" s="148"/>
      <c r="J101" s="149">
        <f>J310</f>
        <v>0</v>
      </c>
      <c r="L101" s="146"/>
    </row>
    <row r="102" spans="2:12" s="11" customFormat="1" ht="19.95" customHeight="1">
      <c r="B102" s="146"/>
      <c r="D102" s="147" t="s">
        <v>205</v>
      </c>
      <c r="E102" s="148"/>
      <c r="F102" s="148"/>
      <c r="G102" s="148"/>
      <c r="H102" s="148"/>
      <c r="I102" s="148"/>
      <c r="J102" s="149">
        <f>J349</f>
        <v>0</v>
      </c>
      <c r="L102" s="146"/>
    </row>
    <row r="103" spans="2:12" s="11" customFormat="1" ht="19.95" customHeight="1">
      <c r="B103" s="146"/>
      <c r="D103" s="147" t="s">
        <v>206</v>
      </c>
      <c r="E103" s="148"/>
      <c r="F103" s="148"/>
      <c r="G103" s="148"/>
      <c r="H103" s="148"/>
      <c r="I103" s="148"/>
      <c r="J103" s="149">
        <f>J425</f>
        <v>0</v>
      </c>
      <c r="L103" s="146"/>
    </row>
    <row r="104" spans="2:12" s="8" customFormat="1" ht="24.9" customHeight="1">
      <c r="B104" s="104"/>
      <c r="D104" s="105" t="s">
        <v>207</v>
      </c>
      <c r="E104" s="106"/>
      <c r="F104" s="106"/>
      <c r="G104" s="106"/>
      <c r="H104" s="106"/>
      <c r="I104" s="106"/>
      <c r="J104" s="107">
        <f>J427</f>
        <v>0</v>
      </c>
      <c r="L104" s="104"/>
    </row>
    <row r="105" spans="2:12" s="11" customFormat="1" ht="19.95" customHeight="1">
      <c r="B105" s="146"/>
      <c r="D105" s="147" t="s">
        <v>208</v>
      </c>
      <c r="E105" s="148"/>
      <c r="F105" s="148"/>
      <c r="G105" s="148"/>
      <c r="H105" s="148"/>
      <c r="I105" s="148"/>
      <c r="J105" s="149">
        <f>J428</f>
        <v>0</v>
      </c>
      <c r="L105" s="146"/>
    </row>
    <row r="106" spans="2:12" s="1" customFormat="1" ht="21.75" customHeight="1">
      <c r="B106" s="32"/>
      <c r="L106" s="32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>
      <c r="B112" s="32"/>
      <c r="C112" s="21" t="s">
        <v>109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1" t="str">
        <f>E7</f>
        <v>Rekonstrukce chodníku podél silnice III/05722 v části Brňov</v>
      </c>
      <c r="F115" s="232"/>
      <c r="G115" s="232"/>
      <c r="H115" s="232"/>
      <c r="L115" s="32"/>
    </row>
    <row r="116" spans="2:65" s="1" customFormat="1" ht="12" customHeight="1">
      <c r="B116" s="32"/>
      <c r="C116" s="27" t="s">
        <v>100</v>
      </c>
      <c r="L116" s="32"/>
    </row>
    <row r="117" spans="2:65" s="1" customFormat="1" ht="16.5" customHeight="1">
      <c r="B117" s="32"/>
      <c r="E117" s="193" t="str">
        <f>E9</f>
        <v>SO 101 - Chodník</v>
      </c>
      <c r="F117" s="233"/>
      <c r="G117" s="233"/>
      <c r="H117" s="233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Valašské Meziříčí</v>
      </c>
      <c r="I119" s="27" t="s">
        <v>22</v>
      </c>
      <c r="J119" s="52" t="str">
        <f>IF(J12="","",J12)</f>
        <v>15. 12. 2022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E15</f>
        <v>Město Valašské Meziříčí</v>
      </c>
      <c r="I121" s="27" t="s">
        <v>32</v>
      </c>
      <c r="J121" s="30" t="str">
        <f>E21</f>
        <v>via-pds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IF(E18="","",E18)</f>
        <v>Vyplň údaj</v>
      </c>
      <c r="I122" s="27" t="s">
        <v>37</v>
      </c>
      <c r="J122" s="30" t="str">
        <f>E24</f>
        <v xml:space="preserve"> </v>
      </c>
      <c r="L122" s="32"/>
    </row>
    <row r="123" spans="2:65" s="1" customFormat="1" ht="10.35" customHeight="1">
      <c r="B123" s="32"/>
      <c r="L123" s="32"/>
    </row>
    <row r="124" spans="2:65" s="9" customFormat="1" ht="29.25" customHeight="1">
      <c r="B124" s="108"/>
      <c r="C124" s="109" t="s">
        <v>110</v>
      </c>
      <c r="D124" s="110" t="s">
        <v>65</v>
      </c>
      <c r="E124" s="110" t="s">
        <v>61</v>
      </c>
      <c r="F124" s="110" t="s">
        <v>62</v>
      </c>
      <c r="G124" s="110" t="s">
        <v>111</v>
      </c>
      <c r="H124" s="110" t="s">
        <v>112</v>
      </c>
      <c r="I124" s="110" t="s">
        <v>113</v>
      </c>
      <c r="J124" s="110" t="s">
        <v>104</v>
      </c>
      <c r="K124" s="111" t="s">
        <v>114</v>
      </c>
      <c r="L124" s="108"/>
      <c r="M124" s="59" t="s">
        <v>1</v>
      </c>
      <c r="N124" s="60" t="s">
        <v>44</v>
      </c>
      <c r="O124" s="60" t="s">
        <v>115</v>
      </c>
      <c r="P124" s="60" t="s">
        <v>116</v>
      </c>
      <c r="Q124" s="60" t="s">
        <v>117</v>
      </c>
      <c r="R124" s="60" t="s">
        <v>118</v>
      </c>
      <c r="S124" s="60" t="s">
        <v>119</v>
      </c>
      <c r="T124" s="61" t="s">
        <v>120</v>
      </c>
    </row>
    <row r="125" spans="2:65" s="1" customFormat="1" ht="22.8" customHeight="1">
      <c r="B125" s="32"/>
      <c r="C125" s="64" t="s">
        <v>121</v>
      </c>
      <c r="J125" s="112">
        <f>BK125</f>
        <v>0</v>
      </c>
      <c r="L125" s="32"/>
      <c r="M125" s="62"/>
      <c r="N125" s="53"/>
      <c r="O125" s="53"/>
      <c r="P125" s="113">
        <f>P126+P427</f>
        <v>0</v>
      </c>
      <c r="Q125" s="53"/>
      <c r="R125" s="113">
        <f>R126+R427</f>
        <v>327.54207119999995</v>
      </c>
      <c r="S125" s="53"/>
      <c r="T125" s="114">
        <f>T126+T427</f>
        <v>374.90650000000005</v>
      </c>
      <c r="AT125" s="17" t="s">
        <v>79</v>
      </c>
      <c r="AU125" s="17" t="s">
        <v>106</v>
      </c>
      <c r="BK125" s="115">
        <f>BK126+BK427</f>
        <v>0</v>
      </c>
    </row>
    <row r="126" spans="2:65" s="10" customFormat="1" ht="25.95" customHeight="1">
      <c r="B126" s="116"/>
      <c r="D126" s="117" t="s">
        <v>79</v>
      </c>
      <c r="E126" s="118" t="s">
        <v>209</v>
      </c>
      <c r="F126" s="118" t="s">
        <v>210</v>
      </c>
      <c r="I126" s="119"/>
      <c r="J126" s="120">
        <f>BK126</f>
        <v>0</v>
      </c>
      <c r="L126" s="116"/>
      <c r="M126" s="121"/>
      <c r="P126" s="122">
        <f>P127+P242+P249+P310+P349+P425</f>
        <v>0</v>
      </c>
      <c r="R126" s="122">
        <f>R127+R242+R249+R310+R349+R425</f>
        <v>327.33000719999995</v>
      </c>
      <c r="T126" s="123">
        <f>T127+T242+T249+T310+T349+T425</f>
        <v>374.90650000000005</v>
      </c>
      <c r="AR126" s="117" t="s">
        <v>87</v>
      </c>
      <c r="AT126" s="124" t="s">
        <v>79</v>
      </c>
      <c r="AU126" s="124" t="s">
        <v>80</v>
      </c>
      <c r="AY126" s="117" t="s">
        <v>125</v>
      </c>
      <c r="BK126" s="125">
        <f>BK127+BK242+BK249+BK310+BK349+BK425</f>
        <v>0</v>
      </c>
    </row>
    <row r="127" spans="2:65" s="10" customFormat="1" ht="22.8" customHeight="1">
      <c r="B127" s="116"/>
      <c r="D127" s="117" t="s">
        <v>79</v>
      </c>
      <c r="E127" s="150" t="s">
        <v>87</v>
      </c>
      <c r="F127" s="150" t="s">
        <v>211</v>
      </c>
      <c r="I127" s="119"/>
      <c r="J127" s="151">
        <f>BK127</f>
        <v>0</v>
      </c>
      <c r="L127" s="116"/>
      <c r="M127" s="121"/>
      <c r="P127" s="122">
        <f>SUM(P128:P241)</f>
        <v>0</v>
      </c>
      <c r="R127" s="122">
        <f>SUM(R128:R241)</f>
        <v>0.12473000000000001</v>
      </c>
      <c r="T127" s="123">
        <f>SUM(T128:T241)</f>
        <v>374.90650000000005</v>
      </c>
      <c r="AR127" s="117" t="s">
        <v>87</v>
      </c>
      <c r="AT127" s="124" t="s">
        <v>79</v>
      </c>
      <c r="AU127" s="124" t="s">
        <v>87</v>
      </c>
      <c r="AY127" s="117" t="s">
        <v>125</v>
      </c>
      <c r="BK127" s="125">
        <f>SUM(BK128:BK241)</f>
        <v>0</v>
      </c>
    </row>
    <row r="128" spans="2:65" s="1" customFormat="1" ht="33" customHeight="1">
      <c r="B128" s="32"/>
      <c r="C128" s="126" t="s">
        <v>87</v>
      </c>
      <c r="D128" s="126" t="s">
        <v>126</v>
      </c>
      <c r="E128" s="127" t="s">
        <v>212</v>
      </c>
      <c r="F128" s="128" t="s">
        <v>213</v>
      </c>
      <c r="G128" s="129" t="s">
        <v>214</v>
      </c>
      <c r="H128" s="130">
        <v>10</v>
      </c>
      <c r="I128" s="131"/>
      <c r="J128" s="132">
        <f>ROUND(I128*H128,2)</f>
        <v>0</v>
      </c>
      <c r="K128" s="128" t="s">
        <v>130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124</v>
      </c>
      <c r="AT128" s="137" t="s">
        <v>126</v>
      </c>
      <c r="AU128" s="137" t="s">
        <v>89</v>
      </c>
      <c r="AY128" s="17" t="s">
        <v>125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124</v>
      </c>
      <c r="BM128" s="137" t="s">
        <v>215</v>
      </c>
    </row>
    <row r="129" spans="2:65" s="12" customFormat="1" ht="20.399999999999999">
      <c r="B129" s="152"/>
      <c r="D129" s="139" t="s">
        <v>216</v>
      </c>
      <c r="E129" s="153" t="s">
        <v>1</v>
      </c>
      <c r="F129" s="154" t="s">
        <v>217</v>
      </c>
      <c r="H129" s="155">
        <v>10</v>
      </c>
      <c r="I129" s="156"/>
      <c r="L129" s="152"/>
      <c r="M129" s="157"/>
      <c r="T129" s="158"/>
      <c r="AT129" s="153" t="s">
        <v>216</v>
      </c>
      <c r="AU129" s="153" t="s">
        <v>89</v>
      </c>
      <c r="AV129" s="12" t="s">
        <v>89</v>
      </c>
      <c r="AW129" s="12" t="s">
        <v>34</v>
      </c>
      <c r="AX129" s="12" t="s">
        <v>80</v>
      </c>
      <c r="AY129" s="153" t="s">
        <v>125</v>
      </c>
    </row>
    <row r="130" spans="2:65" s="13" customFormat="1" ht="10.199999999999999">
      <c r="B130" s="159"/>
      <c r="D130" s="139" t="s">
        <v>216</v>
      </c>
      <c r="E130" s="160" t="s">
        <v>1</v>
      </c>
      <c r="F130" s="161" t="s">
        <v>218</v>
      </c>
      <c r="H130" s="162">
        <v>10</v>
      </c>
      <c r="I130" s="163"/>
      <c r="L130" s="159"/>
      <c r="M130" s="164"/>
      <c r="T130" s="165"/>
      <c r="AT130" s="160" t="s">
        <v>216</v>
      </c>
      <c r="AU130" s="160" t="s">
        <v>89</v>
      </c>
      <c r="AV130" s="13" t="s">
        <v>124</v>
      </c>
      <c r="AW130" s="13" t="s">
        <v>34</v>
      </c>
      <c r="AX130" s="13" t="s">
        <v>87</v>
      </c>
      <c r="AY130" s="160" t="s">
        <v>125</v>
      </c>
    </row>
    <row r="131" spans="2:65" s="1" customFormat="1" ht="24.15" customHeight="1">
      <c r="B131" s="32"/>
      <c r="C131" s="126" t="s">
        <v>89</v>
      </c>
      <c r="D131" s="126" t="s">
        <v>126</v>
      </c>
      <c r="E131" s="127" t="s">
        <v>219</v>
      </c>
      <c r="F131" s="128" t="s">
        <v>220</v>
      </c>
      <c r="G131" s="129" t="s">
        <v>221</v>
      </c>
      <c r="H131" s="130">
        <v>0.4</v>
      </c>
      <c r="I131" s="131"/>
      <c r="J131" s="132">
        <f>ROUND(I131*H131,2)</f>
        <v>0</v>
      </c>
      <c r="K131" s="128" t="s">
        <v>130</v>
      </c>
      <c r="L131" s="32"/>
      <c r="M131" s="133" t="s">
        <v>1</v>
      </c>
      <c r="N131" s="134" t="s">
        <v>45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124</v>
      </c>
      <c r="AT131" s="137" t="s">
        <v>126</v>
      </c>
      <c r="AU131" s="137" t="s">
        <v>89</v>
      </c>
      <c r="AY131" s="17" t="s">
        <v>125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7" t="s">
        <v>87</v>
      </c>
      <c r="BK131" s="138">
        <f>ROUND(I131*H131,2)</f>
        <v>0</v>
      </c>
      <c r="BL131" s="17" t="s">
        <v>124</v>
      </c>
      <c r="BM131" s="137" t="s">
        <v>222</v>
      </c>
    </row>
    <row r="132" spans="2:65" s="12" customFormat="1" ht="10.199999999999999">
      <c r="B132" s="152"/>
      <c r="D132" s="139" t="s">
        <v>216</v>
      </c>
      <c r="E132" s="153" t="s">
        <v>1</v>
      </c>
      <c r="F132" s="154" t="s">
        <v>223</v>
      </c>
      <c r="H132" s="155">
        <v>0.2</v>
      </c>
      <c r="I132" s="156"/>
      <c r="L132" s="152"/>
      <c r="M132" s="157"/>
      <c r="T132" s="158"/>
      <c r="AT132" s="153" t="s">
        <v>216</v>
      </c>
      <c r="AU132" s="153" t="s">
        <v>89</v>
      </c>
      <c r="AV132" s="12" t="s">
        <v>89</v>
      </c>
      <c r="AW132" s="12" t="s">
        <v>34</v>
      </c>
      <c r="AX132" s="12" t="s">
        <v>80</v>
      </c>
      <c r="AY132" s="153" t="s">
        <v>125</v>
      </c>
    </row>
    <row r="133" spans="2:65" s="12" customFormat="1" ht="10.199999999999999">
      <c r="B133" s="152"/>
      <c r="D133" s="139" t="s">
        <v>216</v>
      </c>
      <c r="E133" s="153" t="s">
        <v>1</v>
      </c>
      <c r="F133" s="154" t="s">
        <v>224</v>
      </c>
      <c r="H133" s="155">
        <v>0.2</v>
      </c>
      <c r="I133" s="156"/>
      <c r="L133" s="152"/>
      <c r="M133" s="157"/>
      <c r="T133" s="158"/>
      <c r="AT133" s="153" t="s">
        <v>216</v>
      </c>
      <c r="AU133" s="153" t="s">
        <v>89</v>
      </c>
      <c r="AV133" s="12" t="s">
        <v>89</v>
      </c>
      <c r="AW133" s="12" t="s">
        <v>34</v>
      </c>
      <c r="AX133" s="12" t="s">
        <v>80</v>
      </c>
      <c r="AY133" s="153" t="s">
        <v>125</v>
      </c>
    </row>
    <row r="134" spans="2:65" s="13" customFormat="1" ht="10.199999999999999">
      <c r="B134" s="159"/>
      <c r="D134" s="139" t="s">
        <v>216</v>
      </c>
      <c r="E134" s="160" t="s">
        <v>1</v>
      </c>
      <c r="F134" s="161" t="s">
        <v>218</v>
      </c>
      <c r="H134" s="162">
        <v>0.4</v>
      </c>
      <c r="I134" s="163"/>
      <c r="L134" s="159"/>
      <c r="M134" s="164"/>
      <c r="T134" s="165"/>
      <c r="AT134" s="160" t="s">
        <v>216</v>
      </c>
      <c r="AU134" s="160" t="s">
        <v>89</v>
      </c>
      <c r="AV134" s="13" t="s">
        <v>124</v>
      </c>
      <c r="AW134" s="13" t="s">
        <v>34</v>
      </c>
      <c r="AX134" s="13" t="s">
        <v>87</v>
      </c>
      <c r="AY134" s="160" t="s">
        <v>125</v>
      </c>
    </row>
    <row r="135" spans="2:65" s="1" customFormat="1" ht="24.15" customHeight="1">
      <c r="B135" s="32"/>
      <c r="C135" s="126" t="s">
        <v>139</v>
      </c>
      <c r="D135" s="126" t="s">
        <v>126</v>
      </c>
      <c r="E135" s="127" t="s">
        <v>225</v>
      </c>
      <c r="F135" s="128" t="s">
        <v>226</v>
      </c>
      <c r="G135" s="129" t="s">
        <v>214</v>
      </c>
      <c r="H135" s="130">
        <v>45.5</v>
      </c>
      <c r="I135" s="131"/>
      <c r="J135" s="132">
        <f>ROUND(I135*H135,2)</f>
        <v>0</v>
      </c>
      <c r="K135" s="128" t="s">
        <v>130</v>
      </c>
      <c r="L135" s="32"/>
      <c r="M135" s="133" t="s">
        <v>1</v>
      </c>
      <c r="N135" s="134" t="s">
        <v>45</v>
      </c>
      <c r="P135" s="135">
        <f>O135*H135</f>
        <v>0</v>
      </c>
      <c r="Q135" s="135">
        <v>0</v>
      </c>
      <c r="R135" s="135">
        <f>Q135*H135</f>
        <v>0</v>
      </c>
      <c r="S135" s="135">
        <v>0.58599999999999997</v>
      </c>
      <c r="T135" s="136">
        <f>S135*H135</f>
        <v>26.662999999999997</v>
      </c>
      <c r="AR135" s="137" t="s">
        <v>124</v>
      </c>
      <c r="AT135" s="137" t="s">
        <v>126</v>
      </c>
      <c r="AU135" s="137" t="s">
        <v>89</v>
      </c>
      <c r="AY135" s="17" t="s">
        <v>125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87</v>
      </c>
      <c r="BK135" s="138">
        <f>ROUND(I135*H135,2)</f>
        <v>0</v>
      </c>
      <c r="BL135" s="17" t="s">
        <v>124</v>
      </c>
      <c r="BM135" s="137" t="s">
        <v>227</v>
      </c>
    </row>
    <row r="136" spans="2:65" s="12" customFormat="1" ht="20.399999999999999">
      <c r="B136" s="152"/>
      <c r="D136" s="139" t="s">
        <v>216</v>
      </c>
      <c r="E136" s="153" t="s">
        <v>1</v>
      </c>
      <c r="F136" s="154" t="s">
        <v>228</v>
      </c>
      <c r="H136" s="155">
        <v>45.5</v>
      </c>
      <c r="I136" s="156"/>
      <c r="L136" s="152"/>
      <c r="M136" s="157"/>
      <c r="T136" s="158"/>
      <c r="AT136" s="153" t="s">
        <v>216</v>
      </c>
      <c r="AU136" s="153" t="s">
        <v>89</v>
      </c>
      <c r="AV136" s="12" t="s">
        <v>89</v>
      </c>
      <c r="AW136" s="12" t="s">
        <v>34</v>
      </c>
      <c r="AX136" s="12" t="s">
        <v>80</v>
      </c>
      <c r="AY136" s="153" t="s">
        <v>125</v>
      </c>
    </row>
    <row r="137" spans="2:65" s="13" customFormat="1" ht="10.199999999999999">
      <c r="B137" s="159"/>
      <c r="D137" s="139" t="s">
        <v>216</v>
      </c>
      <c r="E137" s="160" t="s">
        <v>1</v>
      </c>
      <c r="F137" s="161" t="s">
        <v>218</v>
      </c>
      <c r="H137" s="162">
        <v>45.5</v>
      </c>
      <c r="I137" s="163"/>
      <c r="L137" s="159"/>
      <c r="M137" s="164"/>
      <c r="T137" s="165"/>
      <c r="AT137" s="160" t="s">
        <v>216</v>
      </c>
      <c r="AU137" s="160" t="s">
        <v>89</v>
      </c>
      <c r="AV137" s="13" t="s">
        <v>124</v>
      </c>
      <c r="AW137" s="13" t="s">
        <v>34</v>
      </c>
      <c r="AX137" s="13" t="s">
        <v>87</v>
      </c>
      <c r="AY137" s="160" t="s">
        <v>125</v>
      </c>
    </row>
    <row r="138" spans="2:65" s="1" customFormat="1" ht="33" customHeight="1">
      <c r="B138" s="32"/>
      <c r="C138" s="126" t="s">
        <v>124</v>
      </c>
      <c r="D138" s="126" t="s">
        <v>126</v>
      </c>
      <c r="E138" s="127" t="s">
        <v>229</v>
      </c>
      <c r="F138" s="128" t="s">
        <v>230</v>
      </c>
      <c r="G138" s="129" t="s">
        <v>214</v>
      </c>
      <c r="H138" s="130">
        <v>27.2</v>
      </c>
      <c r="I138" s="131"/>
      <c r="J138" s="132">
        <f>ROUND(I138*H138,2)</f>
        <v>0</v>
      </c>
      <c r="K138" s="128" t="s">
        <v>130</v>
      </c>
      <c r="L138" s="32"/>
      <c r="M138" s="133" t="s">
        <v>1</v>
      </c>
      <c r="N138" s="134" t="s">
        <v>45</v>
      </c>
      <c r="P138" s="135">
        <f>O138*H138</f>
        <v>0</v>
      </c>
      <c r="Q138" s="135">
        <v>0</v>
      </c>
      <c r="R138" s="135">
        <f>Q138*H138</f>
        <v>0</v>
      </c>
      <c r="S138" s="135">
        <v>0.255</v>
      </c>
      <c r="T138" s="136">
        <f>S138*H138</f>
        <v>6.9359999999999999</v>
      </c>
      <c r="AR138" s="137" t="s">
        <v>124</v>
      </c>
      <c r="AT138" s="137" t="s">
        <v>126</v>
      </c>
      <c r="AU138" s="137" t="s">
        <v>89</v>
      </c>
      <c r="AY138" s="17" t="s">
        <v>125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87</v>
      </c>
      <c r="BK138" s="138">
        <f>ROUND(I138*H138,2)</f>
        <v>0</v>
      </c>
      <c r="BL138" s="17" t="s">
        <v>124</v>
      </c>
      <c r="BM138" s="137" t="s">
        <v>231</v>
      </c>
    </row>
    <row r="139" spans="2:65" s="12" customFormat="1" ht="20.399999999999999">
      <c r="B139" s="152"/>
      <c r="D139" s="139" t="s">
        <v>216</v>
      </c>
      <c r="E139" s="153" t="s">
        <v>1</v>
      </c>
      <c r="F139" s="154" t="s">
        <v>232</v>
      </c>
      <c r="H139" s="155">
        <v>15</v>
      </c>
      <c r="I139" s="156"/>
      <c r="L139" s="152"/>
      <c r="M139" s="157"/>
      <c r="T139" s="158"/>
      <c r="AT139" s="153" t="s">
        <v>216</v>
      </c>
      <c r="AU139" s="153" t="s">
        <v>89</v>
      </c>
      <c r="AV139" s="12" t="s">
        <v>89</v>
      </c>
      <c r="AW139" s="12" t="s">
        <v>34</v>
      </c>
      <c r="AX139" s="12" t="s">
        <v>80</v>
      </c>
      <c r="AY139" s="153" t="s">
        <v>125</v>
      </c>
    </row>
    <row r="140" spans="2:65" s="12" customFormat="1" ht="10.199999999999999">
      <c r="B140" s="152"/>
      <c r="D140" s="139" t="s">
        <v>216</v>
      </c>
      <c r="E140" s="153" t="s">
        <v>1</v>
      </c>
      <c r="F140" s="154" t="s">
        <v>233</v>
      </c>
      <c r="H140" s="155">
        <v>12.2</v>
      </c>
      <c r="I140" s="156"/>
      <c r="L140" s="152"/>
      <c r="M140" s="157"/>
      <c r="T140" s="158"/>
      <c r="AT140" s="153" t="s">
        <v>216</v>
      </c>
      <c r="AU140" s="153" t="s">
        <v>89</v>
      </c>
      <c r="AV140" s="12" t="s">
        <v>89</v>
      </c>
      <c r="AW140" s="12" t="s">
        <v>34</v>
      </c>
      <c r="AX140" s="12" t="s">
        <v>80</v>
      </c>
      <c r="AY140" s="153" t="s">
        <v>125</v>
      </c>
    </row>
    <row r="141" spans="2:65" s="13" customFormat="1" ht="10.199999999999999">
      <c r="B141" s="159"/>
      <c r="D141" s="139" t="s">
        <v>216</v>
      </c>
      <c r="E141" s="160" t="s">
        <v>1</v>
      </c>
      <c r="F141" s="161" t="s">
        <v>218</v>
      </c>
      <c r="H141" s="162">
        <v>27.2</v>
      </c>
      <c r="I141" s="163"/>
      <c r="L141" s="159"/>
      <c r="M141" s="164"/>
      <c r="T141" s="165"/>
      <c r="AT141" s="160" t="s">
        <v>216</v>
      </c>
      <c r="AU141" s="160" t="s">
        <v>89</v>
      </c>
      <c r="AV141" s="13" t="s">
        <v>124</v>
      </c>
      <c r="AW141" s="13" t="s">
        <v>34</v>
      </c>
      <c r="AX141" s="13" t="s">
        <v>87</v>
      </c>
      <c r="AY141" s="160" t="s">
        <v>125</v>
      </c>
    </row>
    <row r="142" spans="2:65" s="1" customFormat="1" ht="33" customHeight="1">
      <c r="B142" s="32"/>
      <c r="C142" s="126" t="s">
        <v>148</v>
      </c>
      <c r="D142" s="126" t="s">
        <v>126</v>
      </c>
      <c r="E142" s="127" t="s">
        <v>234</v>
      </c>
      <c r="F142" s="128" t="s">
        <v>235</v>
      </c>
      <c r="G142" s="129" t="s">
        <v>214</v>
      </c>
      <c r="H142" s="130">
        <v>83.5</v>
      </c>
      <c r="I142" s="131"/>
      <c r="J142" s="132">
        <f>ROUND(I142*H142,2)</f>
        <v>0</v>
      </c>
      <c r="K142" s="128" t="s">
        <v>130</v>
      </c>
      <c r="L142" s="32"/>
      <c r="M142" s="133" t="s">
        <v>1</v>
      </c>
      <c r="N142" s="134" t="s">
        <v>45</v>
      </c>
      <c r="P142" s="135">
        <f>O142*H142</f>
        <v>0</v>
      </c>
      <c r="Q142" s="135">
        <v>0</v>
      </c>
      <c r="R142" s="135">
        <f>Q142*H142</f>
        <v>0</v>
      </c>
      <c r="S142" s="135">
        <v>0.28999999999999998</v>
      </c>
      <c r="T142" s="136">
        <f>S142*H142</f>
        <v>24.215</v>
      </c>
      <c r="AR142" s="137" t="s">
        <v>124</v>
      </c>
      <c r="AT142" s="137" t="s">
        <v>126</v>
      </c>
      <c r="AU142" s="137" t="s">
        <v>89</v>
      </c>
      <c r="AY142" s="17" t="s">
        <v>125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87</v>
      </c>
      <c r="BK142" s="138">
        <f>ROUND(I142*H142,2)</f>
        <v>0</v>
      </c>
      <c r="BL142" s="17" t="s">
        <v>124</v>
      </c>
      <c r="BM142" s="137" t="s">
        <v>236</v>
      </c>
    </row>
    <row r="143" spans="2:65" s="14" customFormat="1" ht="20.399999999999999">
      <c r="B143" s="166"/>
      <c r="D143" s="139" t="s">
        <v>216</v>
      </c>
      <c r="E143" s="167" t="s">
        <v>1</v>
      </c>
      <c r="F143" s="168" t="s">
        <v>237</v>
      </c>
      <c r="H143" s="167" t="s">
        <v>1</v>
      </c>
      <c r="I143" s="169"/>
      <c r="L143" s="166"/>
      <c r="M143" s="170"/>
      <c r="T143" s="171"/>
      <c r="AT143" s="167" t="s">
        <v>216</v>
      </c>
      <c r="AU143" s="167" t="s">
        <v>89</v>
      </c>
      <c r="AV143" s="14" t="s">
        <v>87</v>
      </c>
      <c r="AW143" s="14" t="s">
        <v>34</v>
      </c>
      <c r="AX143" s="14" t="s">
        <v>80</v>
      </c>
      <c r="AY143" s="167" t="s">
        <v>125</v>
      </c>
    </row>
    <row r="144" spans="2:65" s="12" customFormat="1" ht="10.199999999999999">
      <c r="B144" s="152"/>
      <c r="D144" s="139" t="s">
        <v>216</v>
      </c>
      <c r="E144" s="153" t="s">
        <v>1</v>
      </c>
      <c r="F144" s="154" t="s">
        <v>238</v>
      </c>
      <c r="H144" s="155">
        <v>83.5</v>
      </c>
      <c r="I144" s="156"/>
      <c r="L144" s="152"/>
      <c r="M144" s="157"/>
      <c r="T144" s="158"/>
      <c r="AT144" s="153" t="s">
        <v>216</v>
      </c>
      <c r="AU144" s="153" t="s">
        <v>89</v>
      </c>
      <c r="AV144" s="12" t="s">
        <v>89</v>
      </c>
      <c r="AW144" s="12" t="s">
        <v>34</v>
      </c>
      <c r="AX144" s="12" t="s">
        <v>80</v>
      </c>
      <c r="AY144" s="153" t="s">
        <v>125</v>
      </c>
    </row>
    <row r="145" spans="2:65" s="13" customFormat="1" ht="10.199999999999999">
      <c r="B145" s="159"/>
      <c r="D145" s="139" t="s">
        <v>216</v>
      </c>
      <c r="E145" s="160" t="s">
        <v>1</v>
      </c>
      <c r="F145" s="161" t="s">
        <v>218</v>
      </c>
      <c r="H145" s="162">
        <v>83.5</v>
      </c>
      <c r="I145" s="163"/>
      <c r="L145" s="159"/>
      <c r="M145" s="164"/>
      <c r="T145" s="165"/>
      <c r="AT145" s="160" t="s">
        <v>216</v>
      </c>
      <c r="AU145" s="160" t="s">
        <v>89</v>
      </c>
      <c r="AV145" s="13" t="s">
        <v>124</v>
      </c>
      <c r="AW145" s="13" t="s">
        <v>34</v>
      </c>
      <c r="AX145" s="13" t="s">
        <v>87</v>
      </c>
      <c r="AY145" s="160" t="s">
        <v>125</v>
      </c>
    </row>
    <row r="146" spans="2:65" s="1" customFormat="1" ht="33" customHeight="1">
      <c r="B146" s="32"/>
      <c r="C146" s="126" t="s">
        <v>153</v>
      </c>
      <c r="D146" s="126" t="s">
        <v>126</v>
      </c>
      <c r="E146" s="127" t="s">
        <v>239</v>
      </c>
      <c r="F146" s="128" t="s">
        <v>240</v>
      </c>
      <c r="G146" s="129" t="s">
        <v>214</v>
      </c>
      <c r="H146" s="130">
        <v>85</v>
      </c>
      <c r="I146" s="131"/>
      <c r="J146" s="132">
        <f>ROUND(I146*H146,2)</f>
        <v>0</v>
      </c>
      <c r="K146" s="128" t="s">
        <v>130</v>
      </c>
      <c r="L146" s="32"/>
      <c r="M146" s="133" t="s">
        <v>1</v>
      </c>
      <c r="N146" s="134" t="s">
        <v>45</v>
      </c>
      <c r="P146" s="135">
        <f>O146*H146</f>
        <v>0</v>
      </c>
      <c r="Q146" s="135">
        <v>0</v>
      </c>
      <c r="R146" s="135">
        <f>Q146*H146</f>
        <v>0</v>
      </c>
      <c r="S146" s="135">
        <v>0.44</v>
      </c>
      <c r="T146" s="136">
        <f>S146*H146</f>
        <v>37.4</v>
      </c>
      <c r="AR146" s="137" t="s">
        <v>124</v>
      </c>
      <c r="AT146" s="137" t="s">
        <v>126</v>
      </c>
      <c r="AU146" s="137" t="s">
        <v>89</v>
      </c>
      <c r="AY146" s="17" t="s">
        <v>125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7" t="s">
        <v>87</v>
      </c>
      <c r="BK146" s="138">
        <f>ROUND(I146*H146,2)</f>
        <v>0</v>
      </c>
      <c r="BL146" s="17" t="s">
        <v>124</v>
      </c>
      <c r="BM146" s="137" t="s">
        <v>241</v>
      </c>
    </row>
    <row r="147" spans="2:65" s="14" customFormat="1" ht="10.199999999999999">
      <c r="B147" s="166"/>
      <c r="D147" s="139" t="s">
        <v>216</v>
      </c>
      <c r="E147" s="167" t="s">
        <v>1</v>
      </c>
      <c r="F147" s="168" t="s">
        <v>242</v>
      </c>
      <c r="H147" s="167" t="s">
        <v>1</v>
      </c>
      <c r="I147" s="169"/>
      <c r="L147" s="166"/>
      <c r="M147" s="170"/>
      <c r="T147" s="171"/>
      <c r="AT147" s="167" t="s">
        <v>216</v>
      </c>
      <c r="AU147" s="167" t="s">
        <v>89</v>
      </c>
      <c r="AV147" s="14" t="s">
        <v>87</v>
      </c>
      <c r="AW147" s="14" t="s">
        <v>34</v>
      </c>
      <c r="AX147" s="14" t="s">
        <v>80</v>
      </c>
      <c r="AY147" s="167" t="s">
        <v>125</v>
      </c>
    </row>
    <row r="148" spans="2:65" s="12" customFormat="1" ht="10.199999999999999">
      <c r="B148" s="152"/>
      <c r="D148" s="139" t="s">
        <v>216</v>
      </c>
      <c r="E148" s="153" t="s">
        <v>1</v>
      </c>
      <c r="F148" s="154" t="s">
        <v>243</v>
      </c>
      <c r="H148" s="155">
        <v>85</v>
      </c>
      <c r="I148" s="156"/>
      <c r="L148" s="152"/>
      <c r="M148" s="157"/>
      <c r="T148" s="158"/>
      <c r="AT148" s="153" t="s">
        <v>216</v>
      </c>
      <c r="AU148" s="153" t="s">
        <v>89</v>
      </c>
      <c r="AV148" s="12" t="s">
        <v>89</v>
      </c>
      <c r="AW148" s="12" t="s">
        <v>34</v>
      </c>
      <c r="AX148" s="12" t="s">
        <v>80</v>
      </c>
      <c r="AY148" s="153" t="s">
        <v>125</v>
      </c>
    </row>
    <row r="149" spans="2:65" s="13" customFormat="1" ht="10.199999999999999">
      <c r="B149" s="159"/>
      <c r="D149" s="139" t="s">
        <v>216</v>
      </c>
      <c r="E149" s="160" t="s">
        <v>1</v>
      </c>
      <c r="F149" s="161" t="s">
        <v>218</v>
      </c>
      <c r="H149" s="162">
        <v>85</v>
      </c>
      <c r="I149" s="163"/>
      <c r="L149" s="159"/>
      <c r="M149" s="164"/>
      <c r="T149" s="165"/>
      <c r="AT149" s="160" t="s">
        <v>216</v>
      </c>
      <c r="AU149" s="160" t="s">
        <v>89</v>
      </c>
      <c r="AV149" s="13" t="s">
        <v>124</v>
      </c>
      <c r="AW149" s="13" t="s">
        <v>34</v>
      </c>
      <c r="AX149" s="13" t="s">
        <v>87</v>
      </c>
      <c r="AY149" s="160" t="s">
        <v>125</v>
      </c>
    </row>
    <row r="150" spans="2:65" s="1" customFormat="1" ht="24.15" customHeight="1">
      <c r="B150" s="32"/>
      <c r="C150" s="126" t="s">
        <v>158</v>
      </c>
      <c r="D150" s="126" t="s">
        <v>126</v>
      </c>
      <c r="E150" s="127" t="s">
        <v>244</v>
      </c>
      <c r="F150" s="128" t="s">
        <v>245</v>
      </c>
      <c r="G150" s="129" t="s">
        <v>214</v>
      </c>
      <c r="H150" s="130">
        <v>83.5</v>
      </c>
      <c r="I150" s="131"/>
      <c r="J150" s="132">
        <f>ROUND(I150*H150,2)</f>
        <v>0</v>
      </c>
      <c r="K150" s="128" t="s">
        <v>130</v>
      </c>
      <c r="L150" s="32"/>
      <c r="M150" s="133" t="s">
        <v>1</v>
      </c>
      <c r="N150" s="134" t="s">
        <v>45</v>
      </c>
      <c r="P150" s="135">
        <f>O150*H150</f>
        <v>0</v>
      </c>
      <c r="Q150" s="135">
        <v>0</v>
      </c>
      <c r="R150" s="135">
        <f>Q150*H150</f>
        <v>0</v>
      </c>
      <c r="S150" s="135">
        <v>0.316</v>
      </c>
      <c r="T150" s="136">
        <f>S150*H150</f>
        <v>26.385999999999999</v>
      </c>
      <c r="AR150" s="137" t="s">
        <v>124</v>
      </c>
      <c r="AT150" s="137" t="s">
        <v>126</v>
      </c>
      <c r="AU150" s="137" t="s">
        <v>89</v>
      </c>
      <c r="AY150" s="17" t="s">
        <v>125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87</v>
      </c>
      <c r="BK150" s="138">
        <f>ROUND(I150*H150,2)</f>
        <v>0</v>
      </c>
      <c r="BL150" s="17" t="s">
        <v>124</v>
      </c>
      <c r="BM150" s="137" t="s">
        <v>246</v>
      </c>
    </row>
    <row r="151" spans="2:65" s="14" customFormat="1" ht="20.399999999999999">
      <c r="B151" s="166"/>
      <c r="D151" s="139" t="s">
        <v>216</v>
      </c>
      <c r="E151" s="167" t="s">
        <v>1</v>
      </c>
      <c r="F151" s="168" t="s">
        <v>237</v>
      </c>
      <c r="H151" s="167" t="s">
        <v>1</v>
      </c>
      <c r="I151" s="169"/>
      <c r="L151" s="166"/>
      <c r="M151" s="170"/>
      <c r="T151" s="171"/>
      <c r="AT151" s="167" t="s">
        <v>216</v>
      </c>
      <c r="AU151" s="167" t="s">
        <v>89</v>
      </c>
      <c r="AV151" s="14" t="s">
        <v>87</v>
      </c>
      <c r="AW151" s="14" t="s">
        <v>34</v>
      </c>
      <c r="AX151" s="14" t="s">
        <v>80</v>
      </c>
      <c r="AY151" s="167" t="s">
        <v>125</v>
      </c>
    </row>
    <row r="152" spans="2:65" s="12" customFormat="1" ht="10.199999999999999">
      <c r="B152" s="152"/>
      <c r="D152" s="139" t="s">
        <v>216</v>
      </c>
      <c r="E152" s="153" t="s">
        <v>1</v>
      </c>
      <c r="F152" s="154" t="s">
        <v>247</v>
      </c>
      <c r="H152" s="155">
        <v>83.5</v>
      </c>
      <c r="I152" s="156"/>
      <c r="L152" s="152"/>
      <c r="M152" s="157"/>
      <c r="T152" s="158"/>
      <c r="AT152" s="153" t="s">
        <v>216</v>
      </c>
      <c r="AU152" s="153" t="s">
        <v>89</v>
      </c>
      <c r="AV152" s="12" t="s">
        <v>89</v>
      </c>
      <c r="AW152" s="12" t="s">
        <v>34</v>
      </c>
      <c r="AX152" s="12" t="s">
        <v>80</v>
      </c>
      <c r="AY152" s="153" t="s">
        <v>125</v>
      </c>
    </row>
    <row r="153" spans="2:65" s="13" customFormat="1" ht="10.199999999999999">
      <c r="B153" s="159"/>
      <c r="D153" s="139" t="s">
        <v>216</v>
      </c>
      <c r="E153" s="160" t="s">
        <v>1</v>
      </c>
      <c r="F153" s="161" t="s">
        <v>218</v>
      </c>
      <c r="H153" s="162">
        <v>83.5</v>
      </c>
      <c r="I153" s="163"/>
      <c r="L153" s="159"/>
      <c r="M153" s="164"/>
      <c r="T153" s="165"/>
      <c r="AT153" s="160" t="s">
        <v>216</v>
      </c>
      <c r="AU153" s="160" t="s">
        <v>89</v>
      </c>
      <c r="AV153" s="13" t="s">
        <v>124</v>
      </c>
      <c r="AW153" s="13" t="s">
        <v>34</v>
      </c>
      <c r="AX153" s="13" t="s">
        <v>87</v>
      </c>
      <c r="AY153" s="160" t="s">
        <v>125</v>
      </c>
    </row>
    <row r="154" spans="2:65" s="1" customFormat="1" ht="24.15" customHeight="1">
      <c r="B154" s="32"/>
      <c r="C154" s="126" t="s">
        <v>163</v>
      </c>
      <c r="D154" s="126" t="s">
        <v>126</v>
      </c>
      <c r="E154" s="127" t="s">
        <v>248</v>
      </c>
      <c r="F154" s="128" t="s">
        <v>249</v>
      </c>
      <c r="G154" s="129" t="s">
        <v>214</v>
      </c>
      <c r="H154" s="130">
        <v>252</v>
      </c>
      <c r="I154" s="131"/>
      <c r="J154" s="132">
        <f>ROUND(I154*H154,2)</f>
        <v>0</v>
      </c>
      <c r="K154" s="128" t="s">
        <v>130</v>
      </c>
      <c r="L154" s="32"/>
      <c r="M154" s="133" t="s">
        <v>1</v>
      </c>
      <c r="N154" s="134" t="s">
        <v>45</v>
      </c>
      <c r="P154" s="135">
        <f>O154*H154</f>
        <v>0</v>
      </c>
      <c r="Q154" s="135">
        <v>0</v>
      </c>
      <c r="R154" s="135">
        <f>Q154*H154</f>
        <v>0</v>
      </c>
      <c r="S154" s="135">
        <v>0.625</v>
      </c>
      <c r="T154" s="136">
        <f>S154*H154</f>
        <v>157.5</v>
      </c>
      <c r="AR154" s="137" t="s">
        <v>124</v>
      </c>
      <c r="AT154" s="137" t="s">
        <v>126</v>
      </c>
      <c r="AU154" s="137" t="s">
        <v>89</v>
      </c>
      <c r="AY154" s="17" t="s">
        <v>125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87</v>
      </c>
      <c r="BK154" s="138">
        <f>ROUND(I154*H154,2)</f>
        <v>0</v>
      </c>
      <c r="BL154" s="17" t="s">
        <v>124</v>
      </c>
      <c r="BM154" s="137" t="s">
        <v>250</v>
      </c>
    </row>
    <row r="155" spans="2:65" s="14" customFormat="1" ht="10.199999999999999">
      <c r="B155" s="166"/>
      <c r="D155" s="139" t="s">
        <v>216</v>
      </c>
      <c r="E155" s="167" t="s">
        <v>1</v>
      </c>
      <c r="F155" s="168" t="s">
        <v>251</v>
      </c>
      <c r="H155" s="167" t="s">
        <v>1</v>
      </c>
      <c r="I155" s="169"/>
      <c r="L155" s="166"/>
      <c r="M155" s="170"/>
      <c r="T155" s="171"/>
      <c r="AT155" s="167" t="s">
        <v>216</v>
      </c>
      <c r="AU155" s="167" t="s">
        <v>89</v>
      </c>
      <c r="AV155" s="14" t="s">
        <v>87</v>
      </c>
      <c r="AW155" s="14" t="s">
        <v>34</v>
      </c>
      <c r="AX155" s="14" t="s">
        <v>80</v>
      </c>
      <c r="AY155" s="167" t="s">
        <v>125</v>
      </c>
    </row>
    <row r="156" spans="2:65" s="12" customFormat="1" ht="20.399999999999999">
      <c r="B156" s="152"/>
      <c r="D156" s="139" t="s">
        <v>216</v>
      </c>
      <c r="E156" s="153" t="s">
        <v>1</v>
      </c>
      <c r="F156" s="154" t="s">
        <v>252</v>
      </c>
      <c r="H156" s="155">
        <v>252</v>
      </c>
      <c r="I156" s="156"/>
      <c r="L156" s="152"/>
      <c r="M156" s="157"/>
      <c r="T156" s="158"/>
      <c r="AT156" s="153" t="s">
        <v>216</v>
      </c>
      <c r="AU156" s="153" t="s">
        <v>89</v>
      </c>
      <c r="AV156" s="12" t="s">
        <v>89</v>
      </c>
      <c r="AW156" s="12" t="s">
        <v>34</v>
      </c>
      <c r="AX156" s="12" t="s">
        <v>80</v>
      </c>
      <c r="AY156" s="153" t="s">
        <v>125</v>
      </c>
    </row>
    <row r="157" spans="2:65" s="13" customFormat="1" ht="10.199999999999999">
      <c r="B157" s="159"/>
      <c r="D157" s="139" t="s">
        <v>216</v>
      </c>
      <c r="E157" s="160" t="s">
        <v>1</v>
      </c>
      <c r="F157" s="161" t="s">
        <v>218</v>
      </c>
      <c r="H157" s="162">
        <v>252</v>
      </c>
      <c r="I157" s="163"/>
      <c r="L157" s="159"/>
      <c r="M157" s="164"/>
      <c r="T157" s="165"/>
      <c r="AT157" s="160" t="s">
        <v>216</v>
      </c>
      <c r="AU157" s="160" t="s">
        <v>89</v>
      </c>
      <c r="AV157" s="13" t="s">
        <v>124</v>
      </c>
      <c r="AW157" s="13" t="s">
        <v>34</v>
      </c>
      <c r="AX157" s="13" t="s">
        <v>87</v>
      </c>
      <c r="AY157" s="160" t="s">
        <v>125</v>
      </c>
    </row>
    <row r="158" spans="2:65" s="1" customFormat="1" ht="24.15" customHeight="1">
      <c r="B158" s="32"/>
      <c r="C158" s="126" t="s">
        <v>168</v>
      </c>
      <c r="D158" s="126" t="s">
        <v>126</v>
      </c>
      <c r="E158" s="127" t="s">
        <v>253</v>
      </c>
      <c r="F158" s="128" t="s">
        <v>254</v>
      </c>
      <c r="G158" s="129" t="s">
        <v>214</v>
      </c>
      <c r="H158" s="130">
        <v>252</v>
      </c>
      <c r="I158" s="131"/>
      <c r="J158" s="132">
        <f>ROUND(I158*H158,2)</f>
        <v>0</v>
      </c>
      <c r="K158" s="128" t="s">
        <v>130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9.8000000000000004E-2</v>
      </c>
      <c r="T158" s="136">
        <f>S158*H158</f>
        <v>24.696000000000002</v>
      </c>
      <c r="AR158" s="137" t="s">
        <v>124</v>
      </c>
      <c r="AT158" s="137" t="s">
        <v>126</v>
      </c>
      <c r="AU158" s="137" t="s">
        <v>89</v>
      </c>
      <c r="AY158" s="17" t="s">
        <v>125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124</v>
      </c>
      <c r="BM158" s="137" t="s">
        <v>255</v>
      </c>
    </row>
    <row r="159" spans="2:65" s="12" customFormat="1" ht="20.399999999999999">
      <c r="B159" s="152"/>
      <c r="D159" s="139" t="s">
        <v>216</v>
      </c>
      <c r="E159" s="153" t="s">
        <v>1</v>
      </c>
      <c r="F159" s="154" t="s">
        <v>256</v>
      </c>
      <c r="H159" s="155">
        <v>252</v>
      </c>
      <c r="I159" s="156"/>
      <c r="L159" s="152"/>
      <c r="M159" s="157"/>
      <c r="T159" s="158"/>
      <c r="AT159" s="153" t="s">
        <v>216</v>
      </c>
      <c r="AU159" s="153" t="s">
        <v>89</v>
      </c>
      <c r="AV159" s="12" t="s">
        <v>89</v>
      </c>
      <c r="AW159" s="12" t="s">
        <v>34</v>
      </c>
      <c r="AX159" s="12" t="s">
        <v>80</v>
      </c>
      <c r="AY159" s="153" t="s">
        <v>125</v>
      </c>
    </row>
    <row r="160" spans="2:65" s="13" customFormat="1" ht="10.199999999999999">
      <c r="B160" s="159"/>
      <c r="D160" s="139" t="s">
        <v>216</v>
      </c>
      <c r="E160" s="160" t="s">
        <v>1</v>
      </c>
      <c r="F160" s="161" t="s">
        <v>218</v>
      </c>
      <c r="H160" s="162">
        <v>252</v>
      </c>
      <c r="I160" s="163"/>
      <c r="L160" s="159"/>
      <c r="M160" s="164"/>
      <c r="T160" s="165"/>
      <c r="AT160" s="160" t="s">
        <v>216</v>
      </c>
      <c r="AU160" s="160" t="s">
        <v>89</v>
      </c>
      <c r="AV160" s="13" t="s">
        <v>124</v>
      </c>
      <c r="AW160" s="13" t="s">
        <v>34</v>
      </c>
      <c r="AX160" s="13" t="s">
        <v>87</v>
      </c>
      <c r="AY160" s="160" t="s">
        <v>125</v>
      </c>
    </row>
    <row r="161" spans="2:65" s="1" customFormat="1" ht="24.15" customHeight="1">
      <c r="B161" s="32"/>
      <c r="C161" s="126" t="s">
        <v>173</v>
      </c>
      <c r="D161" s="126" t="s">
        <v>126</v>
      </c>
      <c r="E161" s="127" t="s">
        <v>257</v>
      </c>
      <c r="F161" s="128" t="s">
        <v>258</v>
      </c>
      <c r="G161" s="129" t="s">
        <v>214</v>
      </c>
      <c r="H161" s="130">
        <v>46.2</v>
      </c>
      <c r="I161" s="131"/>
      <c r="J161" s="132">
        <f>ROUND(I161*H161,2)</f>
        <v>0</v>
      </c>
      <c r="K161" s="128" t="s">
        <v>130</v>
      </c>
      <c r="L161" s="32"/>
      <c r="M161" s="133" t="s">
        <v>1</v>
      </c>
      <c r="N161" s="134" t="s">
        <v>45</v>
      </c>
      <c r="P161" s="135">
        <f>O161*H161</f>
        <v>0</v>
      </c>
      <c r="Q161" s="135">
        <v>0</v>
      </c>
      <c r="R161" s="135">
        <f>Q161*H161</f>
        <v>0</v>
      </c>
      <c r="S161" s="135">
        <v>0.28999999999999998</v>
      </c>
      <c r="T161" s="136">
        <f>S161*H161</f>
        <v>13.398</v>
      </c>
      <c r="AR161" s="137" t="s">
        <v>124</v>
      </c>
      <c r="AT161" s="137" t="s">
        <v>126</v>
      </c>
      <c r="AU161" s="137" t="s">
        <v>89</v>
      </c>
      <c r="AY161" s="17" t="s">
        <v>125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87</v>
      </c>
      <c r="BK161" s="138">
        <f>ROUND(I161*H161,2)</f>
        <v>0</v>
      </c>
      <c r="BL161" s="17" t="s">
        <v>124</v>
      </c>
      <c r="BM161" s="137" t="s">
        <v>259</v>
      </c>
    </row>
    <row r="162" spans="2:65" s="12" customFormat="1" ht="20.399999999999999">
      <c r="B162" s="152"/>
      <c r="D162" s="139" t="s">
        <v>216</v>
      </c>
      <c r="E162" s="153" t="s">
        <v>1</v>
      </c>
      <c r="F162" s="154" t="s">
        <v>260</v>
      </c>
      <c r="H162" s="155">
        <v>15</v>
      </c>
      <c r="I162" s="156"/>
      <c r="L162" s="152"/>
      <c r="M162" s="157"/>
      <c r="T162" s="158"/>
      <c r="AT162" s="153" t="s">
        <v>216</v>
      </c>
      <c r="AU162" s="153" t="s">
        <v>89</v>
      </c>
      <c r="AV162" s="12" t="s">
        <v>89</v>
      </c>
      <c r="AW162" s="12" t="s">
        <v>34</v>
      </c>
      <c r="AX162" s="12" t="s">
        <v>80</v>
      </c>
      <c r="AY162" s="153" t="s">
        <v>125</v>
      </c>
    </row>
    <row r="163" spans="2:65" s="12" customFormat="1" ht="20.399999999999999">
      <c r="B163" s="152"/>
      <c r="D163" s="139" t="s">
        <v>216</v>
      </c>
      <c r="E163" s="153" t="s">
        <v>1</v>
      </c>
      <c r="F163" s="154" t="s">
        <v>261</v>
      </c>
      <c r="H163" s="155">
        <v>12.2</v>
      </c>
      <c r="I163" s="156"/>
      <c r="L163" s="152"/>
      <c r="M163" s="157"/>
      <c r="T163" s="158"/>
      <c r="AT163" s="153" t="s">
        <v>216</v>
      </c>
      <c r="AU163" s="153" t="s">
        <v>89</v>
      </c>
      <c r="AV163" s="12" t="s">
        <v>89</v>
      </c>
      <c r="AW163" s="12" t="s">
        <v>34</v>
      </c>
      <c r="AX163" s="12" t="s">
        <v>80</v>
      </c>
      <c r="AY163" s="153" t="s">
        <v>125</v>
      </c>
    </row>
    <row r="164" spans="2:65" s="12" customFormat="1" ht="20.399999999999999">
      <c r="B164" s="152"/>
      <c r="D164" s="139" t="s">
        <v>216</v>
      </c>
      <c r="E164" s="153" t="s">
        <v>1</v>
      </c>
      <c r="F164" s="154" t="s">
        <v>262</v>
      </c>
      <c r="H164" s="155">
        <v>19</v>
      </c>
      <c r="I164" s="156"/>
      <c r="L164" s="152"/>
      <c r="M164" s="157"/>
      <c r="T164" s="158"/>
      <c r="AT164" s="153" t="s">
        <v>216</v>
      </c>
      <c r="AU164" s="153" t="s">
        <v>89</v>
      </c>
      <c r="AV164" s="12" t="s">
        <v>89</v>
      </c>
      <c r="AW164" s="12" t="s">
        <v>34</v>
      </c>
      <c r="AX164" s="12" t="s">
        <v>80</v>
      </c>
      <c r="AY164" s="153" t="s">
        <v>125</v>
      </c>
    </row>
    <row r="165" spans="2:65" s="13" customFormat="1" ht="10.199999999999999">
      <c r="B165" s="159"/>
      <c r="D165" s="139" t="s">
        <v>216</v>
      </c>
      <c r="E165" s="160" t="s">
        <v>1</v>
      </c>
      <c r="F165" s="161" t="s">
        <v>218</v>
      </c>
      <c r="H165" s="162">
        <v>46.2</v>
      </c>
      <c r="I165" s="163"/>
      <c r="L165" s="159"/>
      <c r="M165" s="164"/>
      <c r="T165" s="165"/>
      <c r="AT165" s="160" t="s">
        <v>216</v>
      </c>
      <c r="AU165" s="160" t="s">
        <v>89</v>
      </c>
      <c r="AV165" s="13" t="s">
        <v>124</v>
      </c>
      <c r="AW165" s="13" t="s">
        <v>34</v>
      </c>
      <c r="AX165" s="13" t="s">
        <v>87</v>
      </c>
      <c r="AY165" s="160" t="s">
        <v>125</v>
      </c>
    </row>
    <row r="166" spans="2:65" s="1" customFormat="1" ht="24.15" customHeight="1">
      <c r="B166" s="32"/>
      <c r="C166" s="126" t="s">
        <v>178</v>
      </c>
      <c r="D166" s="126" t="s">
        <v>126</v>
      </c>
      <c r="E166" s="127" t="s">
        <v>263</v>
      </c>
      <c r="F166" s="128" t="s">
        <v>264</v>
      </c>
      <c r="G166" s="129" t="s">
        <v>214</v>
      </c>
      <c r="H166" s="130">
        <v>19</v>
      </c>
      <c r="I166" s="131"/>
      <c r="J166" s="132">
        <f>ROUND(I166*H166,2)</f>
        <v>0</v>
      </c>
      <c r="K166" s="128" t="s">
        <v>130</v>
      </c>
      <c r="L166" s="32"/>
      <c r="M166" s="133" t="s">
        <v>1</v>
      </c>
      <c r="N166" s="134" t="s">
        <v>45</v>
      </c>
      <c r="P166" s="135">
        <f>O166*H166</f>
        <v>0</v>
      </c>
      <c r="Q166" s="135">
        <v>0</v>
      </c>
      <c r="R166" s="135">
        <f>Q166*H166</f>
        <v>0</v>
      </c>
      <c r="S166" s="135">
        <v>0.32500000000000001</v>
      </c>
      <c r="T166" s="136">
        <f>S166*H166</f>
        <v>6.1749999999999998</v>
      </c>
      <c r="AR166" s="137" t="s">
        <v>124</v>
      </c>
      <c r="AT166" s="137" t="s">
        <v>126</v>
      </c>
      <c r="AU166" s="137" t="s">
        <v>89</v>
      </c>
      <c r="AY166" s="17" t="s">
        <v>125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7" t="s">
        <v>87</v>
      </c>
      <c r="BK166" s="138">
        <f>ROUND(I166*H166,2)</f>
        <v>0</v>
      </c>
      <c r="BL166" s="17" t="s">
        <v>124</v>
      </c>
      <c r="BM166" s="137" t="s">
        <v>265</v>
      </c>
    </row>
    <row r="167" spans="2:65" s="12" customFormat="1" ht="20.399999999999999">
      <c r="B167" s="152"/>
      <c r="D167" s="139" t="s">
        <v>216</v>
      </c>
      <c r="E167" s="153" t="s">
        <v>1</v>
      </c>
      <c r="F167" s="154" t="s">
        <v>266</v>
      </c>
      <c r="H167" s="155">
        <v>19</v>
      </c>
      <c r="I167" s="156"/>
      <c r="L167" s="152"/>
      <c r="M167" s="157"/>
      <c r="T167" s="158"/>
      <c r="AT167" s="153" t="s">
        <v>216</v>
      </c>
      <c r="AU167" s="153" t="s">
        <v>89</v>
      </c>
      <c r="AV167" s="12" t="s">
        <v>89</v>
      </c>
      <c r="AW167" s="12" t="s">
        <v>34</v>
      </c>
      <c r="AX167" s="12" t="s">
        <v>80</v>
      </c>
      <c r="AY167" s="153" t="s">
        <v>125</v>
      </c>
    </row>
    <row r="168" spans="2:65" s="13" customFormat="1" ht="10.199999999999999">
      <c r="B168" s="159"/>
      <c r="D168" s="139" t="s">
        <v>216</v>
      </c>
      <c r="E168" s="160" t="s">
        <v>1</v>
      </c>
      <c r="F168" s="161" t="s">
        <v>218</v>
      </c>
      <c r="H168" s="162">
        <v>19</v>
      </c>
      <c r="I168" s="163"/>
      <c r="L168" s="159"/>
      <c r="M168" s="164"/>
      <c r="T168" s="165"/>
      <c r="AT168" s="160" t="s">
        <v>216</v>
      </c>
      <c r="AU168" s="160" t="s">
        <v>89</v>
      </c>
      <c r="AV168" s="13" t="s">
        <v>124</v>
      </c>
      <c r="AW168" s="13" t="s">
        <v>34</v>
      </c>
      <c r="AX168" s="13" t="s">
        <v>87</v>
      </c>
      <c r="AY168" s="160" t="s">
        <v>125</v>
      </c>
    </row>
    <row r="169" spans="2:65" s="1" customFormat="1" ht="16.5" customHeight="1">
      <c r="B169" s="32"/>
      <c r="C169" s="126" t="s">
        <v>182</v>
      </c>
      <c r="D169" s="126" t="s">
        <v>126</v>
      </c>
      <c r="E169" s="127" t="s">
        <v>267</v>
      </c>
      <c r="F169" s="128" t="s">
        <v>268</v>
      </c>
      <c r="G169" s="129" t="s">
        <v>269</v>
      </c>
      <c r="H169" s="130">
        <v>7</v>
      </c>
      <c r="I169" s="131"/>
      <c r="J169" s="132">
        <f>ROUND(I169*H169,2)</f>
        <v>0</v>
      </c>
      <c r="K169" s="128" t="s">
        <v>130</v>
      </c>
      <c r="L169" s="32"/>
      <c r="M169" s="133" t="s">
        <v>1</v>
      </c>
      <c r="N169" s="134" t="s">
        <v>45</v>
      </c>
      <c r="P169" s="135">
        <f>O169*H169</f>
        <v>0</v>
      </c>
      <c r="Q169" s="135">
        <v>0</v>
      </c>
      <c r="R169" s="135">
        <f>Q169*H169</f>
        <v>0</v>
      </c>
      <c r="S169" s="135">
        <v>0.28999999999999998</v>
      </c>
      <c r="T169" s="136">
        <f>S169*H169</f>
        <v>2.0299999999999998</v>
      </c>
      <c r="AR169" s="137" t="s">
        <v>124</v>
      </c>
      <c r="AT169" s="137" t="s">
        <v>126</v>
      </c>
      <c r="AU169" s="137" t="s">
        <v>89</v>
      </c>
      <c r="AY169" s="17" t="s">
        <v>125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7" t="s">
        <v>87</v>
      </c>
      <c r="BK169" s="138">
        <f>ROUND(I169*H169,2)</f>
        <v>0</v>
      </c>
      <c r="BL169" s="17" t="s">
        <v>124</v>
      </c>
      <c r="BM169" s="137" t="s">
        <v>270</v>
      </c>
    </row>
    <row r="170" spans="2:65" s="12" customFormat="1" ht="20.399999999999999">
      <c r="B170" s="152"/>
      <c r="D170" s="139" t="s">
        <v>216</v>
      </c>
      <c r="E170" s="153" t="s">
        <v>1</v>
      </c>
      <c r="F170" s="154" t="s">
        <v>271</v>
      </c>
      <c r="H170" s="155">
        <v>7</v>
      </c>
      <c r="I170" s="156"/>
      <c r="L170" s="152"/>
      <c r="M170" s="157"/>
      <c r="T170" s="158"/>
      <c r="AT170" s="153" t="s">
        <v>216</v>
      </c>
      <c r="AU170" s="153" t="s">
        <v>89</v>
      </c>
      <c r="AV170" s="12" t="s">
        <v>89</v>
      </c>
      <c r="AW170" s="12" t="s">
        <v>34</v>
      </c>
      <c r="AX170" s="12" t="s">
        <v>80</v>
      </c>
      <c r="AY170" s="153" t="s">
        <v>125</v>
      </c>
    </row>
    <row r="171" spans="2:65" s="13" customFormat="1" ht="10.199999999999999">
      <c r="B171" s="159"/>
      <c r="D171" s="139" t="s">
        <v>216</v>
      </c>
      <c r="E171" s="160" t="s">
        <v>1</v>
      </c>
      <c r="F171" s="161" t="s">
        <v>218</v>
      </c>
      <c r="H171" s="162">
        <v>7</v>
      </c>
      <c r="I171" s="163"/>
      <c r="L171" s="159"/>
      <c r="M171" s="164"/>
      <c r="T171" s="165"/>
      <c r="AT171" s="160" t="s">
        <v>216</v>
      </c>
      <c r="AU171" s="160" t="s">
        <v>89</v>
      </c>
      <c r="AV171" s="13" t="s">
        <v>124</v>
      </c>
      <c r="AW171" s="13" t="s">
        <v>34</v>
      </c>
      <c r="AX171" s="13" t="s">
        <v>87</v>
      </c>
      <c r="AY171" s="160" t="s">
        <v>125</v>
      </c>
    </row>
    <row r="172" spans="2:65" s="1" customFormat="1" ht="16.5" customHeight="1">
      <c r="B172" s="32"/>
      <c r="C172" s="126" t="s">
        <v>187</v>
      </c>
      <c r="D172" s="126" t="s">
        <v>126</v>
      </c>
      <c r="E172" s="127" t="s">
        <v>272</v>
      </c>
      <c r="F172" s="128" t="s">
        <v>273</v>
      </c>
      <c r="G172" s="129" t="s">
        <v>269</v>
      </c>
      <c r="H172" s="130">
        <v>241.5</v>
      </c>
      <c r="I172" s="131"/>
      <c r="J172" s="132">
        <f>ROUND(I172*H172,2)</f>
        <v>0</v>
      </c>
      <c r="K172" s="128" t="s">
        <v>130</v>
      </c>
      <c r="L172" s="32"/>
      <c r="M172" s="133" t="s">
        <v>1</v>
      </c>
      <c r="N172" s="134" t="s">
        <v>45</v>
      </c>
      <c r="P172" s="135">
        <f>O172*H172</f>
        <v>0</v>
      </c>
      <c r="Q172" s="135">
        <v>0</v>
      </c>
      <c r="R172" s="135">
        <f>Q172*H172</f>
        <v>0</v>
      </c>
      <c r="S172" s="135">
        <v>0.20499999999999999</v>
      </c>
      <c r="T172" s="136">
        <f>S172*H172</f>
        <v>49.5075</v>
      </c>
      <c r="AR172" s="137" t="s">
        <v>124</v>
      </c>
      <c r="AT172" s="137" t="s">
        <v>126</v>
      </c>
      <c r="AU172" s="137" t="s">
        <v>89</v>
      </c>
      <c r="AY172" s="17" t="s">
        <v>125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87</v>
      </c>
      <c r="BK172" s="138">
        <f>ROUND(I172*H172,2)</f>
        <v>0</v>
      </c>
      <c r="BL172" s="17" t="s">
        <v>124</v>
      </c>
      <c r="BM172" s="137" t="s">
        <v>274</v>
      </c>
    </row>
    <row r="173" spans="2:65" s="12" customFormat="1" ht="10.199999999999999">
      <c r="B173" s="152"/>
      <c r="D173" s="139" t="s">
        <v>216</v>
      </c>
      <c r="E173" s="153" t="s">
        <v>1</v>
      </c>
      <c r="F173" s="154" t="s">
        <v>275</v>
      </c>
      <c r="H173" s="155">
        <v>2</v>
      </c>
      <c r="I173" s="156"/>
      <c r="L173" s="152"/>
      <c r="M173" s="157"/>
      <c r="T173" s="158"/>
      <c r="AT173" s="153" t="s">
        <v>216</v>
      </c>
      <c r="AU173" s="153" t="s">
        <v>89</v>
      </c>
      <c r="AV173" s="12" t="s">
        <v>89</v>
      </c>
      <c r="AW173" s="12" t="s">
        <v>34</v>
      </c>
      <c r="AX173" s="12" t="s">
        <v>80</v>
      </c>
      <c r="AY173" s="153" t="s">
        <v>125</v>
      </c>
    </row>
    <row r="174" spans="2:65" s="12" customFormat="1" ht="20.399999999999999">
      <c r="B174" s="152"/>
      <c r="D174" s="139" t="s">
        <v>216</v>
      </c>
      <c r="E174" s="153" t="s">
        <v>1</v>
      </c>
      <c r="F174" s="154" t="s">
        <v>276</v>
      </c>
      <c r="H174" s="155">
        <v>9.5</v>
      </c>
      <c r="I174" s="156"/>
      <c r="L174" s="152"/>
      <c r="M174" s="157"/>
      <c r="T174" s="158"/>
      <c r="AT174" s="153" t="s">
        <v>216</v>
      </c>
      <c r="AU174" s="153" t="s">
        <v>89</v>
      </c>
      <c r="AV174" s="12" t="s">
        <v>89</v>
      </c>
      <c r="AW174" s="12" t="s">
        <v>34</v>
      </c>
      <c r="AX174" s="12" t="s">
        <v>80</v>
      </c>
      <c r="AY174" s="153" t="s">
        <v>125</v>
      </c>
    </row>
    <row r="175" spans="2:65" s="12" customFormat="1" ht="10.199999999999999">
      <c r="B175" s="152"/>
      <c r="D175" s="139" t="s">
        <v>216</v>
      </c>
      <c r="E175" s="153" t="s">
        <v>1</v>
      </c>
      <c r="F175" s="154" t="s">
        <v>277</v>
      </c>
      <c r="H175" s="155">
        <v>230</v>
      </c>
      <c r="I175" s="156"/>
      <c r="L175" s="152"/>
      <c r="M175" s="157"/>
      <c r="T175" s="158"/>
      <c r="AT175" s="153" t="s">
        <v>216</v>
      </c>
      <c r="AU175" s="153" t="s">
        <v>89</v>
      </c>
      <c r="AV175" s="12" t="s">
        <v>89</v>
      </c>
      <c r="AW175" s="12" t="s">
        <v>34</v>
      </c>
      <c r="AX175" s="12" t="s">
        <v>80</v>
      </c>
      <c r="AY175" s="153" t="s">
        <v>125</v>
      </c>
    </row>
    <row r="176" spans="2:65" s="13" customFormat="1" ht="10.199999999999999">
      <c r="B176" s="159"/>
      <c r="D176" s="139" t="s">
        <v>216</v>
      </c>
      <c r="E176" s="160" t="s">
        <v>1</v>
      </c>
      <c r="F176" s="161" t="s">
        <v>218</v>
      </c>
      <c r="H176" s="162">
        <v>241.5</v>
      </c>
      <c r="I176" s="163"/>
      <c r="L176" s="159"/>
      <c r="M176" s="164"/>
      <c r="T176" s="165"/>
      <c r="AT176" s="160" t="s">
        <v>216</v>
      </c>
      <c r="AU176" s="160" t="s">
        <v>89</v>
      </c>
      <c r="AV176" s="13" t="s">
        <v>124</v>
      </c>
      <c r="AW176" s="13" t="s">
        <v>34</v>
      </c>
      <c r="AX176" s="13" t="s">
        <v>87</v>
      </c>
      <c r="AY176" s="160" t="s">
        <v>125</v>
      </c>
    </row>
    <row r="177" spans="2:65" s="1" customFormat="1" ht="24.15" customHeight="1">
      <c r="B177" s="32"/>
      <c r="C177" s="126" t="s">
        <v>194</v>
      </c>
      <c r="D177" s="126" t="s">
        <v>126</v>
      </c>
      <c r="E177" s="127" t="s">
        <v>278</v>
      </c>
      <c r="F177" s="128" t="s">
        <v>279</v>
      </c>
      <c r="G177" s="129" t="s">
        <v>214</v>
      </c>
      <c r="H177" s="130">
        <v>94</v>
      </c>
      <c r="I177" s="131"/>
      <c r="J177" s="132">
        <f>ROUND(I177*H177,2)</f>
        <v>0</v>
      </c>
      <c r="K177" s="128" t="s">
        <v>130</v>
      </c>
      <c r="L177" s="32"/>
      <c r="M177" s="133" t="s">
        <v>1</v>
      </c>
      <c r="N177" s="134" t="s">
        <v>45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124</v>
      </c>
      <c r="AT177" s="137" t="s">
        <v>126</v>
      </c>
      <c r="AU177" s="137" t="s">
        <v>89</v>
      </c>
      <c r="AY177" s="17" t="s">
        <v>125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7" t="s">
        <v>87</v>
      </c>
      <c r="BK177" s="138">
        <f>ROUND(I177*H177,2)</f>
        <v>0</v>
      </c>
      <c r="BL177" s="17" t="s">
        <v>124</v>
      </c>
      <c r="BM177" s="137" t="s">
        <v>280</v>
      </c>
    </row>
    <row r="178" spans="2:65" s="12" customFormat="1" ht="10.199999999999999">
      <c r="B178" s="152"/>
      <c r="D178" s="139" t="s">
        <v>216</v>
      </c>
      <c r="E178" s="153" t="s">
        <v>1</v>
      </c>
      <c r="F178" s="154" t="s">
        <v>281</v>
      </c>
      <c r="H178" s="155">
        <v>94</v>
      </c>
      <c r="I178" s="156"/>
      <c r="L178" s="152"/>
      <c r="M178" s="157"/>
      <c r="T178" s="158"/>
      <c r="AT178" s="153" t="s">
        <v>216</v>
      </c>
      <c r="AU178" s="153" t="s">
        <v>89</v>
      </c>
      <c r="AV178" s="12" t="s">
        <v>89</v>
      </c>
      <c r="AW178" s="12" t="s">
        <v>34</v>
      </c>
      <c r="AX178" s="12" t="s">
        <v>87</v>
      </c>
      <c r="AY178" s="153" t="s">
        <v>125</v>
      </c>
    </row>
    <row r="179" spans="2:65" s="1" customFormat="1" ht="24.15" customHeight="1">
      <c r="B179" s="32"/>
      <c r="C179" s="126" t="s">
        <v>8</v>
      </c>
      <c r="D179" s="126" t="s">
        <v>126</v>
      </c>
      <c r="E179" s="127" t="s">
        <v>282</v>
      </c>
      <c r="F179" s="128" t="s">
        <v>283</v>
      </c>
      <c r="G179" s="129" t="s">
        <v>221</v>
      </c>
      <c r="H179" s="130">
        <v>12.48</v>
      </c>
      <c r="I179" s="131"/>
      <c r="J179" s="132">
        <f>ROUND(I179*H179,2)</f>
        <v>0</v>
      </c>
      <c r="K179" s="128" t="s">
        <v>130</v>
      </c>
      <c r="L179" s="32"/>
      <c r="M179" s="133" t="s">
        <v>1</v>
      </c>
      <c r="N179" s="134" t="s">
        <v>45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124</v>
      </c>
      <c r="AT179" s="137" t="s">
        <v>126</v>
      </c>
      <c r="AU179" s="137" t="s">
        <v>89</v>
      </c>
      <c r="AY179" s="17" t="s">
        <v>125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7" t="s">
        <v>87</v>
      </c>
      <c r="BK179" s="138">
        <f>ROUND(I179*H179,2)</f>
        <v>0</v>
      </c>
      <c r="BL179" s="17" t="s">
        <v>124</v>
      </c>
      <c r="BM179" s="137" t="s">
        <v>284</v>
      </c>
    </row>
    <row r="180" spans="2:65" s="12" customFormat="1" ht="20.399999999999999">
      <c r="B180" s="152"/>
      <c r="D180" s="139" t="s">
        <v>216</v>
      </c>
      <c r="E180" s="153" t="s">
        <v>1</v>
      </c>
      <c r="F180" s="154" t="s">
        <v>285</v>
      </c>
      <c r="H180" s="155">
        <v>12.48</v>
      </c>
      <c r="I180" s="156"/>
      <c r="L180" s="152"/>
      <c r="M180" s="157"/>
      <c r="T180" s="158"/>
      <c r="AT180" s="153" t="s">
        <v>216</v>
      </c>
      <c r="AU180" s="153" t="s">
        <v>89</v>
      </c>
      <c r="AV180" s="12" t="s">
        <v>89</v>
      </c>
      <c r="AW180" s="12" t="s">
        <v>34</v>
      </c>
      <c r="AX180" s="12" t="s">
        <v>80</v>
      </c>
      <c r="AY180" s="153" t="s">
        <v>125</v>
      </c>
    </row>
    <row r="181" spans="2:65" s="13" customFormat="1" ht="10.199999999999999">
      <c r="B181" s="159"/>
      <c r="D181" s="139" t="s">
        <v>216</v>
      </c>
      <c r="E181" s="160" t="s">
        <v>1</v>
      </c>
      <c r="F181" s="161" t="s">
        <v>218</v>
      </c>
      <c r="H181" s="162">
        <v>12.48</v>
      </c>
      <c r="I181" s="163"/>
      <c r="L181" s="159"/>
      <c r="M181" s="164"/>
      <c r="T181" s="165"/>
      <c r="AT181" s="160" t="s">
        <v>216</v>
      </c>
      <c r="AU181" s="160" t="s">
        <v>89</v>
      </c>
      <c r="AV181" s="13" t="s">
        <v>124</v>
      </c>
      <c r="AW181" s="13" t="s">
        <v>34</v>
      </c>
      <c r="AX181" s="13" t="s">
        <v>87</v>
      </c>
      <c r="AY181" s="160" t="s">
        <v>125</v>
      </c>
    </row>
    <row r="182" spans="2:65" s="1" customFormat="1" ht="24.15" customHeight="1">
      <c r="B182" s="32"/>
      <c r="C182" s="126" t="s">
        <v>286</v>
      </c>
      <c r="D182" s="126" t="s">
        <v>126</v>
      </c>
      <c r="E182" s="127" t="s">
        <v>287</v>
      </c>
      <c r="F182" s="128" t="s">
        <v>288</v>
      </c>
      <c r="G182" s="129" t="s">
        <v>221</v>
      </c>
      <c r="H182" s="130">
        <v>3.6</v>
      </c>
      <c r="I182" s="131"/>
      <c r="J182" s="132">
        <f>ROUND(I182*H182,2)</f>
        <v>0</v>
      </c>
      <c r="K182" s="128" t="s">
        <v>130</v>
      </c>
      <c r="L182" s="32"/>
      <c r="M182" s="133" t="s">
        <v>1</v>
      </c>
      <c r="N182" s="134" t="s">
        <v>45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124</v>
      </c>
      <c r="AT182" s="137" t="s">
        <v>126</v>
      </c>
      <c r="AU182" s="137" t="s">
        <v>89</v>
      </c>
      <c r="AY182" s="17" t="s">
        <v>125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87</v>
      </c>
      <c r="BK182" s="138">
        <f>ROUND(I182*H182,2)</f>
        <v>0</v>
      </c>
      <c r="BL182" s="17" t="s">
        <v>124</v>
      </c>
      <c r="BM182" s="137" t="s">
        <v>289</v>
      </c>
    </row>
    <row r="183" spans="2:65" s="12" customFormat="1" ht="20.399999999999999">
      <c r="B183" s="152"/>
      <c r="D183" s="139" t="s">
        <v>216</v>
      </c>
      <c r="E183" s="153" t="s">
        <v>1</v>
      </c>
      <c r="F183" s="154" t="s">
        <v>290</v>
      </c>
      <c r="H183" s="155">
        <v>3.6</v>
      </c>
      <c r="I183" s="156"/>
      <c r="L183" s="152"/>
      <c r="M183" s="157"/>
      <c r="T183" s="158"/>
      <c r="AT183" s="153" t="s">
        <v>216</v>
      </c>
      <c r="AU183" s="153" t="s">
        <v>89</v>
      </c>
      <c r="AV183" s="12" t="s">
        <v>89</v>
      </c>
      <c r="AW183" s="12" t="s">
        <v>34</v>
      </c>
      <c r="AX183" s="12" t="s">
        <v>80</v>
      </c>
      <c r="AY183" s="153" t="s">
        <v>125</v>
      </c>
    </row>
    <row r="184" spans="2:65" s="13" customFormat="1" ht="10.199999999999999">
      <c r="B184" s="159"/>
      <c r="D184" s="139" t="s">
        <v>216</v>
      </c>
      <c r="E184" s="160" t="s">
        <v>1</v>
      </c>
      <c r="F184" s="161" t="s">
        <v>218</v>
      </c>
      <c r="H184" s="162">
        <v>3.6</v>
      </c>
      <c r="I184" s="163"/>
      <c r="L184" s="159"/>
      <c r="M184" s="164"/>
      <c r="T184" s="165"/>
      <c r="AT184" s="160" t="s">
        <v>216</v>
      </c>
      <c r="AU184" s="160" t="s">
        <v>89</v>
      </c>
      <c r="AV184" s="13" t="s">
        <v>124</v>
      </c>
      <c r="AW184" s="13" t="s">
        <v>34</v>
      </c>
      <c r="AX184" s="13" t="s">
        <v>87</v>
      </c>
      <c r="AY184" s="160" t="s">
        <v>125</v>
      </c>
    </row>
    <row r="185" spans="2:65" s="1" customFormat="1" ht="33" customHeight="1">
      <c r="B185" s="32"/>
      <c r="C185" s="126" t="s">
        <v>291</v>
      </c>
      <c r="D185" s="126" t="s">
        <v>126</v>
      </c>
      <c r="E185" s="127" t="s">
        <v>292</v>
      </c>
      <c r="F185" s="128" t="s">
        <v>293</v>
      </c>
      <c r="G185" s="129" t="s">
        <v>221</v>
      </c>
      <c r="H185" s="130">
        <v>104.2</v>
      </c>
      <c r="I185" s="131"/>
      <c r="J185" s="132">
        <f>ROUND(I185*H185,2)</f>
        <v>0</v>
      </c>
      <c r="K185" s="128" t="s">
        <v>130</v>
      </c>
      <c r="L185" s="32"/>
      <c r="M185" s="133" t="s">
        <v>1</v>
      </c>
      <c r="N185" s="134" t="s">
        <v>45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124</v>
      </c>
      <c r="AT185" s="137" t="s">
        <v>126</v>
      </c>
      <c r="AU185" s="137" t="s">
        <v>89</v>
      </c>
      <c r="AY185" s="17" t="s">
        <v>125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7" t="s">
        <v>87</v>
      </c>
      <c r="BK185" s="138">
        <f>ROUND(I185*H185,2)</f>
        <v>0</v>
      </c>
      <c r="BL185" s="17" t="s">
        <v>124</v>
      </c>
      <c r="BM185" s="137" t="s">
        <v>294</v>
      </c>
    </row>
    <row r="186" spans="2:65" s="12" customFormat="1" ht="20.399999999999999">
      <c r="B186" s="152"/>
      <c r="D186" s="139" t="s">
        <v>216</v>
      </c>
      <c r="E186" s="153" t="s">
        <v>1</v>
      </c>
      <c r="F186" s="154" t="s">
        <v>295</v>
      </c>
      <c r="H186" s="155">
        <v>84.6</v>
      </c>
      <c r="I186" s="156"/>
      <c r="L186" s="152"/>
      <c r="M186" s="157"/>
      <c r="T186" s="158"/>
      <c r="AT186" s="153" t="s">
        <v>216</v>
      </c>
      <c r="AU186" s="153" t="s">
        <v>89</v>
      </c>
      <c r="AV186" s="12" t="s">
        <v>89</v>
      </c>
      <c r="AW186" s="12" t="s">
        <v>34</v>
      </c>
      <c r="AX186" s="12" t="s">
        <v>80</v>
      </c>
      <c r="AY186" s="153" t="s">
        <v>125</v>
      </c>
    </row>
    <row r="187" spans="2:65" s="12" customFormat="1" ht="10.199999999999999">
      <c r="B187" s="152"/>
      <c r="D187" s="139" t="s">
        <v>216</v>
      </c>
      <c r="E187" s="153" t="s">
        <v>1</v>
      </c>
      <c r="F187" s="154" t="s">
        <v>296</v>
      </c>
      <c r="H187" s="155">
        <v>19.600000000000001</v>
      </c>
      <c r="I187" s="156"/>
      <c r="L187" s="152"/>
      <c r="M187" s="157"/>
      <c r="T187" s="158"/>
      <c r="AT187" s="153" t="s">
        <v>216</v>
      </c>
      <c r="AU187" s="153" t="s">
        <v>89</v>
      </c>
      <c r="AV187" s="12" t="s">
        <v>89</v>
      </c>
      <c r="AW187" s="12" t="s">
        <v>34</v>
      </c>
      <c r="AX187" s="12" t="s">
        <v>80</v>
      </c>
      <c r="AY187" s="153" t="s">
        <v>125</v>
      </c>
    </row>
    <row r="188" spans="2:65" s="13" customFormat="1" ht="10.199999999999999">
      <c r="B188" s="159"/>
      <c r="D188" s="139" t="s">
        <v>216</v>
      </c>
      <c r="E188" s="160" t="s">
        <v>1</v>
      </c>
      <c r="F188" s="161" t="s">
        <v>218</v>
      </c>
      <c r="H188" s="162">
        <v>104.19999999999999</v>
      </c>
      <c r="I188" s="163"/>
      <c r="L188" s="159"/>
      <c r="M188" s="164"/>
      <c r="T188" s="165"/>
      <c r="AT188" s="160" t="s">
        <v>216</v>
      </c>
      <c r="AU188" s="160" t="s">
        <v>89</v>
      </c>
      <c r="AV188" s="13" t="s">
        <v>124</v>
      </c>
      <c r="AW188" s="13" t="s">
        <v>34</v>
      </c>
      <c r="AX188" s="13" t="s">
        <v>87</v>
      </c>
      <c r="AY188" s="160" t="s">
        <v>125</v>
      </c>
    </row>
    <row r="189" spans="2:65" s="1" customFormat="1" ht="21.75" customHeight="1">
      <c r="B189" s="32"/>
      <c r="C189" s="126" t="s">
        <v>297</v>
      </c>
      <c r="D189" s="126" t="s">
        <v>126</v>
      </c>
      <c r="E189" s="127" t="s">
        <v>298</v>
      </c>
      <c r="F189" s="128" t="s">
        <v>299</v>
      </c>
      <c r="G189" s="129" t="s">
        <v>214</v>
      </c>
      <c r="H189" s="130">
        <v>141</v>
      </c>
      <c r="I189" s="131"/>
      <c r="J189" s="132">
        <f>ROUND(I189*H189,2)</f>
        <v>0</v>
      </c>
      <c r="K189" s="128" t="s">
        <v>130</v>
      </c>
      <c r="L189" s="32"/>
      <c r="M189" s="133" t="s">
        <v>1</v>
      </c>
      <c r="N189" s="134" t="s">
        <v>45</v>
      </c>
      <c r="P189" s="135">
        <f>O189*H189</f>
        <v>0</v>
      </c>
      <c r="Q189" s="135">
        <v>8.4000000000000003E-4</v>
      </c>
      <c r="R189" s="135">
        <f>Q189*H189</f>
        <v>0.11844</v>
      </c>
      <c r="S189" s="135">
        <v>0</v>
      </c>
      <c r="T189" s="136">
        <f>S189*H189</f>
        <v>0</v>
      </c>
      <c r="AR189" s="137" t="s">
        <v>124</v>
      </c>
      <c r="AT189" s="137" t="s">
        <v>126</v>
      </c>
      <c r="AU189" s="137" t="s">
        <v>89</v>
      </c>
      <c r="AY189" s="17" t="s">
        <v>125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87</v>
      </c>
      <c r="BK189" s="138">
        <f>ROUND(I189*H189,2)</f>
        <v>0</v>
      </c>
      <c r="BL189" s="17" t="s">
        <v>124</v>
      </c>
      <c r="BM189" s="137" t="s">
        <v>300</v>
      </c>
    </row>
    <row r="190" spans="2:65" s="12" customFormat="1" ht="10.199999999999999">
      <c r="B190" s="152"/>
      <c r="D190" s="139" t="s">
        <v>216</v>
      </c>
      <c r="E190" s="153" t="s">
        <v>1</v>
      </c>
      <c r="F190" s="154" t="s">
        <v>301</v>
      </c>
      <c r="H190" s="155">
        <v>141</v>
      </c>
      <c r="I190" s="156"/>
      <c r="L190" s="152"/>
      <c r="M190" s="157"/>
      <c r="T190" s="158"/>
      <c r="AT190" s="153" t="s">
        <v>216</v>
      </c>
      <c r="AU190" s="153" t="s">
        <v>89</v>
      </c>
      <c r="AV190" s="12" t="s">
        <v>89</v>
      </c>
      <c r="AW190" s="12" t="s">
        <v>34</v>
      </c>
      <c r="AX190" s="12" t="s">
        <v>80</v>
      </c>
      <c r="AY190" s="153" t="s">
        <v>125</v>
      </c>
    </row>
    <row r="191" spans="2:65" s="13" customFormat="1" ht="10.199999999999999">
      <c r="B191" s="159"/>
      <c r="D191" s="139" t="s">
        <v>216</v>
      </c>
      <c r="E191" s="160" t="s">
        <v>1</v>
      </c>
      <c r="F191" s="161" t="s">
        <v>218</v>
      </c>
      <c r="H191" s="162">
        <v>141</v>
      </c>
      <c r="I191" s="163"/>
      <c r="L191" s="159"/>
      <c r="M191" s="164"/>
      <c r="T191" s="165"/>
      <c r="AT191" s="160" t="s">
        <v>216</v>
      </c>
      <c r="AU191" s="160" t="s">
        <v>89</v>
      </c>
      <c r="AV191" s="13" t="s">
        <v>124</v>
      </c>
      <c r="AW191" s="13" t="s">
        <v>34</v>
      </c>
      <c r="AX191" s="13" t="s">
        <v>87</v>
      </c>
      <c r="AY191" s="160" t="s">
        <v>125</v>
      </c>
    </row>
    <row r="192" spans="2:65" s="1" customFormat="1" ht="24.15" customHeight="1">
      <c r="B192" s="32"/>
      <c r="C192" s="126" t="s">
        <v>302</v>
      </c>
      <c r="D192" s="126" t="s">
        <v>126</v>
      </c>
      <c r="E192" s="127" t="s">
        <v>303</v>
      </c>
      <c r="F192" s="128" t="s">
        <v>304</v>
      </c>
      <c r="G192" s="129" t="s">
        <v>214</v>
      </c>
      <c r="H192" s="130">
        <v>141</v>
      </c>
      <c r="I192" s="131"/>
      <c r="J192" s="132">
        <f>ROUND(I192*H192,2)</f>
        <v>0</v>
      </c>
      <c r="K192" s="128" t="s">
        <v>130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124</v>
      </c>
      <c r="AT192" s="137" t="s">
        <v>126</v>
      </c>
      <c r="AU192" s="137" t="s">
        <v>89</v>
      </c>
      <c r="AY192" s="17" t="s">
        <v>125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124</v>
      </c>
      <c r="BM192" s="137" t="s">
        <v>305</v>
      </c>
    </row>
    <row r="193" spans="2:65" s="1" customFormat="1" ht="37.799999999999997" customHeight="1">
      <c r="B193" s="32"/>
      <c r="C193" s="126" t="s">
        <v>306</v>
      </c>
      <c r="D193" s="126" t="s">
        <v>126</v>
      </c>
      <c r="E193" s="127" t="s">
        <v>307</v>
      </c>
      <c r="F193" s="128" t="s">
        <v>308</v>
      </c>
      <c r="G193" s="129" t="s">
        <v>221</v>
      </c>
      <c r="H193" s="130">
        <v>36.799999999999997</v>
      </c>
      <c r="I193" s="131"/>
      <c r="J193" s="132">
        <f>ROUND(I193*H193,2)</f>
        <v>0</v>
      </c>
      <c r="K193" s="128" t="s">
        <v>130</v>
      </c>
      <c r="L193" s="32"/>
      <c r="M193" s="133" t="s">
        <v>1</v>
      </c>
      <c r="N193" s="134" t="s">
        <v>45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124</v>
      </c>
      <c r="AT193" s="137" t="s">
        <v>126</v>
      </c>
      <c r="AU193" s="137" t="s">
        <v>89</v>
      </c>
      <c r="AY193" s="17" t="s">
        <v>125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7" t="s">
        <v>87</v>
      </c>
      <c r="BK193" s="138">
        <f>ROUND(I193*H193,2)</f>
        <v>0</v>
      </c>
      <c r="BL193" s="17" t="s">
        <v>124</v>
      </c>
      <c r="BM193" s="137" t="s">
        <v>309</v>
      </c>
    </row>
    <row r="194" spans="2:65" s="12" customFormat="1" ht="10.199999999999999">
      <c r="B194" s="152"/>
      <c r="D194" s="139" t="s">
        <v>216</v>
      </c>
      <c r="E194" s="153" t="s">
        <v>1</v>
      </c>
      <c r="F194" s="154" t="s">
        <v>310</v>
      </c>
      <c r="H194" s="155">
        <v>18.8</v>
      </c>
      <c r="I194" s="156"/>
      <c r="L194" s="152"/>
      <c r="M194" s="157"/>
      <c r="T194" s="158"/>
      <c r="AT194" s="153" t="s">
        <v>216</v>
      </c>
      <c r="AU194" s="153" t="s">
        <v>89</v>
      </c>
      <c r="AV194" s="12" t="s">
        <v>89</v>
      </c>
      <c r="AW194" s="12" t="s">
        <v>34</v>
      </c>
      <c r="AX194" s="12" t="s">
        <v>80</v>
      </c>
      <c r="AY194" s="153" t="s">
        <v>125</v>
      </c>
    </row>
    <row r="195" spans="2:65" s="12" customFormat="1" ht="10.199999999999999">
      <c r="B195" s="152"/>
      <c r="D195" s="139" t="s">
        <v>216</v>
      </c>
      <c r="E195" s="153" t="s">
        <v>1</v>
      </c>
      <c r="F195" s="154" t="s">
        <v>311</v>
      </c>
      <c r="H195" s="155">
        <v>18</v>
      </c>
      <c r="I195" s="156"/>
      <c r="L195" s="152"/>
      <c r="M195" s="157"/>
      <c r="T195" s="158"/>
      <c r="AT195" s="153" t="s">
        <v>216</v>
      </c>
      <c r="AU195" s="153" t="s">
        <v>89</v>
      </c>
      <c r="AV195" s="12" t="s">
        <v>89</v>
      </c>
      <c r="AW195" s="12" t="s">
        <v>34</v>
      </c>
      <c r="AX195" s="12" t="s">
        <v>80</v>
      </c>
      <c r="AY195" s="153" t="s">
        <v>125</v>
      </c>
    </row>
    <row r="196" spans="2:65" s="13" customFormat="1" ht="10.199999999999999">
      <c r="B196" s="159"/>
      <c r="D196" s="139" t="s">
        <v>216</v>
      </c>
      <c r="E196" s="160" t="s">
        <v>1</v>
      </c>
      <c r="F196" s="161" t="s">
        <v>218</v>
      </c>
      <c r="H196" s="162">
        <v>36.799999999999997</v>
      </c>
      <c r="I196" s="163"/>
      <c r="L196" s="159"/>
      <c r="M196" s="164"/>
      <c r="T196" s="165"/>
      <c r="AT196" s="160" t="s">
        <v>216</v>
      </c>
      <c r="AU196" s="160" t="s">
        <v>89</v>
      </c>
      <c r="AV196" s="13" t="s">
        <v>124</v>
      </c>
      <c r="AW196" s="13" t="s">
        <v>34</v>
      </c>
      <c r="AX196" s="13" t="s">
        <v>87</v>
      </c>
      <c r="AY196" s="160" t="s">
        <v>125</v>
      </c>
    </row>
    <row r="197" spans="2:65" s="1" customFormat="1" ht="37.799999999999997" customHeight="1">
      <c r="B197" s="32"/>
      <c r="C197" s="126" t="s">
        <v>7</v>
      </c>
      <c r="D197" s="126" t="s">
        <v>126</v>
      </c>
      <c r="E197" s="127" t="s">
        <v>312</v>
      </c>
      <c r="F197" s="128" t="s">
        <v>313</v>
      </c>
      <c r="G197" s="129" t="s">
        <v>221</v>
      </c>
      <c r="H197" s="130">
        <v>19.600000000000001</v>
      </c>
      <c r="I197" s="131"/>
      <c r="J197" s="132">
        <f>ROUND(I197*H197,2)</f>
        <v>0</v>
      </c>
      <c r="K197" s="128" t="s">
        <v>130</v>
      </c>
      <c r="L197" s="32"/>
      <c r="M197" s="133" t="s">
        <v>1</v>
      </c>
      <c r="N197" s="134" t="s">
        <v>45</v>
      </c>
      <c r="P197" s="135">
        <f>O197*H197</f>
        <v>0</v>
      </c>
      <c r="Q197" s="135">
        <v>0</v>
      </c>
      <c r="R197" s="135">
        <f>Q197*H197</f>
        <v>0</v>
      </c>
      <c r="S197" s="135">
        <v>0</v>
      </c>
      <c r="T197" s="136">
        <f>S197*H197</f>
        <v>0</v>
      </c>
      <c r="AR197" s="137" t="s">
        <v>124</v>
      </c>
      <c r="AT197" s="137" t="s">
        <v>126</v>
      </c>
      <c r="AU197" s="137" t="s">
        <v>89</v>
      </c>
      <c r="AY197" s="17" t="s">
        <v>125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7" t="s">
        <v>87</v>
      </c>
      <c r="BK197" s="138">
        <f>ROUND(I197*H197,2)</f>
        <v>0</v>
      </c>
      <c r="BL197" s="17" t="s">
        <v>124</v>
      </c>
      <c r="BM197" s="137" t="s">
        <v>314</v>
      </c>
    </row>
    <row r="198" spans="2:65" s="12" customFormat="1" ht="10.199999999999999">
      <c r="B198" s="152"/>
      <c r="D198" s="139" t="s">
        <v>216</v>
      </c>
      <c r="E198" s="153" t="s">
        <v>1</v>
      </c>
      <c r="F198" s="154" t="s">
        <v>315</v>
      </c>
      <c r="H198" s="155">
        <v>19.600000000000001</v>
      </c>
      <c r="I198" s="156"/>
      <c r="L198" s="152"/>
      <c r="M198" s="157"/>
      <c r="T198" s="158"/>
      <c r="AT198" s="153" t="s">
        <v>216</v>
      </c>
      <c r="AU198" s="153" t="s">
        <v>89</v>
      </c>
      <c r="AV198" s="12" t="s">
        <v>89</v>
      </c>
      <c r="AW198" s="12" t="s">
        <v>34</v>
      </c>
      <c r="AX198" s="12" t="s">
        <v>80</v>
      </c>
      <c r="AY198" s="153" t="s">
        <v>125</v>
      </c>
    </row>
    <row r="199" spans="2:65" s="13" customFormat="1" ht="10.199999999999999">
      <c r="B199" s="159"/>
      <c r="D199" s="139" t="s">
        <v>216</v>
      </c>
      <c r="E199" s="160" t="s">
        <v>1</v>
      </c>
      <c r="F199" s="161" t="s">
        <v>218</v>
      </c>
      <c r="H199" s="162">
        <v>19.600000000000001</v>
      </c>
      <c r="I199" s="163"/>
      <c r="L199" s="159"/>
      <c r="M199" s="164"/>
      <c r="T199" s="165"/>
      <c r="AT199" s="160" t="s">
        <v>216</v>
      </c>
      <c r="AU199" s="160" t="s">
        <v>89</v>
      </c>
      <c r="AV199" s="13" t="s">
        <v>124</v>
      </c>
      <c r="AW199" s="13" t="s">
        <v>34</v>
      </c>
      <c r="AX199" s="13" t="s">
        <v>87</v>
      </c>
      <c r="AY199" s="160" t="s">
        <v>125</v>
      </c>
    </row>
    <row r="200" spans="2:65" s="1" customFormat="1" ht="37.799999999999997" customHeight="1">
      <c r="B200" s="32"/>
      <c r="C200" s="126" t="s">
        <v>316</v>
      </c>
      <c r="D200" s="126" t="s">
        <v>126</v>
      </c>
      <c r="E200" s="127" t="s">
        <v>317</v>
      </c>
      <c r="F200" s="128" t="s">
        <v>318</v>
      </c>
      <c r="G200" s="129" t="s">
        <v>221</v>
      </c>
      <c r="H200" s="130">
        <v>98</v>
      </c>
      <c r="I200" s="131"/>
      <c r="J200" s="132">
        <f>ROUND(I200*H200,2)</f>
        <v>0</v>
      </c>
      <c r="K200" s="128" t="s">
        <v>130</v>
      </c>
      <c r="L200" s="32"/>
      <c r="M200" s="133" t="s">
        <v>1</v>
      </c>
      <c r="N200" s="134" t="s">
        <v>45</v>
      </c>
      <c r="P200" s="135">
        <f>O200*H200</f>
        <v>0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124</v>
      </c>
      <c r="AT200" s="137" t="s">
        <v>126</v>
      </c>
      <c r="AU200" s="137" t="s">
        <v>89</v>
      </c>
      <c r="AY200" s="17" t="s">
        <v>125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7" t="s">
        <v>87</v>
      </c>
      <c r="BK200" s="138">
        <f>ROUND(I200*H200,2)</f>
        <v>0</v>
      </c>
      <c r="BL200" s="17" t="s">
        <v>124</v>
      </c>
      <c r="BM200" s="137" t="s">
        <v>319</v>
      </c>
    </row>
    <row r="201" spans="2:65" s="14" customFormat="1" ht="10.199999999999999">
      <c r="B201" s="166"/>
      <c r="D201" s="139" t="s">
        <v>216</v>
      </c>
      <c r="E201" s="167" t="s">
        <v>1</v>
      </c>
      <c r="F201" s="168" t="s">
        <v>320</v>
      </c>
      <c r="H201" s="167" t="s">
        <v>1</v>
      </c>
      <c r="I201" s="169"/>
      <c r="L201" s="166"/>
      <c r="M201" s="170"/>
      <c r="T201" s="171"/>
      <c r="AT201" s="167" t="s">
        <v>216</v>
      </c>
      <c r="AU201" s="167" t="s">
        <v>89</v>
      </c>
      <c r="AV201" s="14" t="s">
        <v>87</v>
      </c>
      <c r="AW201" s="14" t="s">
        <v>34</v>
      </c>
      <c r="AX201" s="14" t="s">
        <v>80</v>
      </c>
      <c r="AY201" s="167" t="s">
        <v>125</v>
      </c>
    </row>
    <row r="202" spans="2:65" s="12" customFormat="1" ht="20.399999999999999">
      <c r="B202" s="152"/>
      <c r="D202" s="139" t="s">
        <v>216</v>
      </c>
      <c r="E202" s="153" t="s">
        <v>1</v>
      </c>
      <c r="F202" s="154" t="s">
        <v>321</v>
      </c>
      <c r="H202" s="155">
        <v>98</v>
      </c>
      <c r="I202" s="156"/>
      <c r="L202" s="152"/>
      <c r="M202" s="157"/>
      <c r="T202" s="158"/>
      <c r="AT202" s="153" t="s">
        <v>216</v>
      </c>
      <c r="AU202" s="153" t="s">
        <v>89</v>
      </c>
      <c r="AV202" s="12" t="s">
        <v>89</v>
      </c>
      <c r="AW202" s="12" t="s">
        <v>34</v>
      </c>
      <c r="AX202" s="12" t="s">
        <v>80</v>
      </c>
      <c r="AY202" s="153" t="s">
        <v>125</v>
      </c>
    </row>
    <row r="203" spans="2:65" s="13" customFormat="1" ht="10.199999999999999">
      <c r="B203" s="159"/>
      <c r="D203" s="139" t="s">
        <v>216</v>
      </c>
      <c r="E203" s="160" t="s">
        <v>1</v>
      </c>
      <c r="F203" s="161" t="s">
        <v>218</v>
      </c>
      <c r="H203" s="162">
        <v>98</v>
      </c>
      <c r="I203" s="163"/>
      <c r="L203" s="159"/>
      <c r="M203" s="164"/>
      <c r="T203" s="165"/>
      <c r="AT203" s="160" t="s">
        <v>216</v>
      </c>
      <c r="AU203" s="160" t="s">
        <v>89</v>
      </c>
      <c r="AV203" s="13" t="s">
        <v>124</v>
      </c>
      <c r="AW203" s="13" t="s">
        <v>34</v>
      </c>
      <c r="AX203" s="13" t="s">
        <v>87</v>
      </c>
      <c r="AY203" s="160" t="s">
        <v>125</v>
      </c>
    </row>
    <row r="204" spans="2:65" s="1" customFormat="1" ht="24.15" customHeight="1">
      <c r="B204" s="32"/>
      <c r="C204" s="126" t="s">
        <v>322</v>
      </c>
      <c r="D204" s="126" t="s">
        <v>126</v>
      </c>
      <c r="E204" s="127" t="s">
        <v>323</v>
      </c>
      <c r="F204" s="128" t="s">
        <v>324</v>
      </c>
      <c r="G204" s="129" t="s">
        <v>221</v>
      </c>
      <c r="H204" s="130">
        <v>17.97</v>
      </c>
      <c r="I204" s="131"/>
      <c r="J204" s="132">
        <f>ROUND(I204*H204,2)</f>
        <v>0</v>
      </c>
      <c r="K204" s="128" t="s">
        <v>130</v>
      </c>
      <c r="L204" s="32"/>
      <c r="M204" s="133" t="s">
        <v>1</v>
      </c>
      <c r="N204" s="134" t="s">
        <v>45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124</v>
      </c>
      <c r="AT204" s="137" t="s">
        <v>126</v>
      </c>
      <c r="AU204" s="137" t="s">
        <v>89</v>
      </c>
      <c r="AY204" s="17" t="s">
        <v>125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87</v>
      </c>
      <c r="BK204" s="138">
        <f>ROUND(I204*H204,2)</f>
        <v>0</v>
      </c>
      <c r="BL204" s="17" t="s">
        <v>124</v>
      </c>
      <c r="BM204" s="137" t="s">
        <v>325</v>
      </c>
    </row>
    <row r="205" spans="2:65" s="12" customFormat="1" ht="20.399999999999999">
      <c r="B205" s="152"/>
      <c r="D205" s="139" t="s">
        <v>216</v>
      </c>
      <c r="E205" s="153" t="s">
        <v>1</v>
      </c>
      <c r="F205" s="154" t="s">
        <v>326</v>
      </c>
      <c r="H205" s="155">
        <v>17.97</v>
      </c>
      <c r="I205" s="156"/>
      <c r="L205" s="152"/>
      <c r="M205" s="157"/>
      <c r="T205" s="158"/>
      <c r="AT205" s="153" t="s">
        <v>216</v>
      </c>
      <c r="AU205" s="153" t="s">
        <v>89</v>
      </c>
      <c r="AV205" s="12" t="s">
        <v>89</v>
      </c>
      <c r="AW205" s="12" t="s">
        <v>34</v>
      </c>
      <c r="AX205" s="12" t="s">
        <v>80</v>
      </c>
      <c r="AY205" s="153" t="s">
        <v>125</v>
      </c>
    </row>
    <row r="206" spans="2:65" s="13" customFormat="1" ht="10.199999999999999">
      <c r="B206" s="159"/>
      <c r="D206" s="139" t="s">
        <v>216</v>
      </c>
      <c r="E206" s="160" t="s">
        <v>1</v>
      </c>
      <c r="F206" s="161" t="s">
        <v>218</v>
      </c>
      <c r="H206" s="162">
        <v>17.97</v>
      </c>
      <c r="I206" s="163"/>
      <c r="L206" s="159"/>
      <c r="M206" s="164"/>
      <c r="T206" s="165"/>
      <c r="AT206" s="160" t="s">
        <v>216</v>
      </c>
      <c r="AU206" s="160" t="s">
        <v>89</v>
      </c>
      <c r="AV206" s="13" t="s">
        <v>124</v>
      </c>
      <c r="AW206" s="13" t="s">
        <v>34</v>
      </c>
      <c r="AX206" s="13" t="s">
        <v>87</v>
      </c>
      <c r="AY206" s="160" t="s">
        <v>125</v>
      </c>
    </row>
    <row r="207" spans="2:65" s="1" customFormat="1" ht="33" customHeight="1">
      <c r="B207" s="32"/>
      <c r="C207" s="126" t="s">
        <v>327</v>
      </c>
      <c r="D207" s="126" t="s">
        <v>126</v>
      </c>
      <c r="E207" s="127" t="s">
        <v>328</v>
      </c>
      <c r="F207" s="128" t="s">
        <v>329</v>
      </c>
      <c r="G207" s="129" t="s">
        <v>330</v>
      </c>
      <c r="H207" s="130">
        <v>32.340000000000003</v>
      </c>
      <c r="I207" s="131"/>
      <c r="J207" s="132">
        <f>ROUND(I207*H207,2)</f>
        <v>0</v>
      </c>
      <c r="K207" s="128" t="s">
        <v>130</v>
      </c>
      <c r="L207" s="32"/>
      <c r="M207" s="133" t="s">
        <v>1</v>
      </c>
      <c r="N207" s="134" t="s">
        <v>45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124</v>
      </c>
      <c r="AT207" s="137" t="s">
        <v>126</v>
      </c>
      <c r="AU207" s="137" t="s">
        <v>89</v>
      </c>
      <c r="AY207" s="17" t="s">
        <v>125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7" t="s">
        <v>87</v>
      </c>
      <c r="BK207" s="138">
        <f>ROUND(I207*H207,2)</f>
        <v>0</v>
      </c>
      <c r="BL207" s="17" t="s">
        <v>124</v>
      </c>
      <c r="BM207" s="137" t="s">
        <v>331</v>
      </c>
    </row>
    <row r="208" spans="2:65" s="12" customFormat="1" ht="10.199999999999999">
      <c r="B208" s="152"/>
      <c r="D208" s="139" t="s">
        <v>216</v>
      </c>
      <c r="E208" s="153" t="s">
        <v>1</v>
      </c>
      <c r="F208" s="154" t="s">
        <v>332</v>
      </c>
      <c r="H208" s="155">
        <v>32.340000000000003</v>
      </c>
      <c r="I208" s="156"/>
      <c r="L208" s="152"/>
      <c r="M208" s="157"/>
      <c r="T208" s="158"/>
      <c r="AT208" s="153" t="s">
        <v>216</v>
      </c>
      <c r="AU208" s="153" t="s">
        <v>89</v>
      </c>
      <c r="AV208" s="12" t="s">
        <v>89</v>
      </c>
      <c r="AW208" s="12" t="s">
        <v>34</v>
      </c>
      <c r="AX208" s="12" t="s">
        <v>80</v>
      </c>
      <c r="AY208" s="153" t="s">
        <v>125</v>
      </c>
    </row>
    <row r="209" spans="2:65" s="13" customFormat="1" ht="10.199999999999999">
      <c r="B209" s="159"/>
      <c r="D209" s="139" t="s">
        <v>216</v>
      </c>
      <c r="E209" s="160" t="s">
        <v>1</v>
      </c>
      <c r="F209" s="161" t="s">
        <v>218</v>
      </c>
      <c r="H209" s="162">
        <v>32.340000000000003</v>
      </c>
      <c r="I209" s="163"/>
      <c r="L209" s="159"/>
      <c r="M209" s="164"/>
      <c r="T209" s="165"/>
      <c r="AT209" s="160" t="s">
        <v>216</v>
      </c>
      <c r="AU209" s="160" t="s">
        <v>89</v>
      </c>
      <c r="AV209" s="13" t="s">
        <v>124</v>
      </c>
      <c r="AW209" s="13" t="s">
        <v>34</v>
      </c>
      <c r="AX209" s="13" t="s">
        <v>87</v>
      </c>
      <c r="AY209" s="160" t="s">
        <v>125</v>
      </c>
    </row>
    <row r="210" spans="2:65" s="1" customFormat="1" ht="16.5" customHeight="1">
      <c r="B210" s="32"/>
      <c r="C210" s="126" t="s">
        <v>333</v>
      </c>
      <c r="D210" s="126" t="s">
        <v>126</v>
      </c>
      <c r="E210" s="127" t="s">
        <v>334</v>
      </c>
      <c r="F210" s="128" t="s">
        <v>335</v>
      </c>
      <c r="G210" s="129" t="s">
        <v>221</v>
      </c>
      <c r="H210" s="130">
        <v>19.600000000000001</v>
      </c>
      <c r="I210" s="131"/>
      <c r="J210" s="132">
        <f>ROUND(I210*H210,2)</f>
        <v>0</v>
      </c>
      <c r="K210" s="128" t="s">
        <v>130</v>
      </c>
      <c r="L210" s="32"/>
      <c r="M210" s="133" t="s">
        <v>1</v>
      </c>
      <c r="N210" s="134" t="s">
        <v>45</v>
      </c>
      <c r="P210" s="135">
        <f>O210*H210</f>
        <v>0</v>
      </c>
      <c r="Q210" s="135">
        <v>0</v>
      </c>
      <c r="R210" s="135">
        <f>Q210*H210</f>
        <v>0</v>
      </c>
      <c r="S210" s="135">
        <v>0</v>
      </c>
      <c r="T210" s="136">
        <f>S210*H210</f>
        <v>0</v>
      </c>
      <c r="AR210" s="137" t="s">
        <v>124</v>
      </c>
      <c r="AT210" s="137" t="s">
        <v>126</v>
      </c>
      <c r="AU210" s="137" t="s">
        <v>89</v>
      </c>
      <c r="AY210" s="17" t="s">
        <v>125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7" t="s">
        <v>87</v>
      </c>
      <c r="BK210" s="138">
        <f>ROUND(I210*H210,2)</f>
        <v>0</v>
      </c>
      <c r="BL210" s="17" t="s">
        <v>124</v>
      </c>
      <c r="BM210" s="137" t="s">
        <v>336</v>
      </c>
    </row>
    <row r="211" spans="2:65" s="12" customFormat="1" ht="10.199999999999999">
      <c r="B211" s="152"/>
      <c r="D211" s="139" t="s">
        <v>216</v>
      </c>
      <c r="E211" s="153" t="s">
        <v>1</v>
      </c>
      <c r="F211" s="154" t="s">
        <v>315</v>
      </c>
      <c r="H211" s="155">
        <v>19.600000000000001</v>
      </c>
      <c r="I211" s="156"/>
      <c r="L211" s="152"/>
      <c r="M211" s="157"/>
      <c r="T211" s="158"/>
      <c r="AT211" s="153" t="s">
        <v>216</v>
      </c>
      <c r="AU211" s="153" t="s">
        <v>89</v>
      </c>
      <c r="AV211" s="12" t="s">
        <v>89</v>
      </c>
      <c r="AW211" s="12" t="s">
        <v>34</v>
      </c>
      <c r="AX211" s="12" t="s">
        <v>80</v>
      </c>
      <c r="AY211" s="153" t="s">
        <v>125</v>
      </c>
    </row>
    <row r="212" spans="2:65" s="13" customFormat="1" ht="10.199999999999999">
      <c r="B212" s="159"/>
      <c r="D212" s="139" t="s">
        <v>216</v>
      </c>
      <c r="E212" s="160" t="s">
        <v>1</v>
      </c>
      <c r="F212" s="161" t="s">
        <v>218</v>
      </c>
      <c r="H212" s="162">
        <v>19.600000000000001</v>
      </c>
      <c r="I212" s="163"/>
      <c r="L212" s="159"/>
      <c r="M212" s="164"/>
      <c r="T212" s="165"/>
      <c r="AT212" s="160" t="s">
        <v>216</v>
      </c>
      <c r="AU212" s="160" t="s">
        <v>89</v>
      </c>
      <c r="AV212" s="13" t="s">
        <v>124</v>
      </c>
      <c r="AW212" s="13" t="s">
        <v>34</v>
      </c>
      <c r="AX212" s="13" t="s">
        <v>87</v>
      </c>
      <c r="AY212" s="160" t="s">
        <v>125</v>
      </c>
    </row>
    <row r="213" spans="2:65" s="1" customFormat="1" ht="24.15" customHeight="1">
      <c r="B213" s="32"/>
      <c r="C213" s="126" t="s">
        <v>337</v>
      </c>
      <c r="D213" s="126" t="s">
        <v>126</v>
      </c>
      <c r="E213" s="127" t="s">
        <v>338</v>
      </c>
      <c r="F213" s="128" t="s">
        <v>339</v>
      </c>
      <c r="G213" s="129" t="s">
        <v>221</v>
      </c>
      <c r="H213" s="130">
        <v>84.6</v>
      </c>
      <c r="I213" s="131"/>
      <c r="J213" s="132">
        <f>ROUND(I213*H213,2)</f>
        <v>0</v>
      </c>
      <c r="K213" s="128" t="s">
        <v>130</v>
      </c>
      <c r="L213" s="32"/>
      <c r="M213" s="133" t="s">
        <v>1</v>
      </c>
      <c r="N213" s="134" t="s">
        <v>45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124</v>
      </c>
      <c r="AT213" s="137" t="s">
        <v>126</v>
      </c>
      <c r="AU213" s="137" t="s">
        <v>89</v>
      </c>
      <c r="AY213" s="17" t="s">
        <v>125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7" t="s">
        <v>87</v>
      </c>
      <c r="BK213" s="138">
        <f>ROUND(I213*H213,2)</f>
        <v>0</v>
      </c>
      <c r="BL213" s="17" t="s">
        <v>124</v>
      </c>
      <c r="BM213" s="137" t="s">
        <v>340</v>
      </c>
    </row>
    <row r="214" spans="2:65" s="12" customFormat="1" ht="10.199999999999999">
      <c r="B214" s="152"/>
      <c r="D214" s="139" t="s">
        <v>216</v>
      </c>
      <c r="E214" s="153" t="s">
        <v>1</v>
      </c>
      <c r="F214" s="154" t="s">
        <v>341</v>
      </c>
      <c r="H214" s="155">
        <v>84.6</v>
      </c>
      <c r="I214" s="156"/>
      <c r="L214" s="152"/>
      <c r="M214" s="157"/>
      <c r="T214" s="158"/>
      <c r="AT214" s="153" t="s">
        <v>216</v>
      </c>
      <c r="AU214" s="153" t="s">
        <v>89</v>
      </c>
      <c r="AV214" s="12" t="s">
        <v>89</v>
      </c>
      <c r="AW214" s="12" t="s">
        <v>34</v>
      </c>
      <c r="AX214" s="12" t="s">
        <v>80</v>
      </c>
      <c r="AY214" s="153" t="s">
        <v>125</v>
      </c>
    </row>
    <row r="215" spans="2:65" s="13" customFormat="1" ht="10.199999999999999">
      <c r="B215" s="159"/>
      <c r="D215" s="139" t="s">
        <v>216</v>
      </c>
      <c r="E215" s="160" t="s">
        <v>1</v>
      </c>
      <c r="F215" s="161" t="s">
        <v>218</v>
      </c>
      <c r="H215" s="162">
        <v>84.6</v>
      </c>
      <c r="I215" s="163"/>
      <c r="L215" s="159"/>
      <c r="M215" s="164"/>
      <c r="T215" s="165"/>
      <c r="AT215" s="160" t="s">
        <v>216</v>
      </c>
      <c r="AU215" s="160" t="s">
        <v>89</v>
      </c>
      <c r="AV215" s="13" t="s">
        <v>124</v>
      </c>
      <c r="AW215" s="13" t="s">
        <v>34</v>
      </c>
      <c r="AX215" s="13" t="s">
        <v>87</v>
      </c>
      <c r="AY215" s="160" t="s">
        <v>125</v>
      </c>
    </row>
    <row r="216" spans="2:65" s="1" customFormat="1" ht="24.15" customHeight="1">
      <c r="B216" s="32"/>
      <c r="C216" s="126" t="s">
        <v>342</v>
      </c>
      <c r="D216" s="126" t="s">
        <v>126</v>
      </c>
      <c r="E216" s="127" t="s">
        <v>343</v>
      </c>
      <c r="F216" s="128" t="s">
        <v>344</v>
      </c>
      <c r="G216" s="129" t="s">
        <v>214</v>
      </c>
      <c r="H216" s="130">
        <v>530</v>
      </c>
      <c r="I216" s="131"/>
      <c r="J216" s="132">
        <f>ROUND(I216*H216,2)</f>
        <v>0</v>
      </c>
      <c r="K216" s="128" t="s">
        <v>130</v>
      </c>
      <c r="L216" s="32"/>
      <c r="M216" s="133" t="s">
        <v>1</v>
      </c>
      <c r="N216" s="134" t="s">
        <v>45</v>
      </c>
      <c r="P216" s="135">
        <f>O216*H216</f>
        <v>0</v>
      </c>
      <c r="Q216" s="135">
        <v>0</v>
      </c>
      <c r="R216" s="135">
        <f>Q216*H216</f>
        <v>0</v>
      </c>
      <c r="S216" s="135">
        <v>0</v>
      </c>
      <c r="T216" s="136">
        <f>S216*H216</f>
        <v>0</v>
      </c>
      <c r="AR216" s="137" t="s">
        <v>124</v>
      </c>
      <c r="AT216" s="137" t="s">
        <v>126</v>
      </c>
      <c r="AU216" s="137" t="s">
        <v>89</v>
      </c>
      <c r="AY216" s="17" t="s">
        <v>125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7" t="s">
        <v>87</v>
      </c>
      <c r="BK216" s="138">
        <f>ROUND(I216*H216,2)</f>
        <v>0</v>
      </c>
      <c r="BL216" s="17" t="s">
        <v>124</v>
      </c>
      <c r="BM216" s="137" t="s">
        <v>345</v>
      </c>
    </row>
    <row r="217" spans="2:65" s="12" customFormat="1" ht="10.199999999999999">
      <c r="B217" s="152"/>
      <c r="D217" s="139" t="s">
        <v>216</v>
      </c>
      <c r="E217" s="153" t="s">
        <v>1</v>
      </c>
      <c r="F217" s="154" t="s">
        <v>346</v>
      </c>
      <c r="H217" s="155">
        <v>17</v>
      </c>
      <c r="I217" s="156"/>
      <c r="L217" s="152"/>
      <c r="M217" s="157"/>
      <c r="T217" s="158"/>
      <c r="AT217" s="153" t="s">
        <v>216</v>
      </c>
      <c r="AU217" s="153" t="s">
        <v>89</v>
      </c>
      <c r="AV217" s="12" t="s">
        <v>89</v>
      </c>
      <c r="AW217" s="12" t="s">
        <v>34</v>
      </c>
      <c r="AX217" s="12" t="s">
        <v>80</v>
      </c>
      <c r="AY217" s="153" t="s">
        <v>125</v>
      </c>
    </row>
    <row r="218" spans="2:65" s="12" customFormat="1" ht="20.399999999999999">
      <c r="B218" s="152"/>
      <c r="D218" s="139" t="s">
        <v>216</v>
      </c>
      <c r="E218" s="153" t="s">
        <v>1</v>
      </c>
      <c r="F218" s="154" t="s">
        <v>347</v>
      </c>
      <c r="H218" s="155">
        <v>513</v>
      </c>
      <c r="I218" s="156"/>
      <c r="L218" s="152"/>
      <c r="M218" s="157"/>
      <c r="T218" s="158"/>
      <c r="AT218" s="153" t="s">
        <v>216</v>
      </c>
      <c r="AU218" s="153" t="s">
        <v>89</v>
      </c>
      <c r="AV218" s="12" t="s">
        <v>89</v>
      </c>
      <c r="AW218" s="12" t="s">
        <v>34</v>
      </c>
      <c r="AX218" s="12" t="s">
        <v>80</v>
      </c>
      <c r="AY218" s="153" t="s">
        <v>125</v>
      </c>
    </row>
    <row r="219" spans="2:65" s="13" customFormat="1" ht="10.199999999999999">
      <c r="B219" s="159"/>
      <c r="D219" s="139" t="s">
        <v>216</v>
      </c>
      <c r="E219" s="160" t="s">
        <v>1</v>
      </c>
      <c r="F219" s="161" t="s">
        <v>218</v>
      </c>
      <c r="H219" s="162">
        <v>530</v>
      </c>
      <c r="I219" s="163"/>
      <c r="L219" s="159"/>
      <c r="M219" s="164"/>
      <c r="T219" s="165"/>
      <c r="AT219" s="160" t="s">
        <v>216</v>
      </c>
      <c r="AU219" s="160" t="s">
        <v>89</v>
      </c>
      <c r="AV219" s="13" t="s">
        <v>124</v>
      </c>
      <c r="AW219" s="13" t="s">
        <v>34</v>
      </c>
      <c r="AX219" s="13" t="s">
        <v>87</v>
      </c>
      <c r="AY219" s="160" t="s">
        <v>125</v>
      </c>
    </row>
    <row r="220" spans="2:65" s="1" customFormat="1" ht="33" customHeight="1">
      <c r="B220" s="32"/>
      <c r="C220" s="126" t="s">
        <v>348</v>
      </c>
      <c r="D220" s="126" t="s">
        <v>126</v>
      </c>
      <c r="E220" s="127" t="s">
        <v>349</v>
      </c>
      <c r="F220" s="128" t="s">
        <v>350</v>
      </c>
      <c r="G220" s="129" t="s">
        <v>214</v>
      </c>
      <c r="H220" s="130">
        <v>179.7</v>
      </c>
      <c r="I220" s="131"/>
      <c r="J220" s="132">
        <f>ROUND(I220*H220,2)</f>
        <v>0</v>
      </c>
      <c r="K220" s="128" t="s">
        <v>130</v>
      </c>
      <c r="L220" s="32"/>
      <c r="M220" s="133" t="s">
        <v>1</v>
      </c>
      <c r="N220" s="134" t="s">
        <v>45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124</v>
      </c>
      <c r="AT220" s="137" t="s">
        <v>126</v>
      </c>
      <c r="AU220" s="137" t="s">
        <v>89</v>
      </c>
      <c r="AY220" s="17" t="s">
        <v>125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7" t="s">
        <v>87</v>
      </c>
      <c r="BK220" s="138">
        <f>ROUND(I220*H220,2)</f>
        <v>0</v>
      </c>
      <c r="BL220" s="17" t="s">
        <v>124</v>
      </c>
      <c r="BM220" s="137" t="s">
        <v>351</v>
      </c>
    </row>
    <row r="221" spans="2:65" s="14" customFormat="1" ht="10.199999999999999">
      <c r="B221" s="166"/>
      <c r="D221" s="139" t="s">
        <v>216</v>
      </c>
      <c r="E221" s="167" t="s">
        <v>1</v>
      </c>
      <c r="F221" s="168" t="s">
        <v>352</v>
      </c>
      <c r="H221" s="167" t="s">
        <v>1</v>
      </c>
      <c r="I221" s="169"/>
      <c r="L221" s="166"/>
      <c r="M221" s="170"/>
      <c r="T221" s="171"/>
      <c r="AT221" s="167" t="s">
        <v>216</v>
      </c>
      <c r="AU221" s="167" t="s">
        <v>89</v>
      </c>
      <c r="AV221" s="14" t="s">
        <v>87</v>
      </c>
      <c r="AW221" s="14" t="s">
        <v>34</v>
      </c>
      <c r="AX221" s="14" t="s">
        <v>80</v>
      </c>
      <c r="AY221" s="167" t="s">
        <v>125</v>
      </c>
    </row>
    <row r="222" spans="2:65" s="12" customFormat="1" ht="10.199999999999999">
      <c r="B222" s="152"/>
      <c r="D222" s="139" t="s">
        <v>216</v>
      </c>
      <c r="E222" s="153" t="s">
        <v>1</v>
      </c>
      <c r="F222" s="154" t="s">
        <v>353</v>
      </c>
      <c r="H222" s="155">
        <v>179.7</v>
      </c>
      <c r="I222" s="156"/>
      <c r="L222" s="152"/>
      <c r="M222" s="157"/>
      <c r="T222" s="158"/>
      <c r="AT222" s="153" t="s">
        <v>216</v>
      </c>
      <c r="AU222" s="153" t="s">
        <v>89</v>
      </c>
      <c r="AV222" s="12" t="s">
        <v>89</v>
      </c>
      <c r="AW222" s="12" t="s">
        <v>34</v>
      </c>
      <c r="AX222" s="12" t="s">
        <v>80</v>
      </c>
      <c r="AY222" s="153" t="s">
        <v>125</v>
      </c>
    </row>
    <row r="223" spans="2:65" s="13" customFormat="1" ht="10.199999999999999">
      <c r="B223" s="159"/>
      <c r="D223" s="139" t="s">
        <v>216</v>
      </c>
      <c r="E223" s="160" t="s">
        <v>1</v>
      </c>
      <c r="F223" s="161" t="s">
        <v>218</v>
      </c>
      <c r="H223" s="162">
        <v>179.7</v>
      </c>
      <c r="I223" s="163"/>
      <c r="L223" s="159"/>
      <c r="M223" s="164"/>
      <c r="T223" s="165"/>
      <c r="AT223" s="160" t="s">
        <v>216</v>
      </c>
      <c r="AU223" s="160" t="s">
        <v>89</v>
      </c>
      <c r="AV223" s="13" t="s">
        <v>124</v>
      </c>
      <c r="AW223" s="13" t="s">
        <v>34</v>
      </c>
      <c r="AX223" s="13" t="s">
        <v>87</v>
      </c>
      <c r="AY223" s="160" t="s">
        <v>125</v>
      </c>
    </row>
    <row r="224" spans="2:65" s="1" customFormat="1" ht="24.15" customHeight="1">
      <c r="B224" s="32"/>
      <c r="C224" s="126" t="s">
        <v>354</v>
      </c>
      <c r="D224" s="126" t="s">
        <v>126</v>
      </c>
      <c r="E224" s="127" t="s">
        <v>355</v>
      </c>
      <c r="F224" s="128" t="s">
        <v>356</v>
      </c>
      <c r="G224" s="129" t="s">
        <v>214</v>
      </c>
      <c r="H224" s="130">
        <v>179.7</v>
      </c>
      <c r="I224" s="131"/>
      <c r="J224" s="132">
        <f>ROUND(I224*H224,2)</f>
        <v>0</v>
      </c>
      <c r="K224" s="128" t="s">
        <v>130</v>
      </c>
      <c r="L224" s="32"/>
      <c r="M224" s="133" t="s">
        <v>1</v>
      </c>
      <c r="N224" s="134" t="s">
        <v>45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124</v>
      </c>
      <c r="AT224" s="137" t="s">
        <v>126</v>
      </c>
      <c r="AU224" s="137" t="s">
        <v>89</v>
      </c>
      <c r="AY224" s="17" t="s">
        <v>125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7" t="s">
        <v>87</v>
      </c>
      <c r="BK224" s="138">
        <f>ROUND(I224*H224,2)</f>
        <v>0</v>
      </c>
      <c r="BL224" s="17" t="s">
        <v>124</v>
      </c>
      <c r="BM224" s="137" t="s">
        <v>357</v>
      </c>
    </row>
    <row r="225" spans="2:65" s="12" customFormat="1" ht="10.199999999999999">
      <c r="B225" s="152"/>
      <c r="D225" s="139" t="s">
        <v>216</v>
      </c>
      <c r="E225" s="153" t="s">
        <v>1</v>
      </c>
      <c r="F225" s="154" t="s">
        <v>353</v>
      </c>
      <c r="H225" s="155">
        <v>179.7</v>
      </c>
      <c r="I225" s="156"/>
      <c r="L225" s="152"/>
      <c r="M225" s="157"/>
      <c r="T225" s="158"/>
      <c r="AT225" s="153" t="s">
        <v>216</v>
      </c>
      <c r="AU225" s="153" t="s">
        <v>89</v>
      </c>
      <c r="AV225" s="12" t="s">
        <v>89</v>
      </c>
      <c r="AW225" s="12" t="s">
        <v>34</v>
      </c>
      <c r="AX225" s="12" t="s">
        <v>80</v>
      </c>
      <c r="AY225" s="153" t="s">
        <v>125</v>
      </c>
    </row>
    <row r="226" spans="2:65" s="13" customFormat="1" ht="10.199999999999999">
      <c r="B226" s="159"/>
      <c r="D226" s="139" t="s">
        <v>216</v>
      </c>
      <c r="E226" s="160" t="s">
        <v>1</v>
      </c>
      <c r="F226" s="161" t="s">
        <v>218</v>
      </c>
      <c r="H226" s="162">
        <v>179.7</v>
      </c>
      <c r="I226" s="163"/>
      <c r="L226" s="159"/>
      <c r="M226" s="164"/>
      <c r="T226" s="165"/>
      <c r="AT226" s="160" t="s">
        <v>216</v>
      </c>
      <c r="AU226" s="160" t="s">
        <v>89</v>
      </c>
      <c r="AV226" s="13" t="s">
        <v>124</v>
      </c>
      <c r="AW226" s="13" t="s">
        <v>34</v>
      </c>
      <c r="AX226" s="13" t="s">
        <v>87</v>
      </c>
      <c r="AY226" s="160" t="s">
        <v>125</v>
      </c>
    </row>
    <row r="227" spans="2:65" s="1" customFormat="1" ht="16.5" customHeight="1">
      <c r="B227" s="32"/>
      <c r="C227" s="172" t="s">
        <v>358</v>
      </c>
      <c r="D227" s="172" t="s">
        <v>359</v>
      </c>
      <c r="E227" s="173" t="s">
        <v>360</v>
      </c>
      <c r="F227" s="174" t="s">
        <v>361</v>
      </c>
      <c r="G227" s="175" t="s">
        <v>362</v>
      </c>
      <c r="H227" s="176">
        <v>6.29</v>
      </c>
      <c r="I227" s="177"/>
      <c r="J227" s="178">
        <f>ROUND(I227*H227,2)</f>
        <v>0</v>
      </c>
      <c r="K227" s="174" t="s">
        <v>130</v>
      </c>
      <c r="L227" s="179"/>
      <c r="M227" s="180" t="s">
        <v>1</v>
      </c>
      <c r="N227" s="181" t="s">
        <v>45</v>
      </c>
      <c r="P227" s="135">
        <f>O227*H227</f>
        <v>0</v>
      </c>
      <c r="Q227" s="135">
        <v>1E-3</v>
      </c>
      <c r="R227" s="135">
        <f>Q227*H227</f>
        <v>6.2900000000000005E-3</v>
      </c>
      <c r="S227" s="135">
        <v>0</v>
      </c>
      <c r="T227" s="136">
        <f>S227*H227</f>
        <v>0</v>
      </c>
      <c r="AR227" s="137" t="s">
        <v>163</v>
      </c>
      <c r="AT227" s="137" t="s">
        <v>359</v>
      </c>
      <c r="AU227" s="137" t="s">
        <v>89</v>
      </c>
      <c r="AY227" s="17" t="s">
        <v>125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87</v>
      </c>
      <c r="BK227" s="138">
        <f>ROUND(I227*H227,2)</f>
        <v>0</v>
      </c>
      <c r="BL227" s="17" t="s">
        <v>124</v>
      </c>
      <c r="BM227" s="137" t="s">
        <v>363</v>
      </c>
    </row>
    <row r="228" spans="2:65" s="12" customFormat="1" ht="10.199999999999999">
      <c r="B228" s="152"/>
      <c r="D228" s="139" t="s">
        <v>216</v>
      </c>
      <c r="E228" s="153" t="s">
        <v>1</v>
      </c>
      <c r="F228" s="154" t="s">
        <v>364</v>
      </c>
      <c r="H228" s="155">
        <v>6.29</v>
      </c>
      <c r="I228" s="156"/>
      <c r="L228" s="152"/>
      <c r="M228" s="157"/>
      <c r="T228" s="158"/>
      <c r="AT228" s="153" t="s">
        <v>216</v>
      </c>
      <c r="AU228" s="153" t="s">
        <v>89</v>
      </c>
      <c r="AV228" s="12" t="s">
        <v>89</v>
      </c>
      <c r="AW228" s="12" t="s">
        <v>34</v>
      </c>
      <c r="AX228" s="12" t="s">
        <v>80</v>
      </c>
      <c r="AY228" s="153" t="s">
        <v>125</v>
      </c>
    </row>
    <row r="229" spans="2:65" s="13" customFormat="1" ht="10.199999999999999">
      <c r="B229" s="159"/>
      <c r="D229" s="139" t="s">
        <v>216</v>
      </c>
      <c r="E229" s="160" t="s">
        <v>1</v>
      </c>
      <c r="F229" s="161" t="s">
        <v>218</v>
      </c>
      <c r="H229" s="162">
        <v>6.29</v>
      </c>
      <c r="I229" s="163"/>
      <c r="L229" s="159"/>
      <c r="M229" s="164"/>
      <c r="T229" s="165"/>
      <c r="AT229" s="160" t="s">
        <v>216</v>
      </c>
      <c r="AU229" s="160" t="s">
        <v>89</v>
      </c>
      <c r="AV229" s="13" t="s">
        <v>124</v>
      </c>
      <c r="AW229" s="13" t="s">
        <v>34</v>
      </c>
      <c r="AX229" s="13" t="s">
        <v>87</v>
      </c>
      <c r="AY229" s="160" t="s">
        <v>125</v>
      </c>
    </row>
    <row r="230" spans="2:65" s="1" customFormat="1" ht="21.75" customHeight="1">
      <c r="B230" s="32"/>
      <c r="C230" s="126" t="s">
        <v>365</v>
      </c>
      <c r="D230" s="126" t="s">
        <v>126</v>
      </c>
      <c r="E230" s="127" t="s">
        <v>366</v>
      </c>
      <c r="F230" s="128" t="s">
        <v>367</v>
      </c>
      <c r="G230" s="129" t="s">
        <v>214</v>
      </c>
      <c r="H230" s="130">
        <v>179.7</v>
      </c>
      <c r="I230" s="131"/>
      <c r="J230" s="132">
        <f>ROUND(I230*H230,2)</f>
        <v>0</v>
      </c>
      <c r="K230" s="128" t="s">
        <v>130</v>
      </c>
      <c r="L230" s="32"/>
      <c r="M230" s="133" t="s">
        <v>1</v>
      </c>
      <c r="N230" s="134" t="s">
        <v>45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124</v>
      </c>
      <c r="AT230" s="137" t="s">
        <v>126</v>
      </c>
      <c r="AU230" s="137" t="s">
        <v>89</v>
      </c>
      <c r="AY230" s="17" t="s">
        <v>125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7" t="s">
        <v>87</v>
      </c>
      <c r="BK230" s="138">
        <f>ROUND(I230*H230,2)</f>
        <v>0</v>
      </c>
      <c r="BL230" s="17" t="s">
        <v>124</v>
      </c>
      <c r="BM230" s="137" t="s">
        <v>368</v>
      </c>
    </row>
    <row r="231" spans="2:65" s="12" customFormat="1" ht="10.199999999999999">
      <c r="B231" s="152"/>
      <c r="D231" s="139" t="s">
        <v>216</v>
      </c>
      <c r="E231" s="153" t="s">
        <v>1</v>
      </c>
      <c r="F231" s="154" t="s">
        <v>353</v>
      </c>
      <c r="H231" s="155">
        <v>179.7</v>
      </c>
      <c r="I231" s="156"/>
      <c r="L231" s="152"/>
      <c r="M231" s="157"/>
      <c r="T231" s="158"/>
      <c r="AT231" s="153" t="s">
        <v>216</v>
      </c>
      <c r="AU231" s="153" t="s">
        <v>89</v>
      </c>
      <c r="AV231" s="12" t="s">
        <v>89</v>
      </c>
      <c r="AW231" s="12" t="s">
        <v>34</v>
      </c>
      <c r="AX231" s="12" t="s">
        <v>80</v>
      </c>
      <c r="AY231" s="153" t="s">
        <v>125</v>
      </c>
    </row>
    <row r="232" spans="2:65" s="13" customFormat="1" ht="10.199999999999999">
      <c r="B232" s="159"/>
      <c r="D232" s="139" t="s">
        <v>216</v>
      </c>
      <c r="E232" s="160" t="s">
        <v>1</v>
      </c>
      <c r="F232" s="161" t="s">
        <v>218</v>
      </c>
      <c r="H232" s="162">
        <v>179.7</v>
      </c>
      <c r="I232" s="163"/>
      <c r="L232" s="159"/>
      <c r="M232" s="164"/>
      <c r="T232" s="165"/>
      <c r="AT232" s="160" t="s">
        <v>216</v>
      </c>
      <c r="AU232" s="160" t="s">
        <v>89</v>
      </c>
      <c r="AV232" s="13" t="s">
        <v>124</v>
      </c>
      <c r="AW232" s="13" t="s">
        <v>34</v>
      </c>
      <c r="AX232" s="13" t="s">
        <v>87</v>
      </c>
      <c r="AY232" s="160" t="s">
        <v>125</v>
      </c>
    </row>
    <row r="233" spans="2:65" s="1" customFormat="1" ht="21.75" customHeight="1">
      <c r="B233" s="32"/>
      <c r="C233" s="126" t="s">
        <v>369</v>
      </c>
      <c r="D233" s="126" t="s">
        <v>126</v>
      </c>
      <c r="E233" s="127" t="s">
        <v>370</v>
      </c>
      <c r="F233" s="128" t="s">
        <v>371</v>
      </c>
      <c r="G233" s="129" t="s">
        <v>214</v>
      </c>
      <c r="H233" s="130">
        <v>179.7</v>
      </c>
      <c r="I233" s="131"/>
      <c r="J233" s="132">
        <f>ROUND(I233*H233,2)</f>
        <v>0</v>
      </c>
      <c r="K233" s="128" t="s">
        <v>130</v>
      </c>
      <c r="L233" s="32"/>
      <c r="M233" s="133" t="s">
        <v>1</v>
      </c>
      <c r="N233" s="134" t="s">
        <v>45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124</v>
      </c>
      <c r="AT233" s="137" t="s">
        <v>126</v>
      </c>
      <c r="AU233" s="137" t="s">
        <v>89</v>
      </c>
      <c r="AY233" s="17" t="s">
        <v>125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7" t="s">
        <v>87</v>
      </c>
      <c r="BK233" s="138">
        <f>ROUND(I233*H233,2)</f>
        <v>0</v>
      </c>
      <c r="BL233" s="17" t="s">
        <v>124</v>
      </c>
      <c r="BM233" s="137" t="s">
        <v>372</v>
      </c>
    </row>
    <row r="234" spans="2:65" s="12" customFormat="1" ht="10.199999999999999">
      <c r="B234" s="152"/>
      <c r="D234" s="139" t="s">
        <v>216</v>
      </c>
      <c r="E234" s="153" t="s">
        <v>1</v>
      </c>
      <c r="F234" s="154" t="s">
        <v>353</v>
      </c>
      <c r="H234" s="155">
        <v>179.7</v>
      </c>
      <c r="I234" s="156"/>
      <c r="L234" s="152"/>
      <c r="M234" s="157"/>
      <c r="T234" s="158"/>
      <c r="AT234" s="153" t="s">
        <v>216</v>
      </c>
      <c r="AU234" s="153" t="s">
        <v>89</v>
      </c>
      <c r="AV234" s="12" t="s">
        <v>89</v>
      </c>
      <c r="AW234" s="12" t="s">
        <v>34</v>
      </c>
      <c r="AX234" s="12" t="s">
        <v>80</v>
      </c>
      <c r="AY234" s="153" t="s">
        <v>125</v>
      </c>
    </row>
    <row r="235" spans="2:65" s="13" customFormat="1" ht="10.199999999999999">
      <c r="B235" s="159"/>
      <c r="D235" s="139" t="s">
        <v>216</v>
      </c>
      <c r="E235" s="160" t="s">
        <v>1</v>
      </c>
      <c r="F235" s="161" t="s">
        <v>218</v>
      </c>
      <c r="H235" s="162">
        <v>179.7</v>
      </c>
      <c r="I235" s="163"/>
      <c r="L235" s="159"/>
      <c r="M235" s="164"/>
      <c r="T235" s="165"/>
      <c r="AT235" s="160" t="s">
        <v>216</v>
      </c>
      <c r="AU235" s="160" t="s">
        <v>89</v>
      </c>
      <c r="AV235" s="13" t="s">
        <v>124</v>
      </c>
      <c r="AW235" s="13" t="s">
        <v>34</v>
      </c>
      <c r="AX235" s="13" t="s">
        <v>87</v>
      </c>
      <c r="AY235" s="160" t="s">
        <v>125</v>
      </c>
    </row>
    <row r="236" spans="2:65" s="1" customFormat="1" ht="16.5" customHeight="1">
      <c r="B236" s="32"/>
      <c r="C236" s="126" t="s">
        <v>373</v>
      </c>
      <c r="D236" s="126" t="s">
        <v>126</v>
      </c>
      <c r="E236" s="127" t="s">
        <v>374</v>
      </c>
      <c r="F236" s="128" t="s">
        <v>375</v>
      </c>
      <c r="G236" s="129" t="s">
        <v>214</v>
      </c>
      <c r="H236" s="130">
        <v>179.7</v>
      </c>
      <c r="I236" s="131"/>
      <c r="J236" s="132">
        <f>ROUND(I236*H236,2)</f>
        <v>0</v>
      </c>
      <c r="K236" s="128" t="s">
        <v>130</v>
      </c>
      <c r="L236" s="32"/>
      <c r="M236" s="133" t="s">
        <v>1</v>
      </c>
      <c r="N236" s="134" t="s">
        <v>45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124</v>
      </c>
      <c r="AT236" s="137" t="s">
        <v>126</v>
      </c>
      <c r="AU236" s="137" t="s">
        <v>89</v>
      </c>
      <c r="AY236" s="17" t="s">
        <v>125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87</v>
      </c>
      <c r="BK236" s="138">
        <f>ROUND(I236*H236,2)</f>
        <v>0</v>
      </c>
      <c r="BL236" s="17" t="s">
        <v>124</v>
      </c>
      <c r="BM236" s="137" t="s">
        <v>376</v>
      </c>
    </row>
    <row r="237" spans="2:65" s="12" customFormat="1" ht="10.199999999999999">
      <c r="B237" s="152"/>
      <c r="D237" s="139" t="s">
        <v>216</v>
      </c>
      <c r="E237" s="153" t="s">
        <v>1</v>
      </c>
      <c r="F237" s="154" t="s">
        <v>353</v>
      </c>
      <c r="H237" s="155">
        <v>179.7</v>
      </c>
      <c r="I237" s="156"/>
      <c r="L237" s="152"/>
      <c r="M237" s="157"/>
      <c r="T237" s="158"/>
      <c r="AT237" s="153" t="s">
        <v>216</v>
      </c>
      <c r="AU237" s="153" t="s">
        <v>89</v>
      </c>
      <c r="AV237" s="12" t="s">
        <v>89</v>
      </c>
      <c r="AW237" s="12" t="s">
        <v>34</v>
      </c>
      <c r="AX237" s="12" t="s">
        <v>80</v>
      </c>
      <c r="AY237" s="153" t="s">
        <v>125</v>
      </c>
    </row>
    <row r="238" spans="2:65" s="13" customFormat="1" ht="10.199999999999999">
      <c r="B238" s="159"/>
      <c r="D238" s="139" t="s">
        <v>216</v>
      </c>
      <c r="E238" s="160" t="s">
        <v>1</v>
      </c>
      <c r="F238" s="161" t="s">
        <v>218</v>
      </c>
      <c r="H238" s="162">
        <v>179.7</v>
      </c>
      <c r="I238" s="163"/>
      <c r="L238" s="159"/>
      <c r="M238" s="164"/>
      <c r="T238" s="165"/>
      <c r="AT238" s="160" t="s">
        <v>216</v>
      </c>
      <c r="AU238" s="160" t="s">
        <v>89</v>
      </c>
      <c r="AV238" s="13" t="s">
        <v>124</v>
      </c>
      <c r="AW238" s="13" t="s">
        <v>34</v>
      </c>
      <c r="AX238" s="13" t="s">
        <v>87</v>
      </c>
      <c r="AY238" s="160" t="s">
        <v>125</v>
      </c>
    </row>
    <row r="239" spans="2:65" s="1" customFormat="1" ht="33" customHeight="1">
      <c r="B239" s="32"/>
      <c r="C239" s="126" t="s">
        <v>377</v>
      </c>
      <c r="D239" s="126" t="s">
        <v>126</v>
      </c>
      <c r="E239" s="127" t="s">
        <v>378</v>
      </c>
      <c r="F239" s="128" t="s">
        <v>379</v>
      </c>
      <c r="G239" s="129" t="s">
        <v>214</v>
      </c>
      <c r="H239" s="130">
        <v>7.5</v>
      </c>
      <c r="I239" s="131"/>
      <c r="J239" s="132">
        <f>ROUND(I239*H239,2)</f>
        <v>0</v>
      </c>
      <c r="K239" s="128" t="s">
        <v>130</v>
      </c>
      <c r="L239" s="32"/>
      <c r="M239" s="133" t="s">
        <v>1</v>
      </c>
      <c r="N239" s="134" t="s">
        <v>45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124</v>
      </c>
      <c r="AT239" s="137" t="s">
        <v>126</v>
      </c>
      <c r="AU239" s="137" t="s">
        <v>89</v>
      </c>
      <c r="AY239" s="17" t="s">
        <v>125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7" t="s">
        <v>87</v>
      </c>
      <c r="BK239" s="138">
        <f>ROUND(I239*H239,2)</f>
        <v>0</v>
      </c>
      <c r="BL239" s="17" t="s">
        <v>124</v>
      </c>
      <c r="BM239" s="137" t="s">
        <v>380</v>
      </c>
    </row>
    <row r="240" spans="2:65" s="12" customFormat="1" ht="10.199999999999999">
      <c r="B240" s="152"/>
      <c r="D240" s="139" t="s">
        <v>216</v>
      </c>
      <c r="E240" s="153" t="s">
        <v>1</v>
      </c>
      <c r="F240" s="154" t="s">
        <v>381</v>
      </c>
      <c r="H240" s="155">
        <v>7.5</v>
      </c>
      <c r="I240" s="156"/>
      <c r="L240" s="152"/>
      <c r="M240" s="157"/>
      <c r="T240" s="158"/>
      <c r="AT240" s="153" t="s">
        <v>216</v>
      </c>
      <c r="AU240" s="153" t="s">
        <v>89</v>
      </c>
      <c r="AV240" s="12" t="s">
        <v>89</v>
      </c>
      <c r="AW240" s="12" t="s">
        <v>34</v>
      </c>
      <c r="AX240" s="12" t="s">
        <v>80</v>
      </c>
      <c r="AY240" s="153" t="s">
        <v>125</v>
      </c>
    </row>
    <row r="241" spans="2:65" s="13" customFormat="1" ht="10.199999999999999">
      <c r="B241" s="159"/>
      <c r="D241" s="139" t="s">
        <v>216</v>
      </c>
      <c r="E241" s="160" t="s">
        <v>1</v>
      </c>
      <c r="F241" s="161" t="s">
        <v>218</v>
      </c>
      <c r="H241" s="162">
        <v>7.5</v>
      </c>
      <c r="I241" s="163"/>
      <c r="L241" s="159"/>
      <c r="M241" s="164"/>
      <c r="T241" s="165"/>
      <c r="AT241" s="160" t="s">
        <v>216</v>
      </c>
      <c r="AU241" s="160" t="s">
        <v>89</v>
      </c>
      <c r="AV241" s="13" t="s">
        <v>124</v>
      </c>
      <c r="AW241" s="13" t="s">
        <v>34</v>
      </c>
      <c r="AX241" s="13" t="s">
        <v>87</v>
      </c>
      <c r="AY241" s="160" t="s">
        <v>125</v>
      </c>
    </row>
    <row r="242" spans="2:65" s="10" customFormat="1" ht="22.8" customHeight="1">
      <c r="B242" s="116"/>
      <c r="D242" s="117" t="s">
        <v>79</v>
      </c>
      <c r="E242" s="150" t="s">
        <v>139</v>
      </c>
      <c r="F242" s="150" t="s">
        <v>382</v>
      </c>
      <c r="I242" s="119"/>
      <c r="J242" s="151">
        <f>BK242</f>
        <v>0</v>
      </c>
      <c r="L242" s="116"/>
      <c r="M242" s="121"/>
      <c r="P242" s="122">
        <f>SUM(P243:P248)</f>
        <v>0</v>
      </c>
      <c r="R242" s="122">
        <f>SUM(R243:R248)</f>
        <v>65.354204999999993</v>
      </c>
      <c r="T242" s="123">
        <f>SUM(T243:T248)</f>
        <v>0</v>
      </c>
      <c r="AR242" s="117" t="s">
        <v>87</v>
      </c>
      <c r="AT242" s="124" t="s">
        <v>79</v>
      </c>
      <c r="AU242" s="124" t="s">
        <v>87</v>
      </c>
      <c r="AY242" s="117" t="s">
        <v>125</v>
      </c>
      <c r="BK242" s="125">
        <f>SUM(BK243:BK248)</f>
        <v>0</v>
      </c>
    </row>
    <row r="243" spans="2:65" s="1" customFormat="1" ht="24.15" customHeight="1">
      <c r="B243" s="32"/>
      <c r="C243" s="126" t="s">
        <v>383</v>
      </c>
      <c r="D243" s="126" t="s">
        <v>126</v>
      </c>
      <c r="E243" s="127" t="s">
        <v>384</v>
      </c>
      <c r="F243" s="128" t="s">
        <v>385</v>
      </c>
      <c r="G243" s="129" t="s">
        <v>269</v>
      </c>
      <c r="H243" s="130">
        <v>94</v>
      </c>
      <c r="I243" s="131"/>
      <c r="J243" s="132">
        <f>ROUND(I243*H243,2)</f>
        <v>0</v>
      </c>
      <c r="K243" s="128" t="s">
        <v>130</v>
      </c>
      <c r="L243" s="32"/>
      <c r="M243" s="133" t="s">
        <v>1</v>
      </c>
      <c r="N243" s="134" t="s">
        <v>45</v>
      </c>
      <c r="P243" s="135">
        <f>O243*H243</f>
        <v>0</v>
      </c>
      <c r="Q243" s="135">
        <v>0.29757</v>
      </c>
      <c r="R243" s="135">
        <f>Q243*H243</f>
        <v>27.971579999999999</v>
      </c>
      <c r="S243" s="135">
        <v>0</v>
      </c>
      <c r="T243" s="136">
        <f>S243*H243</f>
        <v>0</v>
      </c>
      <c r="AR243" s="137" t="s">
        <v>124</v>
      </c>
      <c r="AT243" s="137" t="s">
        <v>126</v>
      </c>
      <c r="AU243" s="137" t="s">
        <v>89</v>
      </c>
      <c r="AY243" s="17" t="s">
        <v>125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7" t="s">
        <v>87</v>
      </c>
      <c r="BK243" s="138">
        <f>ROUND(I243*H243,2)</f>
        <v>0</v>
      </c>
      <c r="BL243" s="17" t="s">
        <v>124</v>
      </c>
      <c r="BM243" s="137" t="s">
        <v>386</v>
      </c>
    </row>
    <row r="244" spans="2:65" s="12" customFormat="1" ht="20.399999999999999">
      <c r="B244" s="152"/>
      <c r="D244" s="139" t="s">
        <v>216</v>
      </c>
      <c r="E244" s="153" t="s">
        <v>1</v>
      </c>
      <c r="F244" s="154" t="s">
        <v>387</v>
      </c>
      <c r="H244" s="155">
        <v>94</v>
      </c>
      <c r="I244" s="156"/>
      <c r="L244" s="152"/>
      <c r="M244" s="157"/>
      <c r="T244" s="158"/>
      <c r="AT244" s="153" t="s">
        <v>216</v>
      </c>
      <c r="AU244" s="153" t="s">
        <v>89</v>
      </c>
      <c r="AV244" s="12" t="s">
        <v>89</v>
      </c>
      <c r="AW244" s="12" t="s">
        <v>34</v>
      </c>
      <c r="AX244" s="12" t="s">
        <v>80</v>
      </c>
      <c r="AY244" s="153" t="s">
        <v>125</v>
      </c>
    </row>
    <row r="245" spans="2:65" s="13" customFormat="1" ht="10.199999999999999">
      <c r="B245" s="159"/>
      <c r="D245" s="139" t="s">
        <v>216</v>
      </c>
      <c r="E245" s="160" t="s">
        <v>1</v>
      </c>
      <c r="F245" s="161" t="s">
        <v>218</v>
      </c>
      <c r="H245" s="162">
        <v>94</v>
      </c>
      <c r="I245" s="163"/>
      <c r="L245" s="159"/>
      <c r="M245" s="164"/>
      <c r="T245" s="165"/>
      <c r="AT245" s="160" t="s">
        <v>216</v>
      </c>
      <c r="AU245" s="160" t="s">
        <v>89</v>
      </c>
      <c r="AV245" s="13" t="s">
        <v>124</v>
      </c>
      <c r="AW245" s="13" t="s">
        <v>34</v>
      </c>
      <c r="AX245" s="13" t="s">
        <v>87</v>
      </c>
      <c r="AY245" s="160" t="s">
        <v>125</v>
      </c>
    </row>
    <row r="246" spans="2:65" s="1" customFormat="1" ht="16.5" customHeight="1">
      <c r="B246" s="32"/>
      <c r="C246" s="172" t="s">
        <v>388</v>
      </c>
      <c r="D246" s="172" t="s">
        <v>359</v>
      </c>
      <c r="E246" s="173" t="s">
        <v>389</v>
      </c>
      <c r="F246" s="174" t="s">
        <v>390</v>
      </c>
      <c r="G246" s="175" t="s">
        <v>391</v>
      </c>
      <c r="H246" s="176">
        <v>593.375</v>
      </c>
      <c r="I246" s="177"/>
      <c r="J246" s="178">
        <f>ROUND(I246*H246,2)</f>
        <v>0</v>
      </c>
      <c r="K246" s="174" t="s">
        <v>392</v>
      </c>
      <c r="L246" s="179"/>
      <c r="M246" s="180" t="s">
        <v>1</v>
      </c>
      <c r="N246" s="181" t="s">
        <v>45</v>
      </c>
      <c r="P246" s="135">
        <f>O246*H246</f>
        <v>0</v>
      </c>
      <c r="Q246" s="135">
        <v>6.3E-2</v>
      </c>
      <c r="R246" s="135">
        <f>Q246*H246</f>
        <v>37.382624999999997</v>
      </c>
      <c r="S246" s="135">
        <v>0</v>
      </c>
      <c r="T246" s="136">
        <f>S246*H246</f>
        <v>0</v>
      </c>
      <c r="AR246" s="137" t="s">
        <v>163</v>
      </c>
      <c r="AT246" s="137" t="s">
        <v>359</v>
      </c>
      <c r="AU246" s="137" t="s">
        <v>89</v>
      </c>
      <c r="AY246" s="17" t="s">
        <v>125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7" t="s">
        <v>87</v>
      </c>
      <c r="BK246" s="138">
        <f>ROUND(I246*H246,2)</f>
        <v>0</v>
      </c>
      <c r="BL246" s="17" t="s">
        <v>124</v>
      </c>
      <c r="BM246" s="137" t="s">
        <v>393</v>
      </c>
    </row>
    <row r="247" spans="2:65" s="12" customFormat="1" ht="10.199999999999999">
      <c r="B247" s="152"/>
      <c r="D247" s="139" t="s">
        <v>216</v>
      </c>
      <c r="E247" s="153" t="s">
        <v>1</v>
      </c>
      <c r="F247" s="154" t="s">
        <v>394</v>
      </c>
      <c r="H247" s="155">
        <v>593.375</v>
      </c>
      <c r="I247" s="156"/>
      <c r="L247" s="152"/>
      <c r="M247" s="157"/>
      <c r="T247" s="158"/>
      <c r="AT247" s="153" t="s">
        <v>216</v>
      </c>
      <c r="AU247" s="153" t="s">
        <v>89</v>
      </c>
      <c r="AV247" s="12" t="s">
        <v>89</v>
      </c>
      <c r="AW247" s="12" t="s">
        <v>34</v>
      </c>
      <c r="AX247" s="12" t="s">
        <v>80</v>
      </c>
      <c r="AY247" s="153" t="s">
        <v>125</v>
      </c>
    </row>
    <row r="248" spans="2:65" s="13" customFormat="1" ht="10.199999999999999">
      <c r="B248" s="159"/>
      <c r="D248" s="139" t="s">
        <v>216</v>
      </c>
      <c r="E248" s="160" t="s">
        <v>1</v>
      </c>
      <c r="F248" s="161" t="s">
        <v>218</v>
      </c>
      <c r="H248" s="162">
        <v>593.375</v>
      </c>
      <c r="I248" s="163"/>
      <c r="L248" s="159"/>
      <c r="M248" s="164"/>
      <c r="T248" s="165"/>
      <c r="AT248" s="160" t="s">
        <v>216</v>
      </c>
      <c r="AU248" s="160" t="s">
        <v>89</v>
      </c>
      <c r="AV248" s="13" t="s">
        <v>124</v>
      </c>
      <c r="AW248" s="13" t="s">
        <v>34</v>
      </c>
      <c r="AX248" s="13" t="s">
        <v>87</v>
      </c>
      <c r="AY248" s="160" t="s">
        <v>125</v>
      </c>
    </row>
    <row r="249" spans="2:65" s="10" customFormat="1" ht="22.8" customHeight="1">
      <c r="B249" s="116"/>
      <c r="D249" s="117" t="s">
        <v>79</v>
      </c>
      <c r="E249" s="150" t="s">
        <v>148</v>
      </c>
      <c r="F249" s="150" t="s">
        <v>395</v>
      </c>
      <c r="I249" s="119"/>
      <c r="J249" s="151">
        <f>BK249</f>
        <v>0</v>
      </c>
      <c r="L249" s="116"/>
      <c r="M249" s="121"/>
      <c r="P249" s="122">
        <f>SUM(P250:P309)</f>
        <v>0</v>
      </c>
      <c r="R249" s="122">
        <f>SUM(R250:R309)</f>
        <v>131.77382399999999</v>
      </c>
      <c r="T249" s="123">
        <f>SUM(T250:T309)</f>
        <v>0</v>
      </c>
      <c r="AR249" s="117" t="s">
        <v>87</v>
      </c>
      <c r="AT249" s="124" t="s">
        <v>79</v>
      </c>
      <c r="AU249" s="124" t="s">
        <v>87</v>
      </c>
      <c r="AY249" s="117" t="s">
        <v>125</v>
      </c>
      <c r="BK249" s="125">
        <f>SUM(BK250:BK309)</f>
        <v>0</v>
      </c>
    </row>
    <row r="250" spans="2:65" s="1" customFormat="1" ht="24.15" customHeight="1">
      <c r="B250" s="32"/>
      <c r="C250" s="126" t="s">
        <v>396</v>
      </c>
      <c r="D250" s="126" t="s">
        <v>126</v>
      </c>
      <c r="E250" s="127" t="s">
        <v>397</v>
      </c>
      <c r="F250" s="128" t="s">
        <v>398</v>
      </c>
      <c r="G250" s="129" t="s">
        <v>214</v>
      </c>
      <c r="H250" s="130">
        <v>530</v>
      </c>
      <c r="I250" s="131"/>
      <c r="J250" s="132">
        <f>ROUND(I250*H250,2)</f>
        <v>0</v>
      </c>
      <c r="K250" s="128" t="s">
        <v>130</v>
      </c>
      <c r="L250" s="32"/>
      <c r="M250" s="133" t="s">
        <v>1</v>
      </c>
      <c r="N250" s="134" t="s">
        <v>45</v>
      </c>
      <c r="P250" s="135">
        <f>O250*H250</f>
        <v>0</v>
      </c>
      <c r="Q250" s="135">
        <v>0</v>
      </c>
      <c r="R250" s="135">
        <f>Q250*H250</f>
        <v>0</v>
      </c>
      <c r="S250" s="135">
        <v>0</v>
      </c>
      <c r="T250" s="136">
        <f>S250*H250</f>
        <v>0</v>
      </c>
      <c r="AR250" s="137" t="s">
        <v>124</v>
      </c>
      <c r="AT250" s="137" t="s">
        <v>126</v>
      </c>
      <c r="AU250" s="137" t="s">
        <v>89</v>
      </c>
      <c r="AY250" s="17" t="s">
        <v>125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7" t="s">
        <v>87</v>
      </c>
      <c r="BK250" s="138">
        <f>ROUND(I250*H250,2)</f>
        <v>0</v>
      </c>
      <c r="BL250" s="17" t="s">
        <v>124</v>
      </c>
      <c r="BM250" s="137" t="s">
        <v>399</v>
      </c>
    </row>
    <row r="251" spans="2:65" s="14" customFormat="1" ht="10.199999999999999">
      <c r="B251" s="166"/>
      <c r="D251" s="139" t="s">
        <v>216</v>
      </c>
      <c r="E251" s="167" t="s">
        <v>1</v>
      </c>
      <c r="F251" s="168" t="s">
        <v>400</v>
      </c>
      <c r="H251" s="167" t="s">
        <v>1</v>
      </c>
      <c r="I251" s="169"/>
      <c r="L251" s="166"/>
      <c r="M251" s="170"/>
      <c r="T251" s="171"/>
      <c r="AT251" s="167" t="s">
        <v>216</v>
      </c>
      <c r="AU251" s="167" t="s">
        <v>89</v>
      </c>
      <c r="AV251" s="14" t="s">
        <v>87</v>
      </c>
      <c r="AW251" s="14" t="s">
        <v>34</v>
      </c>
      <c r="AX251" s="14" t="s">
        <v>80</v>
      </c>
      <c r="AY251" s="167" t="s">
        <v>125</v>
      </c>
    </row>
    <row r="252" spans="2:65" s="12" customFormat="1" ht="10.199999999999999">
      <c r="B252" s="152"/>
      <c r="D252" s="139" t="s">
        <v>216</v>
      </c>
      <c r="E252" s="153" t="s">
        <v>1</v>
      </c>
      <c r="F252" s="154" t="s">
        <v>401</v>
      </c>
      <c r="H252" s="155">
        <v>14.4</v>
      </c>
      <c r="I252" s="156"/>
      <c r="L252" s="152"/>
      <c r="M252" s="157"/>
      <c r="T252" s="158"/>
      <c r="AT252" s="153" t="s">
        <v>216</v>
      </c>
      <c r="AU252" s="153" t="s">
        <v>89</v>
      </c>
      <c r="AV252" s="12" t="s">
        <v>89</v>
      </c>
      <c r="AW252" s="12" t="s">
        <v>34</v>
      </c>
      <c r="AX252" s="12" t="s">
        <v>80</v>
      </c>
      <c r="AY252" s="153" t="s">
        <v>125</v>
      </c>
    </row>
    <row r="253" spans="2:65" s="12" customFormat="1" ht="10.199999999999999">
      <c r="B253" s="152"/>
      <c r="D253" s="139" t="s">
        <v>216</v>
      </c>
      <c r="E253" s="153" t="s">
        <v>1</v>
      </c>
      <c r="F253" s="154" t="s">
        <v>402</v>
      </c>
      <c r="H253" s="155">
        <v>1.5</v>
      </c>
      <c r="I253" s="156"/>
      <c r="L253" s="152"/>
      <c r="M253" s="157"/>
      <c r="T253" s="158"/>
      <c r="AT253" s="153" t="s">
        <v>216</v>
      </c>
      <c r="AU253" s="153" t="s">
        <v>89</v>
      </c>
      <c r="AV253" s="12" t="s">
        <v>89</v>
      </c>
      <c r="AW253" s="12" t="s">
        <v>34</v>
      </c>
      <c r="AX253" s="12" t="s">
        <v>80</v>
      </c>
      <c r="AY253" s="153" t="s">
        <v>125</v>
      </c>
    </row>
    <row r="254" spans="2:65" s="12" customFormat="1" ht="10.199999999999999">
      <c r="B254" s="152"/>
      <c r="D254" s="139" t="s">
        <v>216</v>
      </c>
      <c r="E254" s="153" t="s">
        <v>1</v>
      </c>
      <c r="F254" s="154" t="s">
        <v>403</v>
      </c>
      <c r="H254" s="155">
        <v>1.1000000000000001</v>
      </c>
      <c r="I254" s="156"/>
      <c r="L254" s="152"/>
      <c r="M254" s="157"/>
      <c r="T254" s="158"/>
      <c r="AT254" s="153" t="s">
        <v>216</v>
      </c>
      <c r="AU254" s="153" t="s">
        <v>89</v>
      </c>
      <c r="AV254" s="12" t="s">
        <v>89</v>
      </c>
      <c r="AW254" s="12" t="s">
        <v>34</v>
      </c>
      <c r="AX254" s="12" t="s">
        <v>80</v>
      </c>
      <c r="AY254" s="153" t="s">
        <v>125</v>
      </c>
    </row>
    <row r="255" spans="2:65" s="15" customFormat="1" ht="10.199999999999999">
      <c r="B255" s="182"/>
      <c r="D255" s="139" t="s">
        <v>216</v>
      </c>
      <c r="E255" s="183" t="s">
        <v>1</v>
      </c>
      <c r="F255" s="184" t="s">
        <v>404</v>
      </c>
      <c r="H255" s="185">
        <v>17</v>
      </c>
      <c r="I255" s="186"/>
      <c r="L255" s="182"/>
      <c r="M255" s="187"/>
      <c r="T255" s="188"/>
      <c r="AT255" s="183" t="s">
        <v>216</v>
      </c>
      <c r="AU255" s="183" t="s">
        <v>89</v>
      </c>
      <c r="AV255" s="15" t="s">
        <v>139</v>
      </c>
      <c r="AW255" s="15" t="s">
        <v>34</v>
      </c>
      <c r="AX255" s="15" t="s">
        <v>80</v>
      </c>
      <c r="AY255" s="183" t="s">
        <v>125</v>
      </c>
    </row>
    <row r="256" spans="2:65" s="14" customFormat="1" ht="10.199999999999999">
      <c r="B256" s="166"/>
      <c r="D256" s="139" t="s">
        <v>216</v>
      </c>
      <c r="E256" s="167" t="s">
        <v>1</v>
      </c>
      <c r="F256" s="168" t="s">
        <v>405</v>
      </c>
      <c r="H256" s="167" t="s">
        <v>1</v>
      </c>
      <c r="I256" s="169"/>
      <c r="L256" s="166"/>
      <c r="M256" s="170"/>
      <c r="T256" s="171"/>
      <c r="AT256" s="167" t="s">
        <v>216</v>
      </c>
      <c r="AU256" s="167" t="s">
        <v>89</v>
      </c>
      <c r="AV256" s="14" t="s">
        <v>87</v>
      </c>
      <c r="AW256" s="14" t="s">
        <v>34</v>
      </c>
      <c r="AX256" s="14" t="s">
        <v>80</v>
      </c>
      <c r="AY256" s="167" t="s">
        <v>125</v>
      </c>
    </row>
    <row r="257" spans="2:65" s="12" customFormat="1" ht="10.199999999999999">
      <c r="B257" s="152"/>
      <c r="D257" s="139" t="s">
        <v>216</v>
      </c>
      <c r="E257" s="153" t="s">
        <v>1</v>
      </c>
      <c r="F257" s="154" t="s">
        <v>406</v>
      </c>
      <c r="H257" s="155">
        <v>177.4</v>
      </c>
      <c r="I257" s="156"/>
      <c r="L257" s="152"/>
      <c r="M257" s="157"/>
      <c r="T257" s="158"/>
      <c r="AT257" s="153" t="s">
        <v>216</v>
      </c>
      <c r="AU257" s="153" t="s">
        <v>89</v>
      </c>
      <c r="AV257" s="12" t="s">
        <v>89</v>
      </c>
      <c r="AW257" s="12" t="s">
        <v>34</v>
      </c>
      <c r="AX257" s="12" t="s">
        <v>80</v>
      </c>
      <c r="AY257" s="153" t="s">
        <v>125</v>
      </c>
    </row>
    <row r="258" spans="2:65" s="15" customFormat="1" ht="10.199999999999999">
      <c r="B258" s="182"/>
      <c r="D258" s="139" t="s">
        <v>216</v>
      </c>
      <c r="E258" s="183" t="s">
        <v>1</v>
      </c>
      <c r="F258" s="184" t="s">
        <v>404</v>
      </c>
      <c r="H258" s="185">
        <v>177.4</v>
      </c>
      <c r="I258" s="186"/>
      <c r="L258" s="182"/>
      <c r="M258" s="187"/>
      <c r="T258" s="188"/>
      <c r="AT258" s="183" t="s">
        <v>216</v>
      </c>
      <c r="AU258" s="183" t="s">
        <v>89</v>
      </c>
      <c r="AV258" s="15" t="s">
        <v>139</v>
      </c>
      <c r="AW258" s="15" t="s">
        <v>34</v>
      </c>
      <c r="AX258" s="15" t="s">
        <v>80</v>
      </c>
      <c r="AY258" s="183" t="s">
        <v>125</v>
      </c>
    </row>
    <row r="259" spans="2:65" s="14" customFormat="1" ht="10.199999999999999">
      <c r="B259" s="166"/>
      <c r="D259" s="139" t="s">
        <v>216</v>
      </c>
      <c r="E259" s="167" t="s">
        <v>1</v>
      </c>
      <c r="F259" s="168" t="s">
        <v>407</v>
      </c>
      <c r="H259" s="167" t="s">
        <v>1</v>
      </c>
      <c r="I259" s="169"/>
      <c r="L259" s="166"/>
      <c r="M259" s="170"/>
      <c r="T259" s="171"/>
      <c r="AT259" s="167" t="s">
        <v>216</v>
      </c>
      <c r="AU259" s="167" t="s">
        <v>89</v>
      </c>
      <c r="AV259" s="14" t="s">
        <v>87</v>
      </c>
      <c r="AW259" s="14" t="s">
        <v>34</v>
      </c>
      <c r="AX259" s="14" t="s">
        <v>80</v>
      </c>
      <c r="AY259" s="167" t="s">
        <v>125</v>
      </c>
    </row>
    <row r="260" spans="2:65" s="12" customFormat="1" ht="10.199999999999999">
      <c r="B260" s="152"/>
      <c r="D260" s="139" t="s">
        <v>216</v>
      </c>
      <c r="E260" s="153" t="s">
        <v>1</v>
      </c>
      <c r="F260" s="154" t="s">
        <v>408</v>
      </c>
      <c r="H260" s="155">
        <v>25.5</v>
      </c>
      <c r="I260" s="156"/>
      <c r="L260" s="152"/>
      <c r="M260" s="157"/>
      <c r="T260" s="158"/>
      <c r="AT260" s="153" t="s">
        <v>216</v>
      </c>
      <c r="AU260" s="153" t="s">
        <v>89</v>
      </c>
      <c r="AV260" s="12" t="s">
        <v>89</v>
      </c>
      <c r="AW260" s="12" t="s">
        <v>34</v>
      </c>
      <c r="AX260" s="12" t="s">
        <v>80</v>
      </c>
      <c r="AY260" s="153" t="s">
        <v>125</v>
      </c>
    </row>
    <row r="261" spans="2:65" s="12" customFormat="1" ht="10.199999999999999">
      <c r="B261" s="152"/>
      <c r="D261" s="139" t="s">
        <v>216</v>
      </c>
      <c r="E261" s="153" t="s">
        <v>1</v>
      </c>
      <c r="F261" s="154" t="s">
        <v>409</v>
      </c>
      <c r="H261" s="155">
        <v>91</v>
      </c>
      <c r="I261" s="156"/>
      <c r="L261" s="152"/>
      <c r="M261" s="157"/>
      <c r="T261" s="158"/>
      <c r="AT261" s="153" t="s">
        <v>216</v>
      </c>
      <c r="AU261" s="153" t="s">
        <v>89</v>
      </c>
      <c r="AV261" s="12" t="s">
        <v>89</v>
      </c>
      <c r="AW261" s="12" t="s">
        <v>34</v>
      </c>
      <c r="AX261" s="12" t="s">
        <v>80</v>
      </c>
      <c r="AY261" s="153" t="s">
        <v>125</v>
      </c>
    </row>
    <row r="262" spans="2:65" s="12" customFormat="1" ht="10.199999999999999">
      <c r="B262" s="152"/>
      <c r="D262" s="139" t="s">
        <v>216</v>
      </c>
      <c r="E262" s="153" t="s">
        <v>1</v>
      </c>
      <c r="F262" s="154" t="s">
        <v>410</v>
      </c>
      <c r="H262" s="155">
        <v>5.2</v>
      </c>
      <c r="I262" s="156"/>
      <c r="L262" s="152"/>
      <c r="M262" s="157"/>
      <c r="T262" s="158"/>
      <c r="AT262" s="153" t="s">
        <v>216</v>
      </c>
      <c r="AU262" s="153" t="s">
        <v>89</v>
      </c>
      <c r="AV262" s="12" t="s">
        <v>89</v>
      </c>
      <c r="AW262" s="12" t="s">
        <v>34</v>
      </c>
      <c r="AX262" s="12" t="s">
        <v>80</v>
      </c>
      <c r="AY262" s="153" t="s">
        <v>125</v>
      </c>
    </row>
    <row r="263" spans="2:65" s="12" customFormat="1" ht="10.199999999999999">
      <c r="B263" s="152"/>
      <c r="D263" s="139" t="s">
        <v>216</v>
      </c>
      <c r="E263" s="153" t="s">
        <v>1</v>
      </c>
      <c r="F263" s="154" t="s">
        <v>411</v>
      </c>
      <c r="H263" s="155">
        <v>213.9</v>
      </c>
      <c r="I263" s="156"/>
      <c r="L263" s="152"/>
      <c r="M263" s="157"/>
      <c r="T263" s="158"/>
      <c r="AT263" s="153" t="s">
        <v>216</v>
      </c>
      <c r="AU263" s="153" t="s">
        <v>89</v>
      </c>
      <c r="AV263" s="12" t="s">
        <v>89</v>
      </c>
      <c r="AW263" s="12" t="s">
        <v>34</v>
      </c>
      <c r="AX263" s="12" t="s">
        <v>80</v>
      </c>
      <c r="AY263" s="153" t="s">
        <v>125</v>
      </c>
    </row>
    <row r="264" spans="2:65" s="15" customFormat="1" ht="10.199999999999999">
      <c r="B264" s="182"/>
      <c r="D264" s="139" t="s">
        <v>216</v>
      </c>
      <c r="E264" s="183" t="s">
        <v>1</v>
      </c>
      <c r="F264" s="184" t="s">
        <v>404</v>
      </c>
      <c r="H264" s="185">
        <v>335.6</v>
      </c>
      <c r="I264" s="186"/>
      <c r="L264" s="182"/>
      <c r="M264" s="187"/>
      <c r="T264" s="188"/>
      <c r="AT264" s="183" t="s">
        <v>216</v>
      </c>
      <c r="AU264" s="183" t="s">
        <v>89</v>
      </c>
      <c r="AV264" s="15" t="s">
        <v>139</v>
      </c>
      <c r="AW264" s="15" t="s">
        <v>34</v>
      </c>
      <c r="AX264" s="15" t="s">
        <v>80</v>
      </c>
      <c r="AY264" s="183" t="s">
        <v>125</v>
      </c>
    </row>
    <row r="265" spans="2:65" s="13" customFormat="1" ht="10.199999999999999">
      <c r="B265" s="159"/>
      <c r="D265" s="139" t="s">
        <v>216</v>
      </c>
      <c r="E265" s="160" t="s">
        <v>1</v>
      </c>
      <c r="F265" s="161" t="s">
        <v>218</v>
      </c>
      <c r="H265" s="162">
        <v>530</v>
      </c>
      <c r="I265" s="163"/>
      <c r="L265" s="159"/>
      <c r="M265" s="164"/>
      <c r="T265" s="165"/>
      <c r="AT265" s="160" t="s">
        <v>216</v>
      </c>
      <c r="AU265" s="160" t="s">
        <v>89</v>
      </c>
      <c r="AV265" s="13" t="s">
        <v>124</v>
      </c>
      <c r="AW265" s="13" t="s">
        <v>34</v>
      </c>
      <c r="AX265" s="13" t="s">
        <v>87</v>
      </c>
      <c r="AY265" s="160" t="s">
        <v>125</v>
      </c>
    </row>
    <row r="266" spans="2:65" s="1" customFormat="1" ht="33" customHeight="1">
      <c r="B266" s="32"/>
      <c r="C266" s="126" t="s">
        <v>412</v>
      </c>
      <c r="D266" s="126" t="s">
        <v>126</v>
      </c>
      <c r="E266" s="127" t="s">
        <v>413</v>
      </c>
      <c r="F266" s="128" t="s">
        <v>414</v>
      </c>
      <c r="G266" s="129" t="s">
        <v>214</v>
      </c>
      <c r="H266" s="130">
        <v>194.4</v>
      </c>
      <c r="I266" s="131"/>
      <c r="J266" s="132">
        <f>ROUND(I266*H266,2)</f>
        <v>0</v>
      </c>
      <c r="K266" s="128" t="s">
        <v>130</v>
      </c>
      <c r="L266" s="32"/>
      <c r="M266" s="133" t="s">
        <v>1</v>
      </c>
      <c r="N266" s="134" t="s">
        <v>45</v>
      </c>
      <c r="P266" s="135">
        <f>O266*H266</f>
        <v>0</v>
      </c>
      <c r="Q266" s="135">
        <v>8.9219999999999994E-2</v>
      </c>
      <c r="R266" s="135">
        <f>Q266*H266</f>
        <v>17.344367999999999</v>
      </c>
      <c r="S266" s="135">
        <v>0</v>
      </c>
      <c r="T266" s="136">
        <f>S266*H266</f>
        <v>0</v>
      </c>
      <c r="AR266" s="137" t="s">
        <v>124</v>
      </c>
      <c r="AT266" s="137" t="s">
        <v>126</v>
      </c>
      <c r="AU266" s="137" t="s">
        <v>89</v>
      </c>
      <c r="AY266" s="17" t="s">
        <v>125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7" t="s">
        <v>87</v>
      </c>
      <c r="BK266" s="138">
        <f>ROUND(I266*H266,2)</f>
        <v>0</v>
      </c>
      <c r="BL266" s="17" t="s">
        <v>124</v>
      </c>
      <c r="BM266" s="137" t="s">
        <v>415</v>
      </c>
    </row>
    <row r="267" spans="2:65" s="14" customFormat="1" ht="10.199999999999999">
      <c r="B267" s="166"/>
      <c r="D267" s="139" t="s">
        <v>216</v>
      </c>
      <c r="E267" s="167" t="s">
        <v>1</v>
      </c>
      <c r="F267" s="168" t="s">
        <v>400</v>
      </c>
      <c r="H267" s="167" t="s">
        <v>1</v>
      </c>
      <c r="I267" s="169"/>
      <c r="L267" s="166"/>
      <c r="M267" s="170"/>
      <c r="T267" s="171"/>
      <c r="AT267" s="167" t="s">
        <v>216</v>
      </c>
      <c r="AU267" s="167" t="s">
        <v>89</v>
      </c>
      <c r="AV267" s="14" t="s">
        <v>87</v>
      </c>
      <c r="AW267" s="14" t="s">
        <v>34</v>
      </c>
      <c r="AX267" s="14" t="s">
        <v>80</v>
      </c>
      <c r="AY267" s="167" t="s">
        <v>125</v>
      </c>
    </row>
    <row r="268" spans="2:65" s="12" customFormat="1" ht="10.199999999999999">
      <c r="B268" s="152"/>
      <c r="D268" s="139" t="s">
        <v>216</v>
      </c>
      <c r="E268" s="153" t="s">
        <v>1</v>
      </c>
      <c r="F268" s="154" t="s">
        <v>401</v>
      </c>
      <c r="H268" s="155">
        <v>14.4</v>
      </c>
      <c r="I268" s="156"/>
      <c r="L268" s="152"/>
      <c r="M268" s="157"/>
      <c r="T268" s="158"/>
      <c r="AT268" s="153" t="s">
        <v>216</v>
      </c>
      <c r="AU268" s="153" t="s">
        <v>89</v>
      </c>
      <c r="AV268" s="12" t="s">
        <v>89</v>
      </c>
      <c r="AW268" s="12" t="s">
        <v>34</v>
      </c>
      <c r="AX268" s="12" t="s">
        <v>80</v>
      </c>
      <c r="AY268" s="153" t="s">
        <v>125</v>
      </c>
    </row>
    <row r="269" spans="2:65" s="12" customFormat="1" ht="10.199999999999999">
      <c r="B269" s="152"/>
      <c r="D269" s="139" t="s">
        <v>216</v>
      </c>
      <c r="E269" s="153" t="s">
        <v>1</v>
      </c>
      <c r="F269" s="154" t="s">
        <v>402</v>
      </c>
      <c r="H269" s="155">
        <v>1.5</v>
      </c>
      <c r="I269" s="156"/>
      <c r="L269" s="152"/>
      <c r="M269" s="157"/>
      <c r="T269" s="158"/>
      <c r="AT269" s="153" t="s">
        <v>216</v>
      </c>
      <c r="AU269" s="153" t="s">
        <v>89</v>
      </c>
      <c r="AV269" s="12" t="s">
        <v>89</v>
      </c>
      <c r="AW269" s="12" t="s">
        <v>34</v>
      </c>
      <c r="AX269" s="12" t="s">
        <v>80</v>
      </c>
      <c r="AY269" s="153" t="s">
        <v>125</v>
      </c>
    </row>
    <row r="270" spans="2:65" s="12" customFormat="1" ht="10.199999999999999">
      <c r="B270" s="152"/>
      <c r="D270" s="139" t="s">
        <v>216</v>
      </c>
      <c r="E270" s="153" t="s">
        <v>1</v>
      </c>
      <c r="F270" s="154" t="s">
        <v>403</v>
      </c>
      <c r="H270" s="155">
        <v>1.1000000000000001</v>
      </c>
      <c r="I270" s="156"/>
      <c r="L270" s="152"/>
      <c r="M270" s="157"/>
      <c r="T270" s="158"/>
      <c r="AT270" s="153" t="s">
        <v>216</v>
      </c>
      <c r="AU270" s="153" t="s">
        <v>89</v>
      </c>
      <c r="AV270" s="12" t="s">
        <v>89</v>
      </c>
      <c r="AW270" s="12" t="s">
        <v>34</v>
      </c>
      <c r="AX270" s="12" t="s">
        <v>80</v>
      </c>
      <c r="AY270" s="153" t="s">
        <v>125</v>
      </c>
    </row>
    <row r="271" spans="2:65" s="15" customFormat="1" ht="10.199999999999999">
      <c r="B271" s="182"/>
      <c r="D271" s="139" t="s">
        <v>216</v>
      </c>
      <c r="E271" s="183" t="s">
        <v>1</v>
      </c>
      <c r="F271" s="184" t="s">
        <v>404</v>
      </c>
      <c r="H271" s="185">
        <v>17</v>
      </c>
      <c r="I271" s="186"/>
      <c r="L271" s="182"/>
      <c r="M271" s="187"/>
      <c r="T271" s="188"/>
      <c r="AT271" s="183" t="s">
        <v>216</v>
      </c>
      <c r="AU271" s="183" t="s">
        <v>89</v>
      </c>
      <c r="AV271" s="15" t="s">
        <v>139</v>
      </c>
      <c r="AW271" s="15" t="s">
        <v>34</v>
      </c>
      <c r="AX271" s="15" t="s">
        <v>80</v>
      </c>
      <c r="AY271" s="183" t="s">
        <v>125</v>
      </c>
    </row>
    <row r="272" spans="2:65" s="12" customFormat="1" ht="10.199999999999999">
      <c r="B272" s="152"/>
      <c r="D272" s="139" t="s">
        <v>216</v>
      </c>
      <c r="E272" s="153" t="s">
        <v>1</v>
      </c>
      <c r="F272" s="154" t="s">
        <v>416</v>
      </c>
      <c r="H272" s="155">
        <v>177.4</v>
      </c>
      <c r="I272" s="156"/>
      <c r="L272" s="152"/>
      <c r="M272" s="157"/>
      <c r="T272" s="158"/>
      <c r="AT272" s="153" t="s">
        <v>216</v>
      </c>
      <c r="AU272" s="153" t="s">
        <v>89</v>
      </c>
      <c r="AV272" s="12" t="s">
        <v>89</v>
      </c>
      <c r="AW272" s="12" t="s">
        <v>34</v>
      </c>
      <c r="AX272" s="12" t="s">
        <v>80</v>
      </c>
      <c r="AY272" s="153" t="s">
        <v>125</v>
      </c>
    </row>
    <row r="273" spans="2:65" s="13" customFormat="1" ht="10.199999999999999">
      <c r="B273" s="159"/>
      <c r="D273" s="139" t="s">
        <v>216</v>
      </c>
      <c r="E273" s="160" t="s">
        <v>1</v>
      </c>
      <c r="F273" s="161" t="s">
        <v>218</v>
      </c>
      <c r="H273" s="162">
        <v>194.4</v>
      </c>
      <c r="I273" s="163"/>
      <c r="L273" s="159"/>
      <c r="M273" s="164"/>
      <c r="T273" s="165"/>
      <c r="AT273" s="160" t="s">
        <v>216</v>
      </c>
      <c r="AU273" s="160" t="s">
        <v>89</v>
      </c>
      <c r="AV273" s="13" t="s">
        <v>124</v>
      </c>
      <c r="AW273" s="13" t="s">
        <v>34</v>
      </c>
      <c r="AX273" s="13" t="s">
        <v>87</v>
      </c>
      <c r="AY273" s="160" t="s">
        <v>125</v>
      </c>
    </row>
    <row r="274" spans="2:65" s="1" customFormat="1" ht="21.75" customHeight="1">
      <c r="B274" s="32"/>
      <c r="C274" s="172" t="s">
        <v>417</v>
      </c>
      <c r="D274" s="172" t="s">
        <v>359</v>
      </c>
      <c r="E274" s="173" t="s">
        <v>418</v>
      </c>
      <c r="F274" s="174" t="s">
        <v>419</v>
      </c>
      <c r="G274" s="175" t="s">
        <v>214</v>
      </c>
      <c r="H274" s="176">
        <v>195.78</v>
      </c>
      <c r="I274" s="177"/>
      <c r="J274" s="178">
        <f>ROUND(I274*H274,2)</f>
        <v>0</v>
      </c>
      <c r="K274" s="174" t="s">
        <v>130</v>
      </c>
      <c r="L274" s="179"/>
      <c r="M274" s="180" t="s">
        <v>1</v>
      </c>
      <c r="N274" s="181" t="s">
        <v>45</v>
      </c>
      <c r="P274" s="135">
        <f>O274*H274</f>
        <v>0</v>
      </c>
      <c r="Q274" s="135">
        <v>0.13100000000000001</v>
      </c>
      <c r="R274" s="135">
        <f>Q274*H274</f>
        <v>25.647180000000002</v>
      </c>
      <c r="S274" s="135">
        <v>0</v>
      </c>
      <c r="T274" s="136">
        <f>S274*H274</f>
        <v>0</v>
      </c>
      <c r="AR274" s="137" t="s">
        <v>163</v>
      </c>
      <c r="AT274" s="137" t="s">
        <v>359</v>
      </c>
      <c r="AU274" s="137" t="s">
        <v>89</v>
      </c>
      <c r="AY274" s="17" t="s">
        <v>125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87</v>
      </c>
      <c r="BK274" s="138">
        <f>ROUND(I274*H274,2)</f>
        <v>0</v>
      </c>
      <c r="BL274" s="17" t="s">
        <v>124</v>
      </c>
      <c r="BM274" s="137" t="s">
        <v>420</v>
      </c>
    </row>
    <row r="275" spans="2:65" s="12" customFormat="1" ht="10.199999999999999">
      <c r="B275" s="152"/>
      <c r="D275" s="139" t="s">
        <v>216</v>
      </c>
      <c r="E275" s="153" t="s">
        <v>1</v>
      </c>
      <c r="F275" s="154" t="s">
        <v>421</v>
      </c>
      <c r="H275" s="155">
        <v>14.832000000000001</v>
      </c>
      <c r="I275" s="156"/>
      <c r="L275" s="152"/>
      <c r="M275" s="157"/>
      <c r="T275" s="158"/>
      <c r="AT275" s="153" t="s">
        <v>216</v>
      </c>
      <c r="AU275" s="153" t="s">
        <v>89</v>
      </c>
      <c r="AV275" s="12" t="s">
        <v>89</v>
      </c>
      <c r="AW275" s="12" t="s">
        <v>34</v>
      </c>
      <c r="AX275" s="12" t="s">
        <v>80</v>
      </c>
      <c r="AY275" s="153" t="s">
        <v>125</v>
      </c>
    </row>
    <row r="276" spans="2:65" s="12" customFormat="1" ht="10.199999999999999">
      <c r="B276" s="152"/>
      <c r="D276" s="139" t="s">
        <v>216</v>
      </c>
      <c r="E276" s="153" t="s">
        <v>1</v>
      </c>
      <c r="F276" s="154" t="s">
        <v>422</v>
      </c>
      <c r="H276" s="155">
        <v>180.94800000000001</v>
      </c>
      <c r="I276" s="156"/>
      <c r="L276" s="152"/>
      <c r="M276" s="157"/>
      <c r="T276" s="158"/>
      <c r="AT276" s="153" t="s">
        <v>216</v>
      </c>
      <c r="AU276" s="153" t="s">
        <v>89</v>
      </c>
      <c r="AV276" s="12" t="s">
        <v>89</v>
      </c>
      <c r="AW276" s="12" t="s">
        <v>34</v>
      </c>
      <c r="AX276" s="12" t="s">
        <v>80</v>
      </c>
      <c r="AY276" s="153" t="s">
        <v>125</v>
      </c>
    </row>
    <row r="277" spans="2:65" s="13" customFormat="1" ht="10.199999999999999">
      <c r="B277" s="159"/>
      <c r="D277" s="139" t="s">
        <v>216</v>
      </c>
      <c r="E277" s="160" t="s">
        <v>1</v>
      </c>
      <c r="F277" s="161" t="s">
        <v>218</v>
      </c>
      <c r="H277" s="162">
        <v>195.78</v>
      </c>
      <c r="I277" s="163"/>
      <c r="L277" s="159"/>
      <c r="M277" s="164"/>
      <c r="T277" s="165"/>
      <c r="AT277" s="160" t="s">
        <v>216</v>
      </c>
      <c r="AU277" s="160" t="s">
        <v>89</v>
      </c>
      <c r="AV277" s="13" t="s">
        <v>124</v>
      </c>
      <c r="AW277" s="13" t="s">
        <v>34</v>
      </c>
      <c r="AX277" s="13" t="s">
        <v>87</v>
      </c>
      <c r="AY277" s="160" t="s">
        <v>125</v>
      </c>
    </row>
    <row r="278" spans="2:65" s="1" customFormat="1" ht="24.15" customHeight="1">
      <c r="B278" s="32"/>
      <c r="C278" s="172" t="s">
        <v>423</v>
      </c>
      <c r="D278" s="172" t="s">
        <v>359</v>
      </c>
      <c r="E278" s="173" t="s">
        <v>424</v>
      </c>
      <c r="F278" s="174" t="s">
        <v>425</v>
      </c>
      <c r="G278" s="175" t="s">
        <v>214</v>
      </c>
      <c r="H278" s="176">
        <v>1.5449999999999999</v>
      </c>
      <c r="I278" s="177"/>
      <c r="J278" s="178">
        <f>ROUND(I278*H278,2)</f>
        <v>0</v>
      </c>
      <c r="K278" s="174" t="s">
        <v>130</v>
      </c>
      <c r="L278" s="179"/>
      <c r="M278" s="180" t="s">
        <v>1</v>
      </c>
      <c r="N278" s="181" t="s">
        <v>45</v>
      </c>
      <c r="P278" s="135">
        <f>O278*H278</f>
        <v>0</v>
      </c>
      <c r="Q278" s="135">
        <v>0.13100000000000001</v>
      </c>
      <c r="R278" s="135">
        <f>Q278*H278</f>
        <v>0.20239499999999999</v>
      </c>
      <c r="S278" s="135">
        <v>0</v>
      </c>
      <c r="T278" s="136">
        <f>S278*H278</f>
        <v>0</v>
      </c>
      <c r="AR278" s="137" t="s">
        <v>163</v>
      </c>
      <c r="AT278" s="137" t="s">
        <v>359</v>
      </c>
      <c r="AU278" s="137" t="s">
        <v>89</v>
      </c>
      <c r="AY278" s="17" t="s">
        <v>125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7" t="s">
        <v>87</v>
      </c>
      <c r="BK278" s="138">
        <f>ROUND(I278*H278,2)</f>
        <v>0</v>
      </c>
      <c r="BL278" s="17" t="s">
        <v>124</v>
      </c>
      <c r="BM278" s="137" t="s">
        <v>426</v>
      </c>
    </row>
    <row r="279" spans="2:65" s="12" customFormat="1" ht="10.199999999999999">
      <c r="B279" s="152"/>
      <c r="D279" s="139" t="s">
        <v>216</v>
      </c>
      <c r="E279" s="153" t="s">
        <v>1</v>
      </c>
      <c r="F279" s="154" t="s">
        <v>427</v>
      </c>
      <c r="H279" s="155">
        <v>1.5449999999999999</v>
      </c>
      <c r="I279" s="156"/>
      <c r="L279" s="152"/>
      <c r="M279" s="157"/>
      <c r="T279" s="158"/>
      <c r="AT279" s="153" t="s">
        <v>216</v>
      </c>
      <c r="AU279" s="153" t="s">
        <v>89</v>
      </c>
      <c r="AV279" s="12" t="s">
        <v>89</v>
      </c>
      <c r="AW279" s="12" t="s">
        <v>34</v>
      </c>
      <c r="AX279" s="12" t="s">
        <v>80</v>
      </c>
      <c r="AY279" s="153" t="s">
        <v>125</v>
      </c>
    </row>
    <row r="280" spans="2:65" s="13" customFormat="1" ht="10.199999999999999">
      <c r="B280" s="159"/>
      <c r="D280" s="139" t="s">
        <v>216</v>
      </c>
      <c r="E280" s="160" t="s">
        <v>1</v>
      </c>
      <c r="F280" s="161" t="s">
        <v>218</v>
      </c>
      <c r="H280" s="162">
        <v>1.5449999999999999</v>
      </c>
      <c r="I280" s="163"/>
      <c r="L280" s="159"/>
      <c r="M280" s="164"/>
      <c r="T280" s="165"/>
      <c r="AT280" s="160" t="s">
        <v>216</v>
      </c>
      <c r="AU280" s="160" t="s">
        <v>89</v>
      </c>
      <c r="AV280" s="13" t="s">
        <v>124</v>
      </c>
      <c r="AW280" s="13" t="s">
        <v>34</v>
      </c>
      <c r="AX280" s="13" t="s">
        <v>87</v>
      </c>
      <c r="AY280" s="160" t="s">
        <v>125</v>
      </c>
    </row>
    <row r="281" spans="2:65" s="1" customFormat="1" ht="16.5" customHeight="1">
      <c r="B281" s="32"/>
      <c r="C281" s="172" t="s">
        <v>428</v>
      </c>
      <c r="D281" s="172" t="s">
        <v>359</v>
      </c>
      <c r="E281" s="173" t="s">
        <v>429</v>
      </c>
      <c r="F281" s="174" t="s">
        <v>430</v>
      </c>
      <c r="G281" s="175" t="s">
        <v>214</v>
      </c>
      <c r="H281" s="176">
        <v>1.133</v>
      </c>
      <c r="I281" s="177"/>
      <c r="J281" s="178">
        <f>ROUND(I281*H281,2)</f>
        <v>0</v>
      </c>
      <c r="K281" s="174" t="s">
        <v>392</v>
      </c>
      <c r="L281" s="179"/>
      <c r="M281" s="180" t="s">
        <v>1</v>
      </c>
      <c r="N281" s="181" t="s">
        <v>45</v>
      </c>
      <c r="P281" s="135">
        <f>O281*H281</f>
        <v>0</v>
      </c>
      <c r="Q281" s="135">
        <v>0.15</v>
      </c>
      <c r="R281" s="135">
        <f>Q281*H281</f>
        <v>0.16994999999999999</v>
      </c>
      <c r="S281" s="135">
        <v>0</v>
      </c>
      <c r="T281" s="136">
        <f>S281*H281</f>
        <v>0</v>
      </c>
      <c r="AR281" s="137" t="s">
        <v>163</v>
      </c>
      <c r="AT281" s="137" t="s">
        <v>359</v>
      </c>
      <c r="AU281" s="137" t="s">
        <v>89</v>
      </c>
      <c r="AY281" s="17" t="s">
        <v>125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7" t="s">
        <v>87</v>
      </c>
      <c r="BK281" s="138">
        <f>ROUND(I281*H281,2)</f>
        <v>0</v>
      </c>
      <c r="BL281" s="17" t="s">
        <v>124</v>
      </c>
      <c r="BM281" s="137" t="s">
        <v>431</v>
      </c>
    </row>
    <row r="282" spans="2:65" s="12" customFormat="1" ht="10.199999999999999">
      <c r="B282" s="152"/>
      <c r="D282" s="139" t="s">
        <v>216</v>
      </c>
      <c r="E282" s="153" t="s">
        <v>1</v>
      </c>
      <c r="F282" s="154" t="s">
        <v>432</v>
      </c>
      <c r="H282" s="155">
        <v>1.133</v>
      </c>
      <c r="I282" s="156"/>
      <c r="L282" s="152"/>
      <c r="M282" s="157"/>
      <c r="T282" s="158"/>
      <c r="AT282" s="153" t="s">
        <v>216</v>
      </c>
      <c r="AU282" s="153" t="s">
        <v>89</v>
      </c>
      <c r="AV282" s="12" t="s">
        <v>89</v>
      </c>
      <c r="AW282" s="12" t="s">
        <v>34</v>
      </c>
      <c r="AX282" s="12" t="s">
        <v>80</v>
      </c>
      <c r="AY282" s="153" t="s">
        <v>125</v>
      </c>
    </row>
    <row r="283" spans="2:65" s="13" customFormat="1" ht="10.199999999999999">
      <c r="B283" s="159"/>
      <c r="D283" s="139" t="s">
        <v>216</v>
      </c>
      <c r="E283" s="160" t="s">
        <v>1</v>
      </c>
      <c r="F283" s="161" t="s">
        <v>218</v>
      </c>
      <c r="H283" s="162">
        <v>1.133</v>
      </c>
      <c r="I283" s="163"/>
      <c r="L283" s="159"/>
      <c r="M283" s="164"/>
      <c r="T283" s="165"/>
      <c r="AT283" s="160" t="s">
        <v>216</v>
      </c>
      <c r="AU283" s="160" t="s">
        <v>89</v>
      </c>
      <c r="AV283" s="13" t="s">
        <v>124</v>
      </c>
      <c r="AW283" s="13" t="s">
        <v>34</v>
      </c>
      <c r="AX283" s="13" t="s">
        <v>87</v>
      </c>
      <c r="AY283" s="160" t="s">
        <v>125</v>
      </c>
    </row>
    <row r="284" spans="2:65" s="1" customFormat="1" ht="37.799999999999997" customHeight="1">
      <c r="B284" s="32"/>
      <c r="C284" s="126" t="s">
        <v>433</v>
      </c>
      <c r="D284" s="126" t="s">
        <v>126</v>
      </c>
      <c r="E284" s="127" t="s">
        <v>434</v>
      </c>
      <c r="F284" s="128" t="s">
        <v>435</v>
      </c>
      <c r="G284" s="129" t="s">
        <v>214</v>
      </c>
      <c r="H284" s="130">
        <v>2.6</v>
      </c>
      <c r="I284" s="131"/>
      <c r="J284" s="132">
        <f>ROUND(I284*H284,2)</f>
        <v>0</v>
      </c>
      <c r="K284" s="128" t="s">
        <v>130</v>
      </c>
      <c r="L284" s="32"/>
      <c r="M284" s="133" t="s">
        <v>1</v>
      </c>
      <c r="N284" s="134" t="s">
        <v>45</v>
      </c>
      <c r="P284" s="135">
        <f>O284*H284</f>
        <v>0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124</v>
      </c>
      <c r="AT284" s="137" t="s">
        <v>126</v>
      </c>
      <c r="AU284" s="137" t="s">
        <v>89</v>
      </c>
      <c r="AY284" s="17" t="s">
        <v>125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7" t="s">
        <v>87</v>
      </c>
      <c r="BK284" s="138">
        <f>ROUND(I284*H284,2)</f>
        <v>0</v>
      </c>
      <c r="BL284" s="17" t="s">
        <v>124</v>
      </c>
      <c r="BM284" s="137" t="s">
        <v>436</v>
      </c>
    </row>
    <row r="285" spans="2:65" s="12" customFormat="1" ht="10.199999999999999">
      <c r="B285" s="152"/>
      <c r="D285" s="139" t="s">
        <v>216</v>
      </c>
      <c r="E285" s="153" t="s">
        <v>1</v>
      </c>
      <c r="F285" s="154" t="s">
        <v>437</v>
      </c>
      <c r="H285" s="155">
        <v>2.6</v>
      </c>
      <c r="I285" s="156"/>
      <c r="L285" s="152"/>
      <c r="M285" s="157"/>
      <c r="T285" s="158"/>
      <c r="AT285" s="153" t="s">
        <v>216</v>
      </c>
      <c r="AU285" s="153" t="s">
        <v>89</v>
      </c>
      <c r="AV285" s="12" t="s">
        <v>89</v>
      </c>
      <c r="AW285" s="12" t="s">
        <v>34</v>
      </c>
      <c r="AX285" s="12" t="s">
        <v>80</v>
      </c>
      <c r="AY285" s="153" t="s">
        <v>125</v>
      </c>
    </row>
    <row r="286" spans="2:65" s="13" customFormat="1" ht="10.199999999999999">
      <c r="B286" s="159"/>
      <c r="D286" s="139" t="s">
        <v>216</v>
      </c>
      <c r="E286" s="160" t="s">
        <v>1</v>
      </c>
      <c r="F286" s="161" t="s">
        <v>218</v>
      </c>
      <c r="H286" s="162">
        <v>2.6</v>
      </c>
      <c r="I286" s="163"/>
      <c r="L286" s="159"/>
      <c r="M286" s="164"/>
      <c r="T286" s="165"/>
      <c r="AT286" s="160" t="s">
        <v>216</v>
      </c>
      <c r="AU286" s="160" t="s">
        <v>89</v>
      </c>
      <c r="AV286" s="13" t="s">
        <v>124</v>
      </c>
      <c r="AW286" s="13" t="s">
        <v>34</v>
      </c>
      <c r="AX286" s="13" t="s">
        <v>87</v>
      </c>
      <c r="AY286" s="160" t="s">
        <v>125</v>
      </c>
    </row>
    <row r="287" spans="2:65" s="1" customFormat="1" ht="33" customHeight="1">
      <c r="B287" s="32"/>
      <c r="C287" s="126" t="s">
        <v>438</v>
      </c>
      <c r="D287" s="126" t="s">
        <v>126</v>
      </c>
      <c r="E287" s="127" t="s">
        <v>439</v>
      </c>
      <c r="F287" s="128" t="s">
        <v>440</v>
      </c>
      <c r="G287" s="129" t="s">
        <v>214</v>
      </c>
      <c r="H287" s="130">
        <v>335.6</v>
      </c>
      <c r="I287" s="131"/>
      <c r="J287" s="132">
        <f>ROUND(I287*H287,2)</f>
        <v>0</v>
      </c>
      <c r="K287" s="128" t="s">
        <v>130</v>
      </c>
      <c r="L287" s="32"/>
      <c r="M287" s="133" t="s">
        <v>1</v>
      </c>
      <c r="N287" s="134" t="s">
        <v>45</v>
      </c>
      <c r="P287" s="135">
        <f>O287*H287</f>
        <v>0</v>
      </c>
      <c r="Q287" s="135">
        <v>9.0620000000000006E-2</v>
      </c>
      <c r="R287" s="135">
        <f>Q287*H287</f>
        <v>30.412072000000006</v>
      </c>
      <c r="S287" s="135">
        <v>0</v>
      </c>
      <c r="T287" s="136">
        <f>S287*H287</f>
        <v>0</v>
      </c>
      <c r="AR287" s="137" t="s">
        <v>124</v>
      </c>
      <c r="AT287" s="137" t="s">
        <v>126</v>
      </c>
      <c r="AU287" s="137" t="s">
        <v>89</v>
      </c>
      <c r="AY287" s="17" t="s">
        <v>125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7" t="s">
        <v>87</v>
      </c>
      <c r="BK287" s="138">
        <f>ROUND(I287*H287,2)</f>
        <v>0</v>
      </c>
      <c r="BL287" s="17" t="s">
        <v>124</v>
      </c>
      <c r="BM287" s="137" t="s">
        <v>441</v>
      </c>
    </row>
    <row r="288" spans="2:65" s="12" customFormat="1" ht="20.399999999999999">
      <c r="B288" s="152"/>
      <c r="D288" s="139" t="s">
        <v>216</v>
      </c>
      <c r="E288" s="153" t="s">
        <v>1</v>
      </c>
      <c r="F288" s="154" t="s">
        <v>442</v>
      </c>
      <c r="H288" s="155">
        <v>25.5</v>
      </c>
      <c r="I288" s="156"/>
      <c r="L288" s="152"/>
      <c r="M288" s="157"/>
      <c r="T288" s="158"/>
      <c r="AT288" s="153" t="s">
        <v>216</v>
      </c>
      <c r="AU288" s="153" t="s">
        <v>89</v>
      </c>
      <c r="AV288" s="12" t="s">
        <v>89</v>
      </c>
      <c r="AW288" s="12" t="s">
        <v>34</v>
      </c>
      <c r="AX288" s="12" t="s">
        <v>80</v>
      </c>
      <c r="AY288" s="153" t="s">
        <v>125</v>
      </c>
    </row>
    <row r="289" spans="2:65" s="12" customFormat="1" ht="20.399999999999999">
      <c r="B289" s="152"/>
      <c r="D289" s="139" t="s">
        <v>216</v>
      </c>
      <c r="E289" s="153" t="s">
        <v>1</v>
      </c>
      <c r="F289" s="154" t="s">
        <v>443</v>
      </c>
      <c r="H289" s="155">
        <v>91</v>
      </c>
      <c r="I289" s="156"/>
      <c r="L289" s="152"/>
      <c r="M289" s="157"/>
      <c r="T289" s="158"/>
      <c r="AT289" s="153" t="s">
        <v>216</v>
      </c>
      <c r="AU289" s="153" t="s">
        <v>89</v>
      </c>
      <c r="AV289" s="12" t="s">
        <v>89</v>
      </c>
      <c r="AW289" s="12" t="s">
        <v>34</v>
      </c>
      <c r="AX289" s="12" t="s">
        <v>80</v>
      </c>
      <c r="AY289" s="153" t="s">
        <v>125</v>
      </c>
    </row>
    <row r="290" spans="2:65" s="12" customFormat="1" ht="20.399999999999999">
      <c r="B290" s="152"/>
      <c r="D290" s="139" t="s">
        <v>216</v>
      </c>
      <c r="E290" s="153" t="s">
        <v>1</v>
      </c>
      <c r="F290" s="154" t="s">
        <v>444</v>
      </c>
      <c r="H290" s="155">
        <v>5.2</v>
      </c>
      <c r="I290" s="156"/>
      <c r="L290" s="152"/>
      <c r="M290" s="157"/>
      <c r="T290" s="158"/>
      <c r="AT290" s="153" t="s">
        <v>216</v>
      </c>
      <c r="AU290" s="153" t="s">
        <v>89</v>
      </c>
      <c r="AV290" s="12" t="s">
        <v>89</v>
      </c>
      <c r="AW290" s="12" t="s">
        <v>34</v>
      </c>
      <c r="AX290" s="12" t="s">
        <v>80</v>
      </c>
      <c r="AY290" s="153" t="s">
        <v>125</v>
      </c>
    </row>
    <row r="291" spans="2:65" s="12" customFormat="1" ht="20.399999999999999">
      <c r="B291" s="152"/>
      <c r="D291" s="139" t="s">
        <v>216</v>
      </c>
      <c r="E291" s="153" t="s">
        <v>1</v>
      </c>
      <c r="F291" s="154" t="s">
        <v>445</v>
      </c>
      <c r="H291" s="155">
        <v>120.9</v>
      </c>
      <c r="I291" s="156"/>
      <c r="L291" s="152"/>
      <c r="M291" s="157"/>
      <c r="T291" s="158"/>
      <c r="AT291" s="153" t="s">
        <v>216</v>
      </c>
      <c r="AU291" s="153" t="s">
        <v>89</v>
      </c>
      <c r="AV291" s="12" t="s">
        <v>89</v>
      </c>
      <c r="AW291" s="12" t="s">
        <v>34</v>
      </c>
      <c r="AX291" s="12" t="s">
        <v>80</v>
      </c>
      <c r="AY291" s="153" t="s">
        <v>125</v>
      </c>
    </row>
    <row r="292" spans="2:65" s="12" customFormat="1" ht="10.199999999999999">
      <c r="B292" s="152"/>
      <c r="D292" s="139" t="s">
        <v>216</v>
      </c>
      <c r="E292" s="153" t="s">
        <v>1</v>
      </c>
      <c r="F292" s="154" t="s">
        <v>446</v>
      </c>
      <c r="H292" s="155">
        <v>93</v>
      </c>
      <c r="I292" s="156"/>
      <c r="L292" s="152"/>
      <c r="M292" s="157"/>
      <c r="T292" s="158"/>
      <c r="AT292" s="153" t="s">
        <v>216</v>
      </c>
      <c r="AU292" s="153" t="s">
        <v>89</v>
      </c>
      <c r="AV292" s="12" t="s">
        <v>89</v>
      </c>
      <c r="AW292" s="12" t="s">
        <v>34</v>
      </c>
      <c r="AX292" s="12" t="s">
        <v>80</v>
      </c>
      <c r="AY292" s="153" t="s">
        <v>125</v>
      </c>
    </row>
    <row r="293" spans="2:65" s="13" customFormat="1" ht="10.199999999999999">
      <c r="B293" s="159"/>
      <c r="D293" s="139" t="s">
        <v>216</v>
      </c>
      <c r="E293" s="160" t="s">
        <v>1</v>
      </c>
      <c r="F293" s="161" t="s">
        <v>218</v>
      </c>
      <c r="H293" s="162">
        <v>335.6</v>
      </c>
      <c r="I293" s="163"/>
      <c r="L293" s="159"/>
      <c r="M293" s="164"/>
      <c r="T293" s="165"/>
      <c r="AT293" s="160" t="s">
        <v>216</v>
      </c>
      <c r="AU293" s="160" t="s">
        <v>89</v>
      </c>
      <c r="AV293" s="13" t="s">
        <v>124</v>
      </c>
      <c r="AW293" s="13" t="s">
        <v>34</v>
      </c>
      <c r="AX293" s="13" t="s">
        <v>87</v>
      </c>
      <c r="AY293" s="160" t="s">
        <v>125</v>
      </c>
    </row>
    <row r="294" spans="2:65" s="1" customFormat="1" ht="24.15" customHeight="1">
      <c r="B294" s="32"/>
      <c r="C294" s="172" t="s">
        <v>447</v>
      </c>
      <c r="D294" s="172" t="s">
        <v>359</v>
      </c>
      <c r="E294" s="173" t="s">
        <v>448</v>
      </c>
      <c r="F294" s="174" t="s">
        <v>449</v>
      </c>
      <c r="G294" s="175" t="s">
        <v>214</v>
      </c>
      <c r="H294" s="176">
        <v>26.265000000000001</v>
      </c>
      <c r="I294" s="177"/>
      <c r="J294" s="178">
        <f>ROUND(I294*H294,2)</f>
        <v>0</v>
      </c>
      <c r="K294" s="174" t="s">
        <v>130</v>
      </c>
      <c r="L294" s="179"/>
      <c r="M294" s="180" t="s">
        <v>1</v>
      </c>
      <c r="N294" s="181" t="s">
        <v>45</v>
      </c>
      <c r="P294" s="135">
        <f>O294*H294</f>
        <v>0</v>
      </c>
      <c r="Q294" s="135">
        <v>0.17499999999999999</v>
      </c>
      <c r="R294" s="135">
        <f>Q294*H294</f>
        <v>4.5963750000000001</v>
      </c>
      <c r="S294" s="135">
        <v>0</v>
      </c>
      <c r="T294" s="136">
        <f>S294*H294</f>
        <v>0</v>
      </c>
      <c r="AR294" s="137" t="s">
        <v>163</v>
      </c>
      <c r="AT294" s="137" t="s">
        <v>359</v>
      </c>
      <c r="AU294" s="137" t="s">
        <v>89</v>
      </c>
      <c r="AY294" s="17" t="s">
        <v>125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7" t="s">
        <v>87</v>
      </c>
      <c r="BK294" s="138">
        <f>ROUND(I294*H294,2)</f>
        <v>0</v>
      </c>
      <c r="BL294" s="17" t="s">
        <v>124</v>
      </c>
      <c r="BM294" s="137" t="s">
        <v>450</v>
      </c>
    </row>
    <row r="295" spans="2:65" s="12" customFormat="1" ht="10.199999999999999">
      <c r="B295" s="152"/>
      <c r="D295" s="139" t="s">
        <v>216</v>
      </c>
      <c r="E295" s="153" t="s">
        <v>1</v>
      </c>
      <c r="F295" s="154" t="s">
        <v>451</v>
      </c>
      <c r="H295" s="155">
        <v>26.265000000000001</v>
      </c>
      <c r="I295" s="156"/>
      <c r="L295" s="152"/>
      <c r="M295" s="157"/>
      <c r="T295" s="158"/>
      <c r="AT295" s="153" t="s">
        <v>216</v>
      </c>
      <c r="AU295" s="153" t="s">
        <v>89</v>
      </c>
      <c r="AV295" s="12" t="s">
        <v>89</v>
      </c>
      <c r="AW295" s="12" t="s">
        <v>34</v>
      </c>
      <c r="AX295" s="12" t="s">
        <v>80</v>
      </c>
      <c r="AY295" s="153" t="s">
        <v>125</v>
      </c>
    </row>
    <row r="296" spans="2:65" s="13" customFormat="1" ht="10.199999999999999">
      <c r="B296" s="159"/>
      <c r="D296" s="139" t="s">
        <v>216</v>
      </c>
      <c r="E296" s="160" t="s">
        <v>1</v>
      </c>
      <c r="F296" s="161" t="s">
        <v>218</v>
      </c>
      <c r="H296" s="162">
        <v>26.265000000000001</v>
      </c>
      <c r="I296" s="163"/>
      <c r="L296" s="159"/>
      <c r="M296" s="164"/>
      <c r="T296" s="165"/>
      <c r="AT296" s="160" t="s">
        <v>216</v>
      </c>
      <c r="AU296" s="160" t="s">
        <v>89</v>
      </c>
      <c r="AV296" s="13" t="s">
        <v>124</v>
      </c>
      <c r="AW296" s="13" t="s">
        <v>34</v>
      </c>
      <c r="AX296" s="13" t="s">
        <v>87</v>
      </c>
      <c r="AY296" s="160" t="s">
        <v>125</v>
      </c>
    </row>
    <row r="297" spans="2:65" s="1" customFormat="1" ht="16.5" customHeight="1">
      <c r="B297" s="32"/>
      <c r="C297" s="172" t="s">
        <v>452</v>
      </c>
      <c r="D297" s="172" t="s">
        <v>359</v>
      </c>
      <c r="E297" s="173" t="s">
        <v>453</v>
      </c>
      <c r="F297" s="174" t="s">
        <v>454</v>
      </c>
      <c r="G297" s="175" t="s">
        <v>214</v>
      </c>
      <c r="H297" s="176">
        <v>93.73</v>
      </c>
      <c r="I297" s="177"/>
      <c r="J297" s="178">
        <f>ROUND(I297*H297,2)</f>
        <v>0</v>
      </c>
      <c r="K297" s="174" t="s">
        <v>392</v>
      </c>
      <c r="L297" s="179"/>
      <c r="M297" s="180" t="s">
        <v>1</v>
      </c>
      <c r="N297" s="181" t="s">
        <v>45</v>
      </c>
      <c r="P297" s="135">
        <f>O297*H297</f>
        <v>0</v>
      </c>
      <c r="Q297" s="135">
        <v>0.15</v>
      </c>
      <c r="R297" s="135">
        <f>Q297*H297</f>
        <v>14.0595</v>
      </c>
      <c r="S297" s="135">
        <v>0</v>
      </c>
      <c r="T297" s="136">
        <f>S297*H297</f>
        <v>0</v>
      </c>
      <c r="AR297" s="137" t="s">
        <v>163</v>
      </c>
      <c r="AT297" s="137" t="s">
        <v>359</v>
      </c>
      <c r="AU297" s="137" t="s">
        <v>89</v>
      </c>
      <c r="AY297" s="17" t="s">
        <v>125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87</v>
      </c>
      <c r="BK297" s="138">
        <f>ROUND(I297*H297,2)</f>
        <v>0</v>
      </c>
      <c r="BL297" s="17" t="s">
        <v>124</v>
      </c>
      <c r="BM297" s="137" t="s">
        <v>455</v>
      </c>
    </row>
    <row r="298" spans="2:65" s="12" customFormat="1" ht="10.199999999999999">
      <c r="B298" s="152"/>
      <c r="D298" s="139" t="s">
        <v>216</v>
      </c>
      <c r="E298" s="153" t="s">
        <v>1</v>
      </c>
      <c r="F298" s="154" t="s">
        <v>456</v>
      </c>
      <c r="H298" s="155">
        <v>93.73</v>
      </c>
      <c r="I298" s="156"/>
      <c r="L298" s="152"/>
      <c r="M298" s="157"/>
      <c r="T298" s="158"/>
      <c r="AT298" s="153" t="s">
        <v>216</v>
      </c>
      <c r="AU298" s="153" t="s">
        <v>89</v>
      </c>
      <c r="AV298" s="12" t="s">
        <v>89</v>
      </c>
      <c r="AW298" s="12" t="s">
        <v>34</v>
      </c>
      <c r="AX298" s="12" t="s">
        <v>80</v>
      </c>
      <c r="AY298" s="153" t="s">
        <v>125</v>
      </c>
    </row>
    <row r="299" spans="2:65" s="13" customFormat="1" ht="10.199999999999999">
      <c r="B299" s="159"/>
      <c r="D299" s="139" t="s">
        <v>216</v>
      </c>
      <c r="E299" s="160" t="s">
        <v>1</v>
      </c>
      <c r="F299" s="161" t="s">
        <v>218</v>
      </c>
      <c r="H299" s="162">
        <v>93.73</v>
      </c>
      <c r="I299" s="163"/>
      <c r="L299" s="159"/>
      <c r="M299" s="164"/>
      <c r="T299" s="165"/>
      <c r="AT299" s="160" t="s">
        <v>216</v>
      </c>
      <c r="AU299" s="160" t="s">
        <v>89</v>
      </c>
      <c r="AV299" s="13" t="s">
        <v>124</v>
      </c>
      <c r="AW299" s="13" t="s">
        <v>34</v>
      </c>
      <c r="AX299" s="13" t="s">
        <v>87</v>
      </c>
      <c r="AY299" s="160" t="s">
        <v>125</v>
      </c>
    </row>
    <row r="300" spans="2:65" s="1" customFormat="1" ht="16.5" customHeight="1">
      <c r="B300" s="32"/>
      <c r="C300" s="172" t="s">
        <v>457</v>
      </c>
      <c r="D300" s="172" t="s">
        <v>359</v>
      </c>
      <c r="E300" s="173" t="s">
        <v>458</v>
      </c>
      <c r="F300" s="174" t="s">
        <v>459</v>
      </c>
      <c r="G300" s="175" t="s">
        <v>214</v>
      </c>
      <c r="H300" s="176">
        <v>5.3559999999999999</v>
      </c>
      <c r="I300" s="177"/>
      <c r="J300" s="178">
        <f>ROUND(I300*H300,2)</f>
        <v>0</v>
      </c>
      <c r="K300" s="174" t="s">
        <v>130</v>
      </c>
      <c r="L300" s="179"/>
      <c r="M300" s="180" t="s">
        <v>1</v>
      </c>
      <c r="N300" s="181" t="s">
        <v>45</v>
      </c>
      <c r="P300" s="135">
        <f>O300*H300</f>
        <v>0</v>
      </c>
      <c r="Q300" s="135">
        <v>0.17599999999999999</v>
      </c>
      <c r="R300" s="135">
        <f>Q300*H300</f>
        <v>0.94265599999999994</v>
      </c>
      <c r="S300" s="135">
        <v>0</v>
      </c>
      <c r="T300" s="136">
        <f>S300*H300</f>
        <v>0</v>
      </c>
      <c r="AR300" s="137" t="s">
        <v>163</v>
      </c>
      <c r="AT300" s="137" t="s">
        <v>359</v>
      </c>
      <c r="AU300" s="137" t="s">
        <v>89</v>
      </c>
      <c r="AY300" s="17" t="s">
        <v>125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7" t="s">
        <v>87</v>
      </c>
      <c r="BK300" s="138">
        <f>ROUND(I300*H300,2)</f>
        <v>0</v>
      </c>
      <c r="BL300" s="17" t="s">
        <v>124</v>
      </c>
      <c r="BM300" s="137" t="s">
        <v>460</v>
      </c>
    </row>
    <row r="301" spans="2:65" s="12" customFormat="1" ht="10.199999999999999">
      <c r="B301" s="152"/>
      <c r="D301" s="139" t="s">
        <v>216</v>
      </c>
      <c r="E301" s="153" t="s">
        <v>1</v>
      </c>
      <c r="F301" s="154" t="s">
        <v>461</v>
      </c>
      <c r="H301" s="155">
        <v>5.3559999999999999</v>
      </c>
      <c r="I301" s="156"/>
      <c r="L301" s="152"/>
      <c r="M301" s="157"/>
      <c r="T301" s="158"/>
      <c r="AT301" s="153" t="s">
        <v>216</v>
      </c>
      <c r="AU301" s="153" t="s">
        <v>89</v>
      </c>
      <c r="AV301" s="12" t="s">
        <v>89</v>
      </c>
      <c r="AW301" s="12" t="s">
        <v>34</v>
      </c>
      <c r="AX301" s="12" t="s">
        <v>80</v>
      </c>
      <c r="AY301" s="153" t="s">
        <v>125</v>
      </c>
    </row>
    <row r="302" spans="2:65" s="13" customFormat="1" ht="10.199999999999999">
      <c r="B302" s="159"/>
      <c r="D302" s="139" t="s">
        <v>216</v>
      </c>
      <c r="E302" s="160" t="s">
        <v>1</v>
      </c>
      <c r="F302" s="161" t="s">
        <v>218</v>
      </c>
      <c r="H302" s="162">
        <v>5.3559999999999999</v>
      </c>
      <c r="I302" s="163"/>
      <c r="L302" s="159"/>
      <c r="M302" s="164"/>
      <c r="T302" s="165"/>
      <c r="AT302" s="160" t="s">
        <v>216</v>
      </c>
      <c r="AU302" s="160" t="s">
        <v>89</v>
      </c>
      <c r="AV302" s="13" t="s">
        <v>124</v>
      </c>
      <c r="AW302" s="13" t="s">
        <v>34</v>
      </c>
      <c r="AX302" s="13" t="s">
        <v>87</v>
      </c>
      <c r="AY302" s="160" t="s">
        <v>125</v>
      </c>
    </row>
    <row r="303" spans="2:65" s="1" customFormat="1" ht="21.75" customHeight="1">
      <c r="B303" s="32"/>
      <c r="C303" s="172" t="s">
        <v>462</v>
      </c>
      <c r="D303" s="172" t="s">
        <v>359</v>
      </c>
      <c r="E303" s="173" t="s">
        <v>463</v>
      </c>
      <c r="F303" s="174" t="s">
        <v>464</v>
      </c>
      <c r="G303" s="175" t="s">
        <v>214</v>
      </c>
      <c r="H303" s="176">
        <v>218.178</v>
      </c>
      <c r="I303" s="177"/>
      <c r="J303" s="178">
        <f>ROUND(I303*H303,2)</f>
        <v>0</v>
      </c>
      <c r="K303" s="174" t="s">
        <v>130</v>
      </c>
      <c r="L303" s="179"/>
      <c r="M303" s="180" t="s">
        <v>1</v>
      </c>
      <c r="N303" s="181" t="s">
        <v>45</v>
      </c>
      <c r="P303" s="135">
        <f>O303*H303</f>
        <v>0</v>
      </c>
      <c r="Q303" s="135">
        <v>0.17599999999999999</v>
      </c>
      <c r="R303" s="135">
        <f>Q303*H303</f>
        <v>38.399327999999997</v>
      </c>
      <c r="S303" s="135">
        <v>0</v>
      </c>
      <c r="T303" s="136">
        <f>S303*H303</f>
        <v>0</v>
      </c>
      <c r="AR303" s="137" t="s">
        <v>163</v>
      </c>
      <c r="AT303" s="137" t="s">
        <v>359</v>
      </c>
      <c r="AU303" s="137" t="s">
        <v>89</v>
      </c>
      <c r="AY303" s="17" t="s">
        <v>125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7" t="s">
        <v>87</v>
      </c>
      <c r="BK303" s="138">
        <f>ROUND(I303*H303,2)</f>
        <v>0</v>
      </c>
      <c r="BL303" s="17" t="s">
        <v>124</v>
      </c>
      <c r="BM303" s="137" t="s">
        <v>465</v>
      </c>
    </row>
    <row r="304" spans="2:65" s="12" customFormat="1" ht="10.199999999999999">
      <c r="B304" s="152"/>
      <c r="D304" s="139" t="s">
        <v>216</v>
      </c>
      <c r="E304" s="153" t="s">
        <v>1</v>
      </c>
      <c r="F304" s="154" t="s">
        <v>466</v>
      </c>
      <c r="H304" s="155">
        <v>123.318</v>
      </c>
      <c r="I304" s="156"/>
      <c r="L304" s="152"/>
      <c r="M304" s="157"/>
      <c r="T304" s="158"/>
      <c r="AT304" s="153" t="s">
        <v>216</v>
      </c>
      <c r="AU304" s="153" t="s">
        <v>89</v>
      </c>
      <c r="AV304" s="12" t="s">
        <v>89</v>
      </c>
      <c r="AW304" s="12" t="s">
        <v>34</v>
      </c>
      <c r="AX304" s="12" t="s">
        <v>80</v>
      </c>
      <c r="AY304" s="153" t="s">
        <v>125</v>
      </c>
    </row>
    <row r="305" spans="2:65" s="12" customFormat="1" ht="10.199999999999999">
      <c r="B305" s="152"/>
      <c r="D305" s="139" t="s">
        <v>216</v>
      </c>
      <c r="E305" s="153" t="s">
        <v>1</v>
      </c>
      <c r="F305" s="154" t="s">
        <v>467</v>
      </c>
      <c r="H305" s="155">
        <v>94.86</v>
      </c>
      <c r="I305" s="156"/>
      <c r="L305" s="152"/>
      <c r="M305" s="157"/>
      <c r="T305" s="158"/>
      <c r="AT305" s="153" t="s">
        <v>216</v>
      </c>
      <c r="AU305" s="153" t="s">
        <v>89</v>
      </c>
      <c r="AV305" s="12" t="s">
        <v>89</v>
      </c>
      <c r="AW305" s="12" t="s">
        <v>34</v>
      </c>
      <c r="AX305" s="12" t="s">
        <v>80</v>
      </c>
      <c r="AY305" s="153" t="s">
        <v>125</v>
      </c>
    </row>
    <row r="306" spans="2:65" s="13" customFormat="1" ht="10.199999999999999">
      <c r="B306" s="159"/>
      <c r="D306" s="139" t="s">
        <v>216</v>
      </c>
      <c r="E306" s="160" t="s">
        <v>1</v>
      </c>
      <c r="F306" s="161" t="s">
        <v>218</v>
      </c>
      <c r="H306" s="162">
        <v>218.178</v>
      </c>
      <c r="I306" s="163"/>
      <c r="L306" s="159"/>
      <c r="M306" s="164"/>
      <c r="T306" s="165"/>
      <c r="AT306" s="160" t="s">
        <v>216</v>
      </c>
      <c r="AU306" s="160" t="s">
        <v>89</v>
      </c>
      <c r="AV306" s="13" t="s">
        <v>124</v>
      </c>
      <c r="AW306" s="13" t="s">
        <v>34</v>
      </c>
      <c r="AX306" s="13" t="s">
        <v>87</v>
      </c>
      <c r="AY306" s="160" t="s">
        <v>125</v>
      </c>
    </row>
    <row r="307" spans="2:65" s="1" customFormat="1" ht="37.799999999999997" customHeight="1">
      <c r="B307" s="32"/>
      <c r="C307" s="126" t="s">
        <v>468</v>
      </c>
      <c r="D307" s="126" t="s">
        <v>126</v>
      </c>
      <c r="E307" s="127" t="s">
        <v>469</v>
      </c>
      <c r="F307" s="128" t="s">
        <v>470</v>
      </c>
      <c r="G307" s="129" t="s">
        <v>214</v>
      </c>
      <c r="H307" s="130">
        <v>121.7</v>
      </c>
      <c r="I307" s="131"/>
      <c r="J307" s="132">
        <f>ROUND(I307*H307,2)</f>
        <v>0</v>
      </c>
      <c r="K307" s="128" t="s">
        <v>130</v>
      </c>
      <c r="L307" s="32"/>
      <c r="M307" s="133" t="s">
        <v>1</v>
      </c>
      <c r="N307" s="134" t="s">
        <v>45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124</v>
      </c>
      <c r="AT307" s="137" t="s">
        <v>126</v>
      </c>
      <c r="AU307" s="137" t="s">
        <v>89</v>
      </c>
      <c r="AY307" s="17" t="s">
        <v>125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7" t="s">
        <v>87</v>
      </c>
      <c r="BK307" s="138">
        <f>ROUND(I307*H307,2)</f>
        <v>0</v>
      </c>
      <c r="BL307" s="17" t="s">
        <v>124</v>
      </c>
      <c r="BM307" s="137" t="s">
        <v>471</v>
      </c>
    </row>
    <row r="308" spans="2:65" s="12" customFormat="1" ht="10.199999999999999">
      <c r="B308" s="152"/>
      <c r="D308" s="139" t="s">
        <v>216</v>
      </c>
      <c r="E308" s="153" t="s">
        <v>1</v>
      </c>
      <c r="F308" s="154" t="s">
        <v>472</v>
      </c>
      <c r="H308" s="155">
        <v>121.7</v>
      </c>
      <c r="I308" s="156"/>
      <c r="L308" s="152"/>
      <c r="M308" s="157"/>
      <c r="T308" s="158"/>
      <c r="AT308" s="153" t="s">
        <v>216</v>
      </c>
      <c r="AU308" s="153" t="s">
        <v>89</v>
      </c>
      <c r="AV308" s="12" t="s">
        <v>89</v>
      </c>
      <c r="AW308" s="12" t="s">
        <v>34</v>
      </c>
      <c r="AX308" s="12" t="s">
        <v>80</v>
      </c>
      <c r="AY308" s="153" t="s">
        <v>125</v>
      </c>
    </row>
    <row r="309" spans="2:65" s="13" customFormat="1" ht="10.199999999999999">
      <c r="B309" s="159"/>
      <c r="D309" s="139" t="s">
        <v>216</v>
      </c>
      <c r="E309" s="160" t="s">
        <v>1</v>
      </c>
      <c r="F309" s="161" t="s">
        <v>218</v>
      </c>
      <c r="H309" s="162">
        <v>121.7</v>
      </c>
      <c r="I309" s="163"/>
      <c r="L309" s="159"/>
      <c r="M309" s="164"/>
      <c r="T309" s="165"/>
      <c r="AT309" s="160" t="s">
        <v>216</v>
      </c>
      <c r="AU309" s="160" t="s">
        <v>89</v>
      </c>
      <c r="AV309" s="13" t="s">
        <v>124</v>
      </c>
      <c r="AW309" s="13" t="s">
        <v>34</v>
      </c>
      <c r="AX309" s="13" t="s">
        <v>87</v>
      </c>
      <c r="AY309" s="160" t="s">
        <v>125</v>
      </c>
    </row>
    <row r="310" spans="2:65" s="10" customFormat="1" ht="22.8" customHeight="1">
      <c r="B310" s="116"/>
      <c r="D310" s="117" t="s">
        <v>79</v>
      </c>
      <c r="E310" s="150" t="s">
        <v>168</v>
      </c>
      <c r="F310" s="150" t="s">
        <v>473</v>
      </c>
      <c r="I310" s="119"/>
      <c r="J310" s="151">
        <f>BK310</f>
        <v>0</v>
      </c>
      <c r="L310" s="116"/>
      <c r="M310" s="121"/>
      <c r="P310" s="122">
        <f>SUM(P311:P348)</f>
        <v>0</v>
      </c>
      <c r="R310" s="122">
        <f>SUM(R311:R348)</f>
        <v>130.07724820000001</v>
      </c>
      <c r="T310" s="123">
        <f>SUM(T311:T348)</f>
        <v>0</v>
      </c>
      <c r="AR310" s="117" t="s">
        <v>87</v>
      </c>
      <c r="AT310" s="124" t="s">
        <v>79</v>
      </c>
      <c r="AU310" s="124" t="s">
        <v>87</v>
      </c>
      <c r="AY310" s="117" t="s">
        <v>125</v>
      </c>
      <c r="BK310" s="125">
        <f>SUM(BK311:BK348)</f>
        <v>0</v>
      </c>
    </row>
    <row r="311" spans="2:65" s="1" customFormat="1" ht="33" customHeight="1">
      <c r="B311" s="32"/>
      <c r="C311" s="126" t="s">
        <v>474</v>
      </c>
      <c r="D311" s="126" t="s">
        <v>126</v>
      </c>
      <c r="E311" s="127" t="s">
        <v>475</v>
      </c>
      <c r="F311" s="128" t="s">
        <v>476</v>
      </c>
      <c r="G311" s="129" t="s">
        <v>269</v>
      </c>
      <c r="H311" s="130">
        <v>300</v>
      </c>
      <c r="I311" s="131"/>
      <c r="J311" s="132">
        <f>ROUND(I311*H311,2)</f>
        <v>0</v>
      </c>
      <c r="K311" s="128" t="s">
        <v>130</v>
      </c>
      <c r="L311" s="32"/>
      <c r="M311" s="133" t="s">
        <v>1</v>
      </c>
      <c r="N311" s="134" t="s">
        <v>45</v>
      </c>
      <c r="P311" s="135">
        <f>O311*H311</f>
        <v>0</v>
      </c>
      <c r="Q311" s="135">
        <v>0.15540000000000001</v>
      </c>
      <c r="R311" s="135">
        <f>Q311*H311</f>
        <v>46.620000000000005</v>
      </c>
      <c r="S311" s="135">
        <v>0</v>
      </c>
      <c r="T311" s="136">
        <f>S311*H311</f>
        <v>0</v>
      </c>
      <c r="AR311" s="137" t="s">
        <v>124</v>
      </c>
      <c r="AT311" s="137" t="s">
        <v>126</v>
      </c>
      <c r="AU311" s="137" t="s">
        <v>89</v>
      </c>
      <c r="AY311" s="17" t="s">
        <v>125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7" t="s">
        <v>87</v>
      </c>
      <c r="BK311" s="138">
        <f>ROUND(I311*H311,2)</f>
        <v>0</v>
      </c>
      <c r="BL311" s="17" t="s">
        <v>124</v>
      </c>
      <c r="BM311" s="137" t="s">
        <v>477</v>
      </c>
    </row>
    <row r="312" spans="2:65" s="12" customFormat="1" ht="20.399999999999999">
      <c r="B312" s="152"/>
      <c r="D312" s="139" t="s">
        <v>216</v>
      </c>
      <c r="E312" s="153" t="s">
        <v>1</v>
      </c>
      <c r="F312" s="154" t="s">
        <v>478</v>
      </c>
      <c r="H312" s="155">
        <v>300</v>
      </c>
      <c r="I312" s="156"/>
      <c r="L312" s="152"/>
      <c r="M312" s="157"/>
      <c r="T312" s="158"/>
      <c r="AT312" s="153" t="s">
        <v>216</v>
      </c>
      <c r="AU312" s="153" t="s">
        <v>89</v>
      </c>
      <c r="AV312" s="12" t="s">
        <v>89</v>
      </c>
      <c r="AW312" s="12" t="s">
        <v>34</v>
      </c>
      <c r="AX312" s="12" t="s">
        <v>80</v>
      </c>
      <c r="AY312" s="153" t="s">
        <v>125</v>
      </c>
    </row>
    <row r="313" spans="2:65" s="13" customFormat="1" ht="10.199999999999999">
      <c r="B313" s="159"/>
      <c r="D313" s="139" t="s">
        <v>216</v>
      </c>
      <c r="E313" s="160" t="s">
        <v>1</v>
      </c>
      <c r="F313" s="161" t="s">
        <v>218</v>
      </c>
      <c r="H313" s="162">
        <v>300</v>
      </c>
      <c r="I313" s="163"/>
      <c r="L313" s="159"/>
      <c r="M313" s="164"/>
      <c r="T313" s="165"/>
      <c r="AT313" s="160" t="s">
        <v>216</v>
      </c>
      <c r="AU313" s="160" t="s">
        <v>89</v>
      </c>
      <c r="AV313" s="13" t="s">
        <v>124</v>
      </c>
      <c r="AW313" s="13" t="s">
        <v>34</v>
      </c>
      <c r="AX313" s="13" t="s">
        <v>87</v>
      </c>
      <c r="AY313" s="160" t="s">
        <v>125</v>
      </c>
    </row>
    <row r="314" spans="2:65" s="1" customFormat="1" ht="16.5" customHeight="1">
      <c r="B314" s="32"/>
      <c r="C314" s="172" t="s">
        <v>479</v>
      </c>
      <c r="D314" s="172" t="s">
        <v>359</v>
      </c>
      <c r="E314" s="173" t="s">
        <v>480</v>
      </c>
      <c r="F314" s="174" t="s">
        <v>481</v>
      </c>
      <c r="G314" s="175" t="s">
        <v>269</v>
      </c>
      <c r="H314" s="176">
        <v>303</v>
      </c>
      <c r="I314" s="177"/>
      <c r="J314" s="178">
        <f>ROUND(I314*H314,2)</f>
        <v>0</v>
      </c>
      <c r="K314" s="174" t="s">
        <v>130</v>
      </c>
      <c r="L314" s="179"/>
      <c r="M314" s="180" t="s">
        <v>1</v>
      </c>
      <c r="N314" s="181" t="s">
        <v>45</v>
      </c>
      <c r="P314" s="135">
        <f>O314*H314</f>
        <v>0</v>
      </c>
      <c r="Q314" s="135">
        <v>0.08</v>
      </c>
      <c r="R314" s="135">
        <f>Q314*H314</f>
        <v>24.240000000000002</v>
      </c>
      <c r="S314" s="135">
        <v>0</v>
      </c>
      <c r="T314" s="136">
        <f>S314*H314</f>
        <v>0</v>
      </c>
      <c r="AR314" s="137" t="s">
        <v>163</v>
      </c>
      <c r="AT314" s="137" t="s">
        <v>359</v>
      </c>
      <c r="AU314" s="137" t="s">
        <v>89</v>
      </c>
      <c r="AY314" s="17" t="s">
        <v>125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87</v>
      </c>
      <c r="BK314" s="138">
        <f>ROUND(I314*H314,2)</f>
        <v>0</v>
      </c>
      <c r="BL314" s="17" t="s">
        <v>124</v>
      </c>
      <c r="BM314" s="137" t="s">
        <v>482</v>
      </c>
    </row>
    <row r="315" spans="2:65" s="12" customFormat="1" ht="10.199999999999999">
      <c r="B315" s="152"/>
      <c r="D315" s="139" t="s">
        <v>216</v>
      </c>
      <c r="E315" s="153" t="s">
        <v>1</v>
      </c>
      <c r="F315" s="154" t="s">
        <v>483</v>
      </c>
      <c r="H315" s="155">
        <v>303</v>
      </c>
      <c r="I315" s="156"/>
      <c r="L315" s="152"/>
      <c r="M315" s="157"/>
      <c r="T315" s="158"/>
      <c r="AT315" s="153" t="s">
        <v>216</v>
      </c>
      <c r="AU315" s="153" t="s">
        <v>89</v>
      </c>
      <c r="AV315" s="12" t="s">
        <v>89</v>
      </c>
      <c r="AW315" s="12" t="s">
        <v>34</v>
      </c>
      <c r="AX315" s="12" t="s">
        <v>80</v>
      </c>
      <c r="AY315" s="153" t="s">
        <v>125</v>
      </c>
    </row>
    <row r="316" spans="2:65" s="13" customFormat="1" ht="10.199999999999999">
      <c r="B316" s="159"/>
      <c r="D316" s="139" t="s">
        <v>216</v>
      </c>
      <c r="E316" s="160" t="s">
        <v>1</v>
      </c>
      <c r="F316" s="161" t="s">
        <v>218</v>
      </c>
      <c r="H316" s="162">
        <v>303</v>
      </c>
      <c r="I316" s="163"/>
      <c r="L316" s="159"/>
      <c r="M316" s="164"/>
      <c r="T316" s="165"/>
      <c r="AT316" s="160" t="s">
        <v>216</v>
      </c>
      <c r="AU316" s="160" t="s">
        <v>89</v>
      </c>
      <c r="AV316" s="13" t="s">
        <v>124</v>
      </c>
      <c r="AW316" s="13" t="s">
        <v>34</v>
      </c>
      <c r="AX316" s="13" t="s">
        <v>87</v>
      </c>
      <c r="AY316" s="160" t="s">
        <v>125</v>
      </c>
    </row>
    <row r="317" spans="2:65" s="1" customFormat="1" ht="33" customHeight="1">
      <c r="B317" s="32"/>
      <c r="C317" s="126" t="s">
        <v>484</v>
      </c>
      <c r="D317" s="126" t="s">
        <v>126</v>
      </c>
      <c r="E317" s="127" t="s">
        <v>485</v>
      </c>
      <c r="F317" s="128" t="s">
        <v>486</v>
      </c>
      <c r="G317" s="129" t="s">
        <v>269</v>
      </c>
      <c r="H317" s="130">
        <v>308</v>
      </c>
      <c r="I317" s="131"/>
      <c r="J317" s="132">
        <f>ROUND(I317*H317,2)</f>
        <v>0</v>
      </c>
      <c r="K317" s="128" t="s">
        <v>130</v>
      </c>
      <c r="L317" s="32"/>
      <c r="M317" s="133" t="s">
        <v>1</v>
      </c>
      <c r="N317" s="134" t="s">
        <v>45</v>
      </c>
      <c r="P317" s="135">
        <f>O317*H317</f>
        <v>0</v>
      </c>
      <c r="Q317" s="135">
        <v>0.1295</v>
      </c>
      <c r="R317" s="135">
        <f>Q317*H317</f>
        <v>39.886000000000003</v>
      </c>
      <c r="S317" s="135">
        <v>0</v>
      </c>
      <c r="T317" s="136">
        <f>S317*H317</f>
        <v>0</v>
      </c>
      <c r="AR317" s="137" t="s">
        <v>124</v>
      </c>
      <c r="AT317" s="137" t="s">
        <v>126</v>
      </c>
      <c r="AU317" s="137" t="s">
        <v>89</v>
      </c>
      <c r="AY317" s="17" t="s">
        <v>125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7" t="s">
        <v>87</v>
      </c>
      <c r="BK317" s="138">
        <f>ROUND(I317*H317,2)</f>
        <v>0</v>
      </c>
      <c r="BL317" s="17" t="s">
        <v>124</v>
      </c>
      <c r="BM317" s="137" t="s">
        <v>487</v>
      </c>
    </row>
    <row r="318" spans="2:65" s="14" customFormat="1" ht="10.199999999999999">
      <c r="B318" s="166"/>
      <c r="D318" s="139" t="s">
        <v>216</v>
      </c>
      <c r="E318" s="167" t="s">
        <v>1</v>
      </c>
      <c r="F318" s="168" t="s">
        <v>488</v>
      </c>
      <c r="H318" s="167" t="s">
        <v>1</v>
      </c>
      <c r="I318" s="169"/>
      <c r="L318" s="166"/>
      <c r="M318" s="170"/>
      <c r="T318" s="171"/>
      <c r="AT318" s="167" t="s">
        <v>216</v>
      </c>
      <c r="AU318" s="167" t="s">
        <v>89</v>
      </c>
      <c r="AV318" s="14" t="s">
        <v>87</v>
      </c>
      <c r="AW318" s="14" t="s">
        <v>34</v>
      </c>
      <c r="AX318" s="14" t="s">
        <v>80</v>
      </c>
      <c r="AY318" s="167" t="s">
        <v>125</v>
      </c>
    </row>
    <row r="319" spans="2:65" s="12" customFormat="1" ht="10.199999999999999">
      <c r="B319" s="152"/>
      <c r="D319" s="139" t="s">
        <v>216</v>
      </c>
      <c r="E319" s="153" t="s">
        <v>1</v>
      </c>
      <c r="F319" s="154" t="s">
        <v>489</v>
      </c>
      <c r="H319" s="155">
        <v>9.5</v>
      </c>
      <c r="I319" s="156"/>
      <c r="L319" s="152"/>
      <c r="M319" s="157"/>
      <c r="T319" s="158"/>
      <c r="AT319" s="153" t="s">
        <v>216</v>
      </c>
      <c r="AU319" s="153" t="s">
        <v>89</v>
      </c>
      <c r="AV319" s="12" t="s">
        <v>89</v>
      </c>
      <c r="AW319" s="12" t="s">
        <v>34</v>
      </c>
      <c r="AX319" s="12" t="s">
        <v>80</v>
      </c>
      <c r="AY319" s="153" t="s">
        <v>125</v>
      </c>
    </row>
    <row r="320" spans="2:65" s="15" customFormat="1" ht="10.199999999999999">
      <c r="B320" s="182"/>
      <c r="D320" s="139" t="s">
        <v>216</v>
      </c>
      <c r="E320" s="183" t="s">
        <v>1</v>
      </c>
      <c r="F320" s="184" t="s">
        <v>404</v>
      </c>
      <c r="H320" s="185">
        <v>9.5</v>
      </c>
      <c r="I320" s="186"/>
      <c r="L320" s="182"/>
      <c r="M320" s="187"/>
      <c r="T320" s="188"/>
      <c r="AT320" s="183" t="s">
        <v>216</v>
      </c>
      <c r="AU320" s="183" t="s">
        <v>89</v>
      </c>
      <c r="AV320" s="15" t="s">
        <v>139</v>
      </c>
      <c r="AW320" s="15" t="s">
        <v>34</v>
      </c>
      <c r="AX320" s="15" t="s">
        <v>80</v>
      </c>
      <c r="AY320" s="183" t="s">
        <v>125</v>
      </c>
    </row>
    <row r="321" spans="2:65" s="14" customFormat="1" ht="10.199999999999999">
      <c r="B321" s="166"/>
      <c r="D321" s="139" t="s">
        <v>216</v>
      </c>
      <c r="E321" s="167" t="s">
        <v>1</v>
      </c>
      <c r="F321" s="168" t="s">
        <v>490</v>
      </c>
      <c r="H321" s="167" t="s">
        <v>1</v>
      </c>
      <c r="I321" s="169"/>
      <c r="L321" s="166"/>
      <c r="M321" s="170"/>
      <c r="T321" s="171"/>
      <c r="AT321" s="167" t="s">
        <v>216</v>
      </c>
      <c r="AU321" s="167" t="s">
        <v>89</v>
      </c>
      <c r="AV321" s="14" t="s">
        <v>87</v>
      </c>
      <c r="AW321" s="14" t="s">
        <v>34</v>
      </c>
      <c r="AX321" s="14" t="s">
        <v>80</v>
      </c>
      <c r="AY321" s="167" t="s">
        <v>125</v>
      </c>
    </row>
    <row r="322" spans="2:65" s="12" customFormat="1" ht="10.199999999999999">
      <c r="B322" s="152"/>
      <c r="D322" s="139" t="s">
        <v>216</v>
      </c>
      <c r="E322" s="153" t="s">
        <v>1</v>
      </c>
      <c r="F322" s="154" t="s">
        <v>491</v>
      </c>
      <c r="H322" s="155">
        <v>1.5</v>
      </c>
      <c r="I322" s="156"/>
      <c r="L322" s="152"/>
      <c r="M322" s="157"/>
      <c r="T322" s="158"/>
      <c r="AT322" s="153" t="s">
        <v>216</v>
      </c>
      <c r="AU322" s="153" t="s">
        <v>89</v>
      </c>
      <c r="AV322" s="12" t="s">
        <v>89</v>
      </c>
      <c r="AW322" s="12" t="s">
        <v>34</v>
      </c>
      <c r="AX322" s="12" t="s">
        <v>80</v>
      </c>
      <c r="AY322" s="153" t="s">
        <v>125</v>
      </c>
    </row>
    <row r="323" spans="2:65" s="12" customFormat="1" ht="10.199999999999999">
      <c r="B323" s="152"/>
      <c r="D323" s="139" t="s">
        <v>216</v>
      </c>
      <c r="E323" s="153" t="s">
        <v>1</v>
      </c>
      <c r="F323" s="154" t="s">
        <v>492</v>
      </c>
      <c r="H323" s="155">
        <v>158</v>
      </c>
      <c r="I323" s="156"/>
      <c r="L323" s="152"/>
      <c r="M323" s="157"/>
      <c r="T323" s="158"/>
      <c r="AT323" s="153" t="s">
        <v>216</v>
      </c>
      <c r="AU323" s="153" t="s">
        <v>89</v>
      </c>
      <c r="AV323" s="12" t="s">
        <v>89</v>
      </c>
      <c r="AW323" s="12" t="s">
        <v>34</v>
      </c>
      <c r="AX323" s="12" t="s">
        <v>80</v>
      </c>
      <c r="AY323" s="153" t="s">
        <v>125</v>
      </c>
    </row>
    <row r="324" spans="2:65" s="12" customFormat="1" ht="30.6">
      <c r="B324" s="152"/>
      <c r="D324" s="139" t="s">
        <v>216</v>
      </c>
      <c r="E324" s="153" t="s">
        <v>1</v>
      </c>
      <c r="F324" s="154" t="s">
        <v>493</v>
      </c>
      <c r="H324" s="155">
        <v>48</v>
      </c>
      <c r="I324" s="156"/>
      <c r="L324" s="152"/>
      <c r="M324" s="157"/>
      <c r="T324" s="158"/>
      <c r="AT324" s="153" t="s">
        <v>216</v>
      </c>
      <c r="AU324" s="153" t="s">
        <v>89</v>
      </c>
      <c r="AV324" s="12" t="s">
        <v>89</v>
      </c>
      <c r="AW324" s="12" t="s">
        <v>34</v>
      </c>
      <c r="AX324" s="12" t="s">
        <v>80</v>
      </c>
      <c r="AY324" s="153" t="s">
        <v>125</v>
      </c>
    </row>
    <row r="325" spans="2:65" s="12" customFormat="1" ht="20.399999999999999">
      <c r="B325" s="152"/>
      <c r="D325" s="139" t="s">
        <v>216</v>
      </c>
      <c r="E325" s="153" t="s">
        <v>1</v>
      </c>
      <c r="F325" s="154" t="s">
        <v>494</v>
      </c>
      <c r="H325" s="155">
        <v>91</v>
      </c>
      <c r="I325" s="156"/>
      <c r="L325" s="152"/>
      <c r="M325" s="157"/>
      <c r="T325" s="158"/>
      <c r="AT325" s="153" t="s">
        <v>216</v>
      </c>
      <c r="AU325" s="153" t="s">
        <v>89</v>
      </c>
      <c r="AV325" s="12" t="s">
        <v>89</v>
      </c>
      <c r="AW325" s="12" t="s">
        <v>34</v>
      </c>
      <c r="AX325" s="12" t="s">
        <v>80</v>
      </c>
      <c r="AY325" s="153" t="s">
        <v>125</v>
      </c>
    </row>
    <row r="326" spans="2:65" s="15" customFormat="1" ht="10.199999999999999">
      <c r="B326" s="182"/>
      <c r="D326" s="139" t="s">
        <v>216</v>
      </c>
      <c r="E326" s="183" t="s">
        <v>1</v>
      </c>
      <c r="F326" s="184" t="s">
        <v>404</v>
      </c>
      <c r="H326" s="185">
        <v>298.5</v>
      </c>
      <c r="I326" s="186"/>
      <c r="L326" s="182"/>
      <c r="M326" s="187"/>
      <c r="T326" s="188"/>
      <c r="AT326" s="183" t="s">
        <v>216</v>
      </c>
      <c r="AU326" s="183" t="s">
        <v>89</v>
      </c>
      <c r="AV326" s="15" t="s">
        <v>139</v>
      </c>
      <c r="AW326" s="15" t="s">
        <v>34</v>
      </c>
      <c r="AX326" s="15" t="s">
        <v>80</v>
      </c>
      <c r="AY326" s="183" t="s">
        <v>125</v>
      </c>
    </row>
    <row r="327" spans="2:65" s="13" customFormat="1" ht="10.199999999999999">
      <c r="B327" s="159"/>
      <c r="D327" s="139" t="s">
        <v>216</v>
      </c>
      <c r="E327" s="160" t="s">
        <v>1</v>
      </c>
      <c r="F327" s="161" t="s">
        <v>218</v>
      </c>
      <c r="H327" s="162">
        <v>308</v>
      </c>
      <c r="I327" s="163"/>
      <c r="L327" s="159"/>
      <c r="M327" s="164"/>
      <c r="T327" s="165"/>
      <c r="AT327" s="160" t="s">
        <v>216</v>
      </c>
      <c r="AU327" s="160" t="s">
        <v>89</v>
      </c>
      <c r="AV327" s="13" t="s">
        <v>124</v>
      </c>
      <c r="AW327" s="13" t="s">
        <v>34</v>
      </c>
      <c r="AX327" s="13" t="s">
        <v>87</v>
      </c>
      <c r="AY327" s="160" t="s">
        <v>125</v>
      </c>
    </row>
    <row r="328" spans="2:65" s="1" customFormat="1" ht="16.5" customHeight="1">
      <c r="B328" s="32"/>
      <c r="C328" s="172" t="s">
        <v>495</v>
      </c>
      <c r="D328" s="172" t="s">
        <v>359</v>
      </c>
      <c r="E328" s="173" t="s">
        <v>496</v>
      </c>
      <c r="F328" s="174" t="s">
        <v>497</v>
      </c>
      <c r="G328" s="175" t="s">
        <v>269</v>
      </c>
      <c r="H328" s="176">
        <v>301.48500000000001</v>
      </c>
      <c r="I328" s="177"/>
      <c r="J328" s="178">
        <f>ROUND(I328*H328,2)</f>
        <v>0</v>
      </c>
      <c r="K328" s="174" t="s">
        <v>130</v>
      </c>
      <c r="L328" s="179"/>
      <c r="M328" s="180" t="s">
        <v>1</v>
      </c>
      <c r="N328" s="181" t="s">
        <v>45</v>
      </c>
      <c r="P328" s="135">
        <f>O328*H328</f>
        <v>0</v>
      </c>
      <c r="Q328" s="135">
        <v>5.6120000000000003E-2</v>
      </c>
      <c r="R328" s="135">
        <f>Q328*H328</f>
        <v>16.919338200000002</v>
      </c>
      <c r="S328" s="135">
        <v>0</v>
      </c>
      <c r="T328" s="136">
        <f>S328*H328</f>
        <v>0</v>
      </c>
      <c r="AR328" s="137" t="s">
        <v>163</v>
      </c>
      <c r="AT328" s="137" t="s">
        <v>359</v>
      </c>
      <c r="AU328" s="137" t="s">
        <v>89</v>
      </c>
      <c r="AY328" s="17" t="s">
        <v>125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87</v>
      </c>
      <c r="BK328" s="138">
        <f>ROUND(I328*H328,2)</f>
        <v>0</v>
      </c>
      <c r="BL328" s="17" t="s">
        <v>124</v>
      </c>
      <c r="BM328" s="137" t="s">
        <v>498</v>
      </c>
    </row>
    <row r="329" spans="2:65" s="12" customFormat="1" ht="10.199999999999999">
      <c r="B329" s="152"/>
      <c r="D329" s="139" t="s">
        <v>216</v>
      </c>
      <c r="E329" s="153" t="s">
        <v>1</v>
      </c>
      <c r="F329" s="154" t="s">
        <v>499</v>
      </c>
      <c r="H329" s="155">
        <v>301.48500000000001</v>
      </c>
      <c r="I329" s="156"/>
      <c r="L329" s="152"/>
      <c r="M329" s="157"/>
      <c r="T329" s="158"/>
      <c r="AT329" s="153" t="s">
        <v>216</v>
      </c>
      <c r="AU329" s="153" t="s">
        <v>89</v>
      </c>
      <c r="AV329" s="12" t="s">
        <v>89</v>
      </c>
      <c r="AW329" s="12" t="s">
        <v>34</v>
      </c>
      <c r="AX329" s="12" t="s">
        <v>80</v>
      </c>
      <c r="AY329" s="153" t="s">
        <v>125</v>
      </c>
    </row>
    <row r="330" spans="2:65" s="13" customFormat="1" ht="10.199999999999999">
      <c r="B330" s="159"/>
      <c r="D330" s="139" t="s">
        <v>216</v>
      </c>
      <c r="E330" s="160" t="s">
        <v>1</v>
      </c>
      <c r="F330" s="161" t="s">
        <v>218</v>
      </c>
      <c r="H330" s="162">
        <v>301.48500000000001</v>
      </c>
      <c r="I330" s="163"/>
      <c r="L330" s="159"/>
      <c r="M330" s="164"/>
      <c r="T330" s="165"/>
      <c r="AT330" s="160" t="s">
        <v>216</v>
      </c>
      <c r="AU330" s="160" t="s">
        <v>89</v>
      </c>
      <c r="AV330" s="13" t="s">
        <v>124</v>
      </c>
      <c r="AW330" s="13" t="s">
        <v>34</v>
      </c>
      <c r="AX330" s="13" t="s">
        <v>87</v>
      </c>
      <c r="AY330" s="160" t="s">
        <v>125</v>
      </c>
    </row>
    <row r="331" spans="2:65" s="1" customFormat="1" ht="24.15" customHeight="1">
      <c r="B331" s="32"/>
      <c r="C331" s="126" t="s">
        <v>500</v>
      </c>
      <c r="D331" s="126" t="s">
        <v>126</v>
      </c>
      <c r="E331" s="127" t="s">
        <v>501</v>
      </c>
      <c r="F331" s="128" t="s">
        <v>502</v>
      </c>
      <c r="G331" s="129" t="s">
        <v>269</v>
      </c>
      <c r="H331" s="130">
        <v>9</v>
      </c>
      <c r="I331" s="131"/>
      <c r="J331" s="132">
        <f>ROUND(I331*H331,2)</f>
        <v>0</v>
      </c>
      <c r="K331" s="128" t="s">
        <v>130</v>
      </c>
      <c r="L331" s="32"/>
      <c r="M331" s="133" t="s">
        <v>1</v>
      </c>
      <c r="N331" s="134" t="s">
        <v>45</v>
      </c>
      <c r="P331" s="135">
        <f>O331*H331</f>
        <v>0</v>
      </c>
      <c r="Q331" s="135">
        <v>0.16849</v>
      </c>
      <c r="R331" s="135">
        <f>Q331*H331</f>
        <v>1.51641</v>
      </c>
      <c r="S331" s="135">
        <v>0</v>
      </c>
      <c r="T331" s="136">
        <f>S331*H331</f>
        <v>0</v>
      </c>
      <c r="AR331" s="137" t="s">
        <v>124</v>
      </c>
      <c r="AT331" s="137" t="s">
        <v>126</v>
      </c>
      <c r="AU331" s="137" t="s">
        <v>89</v>
      </c>
      <c r="AY331" s="17" t="s">
        <v>125</v>
      </c>
      <c r="BE331" s="138">
        <f>IF(N331="základní",J331,0)</f>
        <v>0</v>
      </c>
      <c r="BF331" s="138">
        <f>IF(N331="snížená",J331,0)</f>
        <v>0</v>
      </c>
      <c r="BG331" s="138">
        <f>IF(N331="zákl. přenesená",J331,0)</f>
        <v>0</v>
      </c>
      <c r="BH331" s="138">
        <f>IF(N331="sníž. přenesená",J331,0)</f>
        <v>0</v>
      </c>
      <c r="BI331" s="138">
        <f>IF(N331="nulová",J331,0)</f>
        <v>0</v>
      </c>
      <c r="BJ331" s="17" t="s">
        <v>87</v>
      </c>
      <c r="BK331" s="138">
        <f>ROUND(I331*H331,2)</f>
        <v>0</v>
      </c>
      <c r="BL331" s="17" t="s">
        <v>124</v>
      </c>
      <c r="BM331" s="137" t="s">
        <v>503</v>
      </c>
    </row>
    <row r="332" spans="2:65" s="12" customFormat="1" ht="10.199999999999999">
      <c r="B332" s="152"/>
      <c r="D332" s="139" t="s">
        <v>216</v>
      </c>
      <c r="E332" s="153" t="s">
        <v>1</v>
      </c>
      <c r="F332" s="154" t="s">
        <v>504</v>
      </c>
      <c r="H332" s="155">
        <v>3.2</v>
      </c>
      <c r="I332" s="156"/>
      <c r="L332" s="152"/>
      <c r="M332" s="157"/>
      <c r="T332" s="158"/>
      <c r="AT332" s="153" t="s">
        <v>216</v>
      </c>
      <c r="AU332" s="153" t="s">
        <v>89</v>
      </c>
      <c r="AV332" s="12" t="s">
        <v>89</v>
      </c>
      <c r="AW332" s="12" t="s">
        <v>34</v>
      </c>
      <c r="AX332" s="12" t="s">
        <v>80</v>
      </c>
      <c r="AY332" s="153" t="s">
        <v>125</v>
      </c>
    </row>
    <row r="333" spans="2:65" s="12" customFormat="1" ht="20.399999999999999">
      <c r="B333" s="152"/>
      <c r="D333" s="139" t="s">
        <v>216</v>
      </c>
      <c r="E333" s="153" t="s">
        <v>1</v>
      </c>
      <c r="F333" s="154" t="s">
        <v>505</v>
      </c>
      <c r="H333" s="155">
        <v>5.8</v>
      </c>
      <c r="I333" s="156"/>
      <c r="L333" s="152"/>
      <c r="M333" s="157"/>
      <c r="T333" s="158"/>
      <c r="AT333" s="153" t="s">
        <v>216</v>
      </c>
      <c r="AU333" s="153" t="s">
        <v>89</v>
      </c>
      <c r="AV333" s="12" t="s">
        <v>89</v>
      </c>
      <c r="AW333" s="12" t="s">
        <v>34</v>
      </c>
      <c r="AX333" s="12" t="s">
        <v>80</v>
      </c>
      <c r="AY333" s="153" t="s">
        <v>125</v>
      </c>
    </row>
    <row r="334" spans="2:65" s="13" customFormat="1" ht="10.199999999999999">
      <c r="B334" s="159"/>
      <c r="D334" s="139" t="s">
        <v>216</v>
      </c>
      <c r="E334" s="160" t="s">
        <v>1</v>
      </c>
      <c r="F334" s="161" t="s">
        <v>218</v>
      </c>
      <c r="H334" s="162">
        <v>9</v>
      </c>
      <c r="I334" s="163"/>
      <c r="L334" s="159"/>
      <c r="M334" s="164"/>
      <c r="T334" s="165"/>
      <c r="AT334" s="160" t="s">
        <v>216</v>
      </c>
      <c r="AU334" s="160" t="s">
        <v>89</v>
      </c>
      <c r="AV334" s="13" t="s">
        <v>124</v>
      </c>
      <c r="AW334" s="13" t="s">
        <v>34</v>
      </c>
      <c r="AX334" s="13" t="s">
        <v>87</v>
      </c>
      <c r="AY334" s="160" t="s">
        <v>125</v>
      </c>
    </row>
    <row r="335" spans="2:65" s="1" customFormat="1" ht="24.15" customHeight="1">
      <c r="B335" s="32"/>
      <c r="C335" s="172" t="s">
        <v>506</v>
      </c>
      <c r="D335" s="172" t="s">
        <v>359</v>
      </c>
      <c r="E335" s="173" t="s">
        <v>507</v>
      </c>
      <c r="F335" s="174" t="s">
        <v>508</v>
      </c>
      <c r="G335" s="175" t="s">
        <v>269</v>
      </c>
      <c r="H335" s="176">
        <v>3.2320000000000002</v>
      </c>
      <c r="I335" s="177"/>
      <c r="J335" s="178">
        <f>ROUND(I335*H335,2)</f>
        <v>0</v>
      </c>
      <c r="K335" s="174" t="s">
        <v>130</v>
      </c>
      <c r="L335" s="179"/>
      <c r="M335" s="180" t="s">
        <v>1</v>
      </c>
      <c r="N335" s="181" t="s">
        <v>45</v>
      </c>
      <c r="P335" s="135">
        <f>O335*H335</f>
        <v>0</v>
      </c>
      <c r="Q335" s="135">
        <v>0.2</v>
      </c>
      <c r="R335" s="135">
        <f>Q335*H335</f>
        <v>0.64640000000000009</v>
      </c>
      <c r="S335" s="135">
        <v>0</v>
      </c>
      <c r="T335" s="136">
        <f>S335*H335</f>
        <v>0</v>
      </c>
      <c r="AR335" s="137" t="s">
        <v>163</v>
      </c>
      <c r="AT335" s="137" t="s">
        <v>359</v>
      </c>
      <c r="AU335" s="137" t="s">
        <v>89</v>
      </c>
      <c r="AY335" s="17" t="s">
        <v>125</v>
      </c>
      <c r="BE335" s="138">
        <f>IF(N335="základní",J335,0)</f>
        <v>0</v>
      </c>
      <c r="BF335" s="138">
        <f>IF(N335="snížená",J335,0)</f>
        <v>0</v>
      </c>
      <c r="BG335" s="138">
        <f>IF(N335="zákl. přenesená",J335,0)</f>
        <v>0</v>
      </c>
      <c r="BH335" s="138">
        <f>IF(N335="sníž. přenesená",J335,0)</f>
        <v>0</v>
      </c>
      <c r="BI335" s="138">
        <f>IF(N335="nulová",J335,0)</f>
        <v>0</v>
      </c>
      <c r="BJ335" s="17" t="s">
        <v>87</v>
      </c>
      <c r="BK335" s="138">
        <f>ROUND(I335*H335,2)</f>
        <v>0</v>
      </c>
      <c r="BL335" s="17" t="s">
        <v>124</v>
      </c>
      <c r="BM335" s="137" t="s">
        <v>509</v>
      </c>
    </row>
    <row r="336" spans="2:65" s="12" customFormat="1" ht="10.199999999999999">
      <c r="B336" s="152"/>
      <c r="D336" s="139" t="s">
        <v>216</v>
      </c>
      <c r="E336" s="153" t="s">
        <v>1</v>
      </c>
      <c r="F336" s="154" t="s">
        <v>510</v>
      </c>
      <c r="H336" s="155">
        <v>3.2320000000000002</v>
      </c>
      <c r="I336" s="156"/>
      <c r="L336" s="152"/>
      <c r="M336" s="157"/>
      <c r="T336" s="158"/>
      <c r="AT336" s="153" t="s">
        <v>216</v>
      </c>
      <c r="AU336" s="153" t="s">
        <v>89</v>
      </c>
      <c r="AV336" s="12" t="s">
        <v>89</v>
      </c>
      <c r="AW336" s="12" t="s">
        <v>34</v>
      </c>
      <c r="AX336" s="12" t="s">
        <v>80</v>
      </c>
      <c r="AY336" s="153" t="s">
        <v>125</v>
      </c>
    </row>
    <row r="337" spans="2:65" s="13" customFormat="1" ht="10.199999999999999">
      <c r="B337" s="159"/>
      <c r="D337" s="139" t="s">
        <v>216</v>
      </c>
      <c r="E337" s="160" t="s">
        <v>1</v>
      </c>
      <c r="F337" s="161" t="s">
        <v>218</v>
      </c>
      <c r="H337" s="162">
        <v>3.2320000000000002</v>
      </c>
      <c r="I337" s="163"/>
      <c r="L337" s="159"/>
      <c r="M337" s="164"/>
      <c r="T337" s="165"/>
      <c r="AT337" s="160" t="s">
        <v>216</v>
      </c>
      <c r="AU337" s="160" t="s">
        <v>89</v>
      </c>
      <c r="AV337" s="13" t="s">
        <v>124</v>
      </c>
      <c r="AW337" s="13" t="s">
        <v>34</v>
      </c>
      <c r="AX337" s="13" t="s">
        <v>87</v>
      </c>
      <c r="AY337" s="160" t="s">
        <v>125</v>
      </c>
    </row>
    <row r="338" spans="2:65" s="1" customFormat="1" ht="24.15" customHeight="1">
      <c r="B338" s="32"/>
      <c r="C338" s="126" t="s">
        <v>511</v>
      </c>
      <c r="D338" s="126" t="s">
        <v>126</v>
      </c>
      <c r="E338" s="127" t="s">
        <v>512</v>
      </c>
      <c r="F338" s="128" t="s">
        <v>513</v>
      </c>
      <c r="G338" s="129" t="s">
        <v>214</v>
      </c>
      <c r="H338" s="130">
        <v>530</v>
      </c>
      <c r="I338" s="131"/>
      <c r="J338" s="132">
        <f>ROUND(I338*H338,2)</f>
        <v>0</v>
      </c>
      <c r="K338" s="128" t="s">
        <v>130</v>
      </c>
      <c r="L338" s="32"/>
      <c r="M338" s="133" t="s">
        <v>1</v>
      </c>
      <c r="N338" s="134" t="s">
        <v>45</v>
      </c>
      <c r="P338" s="135">
        <f>O338*H338</f>
        <v>0</v>
      </c>
      <c r="Q338" s="135">
        <v>4.6999999999999999E-4</v>
      </c>
      <c r="R338" s="135">
        <f>Q338*H338</f>
        <v>0.24909999999999999</v>
      </c>
      <c r="S338" s="135">
        <v>0</v>
      </c>
      <c r="T338" s="136">
        <f>S338*H338</f>
        <v>0</v>
      </c>
      <c r="AR338" s="137" t="s">
        <v>124</v>
      </c>
      <c r="AT338" s="137" t="s">
        <v>126</v>
      </c>
      <c r="AU338" s="137" t="s">
        <v>89</v>
      </c>
      <c r="AY338" s="17" t="s">
        <v>125</v>
      </c>
      <c r="BE338" s="138">
        <f>IF(N338="základní",J338,0)</f>
        <v>0</v>
      </c>
      <c r="BF338" s="138">
        <f>IF(N338="snížená",J338,0)</f>
        <v>0</v>
      </c>
      <c r="BG338" s="138">
        <f>IF(N338="zákl. přenesená",J338,0)</f>
        <v>0</v>
      </c>
      <c r="BH338" s="138">
        <f>IF(N338="sníž. přenesená",J338,0)</f>
        <v>0</v>
      </c>
      <c r="BI338" s="138">
        <f>IF(N338="nulová",J338,0)</f>
        <v>0</v>
      </c>
      <c r="BJ338" s="17" t="s">
        <v>87</v>
      </c>
      <c r="BK338" s="138">
        <f>ROUND(I338*H338,2)</f>
        <v>0</v>
      </c>
      <c r="BL338" s="17" t="s">
        <v>124</v>
      </c>
      <c r="BM338" s="137" t="s">
        <v>514</v>
      </c>
    </row>
    <row r="339" spans="2:65" s="12" customFormat="1" ht="20.399999999999999">
      <c r="B339" s="152"/>
      <c r="D339" s="139" t="s">
        <v>216</v>
      </c>
      <c r="E339" s="153" t="s">
        <v>1</v>
      </c>
      <c r="F339" s="154" t="s">
        <v>515</v>
      </c>
      <c r="H339" s="155">
        <v>17</v>
      </c>
      <c r="I339" s="156"/>
      <c r="L339" s="152"/>
      <c r="M339" s="157"/>
      <c r="T339" s="158"/>
      <c r="AT339" s="153" t="s">
        <v>216</v>
      </c>
      <c r="AU339" s="153" t="s">
        <v>89</v>
      </c>
      <c r="AV339" s="12" t="s">
        <v>89</v>
      </c>
      <c r="AW339" s="12" t="s">
        <v>34</v>
      </c>
      <c r="AX339" s="12" t="s">
        <v>80</v>
      </c>
      <c r="AY339" s="153" t="s">
        <v>125</v>
      </c>
    </row>
    <row r="340" spans="2:65" s="12" customFormat="1" ht="20.399999999999999">
      <c r="B340" s="152"/>
      <c r="D340" s="139" t="s">
        <v>216</v>
      </c>
      <c r="E340" s="153" t="s">
        <v>1</v>
      </c>
      <c r="F340" s="154" t="s">
        <v>347</v>
      </c>
      <c r="H340" s="155">
        <v>513</v>
      </c>
      <c r="I340" s="156"/>
      <c r="L340" s="152"/>
      <c r="M340" s="157"/>
      <c r="T340" s="158"/>
      <c r="AT340" s="153" t="s">
        <v>216</v>
      </c>
      <c r="AU340" s="153" t="s">
        <v>89</v>
      </c>
      <c r="AV340" s="12" t="s">
        <v>89</v>
      </c>
      <c r="AW340" s="12" t="s">
        <v>34</v>
      </c>
      <c r="AX340" s="12" t="s">
        <v>80</v>
      </c>
      <c r="AY340" s="153" t="s">
        <v>125</v>
      </c>
    </row>
    <row r="341" spans="2:65" s="13" customFormat="1" ht="10.199999999999999">
      <c r="B341" s="159"/>
      <c r="D341" s="139" t="s">
        <v>216</v>
      </c>
      <c r="E341" s="160" t="s">
        <v>1</v>
      </c>
      <c r="F341" s="161" t="s">
        <v>218</v>
      </c>
      <c r="H341" s="162">
        <v>530</v>
      </c>
      <c r="I341" s="163"/>
      <c r="L341" s="159"/>
      <c r="M341" s="164"/>
      <c r="T341" s="165"/>
      <c r="AT341" s="160" t="s">
        <v>216</v>
      </c>
      <c r="AU341" s="160" t="s">
        <v>89</v>
      </c>
      <c r="AV341" s="13" t="s">
        <v>124</v>
      </c>
      <c r="AW341" s="13" t="s">
        <v>34</v>
      </c>
      <c r="AX341" s="13" t="s">
        <v>87</v>
      </c>
      <c r="AY341" s="160" t="s">
        <v>125</v>
      </c>
    </row>
    <row r="342" spans="2:65" s="1" customFormat="1" ht="21.75" customHeight="1">
      <c r="B342" s="32"/>
      <c r="C342" s="126" t="s">
        <v>516</v>
      </c>
      <c r="D342" s="126" t="s">
        <v>126</v>
      </c>
      <c r="E342" s="127" t="s">
        <v>517</v>
      </c>
      <c r="F342" s="128" t="s">
        <v>518</v>
      </c>
      <c r="G342" s="129" t="s">
        <v>269</v>
      </c>
      <c r="H342" s="130">
        <v>16.5</v>
      </c>
      <c r="I342" s="131"/>
      <c r="J342" s="132">
        <f>ROUND(I342*H342,2)</f>
        <v>0</v>
      </c>
      <c r="K342" s="128" t="s">
        <v>130</v>
      </c>
      <c r="L342" s="32"/>
      <c r="M342" s="133" t="s">
        <v>1</v>
      </c>
      <c r="N342" s="134" t="s">
        <v>45</v>
      </c>
      <c r="P342" s="135">
        <f>O342*H342</f>
        <v>0</v>
      </c>
      <c r="Q342" s="135">
        <v>0</v>
      </c>
      <c r="R342" s="135">
        <f>Q342*H342</f>
        <v>0</v>
      </c>
      <c r="S342" s="135">
        <v>0</v>
      </c>
      <c r="T342" s="136">
        <f>S342*H342</f>
        <v>0</v>
      </c>
      <c r="AR342" s="137" t="s">
        <v>124</v>
      </c>
      <c r="AT342" s="137" t="s">
        <v>126</v>
      </c>
      <c r="AU342" s="137" t="s">
        <v>89</v>
      </c>
      <c r="AY342" s="17" t="s">
        <v>125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87</v>
      </c>
      <c r="BK342" s="138">
        <f>ROUND(I342*H342,2)</f>
        <v>0</v>
      </c>
      <c r="BL342" s="17" t="s">
        <v>124</v>
      </c>
      <c r="BM342" s="137" t="s">
        <v>519</v>
      </c>
    </row>
    <row r="343" spans="2:65" s="12" customFormat="1" ht="10.199999999999999">
      <c r="B343" s="152"/>
      <c r="D343" s="139" t="s">
        <v>216</v>
      </c>
      <c r="E343" s="153" t="s">
        <v>1</v>
      </c>
      <c r="F343" s="154" t="s">
        <v>520</v>
      </c>
      <c r="H343" s="155">
        <v>7</v>
      </c>
      <c r="I343" s="156"/>
      <c r="L343" s="152"/>
      <c r="M343" s="157"/>
      <c r="T343" s="158"/>
      <c r="AT343" s="153" t="s">
        <v>216</v>
      </c>
      <c r="AU343" s="153" t="s">
        <v>89</v>
      </c>
      <c r="AV343" s="12" t="s">
        <v>89</v>
      </c>
      <c r="AW343" s="12" t="s">
        <v>34</v>
      </c>
      <c r="AX343" s="12" t="s">
        <v>80</v>
      </c>
      <c r="AY343" s="153" t="s">
        <v>125</v>
      </c>
    </row>
    <row r="344" spans="2:65" s="12" customFormat="1" ht="20.399999999999999">
      <c r="B344" s="152"/>
      <c r="D344" s="139" t="s">
        <v>216</v>
      </c>
      <c r="E344" s="153" t="s">
        <v>1</v>
      </c>
      <c r="F344" s="154" t="s">
        <v>521</v>
      </c>
      <c r="H344" s="155">
        <v>9.5</v>
      </c>
      <c r="I344" s="156"/>
      <c r="L344" s="152"/>
      <c r="M344" s="157"/>
      <c r="T344" s="158"/>
      <c r="AT344" s="153" t="s">
        <v>216</v>
      </c>
      <c r="AU344" s="153" t="s">
        <v>89</v>
      </c>
      <c r="AV344" s="12" t="s">
        <v>89</v>
      </c>
      <c r="AW344" s="12" t="s">
        <v>34</v>
      </c>
      <c r="AX344" s="12" t="s">
        <v>80</v>
      </c>
      <c r="AY344" s="153" t="s">
        <v>125</v>
      </c>
    </row>
    <row r="345" spans="2:65" s="13" customFormat="1" ht="10.199999999999999">
      <c r="B345" s="159"/>
      <c r="D345" s="139" t="s">
        <v>216</v>
      </c>
      <c r="E345" s="160" t="s">
        <v>1</v>
      </c>
      <c r="F345" s="161" t="s">
        <v>218</v>
      </c>
      <c r="H345" s="162">
        <v>16.5</v>
      </c>
      <c r="I345" s="163"/>
      <c r="L345" s="159"/>
      <c r="M345" s="164"/>
      <c r="T345" s="165"/>
      <c r="AT345" s="160" t="s">
        <v>216</v>
      </c>
      <c r="AU345" s="160" t="s">
        <v>89</v>
      </c>
      <c r="AV345" s="13" t="s">
        <v>124</v>
      </c>
      <c r="AW345" s="13" t="s">
        <v>34</v>
      </c>
      <c r="AX345" s="13" t="s">
        <v>87</v>
      </c>
      <c r="AY345" s="160" t="s">
        <v>125</v>
      </c>
    </row>
    <row r="346" spans="2:65" s="1" customFormat="1" ht="16.5" customHeight="1">
      <c r="B346" s="32"/>
      <c r="C346" s="126" t="s">
        <v>522</v>
      </c>
      <c r="D346" s="126" t="s">
        <v>126</v>
      </c>
      <c r="E346" s="127" t="s">
        <v>523</v>
      </c>
      <c r="F346" s="128" t="s">
        <v>524</v>
      </c>
      <c r="G346" s="129" t="s">
        <v>269</v>
      </c>
      <c r="H346" s="130">
        <v>28</v>
      </c>
      <c r="I346" s="131"/>
      <c r="J346" s="132">
        <f>ROUND(I346*H346,2)</f>
        <v>0</v>
      </c>
      <c r="K346" s="128" t="s">
        <v>392</v>
      </c>
      <c r="L346" s="32"/>
      <c r="M346" s="133" t="s">
        <v>1</v>
      </c>
      <c r="N346" s="134" t="s">
        <v>45</v>
      </c>
      <c r="P346" s="135">
        <f>O346*H346</f>
        <v>0</v>
      </c>
      <c r="Q346" s="135">
        <v>0</v>
      </c>
      <c r="R346" s="135">
        <f>Q346*H346</f>
        <v>0</v>
      </c>
      <c r="S346" s="135">
        <v>0</v>
      </c>
      <c r="T346" s="136">
        <f>S346*H346</f>
        <v>0</v>
      </c>
      <c r="AR346" s="137" t="s">
        <v>124</v>
      </c>
      <c r="AT346" s="137" t="s">
        <v>126</v>
      </c>
      <c r="AU346" s="137" t="s">
        <v>89</v>
      </c>
      <c r="AY346" s="17" t="s">
        <v>125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7" t="s">
        <v>87</v>
      </c>
      <c r="BK346" s="138">
        <f>ROUND(I346*H346,2)</f>
        <v>0</v>
      </c>
      <c r="BL346" s="17" t="s">
        <v>124</v>
      </c>
      <c r="BM346" s="137" t="s">
        <v>525</v>
      </c>
    </row>
    <row r="347" spans="2:65" s="12" customFormat="1" ht="20.399999999999999">
      <c r="B347" s="152"/>
      <c r="D347" s="139" t="s">
        <v>216</v>
      </c>
      <c r="E347" s="153" t="s">
        <v>1</v>
      </c>
      <c r="F347" s="154" t="s">
        <v>526</v>
      </c>
      <c r="H347" s="155">
        <v>28</v>
      </c>
      <c r="I347" s="156"/>
      <c r="L347" s="152"/>
      <c r="M347" s="157"/>
      <c r="T347" s="158"/>
      <c r="AT347" s="153" t="s">
        <v>216</v>
      </c>
      <c r="AU347" s="153" t="s">
        <v>89</v>
      </c>
      <c r="AV347" s="12" t="s">
        <v>89</v>
      </c>
      <c r="AW347" s="12" t="s">
        <v>34</v>
      </c>
      <c r="AX347" s="12" t="s">
        <v>80</v>
      </c>
      <c r="AY347" s="153" t="s">
        <v>125</v>
      </c>
    </row>
    <row r="348" spans="2:65" s="13" customFormat="1" ht="10.199999999999999">
      <c r="B348" s="159"/>
      <c r="D348" s="139" t="s">
        <v>216</v>
      </c>
      <c r="E348" s="160" t="s">
        <v>1</v>
      </c>
      <c r="F348" s="161" t="s">
        <v>218</v>
      </c>
      <c r="H348" s="162">
        <v>28</v>
      </c>
      <c r="I348" s="163"/>
      <c r="L348" s="159"/>
      <c r="M348" s="164"/>
      <c r="T348" s="165"/>
      <c r="AT348" s="160" t="s">
        <v>216</v>
      </c>
      <c r="AU348" s="160" t="s">
        <v>89</v>
      </c>
      <c r="AV348" s="13" t="s">
        <v>124</v>
      </c>
      <c r="AW348" s="13" t="s">
        <v>34</v>
      </c>
      <c r="AX348" s="13" t="s">
        <v>87</v>
      </c>
      <c r="AY348" s="160" t="s">
        <v>125</v>
      </c>
    </row>
    <row r="349" spans="2:65" s="10" customFormat="1" ht="22.8" customHeight="1">
      <c r="B349" s="116"/>
      <c r="D349" s="117" t="s">
        <v>79</v>
      </c>
      <c r="E349" s="150" t="s">
        <v>527</v>
      </c>
      <c r="F349" s="150" t="s">
        <v>528</v>
      </c>
      <c r="I349" s="119"/>
      <c r="J349" s="151">
        <f>BK349</f>
        <v>0</v>
      </c>
      <c r="L349" s="116"/>
      <c r="M349" s="121"/>
      <c r="P349" s="122">
        <f>SUM(P350:P424)</f>
        <v>0</v>
      </c>
      <c r="R349" s="122">
        <f>SUM(R350:R424)</f>
        <v>0</v>
      </c>
      <c r="T349" s="123">
        <f>SUM(T350:T424)</f>
        <v>0</v>
      </c>
      <c r="AR349" s="117" t="s">
        <v>87</v>
      </c>
      <c r="AT349" s="124" t="s">
        <v>79</v>
      </c>
      <c r="AU349" s="124" t="s">
        <v>87</v>
      </c>
      <c r="AY349" s="117" t="s">
        <v>125</v>
      </c>
      <c r="BK349" s="125">
        <f>SUM(BK350:BK424)</f>
        <v>0</v>
      </c>
    </row>
    <row r="350" spans="2:65" s="1" customFormat="1" ht="21.75" customHeight="1">
      <c r="B350" s="32"/>
      <c r="C350" s="126" t="s">
        <v>529</v>
      </c>
      <c r="D350" s="126" t="s">
        <v>126</v>
      </c>
      <c r="E350" s="127" t="s">
        <v>530</v>
      </c>
      <c r="F350" s="128" t="s">
        <v>531</v>
      </c>
      <c r="G350" s="129" t="s">
        <v>330</v>
      </c>
      <c r="H350" s="130">
        <v>68.959000000000003</v>
      </c>
      <c r="I350" s="131"/>
      <c r="J350" s="132">
        <f>ROUND(I350*H350,2)</f>
        <v>0</v>
      </c>
      <c r="K350" s="128" t="s">
        <v>130</v>
      </c>
      <c r="L350" s="32"/>
      <c r="M350" s="133" t="s">
        <v>1</v>
      </c>
      <c r="N350" s="134" t="s">
        <v>45</v>
      </c>
      <c r="P350" s="135">
        <f>O350*H350</f>
        <v>0</v>
      </c>
      <c r="Q350" s="135">
        <v>0</v>
      </c>
      <c r="R350" s="135">
        <f>Q350*H350</f>
        <v>0</v>
      </c>
      <c r="S350" s="135">
        <v>0</v>
      </c>
      <c r="T350" s="136">
        <f>S350*H350</f>
        <v>0</v>
      </c>
      <c r="AR350" s="137" t="s">
        <v>124</v>
      </c>
      <c r="AT350" s="137" t="s">
        <v>126</v>
      </c>
      <c r="AU350" s="137" t="s">
        <v>89</v>
      </c>
      <c r="AY350" s="17" t="s">
        <v>125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87</v>
      </c>
      <c r="BK350" s="138">
        <f>ROUND(I350*H350,2)</f>
        <v>0</v>
      </c>
      <c r="BL350" s="17" t="s">
        <v>124</v>
      </c>
      <c r="BM350" s="137" t="s">
        <v>532</v>
      </c>
    </row>
    <row r="351" spans="2:65" s="12" customFormat="1" ht="20.399999999999999">
      <c r="B351" s="152"/>
      <c r="D351" s="139" t="s">
        <v>216</v>
      </c>
      <c r="E351" s="153" t="s">
        <v>1</v>
      </c>
      <c r="F351" s="154" t="s">
        <v>533</v>
      </c>
      <c r="H351" s="155">
        <v>4.3499999999999996</v>
      </c>
      <c r="I351" s="156"/>
      <c r="L351" s="152"/>
      <c r="M351" s="157"/>
      <c r="T351" s="158"/>
      <c r="AT351" s="153" t="s">
        <v>216</v>
      </c>
      <c r="AU351" s="153" t="s">
        <v>89</v>
      </c>
      <c r="AV351" s="12" t="s">
        <v>89</v>
      </c>
      <c r="AW351" s="12" t="s">
        <v>34</v>
      </c>
      <c r="AX351" s="12" t="s">
        <v>80</v>
      </c>
      <c r="AY351" s="153" t="s">
        <v>125</v>
      </c>
    </row>
    <row r="352" spans="2:65" s="12" customFormat="1" ht="10.199999999999999">
      <c r="B352" s="152"/>
      <c r="D352" s="139" t="s">
        <v>216</v>
      </c>
      <c r="E352" s="153" t="s">
        <v>1</v>
      </c>
      <c r="F352" s="154" t="s">
        <v>534</v>
      </c>
      <c r="H352" s="155">
        <v>37.4</v>
      </c>
      <c r="I352" s="156"/>
      <c r="L352" s="152"/>
      <c r="M352" s="157"/>
      <c r="T352" s="158"/>
      <c r="AT352" s="153" t="s">
        <v>216</v>
      </c>
      <c r="AU352" s="153" t="s">
        <v>89</v>
      </c>
      <c r="AV352" s="12" t="s">
        <v>89</v>
      </c>
      <c r="AW352" s="12" t="s">
        <v>34</v>
      </c>
      <c r="AX352" s="12" t="s">
        <v>80</v>
      </c>
      <c r="AY352" s="153" t="s">
        <v>125</v>
      </c>
    </row>
    <row r="353" spans="2:65" s="12" customFormat="1" ht="20.399999999999999">
      <c r="B353" s="152"/>
      <c r="D353" s="139" t="s">
        <v>216</v>
      </c>
      <c r="E353" s="153" t="s">
        <v>1</v>
      </c>
      <c r="F353" s="154" t="s">
        <v>535</v>
      </c>
      <c r="H353" s="155">
        <v>18.161000000000001</v>
      </c>
      <c r="I353" s="156"/>
      <c r="L353" s="152"/>
      <c r="M353" s="157"/>
      <c r="T353" s="158"/>
      <c r="AT353" s="153" t="s">
        <v>216</v>
      </c>
      <c r="AU353" s="153" t="s">
        <v>89</v>
      </c>
      <c r="AV353" s="12" t="s">
        <v>89</v>
      </c>
      <c r="AW353" s="12" t="s">
        <v>34</v>
      </c>
      <c r="AX353" s="12" t="s">
        <v>80</v>
      </c>
      <c r="AY353" s="153" t="s">
        <v>125</v>
      </c>
    </row>
    <row r="354" spans="2:65" s="12" customFormat="1" ht="20.399999999999999">
      <c r="B354" s="152"/>
      <c r="D354" s="139" t="s">
        <v>216</v>
      </c>
      <c r="E354" s="153" t="s">
        <v>1</v>
      </c>
      <c r="F354" s="154" t="s">
        <v>536</v>
      </c>
      <c r="H354" s="155">
        <v>3.5379999999999998</v>
      </c>
      <c r="I354" s="156"/>
      <c r="L354" s="152"/>
      <c r="M354" s="157"/>
      <c r="T354" s="158"/>
      <c r="AT354" s="153" t="s">
        <v>216</v>
      </c>
      <c r="AU354" s="153" t="s">
        <v>89</v>
      </c>
      <c r="AV354" s="12" t="s">
        <v>89</v>
      </c>
      <c r="AW354" s="12" t="s">
        <v>34</v>
      </c>
      <c r="AX354" s="12" t="s">
        <v>80</v>
      </c>
      <c r="AY354" s="153" t="s">
        <v>125</v>
      </c>
    </row>
    <row r="355" spans="2:65" s="12" customFormat="1" ht="20.399999999999999">
      <c r="B355" s="152"/>
      <c r="D355" s="139" t="s">
        <v>216</v>
      </c>
      <c r="E355" s="153" t="s">
        <v>1</v>
      </c>
      <c r="F355" s="154" t="s">
        <v>537</v>
      </c>
      <c r="H355" s="155">
        <v>5.51</v>
      </c>
      <c r="I355" s="156"/>
      <c r="L355" s="152"/>
      <c r="M355" s="157"/>
      <c r="T355" s="158"/>
      <c r="AT355" s="153" t="s">
        <v>216</v>
      </c>
      <c r="AU355" s="153" t="s">
        <v>89</v>
      </c>
      <c r="AV355" s="12" t="s">
        <v>89</v>
      </c>
      <c r="AW355" s="12" t="s">
        <v>34</v>
      </c>
      <c r="AX355" s="12" t="s">
        <v>80</v>
      </c>
      <c r="AY355" s="153" t="s">
        <v>125</v>
      </c>
    </row>
    <row r="356" spans="2:65" s="13" customFormat="1" ht="10.199999999999999">
      <c r="B356" s="159"/>
      <c r="D356" s="139" t="s">
        <v>216</v>
      </c>
      <c r="E356" s="160" t="s">
        <v>1</v>
      </c>
      <c r="F356" s="161" t="s">
        <v>218</v>
      </c>
      <c r="H356" s="162">
        <v>68.959000000000003</v>
      </c>
      <c r="I356" s="163"/>
      <c r="L356" s="159"/>
      <c r="M356" s="164"/>
      <c r="T356" s="165"/>
      <c r="AT356" s="160" t="s">
        <v>216</v>
      </c>
      <c r="AU356" s="160" t="s">
        <v>89</v>
      </c>
      <c r="AV356" s="13" t="s">
        <v>124</v>
      </c>
      <c r="AW356" s="13" t="s">
        <v>34</v>
      </c>
      <c r="AX356" s="13" t="s">
        <v>87</v>
      </c>
      <c r="AY356" s="160" t="s">
        <v>125</v>
      </c>
    </row>
    <row r="357" spans="2:65" s="1" customFormat="1" ht="24.15" customHeight="1">
      <c r="B357" s="32"/>
      <c r="C357" s="126" t="s">
        <v>538</v>
      </c>
      <c r="D357" s="126" t="s">
        <v>126</v>
      </c>
      <c r="E357" s="127" t="s">
        <v>539</v>
      </c>
      <c r="F357" s="128" t="s">
        <v>540</v>
      </c>
      <c r="G357" s="129" t="s">
        <v>330</v>
      </c>
      <c r="H357" s="130">
        <v>965.42600000000004</v>
      </c>
      <c r="I357" s="131"/>
      <c r="J357" s="132">
        <f>ROUND(I357*H357,2)</f>
        <v>0</v>
      </c>
      <c r="K357" s="128" t="s">
        <v>130</v>
      </c>
      <c r="L357" s="32"/>
      <c r="M357" s="133" t="s">
        <v>1</v>
      </c>
      <c r="N357" s="134" t="s">
        <v>45</v>
      </c>
      <c r="P357" s="135">
        <f>O357*H357</f>
        <v>0</v>
      </c>
      <c r="Q357" s="135">
        <v>0</v>
      </c>
      <c r="R357" s="135">
        <f>Q357*H357</f>
        <v>0</v>
      </c>
      <c r="S357" s="135">
        <v>0</v>
      </c>
      <c r="T357" s="136">
        <f>S357*H357</f>
        <v>0</v>
      </c>
      <c r="AR357" s="137" t="s">
        <v>124</v>
      </c>
      <c r="AT357" s="137" t="s">
        <v>126</v>
      </c>
      <c r="AU357" s="137" t="s">
        <v>89</v>
      </c>
      <c r="AY357" s="17" t="s">
        <v>125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7" t="s">
        <v>87</v>
      </c>
      <c r="BK357" s="138">
        <f>ROUND(I357*H357,2)</f>
        <v>0</v>
      </c>
      <c r="BL357" s="17" t="s">
        <v>124</v>
      </c>
      <c r="BM357" s="137" t="s">
        <v>541</v>
      </c>
    </row>
    <row r="358" spans="2:65" s="14" customFormat="1" ht="10.199999999999999">
      <c r="B358" s="166"/>
      <c r="D358" s="139" t="s">
        <v>216</v>
      </c>
      <c r="E358" s="167" t="s">
        <v>1</v>
      </c>
      <c r="F358" s="168" t="s">
        <v>320</v>
      </c>
      <c r="H358" s="167" t="s">
        <v>1</v>
      </c>
      <c r="I358" s="169"/>
      <c r="L358" s="166"/>
      <c r="M358" s="170"/>
      <c r="T358" s="171"/>
      <c r="AT358" s="167" t="s">
        <v>216</v>
      </c>
      <c r="AU358" s="167" t="s">
        <v>89</v>
      </c>
      <c r="AV358" s="14" t="s">
        <v>87</v>
      </c>
      <c r="AW358" s="14" t="s">
        <v>34</v>
      </c>
      <c r="AX358" s="14" t="s">
        <v>80</v>
      </c>
      <c r="AY358" s="167" t="s">
        <v>125</v>
      </c>
    </row>
    <row r="359" spans="2:65" s="12" customFormat="1" ht="20.399999999999999">
      <c r="B359" s="152"/>
      <c r="D359" s="139" t="s">
        <v>216</v>
      </c>
      <c r="E359" s="153" t="s">
        <v>1</v>
      </c>
      <c r="F359" s="154" t="s">
        <v>542</v>
      </c>
      <c r="H359" s="155">
        <v>60.9</v>
      </c>
      <c r="I359" s="156"/>
      <c r="L359" s="152"/>
      <c r="M359" s="157"/>
      <c r="T359" s="158"/>
      <c r="AT359" s="153" t="s">
        <v>216</v>
      </c>
      <c r="AU359" s="153" t="s">
        <v>89</v>
      </c>
      <c r="AV359" s="12" t="s">
        <v>89</v>
      </c>
      <c r="AW359" s="12" t="s">
        <v>34</v>
      </c>
      <c r="AX359" s="12" t="s">
        <v>80</v>
      </c>
      <c r="AY359" s="153" t="s">
        <v>125</v>
      </c>
    </row>
    <row r="360" spans="2:65" s="12" customFormat="1" ht="20.399999999999999">
      <c r="B360" s="152"/>
      <c r="D360" s="139" t="s">
        <v>216</v>
      </c>
      <c r="E360" s="153" t="s">
        <v>1</v>
      </c>
      <c r="F360" s="154" t="s">
        <v>543</v>
      </c>
      <c r="H360" s="155">
        <v>523.6</v>
      </c>
      <c r="I360" s="156"/>
      <c r="L360" s="152"/>
      <c r="M360" s="157"/>
      <c r="T360" s="158"/>
      <c r="AT360" s="153" t="s">
        <v>216</v>
      </c>
      <c r="AU360" s="153" t="s">
        <v>89</v>
      </c>
      <c r="AV360" s="12" t="s">
        <v>89</v>
      </c>
      <c r="AW360" s="12" t="s">
        <v>34</v>
      </c>
      <c r="AX360" s="12" t="s">
        <v>80</v>
      </c>
      <c r="AY360" s="153" t="s">
        <v>125</v>
      </c>
    </row>
    <row r="361" spans="2:65" s="12" customFormat="1" ht="20.399999999999999">
      <c r="B361" s="152"/>
      <c r="D361" s="139" t="s">
        <v>216</v>
      </c>
      <c r="E361" s="153" t="s">
        <v>1</v>
      </c>
      <c r="F361" s="154" t="s">
        <v>544</v>
      </c>
      <c r="H361" s="155">
        <v>254.25399999999999</v>
      </c>
      <c r="I361" s="156"/>
      <c r="L361" s="152"/>
      <c r="M361" s="157"/>
      <c r="T361" s="158"/>
      <c r="AT361" s="153" t="s">
        <v>216</v>
      </c>
      <c r="AU361" s="153" t="s">
        <v>89</v>
      </c>
      <c r="AV361" s="12" t="s">
        <v>89</v>
      </c>
      <c r="AW361" s="12" t="s">
        <v>34</v>
      </c>
      <c r="AX361" s="12" t="s">
        <v>80</v>
      </c>
      <c r="AY361" s="153" t="s">
        <v>125</v>
      </c>
    </row>
    <row r="362" spans="2:65" s="12" customFormat="1" ht="20.399999999999999">
      <c r="B362" s="152"/>
      <c r="D362" s="139" t="s">
        <v>216</v>
      </c>
      <c r="E362" s="153" t="s">
        <v>1</v>
      </c>
      <c r="F362" s="154" t="s">
        <v>545</v>
      </c>
      <c r="H362" s="155">
        <v>49.531999999999996</v>
      </c>
      <c r="I362" s="156"/>
      <c r="L362" s="152"/>
      <c r="M362" s="157"/>
      <c r="T362" s="158"/>
      <c r="AT362" s="153" t="s">
        <v>216</v>
      </c>
      <c r="AU362" s="153" t="s">
        <v>89</v>
      </c>
      <c r="AV362" s="12" t="s">
        <v>89</v>
      </c>
      <c r="AW362" s="12" t="s">
        <v>34</v>
      </c>
      <c r="AX362" s="12" t="s">
        <v>80</v>
      </c>
      <c r="AY362" s="153" t="s">
        <v>125</v>
      </c>
    </row>
    <row r="363" spans="2:65" s="12" customFormat="1" ht="20.399999999999999">
      <c r="B363" s="152"/>
      <c r="D363" s="139" t="s">
        <v>216</v>
      </c>
      <c r="E363" s="153" t="s">
        <v>1</v>
      </c>
      <c r="F363" s="154" t="s">
        <v>546</v>
      </c>
      <c r="H363" s="155">
        <v>77.14</v>
      </c>
      <c r="I363" s="156"/>
      <c r="L363" s="152"/>
      <c r="M363" s="157"/>
      <c r="T363" s="158"/>
      <c r="AT363" s="153" t="s">
        <v>216</v>
      </c>
      <c r="AU363" s="153" t="s">
        <v>89</v>
      </c>
      <c r="AV363" s="12" t="s">
        <v>89</v>
      </c>
      <c r="AW363" s="12" t="s">
        <v>34</v>
      </c>
      <c r="AX363" s="12" t="s">
        <v>80</v>
      </c>
      <c r="AY363" s="153" t="s">
        <v>125</v>
      </c>
    </row>
    <row r="364" spans="2:65" s="13" customFormat="1" ht="10.199999999999999">
      <c r="B364" s="159"/>
      <c r="D364" s="139" t="s">
        <v>216</v>
      </c>
      <c r="E364" s="160" t="s">
        <v>1</v>
      </c>
      <c r="F364" s="161" t="s">
        <v>218</v>
      </c>
      <c r="H364" s="162">
        <v>965.42600000000004</v>
      </c>
      <c r="I364" s="163"/>
      <c r="L364" s="159"/>
      <c r="M364" s="164"/>
      <c r="T364" s="165"/>
      <c r="AT364" s="160" t="s">
        <v>216</v>
      </c>
      <c r="AU364" s="160" t="s">
        <v>89</v>
      </c>
      <c r="AV364" s="13" t="s">
        <v>124</v>
      </c>
      <c r="AW364" s="13" t="s">
        <v>34</v>
      </c>
      <c r="AX364" s="13" t="s">
        <v>87</v>
      </c>
      <c r="AY364" s="160" t="s">
        <v>125</v>
      </c>
    </row>
    <row r="365" spans="2:65" s="1" customFormat="1" ht="21.75" customHeight="1">
      <c r="B365" s="32"/>
      <c r="C365" s="126" t="s">
        <v>547</v>
      </c>
      <c r="D365" s="126" t="s">
        <v>126</v>
      </c>
      <c r="E365" s="127" t="s">
        <v>548</v>
      </c>
      <c r="F365" s="128" t="s">
        <v>549</v>
      </c>
      <c r="G365" s="129" t="s">
        <v>330</v>
      </c>
      <c r="H365" s="130">
        <v>230.79599999999999</v>
      </c>
      <c r="I365" s="131"/>
      <c r="J365" s="132">
        <f>ROUND(I365*H365,2)</f>
        <v>0</v>
      </c>
      <c r="K365" s="128" t="s">
        <v>130</v>
      </c>
      <c r="L365" s="32"/>
      <c r="M365" s="133" t="s">
        <v>1</v>
      </c>
      <c r="N365" s="134" t="s">
        <v>45</v>
      </c>
      <c r="P365" s="135">
        <f>O365*H365</f>
        <v>0</v>
      </c>
      <c r="Q365" s="135">
        <v>0</v>
      </c>
      <c r="R365" s="135">
        <f>Q365*H365</f>
        <v>0</v>
      </c>
      <c r="S365" s="135">
        <v>0</v>
      </c>
      <c r="T365" s="136">
        <f>S365*H365</f>
        <v>0</v>
      </c>
      <c r="AR365" s="137" t="s">
        <v>124</v>
      </c>
      <c r="AT365" s="137" t="s">
        <v>126</v>
      </c>
      <c r="AU365" s="137" t="s">
        <v>89</v>
      </c>
      <c r="AY365" s="17" t="s">
        <v>125</v>
      </c>
      <c r="BE365" s="138">
        <f>IF(N365="základní",J365,0)</f>
        <v>0</v>
      </c>
      <c r="BF365" s="138">
        <f>IF(N365="snížená",J365,0)</f>
        <v>0</v>
      </c>
      <c r="BG365" s="138">
        <f>IF(N365="zákl. přenesená",J365,0)</f>
        <v>0</v>
      </c>
      <c r="BH365" s="138">
        <f>IF(N365="sníž. přenesená",J365,0)</f>
        <v>0</v>
      </c>
      <c r="BI365" s="138">
        <f>IF(N365="nulová",J365,0)</f>
        <v>0</v>
      </c>
      <c r="BJ365" s="17" t="s">
        <v>87</v>
      </c>
      <c r="BK365" s="138">
        <f>ROUND(I365*H365,2)</f>
        <v>0</v>
      </c>
      <c r="BL365" s="17" t="s">
        <v>124</v>
      </c>
      <c r="BM365" s="137" t="s">
        <v>550</v>
      </c>
    </row>
    <row r="366" spans="2:65" s="12" customFormat="1" ht="20.399999999999999">
      <c r="B366" s="152"/>
      <c r="D366" s="139" t="s">
        <v>216</v>
      </c>
      <c r="E366" s="153" t="s">
        <v>1</v>
      </c>
      <c r="F366" s="154" t="s">
        <v>551</v>
      </c>
      <c r="H366" s="155">
        <v>3.8250000000000002</v>
      </c>
      <c r="I366" s="156"/>
      <c r="L366" s="152"/>
      <c r="M366" s="157"/>
      <c r="T366" s="158"/>
      <c r="AT366" s="153" t="s">
        <v>216</v>
      </c>
      <c r="AU366" s="153" t="s">
        <v>89</v>
      </c>
      <c r="AV366" s="12" t="s">
        <v>89</v>
      </c>
      <c r="AW366" s="12" t="s">
        <v>34</v>
      </c>
      <c r="AX366" s="12" t="s">
        <v>80</v>
      </c>
      <c r="AY366" s="153" t="s">
        <v>125</v>
      </c>
    </row>
    <row r="367" spans="2:65" s="12" customFormat="1" ht="20.399999999999999">
      <c r="B367" s="152"/>
      <c r="D367" s="139" t="s">
        <v>216</v>
      </c>
      <c r="E367" s="153" t="s">
        <v>1</v>
      </c>
      <c r="F367" s="154" t="s">
        <v>552</v>
      </c>
      <c r="H367" s="155">
        <v>0.77</v>
      </c>
      <c r="I367" s="156"/>
      <c r="L367" s="152"/>
      <c r="M367" s="157"/>
      <c r="T367" s="158"/>
      <c r="AT367" s="153" t="s">
        <v>216</v>
      </c>
      <c r="AU367" s="153" t="s">
        <v>89</v>
      </c>
      <c r="AV367" s="12" t="s">
        <v>89</v>
      </c>
      <c r="AW367" s="12" t="s">
        <v>34</v>
      </c>
      <c r="AX367" s="12" t="s">
        <v>80</v>
      </c>
      <c r="AY367" s="153" t="s">
        <v>125</v>
      </c>
    </row>
    <row r="368" spans="2:65" s="12" customFormat="1" ht="20.399999999999999">
      <c r="B368" s="152"/>
      <c r="D368" s="139" t="s">
        <v>216</v>
      </c>
      <c r="E368" s="153" t="s">
        <v>1</v>
      </c>
      <c r="F368" s="154" t="s">
        <v>553</v>
      </c>
      <c r="H368" s="155">
        <v>0.85499999999999998</v>
      </c>
      <c r="I368" s="156"/>
      <c r="L368" s="152"/>
      <c r="M368" s="157"/>
      <c r="T368" s="158"/>
      <c r="AT368" s="153" t="s">
        <v>216</v>
      </c>
      <c r="AU368" s="153" t="s">
        <v>89</v>
      </c>
      <c r="AV368" s="12" t="s">
        <v>89</v>
      </c>
      <c r="AW368" s="12" t="s">
        <v>34</v>
      </c>
      <c r="AX368" s="12" t="s">
        <v>80</v>
      </c>
      <c r="AY368" s="153" t="s">
        <v>125</v>
      </c>
    </row>
    <row r="369" spans="2:65" s="12" customFormat="1" ht="20.399999999999999">
      <c r="B369" s="152"/>
      <c r="D369" s="139" t="s">
        <v>216</v>
      </c>
      <c r="E369" s="153" t="s">
        <v>1</v>
      </c>
      <c r="F369" s="154" t="s">
        <v>554</v>
      </c>
      <c r="H369" s="155">
        <v>8.64</v>
      </c>
      <c r="I369" s="156"/>
      <c r="L369" s="152"/>
      <c r="M369" s="157"/>
      <c r="T369" s="158"/>
      <c r="AT369" s="153" t="s">
        <v>216</v>
      </c>
      <c r="AU369" s="153" t="s">
        <v>89</v>
      </c>
      <c r="AV369" s="12" t="s">
        <v>89</v>
      </c>
      <c r="AW369" s="12" t="s">
        <v>34</v>
      </c>
      <c r="AX369" s="12" t="s">
        <v>80</v>
      </c>
      <c r="AY369" s="153" t="s">
        <v>125</v>
      </c>
    </row>
    <row r="370" spans="2:65" s="12" customFormat="1" ht="20.399999999999999">
      <c r="B370" s="152"/>
      <c r="D370" s="139" t="s">
        <v>216</v>
      </c>
      <c r="E370" s="153" t="s">
        <v>1</v>
      </c>
      <c r="F370" s="154" t="s">
        <v>555</v>
      </c>
      <c r="H370" s="155">
        <v>26.663</v>
      </c>
      <c r="I370" s="156"/>
      <c r="L370" s="152"/>
      <c r="M370" s="157"/>
      <c r="T370" s="158"/>
      <c r="AT370" s="153" t="s">
        <v>216</v>
      </c>
      <c r="AU370" s="153" t="s">
        <v>89</v>
      </c>
      <c r="AV370" s="12" t="s">
        <v>89</v>
      </c>
      <c r="AW370" s="12" t="s">
        <v>34</v>
      </c>
      <c r="AX370" s="12" t="s">
        <v>80</v>
      </c>
      <c r="AY370" s="153" t="s">
        <v>125</v>
      </c>
    </row>
    <row r="371" spans="2:65" s="12" customFormat="1" ht="20.399999999999999">
      <c r="B371" s="152"/>
      <c r="D371" s="139" t="s">
        <v>216</v>
      </c>
      <c r="E371" s="153" t="s">
        <v>1</v>
      </c>
      <c r="F371" s="154" t="s">
        <v>556</v>
      </c>
      <c r="H371" s="155">
        <v>29.952000000000002</v>
      </c>
      <c r="I371" s="156"/>
      <c r="L371" s="152"/>
      <c r="M371" s="157"/>
      <c r="T371" s="158"/>
      <c r="AT371" s="153" t="s">
        <v>216</v>
      </c>
      <c r="AU371" s="153" t="s">
        <v>89</v>
      </c>
      <c r="AV371" s="12" t="s">
        <v>89</v>
      </c>
      <c r="AW371" s="12" t="s">
        <v>34</v>
      </c>
      <c r="AX371" s="12" t="s">
        <v>80</v>
      </c>
      <c r="AY371" s="153" t="s">
        <v>125</v>
      </c>
    </row>
    <row r="372" spans="2:65" s="12" customFormat="1" ht="20.399999999999999">
      <c r="B372" s="152"/>
      <c r="D372" s="139" t="s">
        <v>216</v>
      </c>
      <c r="E372" s="153" t="s">
        <v>1</v>
      </c>
      <c r="F372" s="154" t="s">
        <v>557</v>
      </c>
      <c r="H372" s="155">
        <v>21.109000000000002</v>
      </c>
      <c r="I372" s="156"/>
      <c r="L372" s="152"/>
      <c r="M372" s="157"/>
      <c r="T372" s="158"/>
      <c r="AT372" s="153" t="s">
        <v>216</v>
      </c>
      <c r="AU372" s="153" t="s">
        <v>89</v>
      </c>
      <c r="AV372" s="12" t="s">
        <v>89</v>
      </c>
      <c r="AW372" s="12" t="s">
        <v>34</v>
      </c>
      <c r="AX372" s="12" t="s">
        <v>80</v>
      </c>
      <c r="AY372" s="153" t="s">
        <v>125</v>
      </c>
    </row>
    <row r="373" spans="2:65" s="12" customFormat="1" ht="10.199999999999999">
      <c r="B373" s="152"/>
      <c r="D373" s="139" t="s">
        <v>216</v>
      </c>
      <c r="E373" s="153" t="s">
        <v>1</v>
      </c>
      <c r="F373" s="154" t="s">
        <v>558</v>
      </c>
      <c r="H373" s="155">
        <v>3.1110000000000002</v>
      </c>
      <c r="I373" s="156"/>
      <c r="L373" s="152"/>
      <c r="M373" s="157"/>
      <c r="T373" s="158"/>
      <c r="AT373" s="153" t="s">
        <v>216</v>
      </c>
      <c r="AU373" s="153" t="s">
        <v>89</v>
      </c>
      <c r="AV373" s="12" t="s">
        <v>89</v>
      </c>
      <c r="AW373" s="12" t="s">
        <v>34</v>
      </c>
      <c r="AX373" s="12" t="s">
        <v>80</v>
      </c>
      <c r="AY373" s="153" t="s">
        <v>125</v>
      </c>
    </row>
    <row r="374" spans="2:65" s="12" customFormat="1" ht="20.399999999999999">
      <c r="B374" s="152"/>
      <c r="D374" s="139" t="s">
        <v>216</v>
      </c>
      <c r="E374" s="153" t="s">
        <v>1</v>
      </c>
      <c r="F374" s="154" t="s">
        <v>559</v>
      </c>
      <c r="H374" s="155">
        <v>6.1749999999999998</v>
      </c>
      <c r="I374" s="156"/>
      <c r="L374" s="152"/>
      <c r="M374" s="157"/>
      <c r="T374" s="158"/>
      <c r="AT374" s="153" t="s">
        <v>216</v>
      </c>
      <c r="AU374" s="153" t="s">
        <v>89</v>
      </c>
      <c r="AV374" s="12" t="s">
        <v>89</v>
      </c>
      <c r="AW374" s="12" t="s">
        <v>34</v>
      </c>
      <c r="AX374" s="12" t="s">
        <v>80</v>
      </c>
      <c r="AY374" s="153" t="s">
        <v>125</v>
      </c>
    </row>
    <row r="375" spans="2:65" s="12" customFormat="1" ht="20.399999999999999">
      <c r="B375" s="152"/>
      <c r="D375" s="139" t="s">
        <v>216</v>
      </c>
      <c r="E375" s="153" t="s">
        <v>1</v>
      </c>
      <c r="F375" s="154" t="s">
        <v>560</v>
      </c>
      <c r="H375" s="155">
        <v>24.696000000000002</v>
      </c>
      <c r="I375" s="156"/>
      <c r="L375" s="152"/>
      <c r="M375" s="157"/>
      <c r="T375" s="158"/>
      <c r="AT375" s="153" t="s">
        <v>216</v>
      </c>
      <c r="AU375" s="153" t="s">
        <v>89</v>
      </c>
      <c r="AV375" s="12" t="s">
        <v>89</v>
      </c>
      <c r="AW375" s="12" t="s">
        <v>34</v>
      </c>
      <c r="AX375" s="12" t="s">
        <v>80</v>
      </c>
      <c r="AY375" s="153" t="s">
        <v>125</v>
      </c>
    </row>
    <row r="376" spans="2:65" s="12" customFormat="1" ht="20.399999999999999">
      <c r="B376" s="152"/>
      <c r="D376" s="139" t="s">
        <v>216</v>
      </c>
      <c r="E376" s="153" t="s">
        <v>1</v>
      </c>
      <c r="F376" s="154" t="s">
        <v>561</v>
      </c>
      <c r="H376" s="155">
        <v>105</v>
      </c>
      <c r="I376" s="156"/>
      <c r="L376" s="152"/>
      <c r="M376" s="157"/>
      <c r="T376" s="158"/>
      <c r="AT376" s="153" t="s">
        <v>216</v>
      </c>
      <c r="AU376" s="153" t="s">
        <v>89</v>
      </c>
      <c r="AV376" s="12" t="s">
        <v>89</v>
      </c>
      <c r="AW376" s="12" t="s">
        <v>34</v>
      </c>
      <c r="AX376" s="12" t="s">
        <v>80</v>
      </c>
      <c r="AY376" s="153" t="s">
        <v>125</v>
      </c>
    </row>
    <row r="377" spans="2:65" s="13" customFormat="1" ht="10.199999999999999">
      <c r="B377" s="159"/>
      <c r="D377" s="139" t="s">
        <v>216</v>
      </c>
      <c r="E377" s="160" t="s">
        <v>1</v>
      </c>
      <c r="F377" s="161" t="s">
        <v>218</v>
      </c>
      <c r="H377" s="162">
        <v>230.79599999999999</v>
      </c>
      <c r="I377" s="163"/>
      <c r="L377" s="159"/>
      <c r="M377" s="164"/>
      <c r="T377" s="165"/>
      <c r="AT377" s="160" t="s">
        <v>216</v>
      </c>
      <c r="AU377" s="160" t="s">
        <v>89</v>
      </c>
      <c r="AV377" s="13" t="s">
        <v>124</v>
      </c>
      <c r="AW377" s="13" t="s">
        <v>34</v>
      </c>
      <c r="AX377" s="13" t="s">
        <v>87</v>
      </c>
      <c r="AY377" s="160" t="s">
        <v>125</v>
      </c>
    </row>
    <row r="378" spans="2:65" s="1" customFormat="1" ht="24.15" customHeight="1">
      <c r="B378" s="32"/>
      <c r="C378" s="126" t="s">
        <v>562</v>
      </c>
      <c r="D378" s="126" t="s">
        <v>126</v>
      </c>
      <c r="E378" s="127" t="s">
        <v>563</v>
      </c>
      <c r="F378" s="128" t="s">
        <v>564</v>
      </c>
      <c r="G378" s="129" t="s">
        <v>330</v>
      </c>
      <c r="H378" s="130">
        <v>3231.1439999999998</v>
      </c>
      <c r="I378" s="131"/>
      <c r="J378" s="132">
        <f>ROUND(I378*H378,2)</f>
        <v>0</v>
      </c>
      <c r="K378" s="128" t="s">
        <v>130</v>
      </c>
      <c r="L378" s="32"/>
      <c r="M378" s="133" t="s">
        <v>1</v>
      </c>
      <c r="N378" s="134" t="s">
        <v>45</v>
      </c>
      <c r="P378" s="135">
        <f>O378*H378</f>
        <v>0</v>
      </c>
      <c r="Q378" s="135">
        <v>0</v>
      </c>
      <c r="R378" s="135">
        <f>Q378*H378</f>
        <v>0</v>
      </c>
      <c r="S378" s="135">
        <v>0</v>
      </c>
      <c r="T378" s="136">
        <f>S378*H378</f>
        <v>0</v>
      </c>
      <c r="AR378" s="137" t="s">
        <v>124</v>
      </c>
      <c r="AT378" s="137" t="s">
        <v>126</v>
      </c>
      <c r="AU378" s="137" t="s">
        <v>89</v>
      </c>
      <c r="AY378" s="17" t="s">
        <v>125</v>
      </c>
      <c r="BE378" s="138">
        <f>IF(N378="základní",J378,0)</f>
        <v>0</v>
      </c>
      <c r="BF378" s="138">
        <f>IF(N378="snížená",J378,0)</f>
        <v>0</v>
      </c>
      <c r="BG378" s="138">
        <f>IF(N378="zákl. přenesená",J378,0)</f>
        <v>0</v>
      </c>
      <c r="BH378" s="138">
        <f>IF(N378="sníž. přenesená",J378,0)</f>
        <v>0</v>
      </c>
      <c r="BI378" s="138">
        <f>IF(N378="nulová",J378,0)</f>
        <v>0</v>
      </c>
      <c r="BJ378" s="17" t="s">
        <v>87</v>
      </c>
      <c r="BK378" s="138">
        <f>ROUND(I378*H378,2)</f>
        <v>0</v>
      </c>
      <c r="BL378" s="17" t="s">
        <v>124</v>
      </c>
      <c r="BM378" s="137" t="s">
        <v>565</v>
      </c>
    </row>
    <row r="379" spans="2:65" s="14" customFormat="1" ht="10.199999999999999">
      <c r="B379" s="166"/>
      <c r="D379" s="139" t="s">
        <v>216</v>
      </c>
      <c r="E379" s="167" t="s">
        <v>1</v>
      </c>
      <c r="F379" s="168" t="s">
        <v>320</v>
      </c>
      <c r="H379" s="167" t="s">
        <v>1</v>
      </c>
      <c r="I379" s="169"/>
      <c r="L379" s="166"/>
      <c r="M379" s="170"/>
      <c r="T379" s="171"/>
      <c r="AT379" s="167" t="s">
        <v>216</v>
      </c>
      <c r="AU379" s="167" t="s">
        <v>89</v>
      </c>
      <c r="AV379" s="14" t="s">
        <v>87</v>
      </c>
      <c r="AW379" s="14" t="s">
        <v>34</v>
      </c>
      <c r="AX379" s="14" t="s">
        <v>80</v>
      </c>
      <c r="AY379" s="167" t="s">
        <v>125</v>
      </c>
    </row>
    <row r="380" spans="2:65" s="12" customFormat="1" ht="20.399999999999999">
      <c r="B380" s="152"/>
      <c r="D380" s="139" t="s">
        <v>216</v>
      </c>
      <c r="E380" s="153" t="s">
        <v>1</v>
      </c>
      <c r="F380" s="154" t="s">
        <v>566</v>
      </c>
      <c r="H380" s="155">
        <v>53.55</v>
      </c>
      <c r="I380" s="156"/>
      <c r="L380" s="152"/>
      <c r="M380" s="157"/>
      <c r="T380" s="158"/>
      <c r="AT380" s="153" t="s">
        <v>216</v>
      </c>
      <c r="AU380" s="153" t="s">
        <v>89</v>
      </c>
      <c r="AV380" s="12" t="s">
        <v>89</v>
      </c>
      <c r="AW380" s="12" t="s">
        <v>34</v>
      </c>
      <c r="AX380" s="12" t="s">
        <v>80</v>
      </c>
      <c r="AY380" s="153" t="s">
        <v>125</v>
      </c>
    </row>
    <row r="381" spans="2:65" s="12" customFormat="1" ht="20.399999999999999">
      <c r="B381" s="152"/>
      <c r="D381" s="139" t="s">
        <v>216</v>
      </c>
      <c r="E381" s="153" t="s">
        <v>1</v>
      </c>
      <c r="F381" s="154" t="s">
        <v>567</v>
      </c>
      <c r="H381" s="155">
        <v>10.78</v>
      </c>
      <c r="I381" s="156"/>
      <c r="L381" s="152"/>
      <c r="M381" s="157"/>
      <c r="T381" s="158"/>
      <c r="AT381" s="153" t="s">
        <v>216</v>
      </c>
      <c r="AU381" s="153" t="s">
        <v>89</v>
      </c>
      <c r="AV381" s="12" t="s">
        <v>89</v>
      </c>
      <c r="AW381" s="12" t="s">
        <v>34</v>
      </c>
      <c r="AX381" s="12" t="s">
        <v>80</v>
      </c>
      <c r="AY381" s="153" t="s">
        <v>125</v>
      </c>
    </row>
    <row r="382" spans="2:65" s="12" customFormat="1" ht="20.399999999999999">
      <c r="B382" s="152"/>
      <c r="D382" s="139" t="s">
        <v>216</v>
      </c>
      <c r="E382" s="153" t="s">
        <v>1</v>
      </c>
      <c r="F382" s="154" t="s">
        <v>568</v>
      </c>
      <c r="H382" s="155">
        <v>11.97</v>
      </c>
      <c r="I382" s="156"/>
      <c r="L382" s="152"/>
      <c r="M382" s="157"/>
      <c r="T382" s="158"/>
      <c r="AT382" s="153" t="s">
        <v>216</v>
      </c>
      <c r="AU382" s="153" t="s">
        <v>89</v>
      </c>
      <c r="AV382" s="12" t="s">
        <v>89</v>
      </c>
      <c r="AW382" s="12" t="s">
        <v>34</v>
      </c>
      <c r="AX382" s="12" t="s">
        <v>80</v>
      </c>
      <c r="AY382" s="153" t="s">
        <v>125</v>
      </c>
    </row>
    <row r="383" spans="2:65" s="12" customFormat="1" ht="20.399999999999999">
      <c r="B383" s="152"/>
      <c r="D383" s="139" t="s">
        <v>216</v>
      </c>
      <c r="E383" s="153" t="s">
        <v>1</v>
      </c>
      <c r="F383" s="154" t="s">
        <v>569</v>
      </c>
      <c r="H383" s="155">
        <v>120.96</v>
      </c>
      <c r="I383" s="156"/>
      <c r="L383" s="152"/>
      <c r="M383" s="157"/>
      <c r="T383" s="158"/>
      <c r="AT383" s="153" t="s">
        <v>216</v>
      </c>
      <c r="AU383" s="153" t="s">
        <v>89</v>
      </c>
      <c r="AV383" s="12" t="s">
        <v>89</v>
      </c>
      <c r="AW383" s="12" t="s">
        <v>34</v>
      </c>
      <c r="AX383" s="12" t="s">
        <v>80</v>
      </c>
      <c r="AY383" s="153" t="s">
        <v>125</v>
      </c>
    </row>
    <row r="384" spans="2:65" s="12" customFormat="1" ht="20.399999999999999">
      <c r="B384" s="152"/>
      <c r="D384" s="139" t="s">
        <v>216</v>
      </c>
      <c r="E384" s="153" t="s">
        <v>1</v>
      </c>
      <c r="F384" s="154" t="s">
        <v>570</v>
      </c>
      <c r="H384" s="155">
        <v>373.28199999999998</v>
      </c>
      <c r="I384" s="156"/>
      <c r="L384" s="152"/>
      <c r="M384" s="157"/>
      <c r="T384" s="158"/>
      <c r="AT384" s="153" t="s">
        <v>216</v>
      </c>
      <c r="AU384" s="153" t="s">
        <v>89</v>
      </c>
      <c r="AV384" s="12" t="s">
        <v>89</v>
      </c>
      <c r="AW384" s="12" t="s">
        <v>34</v>
      </c>
      <c r="AX384" s="12" t="s">
        <v>80</v>
      </c>
      <c r="AY384" s="153" t="s">
        <v>125</v>
      </c>
    </row>
    <row r="385" spans="2:65" s="12" customFormat="1" ht="20.399999999999999">
      <c r="B385" s="152"/>
      <c r="D385" s="139" t="s">
        <v>216</v>
      </c>
      <c r="E385" s="153" t="s">
        <v>1</v>
      </c>
      <c r="F385" s="154" t="s">
        <v>571</v>
      </c>
      <c r="H385" s="155">
        <v>419.32799999999997</v>
      </c>
      <c r="I385" s="156"/>
      <c r="L385" s="152"/>
      <c r="M385" s="157"/>
      <c r="T385" s="158"/>
      <c r="AT385" s="153" t="s">
        <v>216</v>
      </c>
      <c r="AU385" s="153" t="s">
        <v>89</v>
      </c>
      <c r="AV385" s="12" t="s">
        <v>89</v>
      </c>
      <c r="AW385" s="12" t="s">
        <v>34</v>
      </c>
      <c r="AX385" s="12" t="s">
        <v>80</v>
      </c>
      <c r="AY385" s="153" t="s">
        <v>125</v>
      </c>
    </row>
    <row r="386" spans="2:65" s="12" customFormat="1" ht="20.399999999999999">
      <c r="B386" s="152"/>
      <c r="D386" s="139" t="s">
        <v>216</v>
      </c>
      <c r="E386" s="153" t="s">
        <v>1</v>
      </c>
      <c r="F386" s="154" t="s">
        <v>572</v>
      </c>
      <c r="H386" s="155">
        <v>295.52600000000001</v>
      </c>
      <c r="I386" s="156"/>
      <c r="L386" s="152"/>
      <c r="M386" s="157"/>
      <c r="T386" s="158"/>
      <c r="AT386" s="153" t="s">
        <v>216</v>
      </c>
      <c r="AU386" s="153" t="s">
        <v>89</v>
      </c>
      <c r="AV386" s="12" t="s">
        <v>89</v>
      </c>
      <c r="AW386" s="12" t="s">
        <v>34</v>
      </c>
      <c r="AX386" s="12" t="s">
        <v>80</v>
      </c>
      <c r="AY386" s="153" t="s">
        <v>125</v>
      </c>
    </row>
    <row r="387" spans="2:65" s="12" customFormat="1" ht="10.199999999999999">
      <c r="B387" s="152"/>
      <c r="D387" s="139" t="s">
        <v>216</v>
      </c>
      <c r="E387" s="153" t="s">
        <v>1</v>
      </c>
      <c r="F387" s="154" t="s">
        <v>573</v>
      </c>
      <c r="H387" s="155">
        <v>43.554000000000002</v>
      </c>
      <c r="I387" s="156"/>
      <c r="L387" s="152"/>
      <c r="M387" s="157"/>
      <c r="T387" s="158"/>
      <c r="AT387" s="153" t="s">
        <v>216</v>
      </c>
      <c r="AU387" s="153" t="s">
        <v>89</v>
      </c>
      <c r="AV387" s="12" t="s">
        <v>89</v>
      </c>
      <c r="AW387" s="12" t="s">
        <v>34</v>
      </c>
      <c r="AX387" s="12" t="s">
        <v>80</v>
      </c>
      <c r="AY387" s="153" t="s">
        <v>125</v>
      </c>
    </row>
    <row r="388" spans="2:65" s="12" customFormat="1" ht="20.399999999999999">
      <c r="B388" s="152"/>
      <c r="D388" s="139" t="s">
        <v>216</v>
      </c>
      <c r="E388" s="153" t="s">
        <v>1</v>
      </c>
      <c r="F388" s="154" t="s">
        <v>574</v>
      </c>
      <c r="H388" s="155">
        <v>86.45</v>
      </c>
      <c r="I388" s="156"/>
      <c r="L388" s="152"/>
      <c r="M388" s="157"/>
      <c r="T388" s="158"/>
      <c r="AT388" s="153" t="s">
        <v>216</v>
      </c>
      <c r="AU388" s="153" t="s">
        <v>89</v>
      </c>
      <c r="AV388" s="12" t="s">
        <v>89</v>
      </c>
      <c r="AW388" s="12" t="s">
        <v>34</v>
      </c>
      <c r="AX388" s="12" t="s">
        <v>80</v>
      </c>
      <c r="AY388" s="153" t="s">
        <v>125</v>
      </c>
    </row>
    <row r="389" spans="2:65" s="12" customFormat="1" ht="20.399999999999999">
      <c r="B389" s="152"/>
      <c r="D389" s="139" t="s">
        <v>216</v>
      </c>
      <c r="E389" s="153" t="s">
        <v>1</v>
      </c>
      <c r="F389" s="154" t="s">
        <v>575</v>
      </c>
      <c r="H389" s="155">
        <v>345.74400000000003</v>
      </c>
      <c r="I389" s="156"/>
      <c r="L389" s="152"/>
      <c r="M389" s="157"/>
      <c r="T389" s="158"/>
      <c r="AT389" s="153" t="s">
        <v>216</v>
      </c>
      <c r="AU389" s="153" t="s">
        <v>89</v>
      </c>
      <c r="AV389" s="12" t="s">
        <v>89</v>
      </c>
      <c r="AW389" s="12" t="s">
        <v>34</v>
      </c>
      <c r="AX389" s="12" t="s">
        <v>80</v>
      </c>
      <c r="AY389" s="153" t="s">
        <v>125</v>
      </c>
    </row>
    <row r="390" spans="2:65" s="12" customFormat="1" ht="20.399999999999999">
      <c r="B390" s="152"/>
      <c r="D390" s="139" t="s">
        <v>216</v>
      </c>
      <c r="E390" s="153" t="s">
        <v>1</v>
      </c>
      <c r="F390" s="154" t="s">
        <v>576</v>
      </c>
      <c r="H390" s="155">
        <v>1470</v>
      </c>
      <c r="I390" s="156"/>
      <c r="L390" s="152"/>
      <c r="M390" s="157"/>
      <c r="T390" s="158"/>
      <c r="AT390" s="153" t="s">
        <v>216</v>
      </c>
      <c r="AU390" s="153" t="s">
        <v>89</v>
      </c>
      <c r="AV390" s="12" t="s">
        <v>89</v>
      </c>
      <c r="AW390" s="12" t="s">
        <v>34</v>
      </c>
      <c r="AX390" s="12" t="s">
        <v>80</v>
      </c>
      <c r="AY390" s="153" t="s">
        <v>125</v>
      </c>
    </row>
    <row r="391" spans="2:65" s="13" customFormat="1" ht="10.199999999999999">
      <c r="B391" s="159"/>
      <c r="D391" s="139" t="s">
        <v>216</v>
      </c>
      <c r="E391" s="160" t="s">
        <v>1</v>
      </c>
      <c r="F391" s="161" t="s">
        <v>218</v>
      </c>
      <c r="H391" s="162">
        <v>3231.1440000000002</v>
      </c>
      <c r="I391" s="163"/>
      <c r="L391" s="159"/>
      <c r="M391" s="164"/>
      <c r="T391" s="165"/>
      <c r="AT391" s="160" t="s">
        <v>216</v>
      </c>
      <c r="AU391" s="160" t="s">
        <v>89</v>
      </c>
      <c r="AV391" s="13" t="s">
        <v>124</v>
      </c>
      <c r="AW391" s="13" t="s">
        <v>34</v>
      </c>
      <c r="AX391" s="13" t="s">
        <v>87</v>
      </c>
      <c r="AY391" s="160" t="s">
        <v>125</v>
      </c>
    </row>
    <row r="392" spans="2:65" s="1" customFormat="1" ht="16.5" customHeight="1">
      <c r="B392" s="32"/>
      <c r="C392" s="126" t="s">
        <v>577</v>
      </c>
      <c r="D392" s="126" t="s">
        <v>126</v>
      </c>
      <c r="E392" s="127" t="s">
        <v>578</v>
      </c>
      <c r="F392" s="128" t="s">
        <v>579</v>
      </c>
      <c r="G392" s="129" t="s">
        <v>330</v>
      </c>
      <c r="H392" s="130">
        <v>47.56</v>
      </c>
      <c r="I392" s="131"/>
      <c r="J392" s="132">
        <f>ROUND(I392*H392,2)</f>
        <v>0</v>
      </c>
      <c r="K392" s="128" t="s">
        <v>130</v>
      </c>
      <c r="L392" s="32"/>
      <c r="M392" s="133" t="s">
        <v>1</v>
      </c>
      <c r="N392" s="134" t="s">
        <v>45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124</v>
      </c>
      <c r="AT392" s="137" t="s">
        <v>126</v>
      </c>
      <c r="AU392" s="137" t="s">
        <v>89</v>
      </c>
      <c r="AY392" s="17" t="s">
        <v>125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7" t="s">
        <v>87</v>
      </c>
      <c r="BK392" s="138">
        <f>ROUND(I392*H392,2)</f>
        <v>0</v>
      </c>
      <c r="BL392" s="17" t="s">
        <v>124</v>
      </c>
      <c r="BM392" s="137" t="s">
        <v>580</v>
      </c>
    </row>
    <row r="393" spans="2:65" s="12" customFormat="1" ht="10.199999999999999">
      <c r="B393" s="152"/>
      <c r="D393" s="139" t="s">
        <v>216</v>
      </c>
      <c r="E393" s="153" t="s">
        <v>1</v>
      </c>
      <c r="F393" s="154" t="s">
        <v>581</v>
      </c>
      <c r="H393" s="155">
        <v>0.41</v>
      </c>
      <c r="I393" s="156"/>
      <c r="L393" s="152"/>
      <c r="M393" s="157"/>
      <c r="T393" s="158"/>
      <c r="AT393" s="153" t="s">
        <v>216</v>
      </c>
      <c r="AU393" s="153" t="s">
        <v>89</v>
      </c>
      <c r="AV393" s="12" t="s">
        <v>89</v>
      </c>
      <c r="AW393" s="12" t="s">
        <v>34</v>
      </c>
      <c r="AX393" s="12" t="s">
        <v>80</v>
      </c>
      <c r="AY393" s="153" t="s">
        <v>125</v>
      </c>
    </row>
    <row r="394" spans="2:65" s="12" customFormat="1" ht="20.399999999999999">
      <c r="B394" s="152"/>
      <c r="D394" s="139" t="s">
        <v>216</v>
      </c>
      <c r="E394" s="153" t="s">
        <v>1</v>
      </c>
      <c r="F394" s="154" t="s">
        <v>582</v>
      </c>
      <c r="H394" s="155">
        <v>47.15</v>
      </c>
      <c r="I394" s="156"/>
      <c r="L394" s="152"/>
      <c r="M394" s="157"/>
      <c r="T394" s="158"/>
      <c r="AT394" s="153" t="s">
        <v>216</v>
      </c>
      <c r="AU394" s="153" t="s">
        <v>89</v>
      </c>
      <c r="AV394" s="12" t="s">
        <v>89</v>
      </c>
      <c r="AW394" s="12" t="s">
        <v>34</v>
      </c>
      <c r="AX394" s="12" t="s">
        <v>80</v>
      </c>
      <c r="AY394" s="153" t="s">
        <v>125</v>
      </c>
    </row>
    <row r="395" spans="2:65" s="13" customFormat="1" ht="10.199999999999999">
      <c r="B395" s="159"/>
      <c r="D395" s="139" t="s">
        <v>216</v>
      </c>
      <c r="E395" s="160" t="s">
        <v>1</v>
      </c>
      <c r="F395" s="161" t="s">
        <v>218</v>
      </c>
      <c r="H395" s="162">
        <v>47.559999999999995</v>
      </c>
      <c r="I395" s="163"/>
      <c r="L395" s="159"/>
      <c r="M395" s="164"/>
      <c r="T395" s="165"/>
      <c r="AT395" s="160" t="s">
        <v>216</v>
      </c>
      <c r="AU395" s="160" t="s">
        <v>89</v>
      </c>
      <c r="AV395" s="13" t="s">
        <v>124</v>
      </c>
      <c r="AW395" s="13" t="s">
        <v>34</v>
      </c>
      <c r="AX395" s="13" t="s">
        <v>87</v>
      </c>
      <c r="AY395" s="160" t="s">
        <v>125</v>
      </c>
    </row>
    <row r="396" spans="2:65" s="1" customFormat="1" ht="24.15" customHeight="1">
      <c r="B396" s="32"/>
      <c r="C396" s="126" t="s">
        <v>583</v>
      </c>
      <c r="D396" s="126" t="s">
        <v>126</v>
      </c>
      <c r="E396" s="127" t="s">
        <v>584</v>
      </c>
      <c r="F396" s="128" t="s">
        <v>585</v>
      </c>
      <c r="G396" s="129" t="s">
        <v>330</v>
      </c>
      <c r="H396" s="130">
        <v>665.84</v>
      </c>
      <c r="I396" s="131"/>
      <c r="J396" s="132">
        <f>ROUND(I396*H396,2)</f>
        <v>0</v>
      </c>
      <c r="K396" s="128" t="s">
        <v>130</v>
      </c>
      <c r="L396" s="32"/>
      <c r="M396" s="133" t="s">
        <v>1</v>
      </c>
      <c r="N396" s="134" t="s">
        <v>45</v>
      </c>
      <c r="P396" s="135">
        <f>O396*H396</f>
        <v>0</v>
      </c>
      <c r="Q396" s="135">
        <v>0</v>
      </c>
      <c r="R396" s="135">
        <f>Q396*H396</f>
        <v>0</v>
      </c>
      <c r="S396" s="135">
        <v>0</v>
      </c>
      <c r="T396" s="136">
        <f>S396*H396</f>
        <v>0</v>
      </c>
      <c r="AR396" s="137" t="s">
        <v>124</v>
      </c>
      <c r="AT396" s="137" t="s">
        <v>126</v>
      </c>
      <c r="AU396" s="137" t="s">
        <v>89</v>
      </c>
      <c r="AY396" s="17" t="s">
        <v>125</v>
      </c>
      <c r="BE396" s="138">
        <f>IF(N396="základní",J396,0)</f>
        <v>0</v>
      </c>
      <c r="BF396" s="138">
        <f>IF(N396="snížená",J396,0)</f>
        <v>0</v>
      </c>
      <c r="BG396" s="138">
        <f>IF(N396="zákl. přenesená",J396,0)</f>
        <v>0</v>
      </c>
      <c r="BH396" s="138">
        <f>IF(N396="sníž. přenesená",J396,0)</f>
        <v>0</v>
      </c>
      <c r="BI396" s="138">
        <f>IF(N396="nulová",J396,0)</f>
        <v>0</v>
      </c>
      <c r="BJ396" s="17" t="s">
        <v>87</v>
      </c>
      <c r="BK396" s="138">
        <f>ROUND(I396*H396,2)</f>
        <v>0</v>
      </c>
      <c r="BL396" s="17" t="s">
        <v>124</v>
      </c>
      <c r="BM396" s="137" t="s">
        <v>586</v>
      </c>
    </row>
    <row r="397" spans="2:65" s="14" customFormat="1" ht="10.199999999999999">
      <c r="B397" s="166"/>
      <c r="D397" s="139" t="s">
        <v>216</v>
      </c>
      <c r="E397" s="167" t="s">
        <v>1</v>
      </c>
      <c r="F397" s="168" t="s">
        <v>320</v>
      </c>
      <c r="H397" s="167" t="s">
        <v>1</v>
      </c>
      <c r="I397" s="169"/>
      <c r="L397" s="166"/>
      <c r="M397" s="170"/>
      <c r="T397" s="171"/>
      <c r="AT397" s="167" t="s">
        <v>216</v>
      </c>
      <c r="AU397" s="167" t="s">
        <v>89</v>
      </c>
      <c r="AV397" s="14" t="s">
        <v>87</v>
      </c>
      <c r="AW397" s="14" t="s">
        <v>34</v>
      </c>
      <c r="AX397" s="14" t="s">
        <v>80</v>
      </c>
      <c r="AY397" s="167" t="s">
        <v>125</v>
      </c>
    </row>
    <row r="398" spans="2:65" s="12" customFormat="1" ht="20.399999999999999">
      <c r="B398" s="152"/>
      <c r="D398" s="139" t="s">
        <v>216</v>
      </c>
      <c r="E398" s="153" t="s">
        <v>1</v>
      </c>
      <c r="F398" s="154" t="s">
        <v>587</v>
      </c>
      <c r="H398" s="155">
        <v>5.74</v>
      </c>
      <c r="I398" s="156"/>
      <c r="L398" s="152"/>
      <c r="M398" s="157"/>
      <c r="T398" s="158"/>
      <c r="AT398" s="153" t="s">
        <v>216</v>
      </c>
      <c r="AU398" s="153" t="s">
        <v>89</v>
      </c>
      <c r="AV398" s="12" t="s">
        <v>89</v>
      </c>
      <c r="AW398" s="12" t="s">
        <v>34</v>
      </c>
      <c r="AX398" s="12" t="s">
        <v>80</v>
      </c>
      <c r="AY398" s="153" t="s">
        <v>125</v>
      </c>
    </row>
    <row r="399" spans="2:65" s="12" customFormat="1" ht="20.399999999999999">
      <c r="B399" s="152"/>
      <c r="D399" s="139" t="s">
        <v>216</v>
      </c>
      <c r="E399" s="153" t="s">
        <v>1</v>
      </c>
      <c r="F399" s="154" t="s">
        <v>588</v>
      </c>
      <c r="H399" s="155">
        <v>660.1</v>
      </c>
      <c r="I399" s="156"/>
      <c r="L399" s="152"/>
      <c r="M399" s="157"/>
      <c r="T399" s="158"/>
      <c r="AT399" s="153" t="s">
        <v>216</v>
      </c>
      <c r="AU399" s="153" t="s">
        <v>89</v>
      </c>
      <c r="AV399" s="12" t="s">
        <v>89</v>
      </c>
      <c r="AW399" s="12" t="s">
        <v>34</v>
      </c>
      <c r="AX399" s="12" t="s">
        <v>80</v>
      </c>
      <c r="AY399" s="153" t="s">
        <v>125</v>
      </c>
    </row>
    <row r="400" spans="2:65" s="13" customFormat="1" ht="10.199999999999999">
      <c r="B400" s="159"/>
      <c r="D400" s="139" t="s">
        <v>216</v>
      </c>
      <c r="E400" s="160" t="s">
        <v>1</v>
      </c>
      <c r="F400" s="161" t="s">
        <v>218</v>
      </c>
      <c r="H400" s="162">
        <v>665.84</v>
      </c>
      <c r="I400" s="163"/>
      <c r="L400" s="159"/>
      <c r="M400" s="164"/>
      <c r="T400" s="165"/>
      <c r="AT400" s="160" t="s">
        <v>216</v>
      </c>
      <c r="AU400" s="160" t="s">
        <v>89</v>
      </c>
      <c r="AV400" s="13" t="s">
        <v>124</v>
      </c>
      <c r="AW400" s="13" t="s">
        <v>34</v>
      </c>
      <c r="AX400" s="13" t="s">
        <v>87</v>
      </c>
      <c r="AY400" s="160" t="s">
        <v>125</v>
      </c>
    </row>
    <row r="401" spans="2:65" s="1" customFormat="1" ht="37.799999999999997" customHeight="1">
      <c r="B401" s="32"/>
      <c r="C401" s="126" t="s">
        <v>589</v>
      </c>
      <c r="D401" s="126" t="s">
        <v>126</v>
      </c>
      <c r="E401" s="127" t="s">
        <v>590</v>
      </c>
      <c r="F401" s="128" t="s">
        <v>591</v>
      </c>
      <c r="G401" s="129" t="s">
        <v>330</v>
      </c>
      <c r="H401" s="130">
        <v>232.55099999999999</v>
      </c>
      <c r="I401" s="131"/>
      <c r="J401" s="132">
        <f>ROUND(I401*H401,2)</f>
        <v>0</v>
      </c>
      <c r="K401" s="128" t="s">
        <v>130</v>
      </c>
      <c r="L401" s="32"/>
      <c r="M401" s="133" t="s">
        <v>1</v>
      </c>
      <c r="N401" s="134" t="s">
        <v>45</v>
      </c>
      <c r="P401" s="135">
        <f>O401*H401</f>
        <v>0</v>
      </c>
      <c r="Q401" s="135">
        <v>0</v>
      </c>
      <c r="R401" s="135">
        <f>Q401*H401</f>
        <v>0</v>
      </c>
      <c r="S401" s="135">
        <v>0</v>
      </c>
      <c r="T401" s="136">
        <f>S401*H401</f>
        <v>0</v>
      </c>
      <c r="AR401" s="137" t="s">
        <v>124</v>
      </c>
      <c r="AT401" s="137" t="s">
        <v>126</v>
      </c>
      <c r="AU401" s="137" t="s">
        <v>89</v>
      </c>
      <c r="AY401" s="17" t="s">
        <v>125</v>
      </c>
      <c r="BE401" s="138">
        <f>IF(N401="základní",J401,0)</f>
        <v>0</v>
      </c>
      <c r="BF401" s="138">
        <f>IF(N401="snížená",J401,0)</f>
        <v>0</v>
      </c>
      <c r="BG401" s="138">
        <f>IF(N401="zákl. přenesená",J401,0)</f>
        <v>0</v>
      </c>
      <c r="BH401" s="138">
        <f>IF(N401="sníž. přenesená",J401,0)</f>
        <v>0</v>
      </c>
      <c r="BI401" s="138">
        <f>IF(N401="nulová",J401,0)</f>
        <v>0</v>
      </c>
      <c r="BJ401" s="17" t="s">
        <v>87</v>
      </c>
      <c r="BK401" s="138">
        <f>ROUND(I401*H401,2)</f>
        <v>0</v>
      </c>
      <c r="BL401" s="17" t="s">
        <v>124</v>
      </c>
      <c r="BM401" s="137" t="s">
        <v>592</v>
      </c>
    </row>
    <row r="402" spans="2:65" s="12" customFormat="1" ht="10.199999999999999">
      <c r="B402" s="152"/>
      <c r="D402" s="139" t="s">
        <v>216</v>
      </c>
      <c r="E402" s="153" t="s">
        <v>1</v>
      </c>
      <c r="F402" s="154" t="s">
        <v>593</v>
      </c>
      <c r="H402" s="155">
        <v>3.8250000000000002</v>
      </c>
      <c r="I402" s="156"/>
      <c r="L402" s="152"/>
      <c r="M402" s="157"/>
      <c r="T402" s="158"/>
      <c r="AT402" s="153" t="s">
        <v>216</v>
      </c>
      <c r="AU402" s="153" t="s">
        <v>89</v>
      </c>
      <c r="AV402" s="12" t="s">
        <v>89</v>
      </c>
      <c r="AW402" s="12" t="s">
        <v>34</v>
      </c>
      <c r="AX402" s="12" t="s">
        <v>80</v>
      </c>
      <c r="AY402" s="153" t="s">
        <v>125</v>
      </c>
    </row>
    <row r="403" spans="2:65" s="12" customFormat="1" ht="20.399999999999999">
      <c r="B403" s="152"/>
      <c r="D403" s="139" t="s">
        <v>216</v>
      </c>
      <c r="E403" s="153" t="s">
        <v>1</v>
      </c>
      <c r="F403" s="154" t="s">
        <v>594</v>
      </c>
      <c r="H403" s="155">
        <v>0.77</v>
      </c>
      <c r="I403" s="156"/>
      <c r="L403" s="152"/>
      <c r="M403" s="157"/>
      <c r="T403" s="158"/>
      <c r="AT403" s="153" t="s">
        <v>216</v>
      </c>
      <c r="AU403" s="153" t="s">
        <v>89</v>
      </c>
      <c r="AV403" s="12" t="s">
        <v>89</v>
      </c>
      <c r="AW403" s="12" t="s">
        <v>34</v>
      </c>
      <c r="AX403" s="12" t="s">
        <v>80</v>
      </c>
      <c r="AY403" s="153" t="s">
        <v>125</v>
      </c>
    </row>
    <row r="404" spans="2:65" s="12" customFormat="1" ht="10.199999999999999">
      <c r="B404" s="152"/>
      <c r="D404" s="139" t="s">
        <v>216</v>
      </c>
      <c r="E404" s="153" t="s">
        <v>1</v>
      </c>
      <c r="F404" s="154" t="s">
        <v>595</v>
      </c>
      <c r="H404" s="155">
        <v>0.41</v>
      </c>
      <c r="I404" s="156"/>
      <c r="L404" s="152"/>
      <c r="M404" s="157"/>
      <c r="T404" s="158"/>
      <c r="AT404" s="153" t="s">
        <v>216</v>
      </c>
      <c r="AU404" s="153" t="s">
        <v>89</v>
      </c>
      <c r="AV404" s="12" t="s">
        <v>89</v>
      </c>
      <c r="AW404" s="12" t="s">
        <v>34</v>
      </c>
      <c r="AX404" s="12" t="s">
        <v>80</v>
      </c>
      <c r="AY404" s="153" t="s">
        <v>125</v>
      </c>
    </row>
    <row r="405" spans="2:65" s="12" customFormat="1" ht="20.399999999999999">
      <c r="B405" s="152"/>
      <c r="D405" s="139" t="s">
        <v>216</v>
      </c>
      <c r="E405" s="153" t="s">
        <v>1</v>
      </c>
      <c r="F405" s="154" t="s">
        <v>596</v>
      </c>
      <c r="H405" s="155">
        <v>0.85499999999999998</v>
      </c>
      <c r="I405" s="156"/>
      <c r="L405" s="152"/>
      <c r="M405" s="157"/>
      <c r="T405" s="158"/>
      <c r="AT405" s="153" t="s">
        <v>216</v>
      </c>
      <c r="AU405" s="153" t="s">
        <v>89</v>
      </c>
      <c r="AV405" s="12" t="s">
        <v>89</v>
      </c>
      <c r="AW405" s="12" t="s">
        <v>34</v>
      </c>
      <c r="AX405" s="12" t="s">
        <v>80</v>
      </c>
      <c r="AY405" s="153" t="s">
        <v>125</v>
      </c>
    </row>
    <row r="406" spans="2:65" s="12" customFormat="1" ht="10.199999999999999">
      <c r="B406" s="152"/>
      <c r="D406" s="139" t="s">
        <v>216</v>
      </c>
      <c r="E406" s="153" t="s">
        <v>1</v>
      </c>
      <c r="F406" s="154" t="s">
        <v>597</v>
      </c>
      <c r="H406" s="155">
        <v>8.64</v>
      </c>
      <c r="I406" s="156"/>
      <c r="L406" s="152"/>
      <c r="M406" s="157"/>
      <c r="T406" s="158"/>
      <c r="AT406" s="153" t="s">
        <v>216</v>
      </c>
      <c r="AU406" s="153" t="s">
        <v>89</v>
      </c>
      <c r="AV406" s="12" t="s">
        <v>89</v>
      </c>
      <c r="AW406" s="12" t="s">
        <v>34</v>
      </c>
      <c r="AX406" s="12" t="s">
        <v>80</v>
      </c>
      <c r="AY406" s="153" t="s">
        <v>125</v>
      </c>
    </row>
    <row r="407" spans="2:65" s="12" customFormat="1" ht="10.199999999999999">
      <c r="B407" s="152"/>
      <c r="D407" s="139" t="s">
        <v>216</v>
      </c>
      <c r="E407" s="153" t="s">
        <v>1</v>
      </c>
      <c r="F407" s="154" t="s">
        <v>598</v>
      </c>
      <c r="H407" s="155">
        <v>47.15</v>
      </c>
      <c r="I407" s="156"/>
      <c r="L407" s="152"/>
      <c r="M407" s="157"/>
      <c r="T407" s="158"/>
      <c r="AT407" s="153" t="s">
        <v>216</v>
      </c>
      <c r="AU407" s="153" t="s">
        <v>89</v>
      </c>
      <c r="AV407" s="12" t="s">
        <v>89</v>
      </c>
      <c r="AW407" s="12" t="s">
        <v>34</v>
      </c>
      <c r="AX407" s="12" t="s">
        <v>80</v>
      </c>
      <c r="AY407" s="153" t="s">
        <v>125</v>
      </c>
    </row>
    <row r="408" spans="2:65" s="12" customFormat="1" ht="20.399999999999999">
      <c r="B408" s="152"/>
      <c r="D408" s="139" t="s">
        <v>216</v>
      </c>
      <c r="E408" s="153" t="s">
        <v>1</v>
      </c>
      <c r="F408" s="154" t="s">
        <v>599</v>
      </c>
      <c r="H408" s="155">
        <v>26.663</v>
      </c>
      <c r="I408" s="156"/>
      <c r="L408" s="152"/>
      <c r="M408" s="157"/>
      <c r="T408" s="158"/>
      <c r="AT408" s="153" t="s">
        <v>216</v>
      </c>
      <c r="AU408" s="153" t="s">
        <v>89</v>
      </c>
      <c r="AV408" s="12" t="s">
        <v>89</v>
      </c>
      <c r="AW408" s="12" t="s">
        <v>34</v>
      </c>
      <c r="AX408" s="12" t="s">
        <v>80</v>
      </c>
      <c r="AY408" s="153" t="s">
        <v>125</v>
      </c>
    </row>
    <row r="409" spans="2:65" s="12" customFormat="1" ht="20.399999999999999">
      <c r="B409" s="152"/>
      <c r="D409" s="139" t="s">
        <v>216</v>
      </c>
      <c r="E409" s="153" t="s">
        <v>1</v>
      </c>
      <c r="F409" s="154" t="s">
        <v>600</v>
      </c>
      <c r="H409" s="155">
        <v>29.952000000000002</v>
      </c>
      <c r="I409" s="156"/>
      <c r="L409" s="152"/>
      <c r="M409" s="157"/>
      <c r="T409" s="158"/>
      <c r="AT409" s="153" t="s">
        <v>216</v>
      </c>
      <c r="AU409" s="153" t="s">
        <v>89</v>
      </c>
      <c r="AV409" s="12" t="s">
        <v>89</v>
      </c>
      <c r="AW409" s="12" t="s">
        <v>34</v>
      </c>
      <c r="AX409" s="12" t="s">
        <v>80</v>
      </c>
      <c r="AY409" s="153" t="s">
        <v>125</v>
      </c>
    </row>
    <row r="410" spans="2:65" s="12" customFormat="1" ht="10.199999999999999">
      <c r="B410" s="152"/>
      <c r="D410" s="139" t="s">
        <v>216</v>
      </c>
      <c r="E410" s="153" t="s">
        <v>1</v>
      </c>
      <c r="F410" s="154" t="s">
        <v>601</v>
      </c>
      <c r="H410" s="155">
        <v>3.1110000000000002</v>
      </c>
      <c r="I410" s="156"/>
      <c r="L410" s="152"/>
      <c r="M410" s="157"/>
      <c r="T410" s="158"/>
      <c r="AT410" s="153" t="s">
        <v>216</v>
      </c>
      <c r="AU410" s="153" t="s">
        <v>89</v>
      </c>
      <c r="AV410" s="12" t="s">
        <v>89</v>
      </c>
      <c r="AW410" s="12" t="s">
        <v>34</v>
      </c>
      <c r="AX410" s="12" t="s">
        <v>80</v>
      </c>
      <c r="AY410" s="153" t="s">
        <v>125</v>
      </c>
    </row>
    <row r="411" spans="2:65" s="12" customFormat="1" ht="20.399999999999999">
      <c r="B411" s="152"/>
      <c r="D411" s="139" t="s">
        <v>216</v>
      </c>
      <c r="E411" s="153" t="s">
        <v>1</v>
      </c>
      <c r="F411" s="154" t="s">
        <v>602</v>
      </c>
      <c r="H411" s="155">
        <v>6.1749999999999998</v>
      </c>
      <c r="I411" s="156"/>
      <c r="L411" s="152"/>
      <c r="M411" s="157"/>
      <c r="T411" s="158"/>
      <c r="AT411" s="153" t="s">
        <v>216</v>
      </c>
      <c r="AU411" s="153" t="s">
        <v>89</v>
      </c>
      <c r="AV411" s="12" t="s">
        <v>89</v>
      </c>
      <c r="AW411" s="12" t="s">
        <v>34</v>
      </c>
      <c r="AX411" s="12" t="s">
        <v>80</v>
      </c>
      <c r="AY411" s="153" t="s">
        <v>125</v>
      </c>
    </row>
    <row r="412" spans="2:65" s="12" customFormat="1" ht="20.399999999999999">
      <c r="B412" s="152"/>
      <c r="D412" s="139" t="s">
        <v>216</v>
      </c>
      <c r="E412" s="153" t="s">
        <v>1</v>
      </c>
      <c r="F412" s="154" t="s">
        <v>603</v>
      </c>
      <c r="H412" s="155">
        <v>105</v>
      </c>
      <c r="I412" s="156"/>
      <c r="L412" s="152"/>
      <c r="M412" s="157"/>
      <c r="T412" s="158"/>
      <c r="AT412" s="153" t="s">
        <v>216</v>
      </c>
      <c r="AU412" s="153" t="s">
        <v>89</v>
      </c>
      <c r="AV412" s="12" t="s">
        <v>89</v>
      </c>
      <c r="AW412" s="12" t="s">
        <v>34</v>
      </c>
      <c r="AX412" s="12" t="s">
        <v>80</v>
      </c>
      <c r="AY412" s="153" t="s">
        <v>125</v>
      </c>
    </row>
    <row r="413" spans="2:65" s="13" customFormat="1" ht="10.199999999999999">
      <c r="B413" s="159"/>
      <c r="D413" s="139" t="s">
        <v>216</v>
      </c>
      <c r="E413" s="160" t="s">
        <v>1</v>
      </c>
      <c r="F413" s="161" t="s">
        <v>218</v>
      </c>
      <c r="H413" s="162">
        <v>232.55099999999999</v>
      </c>
      <c r="I413" s="163"/>
      <c r="L413" s="159"/>
      <c r="M413" s="164"/>
      <c r="T413" s="165"/>
      <c r="AT413" s="160" t="s">
        <v>216</v>
      </c>
      <c r="AU413" s="160" t="s">
        <v>89</v>
      </c>
      <c r="AV413" s="13" t="s">
        <v>124</v>
      </c>
      <c r="AW413" s="13" t="s">
        <v>34</v>
      </c>
      <c r="AX413" s="13" t="s">
        <v>87</v>
      </c>
      <c r="AY413" s="160" t="s">
        <v>125</v>
      </c>
    </row>
    <row r="414" spans="2:65" s="1" customFormat="1" ht="44.25" customHeight="1">
      <c r="B414" s="32"/>
      <c r="C414" s="126" t="s">
        <v>604</v>
      </c>
      <c r="D414" s="126" t="s">
        <v>126</v>
      </c>
      <c r="E414" s="127" t="s">
        <v>605</v>
      </c>
      <c r="F414" s="128" t="s">
        <v>606</v>
      </c>
      <c r="G414" s="129" t="s">
        <v>330</v>
      </c>
      <c r="H414" s="130">
        <v>68.959000000000003</v>
      </c>
      <c r="I414" s="131"/>
      <c r="J414" s="132">
        <f>ROUND(I414*H414,2)</f>
        <v>0</v>
      </c>
      <c r="K414" s="128" t="s">
        <v>130</v>
      </c>
      <c r="L414" s="32"/>
      <c r="M414" s="133" t="s">
        <v>1</v>
      </c>
      <c r="N414" s="134" t="s">
        <v>45</v>
      </c>
      <c r="P414" s="135">
        <f>O414*H414</f>
        <v>0</v>
      </c>
      <c r="Q414" s="135">
        <v>0</v>
      </c>
      <c r="R414" s="135">
        <f>Q414*H414</f>
        <v>0</v>
      </c>
      <c r="S414" s="135">
        <v>0</v>
      </c>
      <c r="T414" s="136">
        <f>S414*H414</f>
        <v>0</v>
      </c>
      <c r="AR414" s="137" t="s">
        <v>124</v>
      </c>
      <c r="AT414" s="137" t="s">
        <v>126</v>
      </c>
      <c r="AU414" s="137" t="s">
        <v>89</v>
      </c>
      <c r="AY414" s="17" t="s">
        <v>125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7" t="s">
        <v>87</v>
      </c>
      <c r="BK414" s="138">
        <f>ROUND(I414*H414,2)</f>
        <v>0</v>
      </c>
      <c r="BL414" s="17" t="s">
        <v>124</v>
      </c>
      <c r="BM414" s="137" t="s">
        <v>607</v>
      </c>
    </row>
    <row r="415" spans="2:65" s="12" customFormat="1" ht="20.399999999999999">
      <c r="B415" s="152"/>
      <c r="D415" s="139" t="s">
        <v>216</v>
      </c>
      <c r="E415" s="153" t="s">
        <v>1</v>
      </c>
      <c r="F415" s="154" t="s">
        <v>608</v>
      </c>
      <c r="H415" s="155">
        <v>4.3499999999999996</v>
      </c>
      <c r="I415" s="156"/>
      <c r="L415" s="152"/>
      <c r="M415" s="157"/>
      <c r="T415" s="158"/>
      <c r="AT415" s="153" t="s">
        <v>216</v>
      </c>
      <c r="AU415" s="153" t="s">
        <v>89</v>
      </c>
      <c r="AV415" s="12" t="s">
        <v>89</v>
      </c>
      <c r="AW415" s="12" t="s">
        <v>34</v>
      </c>
      <c r="AX415" s="12" t="s">
        <v>80</v>
      </c>
      <c r="AY415" s="153" t="s">
        <v>125</v>
      </c>
    </row>
    <row r="416" spans="2:65" s="12" customFormat="1" ht="10.199999999999999">
      <c r="B416" s="152"/>
      <c r="D416" s="139" t="s">
        <v>216</v>
      </c>
      <c r="E416" s="153" t="s">
        <v>1</v>
      </c>
      <c r="F416" s="154" t="s">
        <v>609</v>
      </c>
      <c r="H416" s="155">
        <v>37.4</v>
      </c>
      <c r="I416" s="156"/>
      <c r="L416" s="152"/>
      <c r="M416" s="157"/>
      <c r="T416" s="158"/>
      <c r="AT416" s="153" t="s">
        <v>216</v>
      </c>
      <c r="AU416" s="153" t="s">
        <v>89</v>
      </c>
      <c r="AV416" s="12" t="s">
        <v>89</v>
      </c>
      <c r="AW416" s="12" t="s">
        <v>34</v>
      </c>
      <c r="AX416" s="12" t="s">
        <v>80</v>
      </c>
      <c r="AY416" s="153" t="s">
        <v>125</v>
      </c>
    </row>
    <row r="417" spans="2:65" s="12" customFormat="1" ht="20.399999999999999">
      <c r="B417" s="152"/>
      <c r="D417" s="139" t="s">
        <v>216</v>
      </c>
      <c r="E417" s="153" t="s">
        <v>1</v>
      </c>
      <c r="F417" s="154" t="s">
        <v>610</v>
      </c>
      <c r="H417" s="155">
        <v>18.161000000000001</v>
      </c>
      <c r="I417" s="156"/>
      <c r="L417" s="152"/>
      <c r="M417" s="157"/>
      <c r="T417" s="158"/>
      <c r="AT417" s="153" t="s">
        <v>216</v>
      </c>
      <c r="AU417" s="153" t="s">
        <v>89</v>
      </c>
      <c r="AV417" s="12" t="s">
        <v>89</v>
      </c>
      <c r="AW417" s="12" t="s">
        <v>34</v>
      </c>
      <c r="AX417" s="12" t="s">
        <v>80</v>
      </c>
      <c r="AY417" s="153" t="s">
        <v>125</v>
      </c>
    </row>
    <row r="418" spans="2:65" s="12" customFormat="1" ht="20.399999999999999">
      <c r="B418" s="152"/>
      <c r="D418" s="139" t="s">
        <v>216</v>
      </c>
      <c r="E418" s="153" t="s">
        <v>1</v>
      </c>
      <c r="F418" s="154" t="s">
        <v>611</v>
      </c>
      <c r="H418" s="155">
        <v>3.5379999999999998</v>
      </c>
      <c r="I418" s="156"/>
      <c r="L418" s="152"/>
      <c r="M418" s="157"/>
      <c r="T418" s="158"/>
      <c r="AT418" s="153" t="s">
        <v>216</v>
      </c>
      <c r="AU418" s="153" t="s">
        <v>89</v>
      </c>
      <c r="AV418" s="12" t="s">
        <v>89</v>
      </c>
      <c r="AW418" s="12" t="s">
        <v>34</v>
      </c>
      <c r="AX418" s="12" t="s">
        <v>80</v>
      </c>
      <c r="AY418" s="153" t="s">
        <v>125</v>
      </c>
    </row>
    <row r="419" spans="2:65" s="12" customFormat="1" ht="20.399999999999999">
      <c r="B419" s="152"/>
      <c r="D419" s="139" t="s">
        <v>216</v>
      </c>
      <c r="E419" s="153" t="s">
        <v>1</v>
      </c>
      <c r="F419" s="154" t="s">
        <v>612</v>
      </c>
      <c r="H419" s="155">
        <v>5.51</v>
      </c>
      <c r="I419" s="156"/>
      <c r="L419" s="152"/>
      <c r="M419" s="157"/>
      <c r="T419" s="158"/>
      <c r="AT419" s="153" t="s">
        <v>216</v>
      </c>
      <c r="AU419" s="153" t="s">
        <v>89</v>
      </c>
      <c r="AV419" s="12" t="s">
        <v>89</v>
      </c>
      <c r="AW419" s="12" t="s">
        <v>34</v>
      </c>
      <c r="AX419" s="12" t="s">
        <v>80</v>
      </c>
      <c r="AY419" s="153" t="s">
        <v>125</v>
      </c>
    </row>
    <row r="420" spans="2:65" s="13" customFormat="1" ht="10.199999999999999">
      <c r="B420" s="159"/>
      <c r="D420" s="139" t="s">
        <v>216</v>
      </c>
      <c r="E420" s="160" t="s">
        <v>1</v>
      </c>
      <c r="F420" s="161" t="s">
        <v>218</v>
      </c>
      <c r="H420" s="162">
        <v>68.959000000000003</v>
      </c>
      <c r="I420" s="163"/>
      <c r="L420" s="159"/>
      <c r="M420" s="164"/>
      <c r="T420" s="165"/>
      <c r="AT420" s="160" t="s">
        <v>216</v>
      </c>
      <c r="AU420" s="160" t="s">
        <v>89</v>
      </c>
      <c r="AV420" s="13" t="s">
        <v>124</v>
      </c>
      <c r="AW420" s="13" t="s">
        <v>34</v>
      </c>
      <c r="AX420" s="13" t="s">
        <v>87</v>
      </c>
      <c r="AY420" s="160" t="s">
        <v>125</v>
      </c>
    </row>
    <row r="421" spans="2:65" s="1" customFormat="1" ht="44.25" customHeight="1">
      <c r="B421" s="32"/>
      <c r="C421" s="126" t="s">
        <v>613</v>
      </c>
      <c r="D421" s="126" t="s">
        <v>126</v>
      </c>
      <c r="E421" s="127" t="s">
        <v>614</v>
      </c>
      <c r="F421" s="128" t="s">
        <v>615</v>
      </c>
      <c r="G421" s="129" t="s">
        <v>330</v>
      </c>
      <c r="H421" s="130">
        <v>45.805</v>
      </c>
      <c r="I421" s="131"/>
      <c r="J421" s="132">
        <f>ROUND(I421*H421,2)</f>
        <v>0</v>
      </c>
      <c r="K421" s="128" t="s">
        <v>130</v>
      </c>
      <c r="L421" s="32"/>
      <c r="M421" s="133" t="s">
        <v>1</v>
      </c>
      <c r="N421" s="134" t="s">
        <v>45</v>
      </c>
      <c r="P421" s="135">
        <f>O421*H421</f>
        <v>0</v>
      </c>
      <c r="Q421" s="135">
        <v>0</v>
      </c>
      <c r="R421" s="135">
        <f>Q421*H421</f>
        <v>0</v>
      </c>
      <c r="S421" s="135">
        <v>0</v>
      </c>
      <c r="T421" s="136">
        <f>S421*H421</f>
        <v>0</v>
      </c>
      <c r="AR421" s="137" t="s">
        <v>124</v>
      </c>
      <c r="AT421" s="137" t="s">
        <v>126</v>
      </c>
      <c r="AU421" s="137" t="s">
        <v>89</v>
      </c>
      <c r="AY421" s="17" t="s">
        <v>125</v>
      </c>
      <c r="BE421" s="138">
        <f>IF(N421="základní",J421,0)</f>
        <v>0</v>
      </c>
      <c r="BF421" s="138">
        <f>IF(N421="snížená",J421,0)</f>
        <v>0</v>
      </c>
      <c r="BG421" s="138">
        <f>IF(N421="zákl. přenesená",J421,0)</f>
        <v>0</v>
      </c>
      <c r="BH421" s="138">
        <f>IF(N421="sníž. přenesená",J421,0)</f>
        <v>0</v>
      </c>
      <c r="BI421" s="138">
        <f>IF(N421="nulová",J421,0)</f>
        <v>0</v>
      </c>
      <c r="BJ421" s="17" t="s">
        <v>87</v>
      </c>
      <c r="BK421" s="138">
        <f>ROUND(I421*H421,2)</f>
        <v>0</v>
      </c>
      <c r="BL421" s="17" t="s">
        <v>124</v>
      </c>
      <c r="BM421" s="137" t="s">
        <v>616</v>
      </c>
    </row>
    <row r="422" spans="2:65" s="12" customFormat="1" ht="20.399999999999999">
      <c r="B422" s="152"/>
      <c r="D422" s="139" t="s">
        <v>216</v>
      </c>
      <c r="E422" s="153" t="s">
        <v>1</v>
      </c>
      <c r="F422" s="154" t="s">
        <v>617</v>
      </c>
      <c r="H422" s="155">
        <v>21.109000000000002</v>
      </c>
      <c r="I422" s="156"/>
      <c r="L422" s="152"/>
      <c r="M422" s="157"/>
      <c r="T422" s="158"/>
      <c r="AT422" s="153" t="s">
        <v>216</v>
      </c>
      <c r="AU422" s="153" t="s">
        <v>89</v>
      </c>
      <c r="AV422" s="12" t="s">
        <v>89</v>
      </c>
      <c r="AW422" s="12" t="s">
        <v>34</v>
      </c>
      <c r="AX422" s="12" t="s">
        <v>80</v>
      </c>
      <c r="AY422" s="153" t="s">
        <v>125</v>
      </c>
    </row>
    <row r="423" spans="2:65" s="12" customFormat="1" ht="20.399999999999999">
      <c r="B423" s="152"/>
      <c r="D423" s="139" t="s">
        <v>216</v>
      </c>
      <c r="E423" s="153" t="s">
        <v>1</v>
      </c>
      <c r="F423" s="154" t="s">
        <v>618</v>
      </c>
      <c r="H423" s="155">
        <v>24.696000000000002</v>
      </c>
      <c r="I423" s="156"/>
      <c r="L423" s="152"/>
      <c r="M423" s="157"/>
      <c r="T423" s="158"/>
      <c r="AT423" s="153" t="s">
        <v>216</v>
      </c>
      <c r="AU423" s="153" t="s">
        <v>89</v>
      </c>
      <c r="AV423" s="12" t="s">
        <v>89</v>
      </c>
      <c r="AW423" s="12" t="s">
        <v>34</v>
      </c>
      <c r="AX423" s="12" t="s">
        <v>80</v>
      </c>
      <c r="AY423" s="153" t="s">
        <v>125</v>
      </c>
    </row>
    <row r="424" spans="2:65" s="13" customFormat="1" ht="10.199999999999999">
      <c r="B424" s="159"/>
      <c r="D424" s="139" t="s">
        <v>216</v>
      </c>
      <c r="E424" s="160" t="s">
        <v>1</v>
      </c>
      <c r="F424" s="161" t="s">
        <v>218</v>
      </c>
      <c r="H424" s="162">
        <v>45.805000000000007</v>
      </c>
      <c r="I424" s="163"/>
      <c r="L424" s="159"/>
      <c r="M424" s="164"/>
      <c r="T424" s="165"/>
      <c r="AT424" s="160" t="s">
        <v>216</v>
      </c>
      <c r="AU424" s="160" t="s">
        <v>89</v>
      </c>
      <c r="AV424" s="13" t="s">
        <v>124</v>
      </c>
      <c r="AW424" s="13" t="s">
        <v>34</v>
      </c>
      <c r="AX424" s="13" t="s">
        <v>87</v>
      </c>
      <c r="AY424" s="160" t="s">
        <v>125</v>
      </c>
    </row>
    <row r="425" spans="2:65" s="10" customFormat="1" ht="22.8" customHeight="1">
      <c r="B425" s="116"/>
      <c r="D425" s="117" t="s">
        <v>79</v>
      </c>
      <c r="E425" s="150" t="s">
        <v>619</v>
      </c>
      <c r="F425" s="150" t="s">
        <v>620</v>
      </c>
      <c r="I425" s="119"/>
      <c r="J425" s="151">
        <f>BK425</f>
        <v>0</v>
      </c>
      <c r="L425" s="116"/>
      <c r="M425" s="121"/>
      <c r="P425" s="122">
        <f>P426</f>
        <v>0</v>
      </c>
      <c r="R425" s="122">
        <f>R426</f>
        <v>0</v>
      </c>
      <c r="T425" s="123">
        <f>T426</f>
        <v>0</v>
      </c>
      <c r="AR425" s="117" t="s">
        <v>87</v>
      </c>
      <c r="AT425" s="124" t="s">
        <v>79</v>
      </c>
      <c r="AU425" s="124" t="s">
        <v>87</v>
      </c>
      <c r="AY425" s="117" t="s">
        <v>125</v>
      </c>
      <c r="BK425" s="125">
        <f>BK426</f>
        <v>0</v>
      </c>
    </row>
    <row r="426" spans="2:65" s="1" customFormat="1" ht="24.15" customHeight="1">
      <c r="B426" s="32"/>
      <c r="C426" s="126" t="s">
        <v>621</v>
      </c>
      <c r="D426" s="126" t="s">
        <v>126</v>
      </c>
      <c r="E426" s="127" t="s">
        <v>622</v>
      </c>
      <c r="F426" s="128" t="s">
        <v>623</v>
      </c>
      <c r="G426" s="129" t="s">
        <v>330</v>
      </c>
      <c r="H426" s="130">
        <v>327.33</v>
      </c>
      <c r="I426" s="131"/>
      <c r="J426" s="132">
        <f>ROUND(I426*H426,2)</f>
        <v>0</v>
      </c>
      <c r="K426" s="128" t="s">
        <v>130</v>
      </c>
      <c r="L426" s="32"/>
      <c r="M426" s="133" t="s">
        <v>1</v>
      </c>
      <c r="N426" s="134" t="s">
        <v>45</v>
      </c>
      <c r="P426" s="135">
        <f>O426*H426</f>
        <v>0</v>
      </c>
      <c r="Q426" s="135">
        <v>0</v>
      </c>
      <c r="R426" s="135">
        <f>Q426*H426</f>
        <v>0</v>
      </c>
      <c r="S426" s="135">
        <v>0</v>
      </c>
      <c r="T426" s="136">
        <f>S426*H426</f>
        <v>0</v>
      </c>
      <c r="AR426" s="137" t="s">
        <v>124</v>
      </c>
      <c r="AT426" s="137" t="s">
        <v>126</v>
      </c>
      <c r="AU426" s="137" t="s">
        <v>89</v>
      </c>
      <c r="AY426" s="17" t="s">
        <v>125</v>
      </c>
      <c r="BE426" s="138">
        <f>IF(N426="základní",J426,0)</f>
        <v>0</v>
      </c>
      <c r="BF426" s="138">
        <f>IF(N426="snížená",J426,0)</f>
        <v>0</v>
      </c>
      <c r="BG426" s="138">
        <f>IF(N426="zákl. přenesená",J426,0)</f>
        <v>0</v>
      </c>
      <c r="BH426" s="138">
        <f>IF(N426="sníž. přenesená",J426,0)</f>
        <v>0</v>
      </c>
      <c r="BI426" s="138">
        <f>IF(N426="nulová",J426,0)</f>
        <v>0</v>
      </c>
      <c r="BJ426" s="17" t="s">
        <v>87</v>
      </c>
      <c r="BK426" s="138">
        <f>ROUND(I426*H426,2)</f>
        <v>0</v>
      </c>
      <c r="BL426" s="17" t="s">
        <v>124</v>
      </c>
      <c r="BM426" s="137" t="s">
        <v>624</v>
      </c>
    </row>
    <row r="427" spans="2:65" s="10" customFormat="1" ht="25.95" customHeight="1">
      <c r="B427" s="116"/>
      <c r="D427" s="117" t="s">
        <v>79</v>
      </c>
      <c r="E427" s="118" t="s">
        <v>625</v>
      </c>
      <c r="F427" s="118" t="s">
        <v>626</v>
      </c>
      <c r="I427" s="119"/>
      <c r="J427" s="120">
        <f>BK427</f>
        <v>0</v>
      </c>
      <c r="L427" s="116"/>
      <c r="M427" s="121"/>
      <c r="P427" s="122">
        <f>P428</f>
        <v>0</v>
      </c>
      <c r="R427" s="122">
        <f>R428</f>
        <v>0.21206399999999997</v>
      </c>
      <c r="T427" s="123">
        <f>T428</f>
        <v>0</v>
      </c>
      <c r="AR427" s="117" t="s">
        <v>89</v>
      </c>
      <c r="AT427" s="124" t="s">
        <v>79</v>
      </c>
      <c r="AU427" s="124" t="s">
        <v>80</v>
      </c>
      <c r="AY427" s="117" t="s">
        <v>125</v>
      </c>
      <c r="BK427" s="125">
        <f>BK428</f>
        <v>0</v>
      </c>
    </row>
    <row r="428" spans="2:65" s="10" customFormat="1" ht="22.8" customHeight="1">
      <c r="B428" s="116"/>
      <c r="D428" s="117" t="s">
        <v>79</v>
      </c>
      <c r="E428" s="150" t="s">
        <v>627</v>
      </c>
      <c r="F428" s="150" t="s">
        <v>628</v>
      </c>
      <c r="I428" s="119"/>
      <c r="J428" s="151">
        <f>BK428</f>
        <v>0</v>
      </c>
      <c r="L428" s="116"/>
      <c r="M428" s="121"/>
      <c r="P428" s="122">
        <f>SUM(P429:P449)</f>
        <v>0</v>
      </c>
      <c r="R428" s="122">
        <f>SUM(R429:R449)</f>
        <v>0.21206399999999997</v>
      </c>
      <c r="T428" s="123">
        <f>SUM(T429:T449)</f>
        <v>0</v>
      </c>
      <c r="AR428" s="117" t="s">
        <v>89</v>
      </c>
      <c r="AT428" s="124" t="s">
        <v>79</v>
      </c>
      <c r="AU428" s="124" t="s">
        <v>87</v>
      </c>
      <c r="AY428" s="117" t="s">
        <v>125</v>
      </c>
      <c r="BK428" s="125">
        <f>SUM(BK429:BK449)</f>
        <v>0</v>
      </c>
    </row>
    <row r="429" spans="2:65" s="1" customFormat="1" ht="24.15" customHeight="1">
      <c r="B429" s="32"/>
      <c r="C429" s="126" t="s">
        <v>629</v>
      </c>
      <c r="D429" s="126" t="s">
        <v>126</v>
      </c>
      <c r="E429" s="127" t="s">
        <v>630</v>
      </c>
      <c r="F429" s="128" t="s">
        <v>631</v>
      </c>
      <c r="G429" s="129" t="s">
        <v>214</v>
      </c>
      <c r="H429" s="130">
        <v>112.8</v>
      </c>
      <c r="I429" s="131"/>
      <c r="J429" s="132">
        <f>ROUND(I429*H429,2)</f>
        <v>0</v>
      </c>
      <c r="K429" s="128" t="s">
        <v>130</v>
      </c>
      <c r="L429" s="32"/>
      <c r="M429" s="133" t="s">
        <v>1</v>
      </c>
      <c r="N429" s="134" t="s">
        <v>45</v>
      </c>
      <c r="P429" s="135">
        <f>O429*H429</f>
        <v>0</v>
      </c>
      <c r="Q429" s="135">
        <v>0</v>
      </c>
      <c r="R429" s="135">
        <f>Q429*H429</f>
        <v>0</v>
      </c>
      <c r="S429" s="135">
        <v>0</v>
      </c>
      <c r="T429" s="136">
        <f>S429*H429</f>
        <v>0</v>
      </c>
      <c r="AR429" s="137" t="s">
        <v>286</v>
      </c>
      <c r="AT429" s="137" t="s">
        <v>126</v>
      </c>
      <c r="AU429" s="137" t="s">
        <v>89</v>
      </c>
      <c r="AY429" s="17" t="s">
        <v>125</v>
      </c>
      <c r="BE429" s="138">
        <f>IF(N429="základní",J429,0)</f>
        <v>0</v>
      </c>
      <c r="BF429" s="138">
        <f>IF(N429="snížená",J429,0)</f>
        <v>0</v>
      </c>
      <c r="BG429" s="138">
        <f>IF(N429="zákl. přenesená",J429,0)</f>
        <v>0</v>
      </c>
      <c r="BH429" s="138">
        <f>IF(N429="sníž. přenesená",J429,0)</f>
        <v>0</v>
      </c>
      <c r="BI429" s="138">
        <f>IF(N429="nulová",J429,0)</f>
        <v>0</v>
      </c>
      <c r="BJ429" s="17" t="s">
        <v>87</v>
      </c>
      <c r="BK429" s="138">
        <f>ROUND(I429*H429,2)</f>
        <v>0</v>
      </c>
      <c r="BL429" s="17" t="s">
        <v>286</v>
      </c>
      <c r="BM429" s="137" t="s">
        <v>632</v>
      </c>
    </row>
    <row r="430" spans="2:65" s="12" customFormat="1" ht="10.199999999999999">
      <c r="B430" s="152"/>
      <c r="D430" s="139" t="s">
        <v>216</v>
      </c>
      <c r="E430" s="153" t="s">
        <v>1</v>
      </c>
      <c r="F430" s="154" t="s">
        <v>633</v>
      </c>
      <c r="H430" s="155">
        <v>112.8</v>
      </c>
      <c r="I430" s="156"/>
      <c r="L430" s="152"/>
      <c r="M430" s="157"/>
      <c r="T430" s="158"/>
      <c r="AT430" s="153" t="s">
        <v>216</v>
      </c>
      <c r="AU430" s="153" t="s">
        <v>89</v>
      </c>
      <c r="AV430" s="12" t="s">
        <v>89</v>
      </c>
      <c r="AW430" s="12" t="s">
        <v>34</v>
      </c>
      <c r="AX430" s="12" t="s">
        <v>80</v>
      </c>
      <c r="AY430" s="153" t="s">
        <v>125</v>
      </c>
    </row>
    <row r="431" spans="2:65" s="13" customFormat="1" ht="10.199999999999999">
      <c r="B431" s="159"/>
      <c r="D431" s="139" t="s">
        <v>216</v>
      </c>
      <c r="E431" s="160" t="s">
        <v>1</v>
      </c>
      <c r="F431" s="161" t="s">
        <v>218</v>
      </c>
      <c r="H431" s="162">
        <v>112.8</v>
      </c>
      <c r="I431" s="163"/>
      <c r="L431" s="159"/>
      <c r="M431" s="164"/>
      <c r="T431" s="165"/>
      <c r="AT431" s="160" t="s">
        <v>216</v>
      </c>
      <c r="AU431" s="160" t="s">
        <v>89</v>
      </c>
      <c r="AV431" s="13" t="s">
        <v>124</v>
      </c>
      <c r="AW431" s="13" t="s">
        <v>34</v>
      </c>
      <c r="AX431" s="13" t="s">
        <v>87</v>
      </c>
      <c r="AY431" s="160" t="s">
        <v>125</v>
      </c>
    </row>
    <row r="432" spans="2:65" s="1" customFormat="1" ht="16.5" customHeight="1">
      <c r="B432" s="32"/>
      <c r="C432" s="172" t="s">
        <v>634</v>
      </c>
      <c r="D432" s="172" t="s">
        <v>359</v>
      </c>
      <c r="E432" s="173" t="s">
        <v>635</v>
      </c>
      <c r="F432" s="174" t="s">
        <v>636</v>
      </c>
      <c r="G432" s="175" t="s">
        <v>330</v>
      </c>
      <c r="H432" s="176">
        <v>3.9E-2</v>
      </c>
      <c r="I432" s="177"/>
      <c r="J432" s="178">
        <f>ROUND(I432*H432,2)</f>
        <v>0</v>
      </c>
      <c r="K432" s="174" t="s">
        <v>130</v>
      </c>
      <c r="L432" s="179"/>
      <c r="M432" s="180" t="s">
        <v>1</v>
      </c>
      <c r="N432" s="181" t="s">
        <v>45</v>
      </c>
      <c r="P432" s="135">
        <f>O432*H432</f>
        <v>0</v>
      </c>
      <c r="Q432" s="135">
        <v>1</v>
      </c>
      <c r="R432" s="135">
        <f>Q432*H432</f>
        <v>3.9E-2</v>
      </c>
      <c r="S432" s="135">
        <v>0</v>
      </c>
      <c r="T432" s="136">
        <f>S432*H432</f>
        <v>0</v>
      </c>
      <c r="AR432" s="137" t="s">
        <v>369</v>
      </c>
      <c r="AT432" s="137" t="s">
        <v>359</v>
      </c>
      <c r="AU432" s="137" t="s">
        <v>89</v>
      </c>
      <c r="AY432" s="17" t="s">
        <v>125</v>
      </c>
      <c r="BE432" s="138">
        <f>IF(N432="základní",J432,0)</f>
        <v>0</v>
      </c>
      <c r="BF432" s="138">
        <f>IF(N432="snížená",J432,0)</f>
        <v>0</v>
      </c>
      <c r="BG432" s="138">
        <f>IF(N432="zákl. přenesená",J432,0)</f>
        <v>0</v>
      </c>
      <c r="BH432" s="138">
        <f>IF(N432="sníž. přenesená",J432,0)</f>
        <v>0</v>
      </c>
      <c r="BI432" s="138">
        <f>IF(N432="nulová",J432,0)</f>
        <v>0</v>
      </c>
      <c r="BJ432" s="17" t="s">
        <v>87</v>
      </c>
      <c r="BK432" s="138">
        <f>ROUND(I432*H432,2)</f>
        <v>0</v>
      </c>
      <c r="BL432" s="17" t="s">
        <v>286</v>
      </c>
      <c r="BM432" s="137" t="s">
        <v>637</v>
      </c>
    </row>
    <row r="433" spans="2:65" s="1" customFormat="1" ht="19.2">
      <c r="B433" s="32"/>
      <c r="D433" s="139" t="s">
        <v>133</v>
      </c>
      <c r="F433" s="140" t="s">
        <v>638</v>
      </c>
      <c r="I433" s="141"/>
      <c r="L433" s="32"/>
      <c r="M433" s="142"/>
      <c r="T433" s="56"/>
      <c r="AT433" s="17" t="s">
        <v>133</v>
      </c>
      <c r="AU433" s="17" t="s">
        <v>89</v>
      </c>
    </row>
    <row r="434" spans="2:65" s="12" customFormat="1" ht="10.199999999999999">
      <c r="B434" s="152"/>
      <c r="D434" s="139" t="s">
        <v>216</v>
      </c>
      <c r="E434" s="153" t="s">
        <v>1</v>
      </c>
      <c r="F434" s="154" t="s">
        <v>639</v>
      </c>
      <c r="H434" s="155">
        <v>3.9E-2</v>
      </c>
      <c r="I434" s="156"/>
      <c r="L434" s="152"/>
      <c r="M434" s="157"/>
      <c r="T434" s="158"/>
      <c r="AT434" s="153" t="s">
        <v>216</v>
      </c>
      <c r="AU434" s="153" t="s">
        <v>89</v>
      </c>
      <c r="AV434" s="12" t="s">
        <v>89</v>
      </c>
      <c r="AW434" s="12" t="s">
        <v>34</v>
      </c>
      <c r="AX434" s="12" t="s">
        <v>80</v>
      </c>
      <c r="AY434" s="153" t="s">
        <v>125</v>
      </c>
    </row>
    <row r="435" spans="2:65" s="13" customFormat="1" ht="10.199999999999999">
      <c r="B435" s="159"/>
      <c r="D435" s="139" t="s">
        <v>216</v>
      </c>
      <c r="E435" s="160" t="s">
        <v>1</v>
      </c>
      <c r="F435" s="161" t="s">
        <v>218</v>
      </c>
      <c r="H435" s="162">
        <v>3.9E-2</v>
      </c>
      <c r="I435" s="163"/>
      <c r="L435" s="159"/>
      <c r="M435" s="164"/>
      <c r="T435" s="165"/>
      <c r="AT435" s="160" t="s">
        <v>216</v>
      </c>
      <c r="AU435" s="160" t="s">
        <v>89</v>
      </c>
      <c r="AV435" s="13" t="s">
        <v>124</v>
      </c>
      <c r="AW435" s="13" t="s">
        <v>34</v>
      </c>
      <c r="AX435" s="13" t="s">
        <v>87</v>
      </c>
      <c r="AY435" s="160" t="s">
        <v>125</v>
      </c>
    </row>
    <row r="436" spans="2:65" s="1" customFormat="1" ht="24.15" customHeight="1">
      <c r="B436" s="32"/>
      <c r="C436" s="126" t="s">
        <v>640</v>
      </c>
      <c r="D436" s="126" t="s">
        <v>126</v>
      </c>
      <c r="E436" s="127" t="s">
        <v>641</v>
      </c>
      <c r="F436" s="128" t="s">
        <v>642</v>
      </c>
      <c r="G436" s="129" t="s">
        <v>214</v>
      </c>
      <c r="H436" s="130">
        <v>225.6</v>
      </c>
      <c r="I436" s="131"/>
      <c r="J436" s="132">
        <f>ROUND(I436*H436,2)</f>
        <v>0</v>
      </c>
      <c r="K436" s="128" t="s">
        <v>130</v>
      </c>
      <c r="L436" s="32"/>
      <c r="M436" s="133" t="s">
        <v>1</v>
      </c>
      <c r="N436" s="134" t="s">
        <v>45</v>
      </c>
      <c r="P436" s="135">
        <f>O436*H436</f>
        <v>0</v>
      </c>
      <c r="Q436" s="135">
        <v>0</v>
      </c>
      <c r="R436" s="135">
        <f>Q436*H436</f>
        <v>0</v>
      </c>
      <c r="S436" s="135">
        <v>0</v>
      </c>
      <c r="T436" s="136">
        <f>S436*H436</f>
        <v>0</v>
      </c>
      <c r="AR436" s="137" t="s">
        <v>286</v>
      </c>
      <c r="AT436" s="137" t="s">
        <v>126</v>
      </c>
      <c r="AU436" s="137" t="s">
        <v>89</v>
      </c>
      <c r="AY436" s="17" t="s">
        <v>125</v>
      </c>
      <c r="BE436" s="138">
        <f>IF(N436="základní",J436,0)</f>
        <v>0</v>
      </c>
      <c r="BF436" s="138">
        <f>IF(N436="snížená",J436,0)</f>
        <v>0</v>
      </c>
      <c r="BG436" s="138">
        <f>IF(N436="zákl. přenesená",J436,0)</f>
        <v>0</v>
      </c>
      <c r="BH436" s="138">
        <f>IF(N436="sníž. přenesená",J436,0)</f>
        <v>0</v>
      </c>
      <c r="BI436" s="138">
        <f>IF(N436="nulová",J436,0)</f>
        <v>0</v>
      </c>
      <c r="BJ436" s="17" t="s">
        <v>87</v>
      </c>
      <c r="BK436" s="138">
        <f>ROUND(I436*H436,2)</f>
        <v>0</v>
      </c>
      <c r="BL436" s="17" t="s">
        <v>286</v>
      </c>
      <c r="BM436" s="137" t="s">
        <v>643</v>
      </c>
    </row>
    <row r="437" spans="2:65" s="12" customFormat="1" ht="10.199999999999999">
      <c r="B437" s="152"/>
      <c r="D437" s="139" t="s">
        <v>216</v>
      </c>
      <c r="E437" s="153" t="s">
        <v>1</v>
      </c>
      <c r="F437" s="154" t="s">
        <v>644</v>
      </c>
      <c r="H437" s="155">
        <v>225.6</v>
      </c>
      <c r="I437" s="156"/>
      <c r="L437" s="152"/>
      <c r="M437" s="157"/>
      <c r="T437" s="158"/>
      <c r="AT437" s="153" t="s">
        <v>216</v>
      </c>
      <c r="AU437" s="153" t="s">
        <v>89</v>
      </c>
      <c r="AV437" s="12" t="s">
        <v>89</v>
      </c>
      <c r="AW437" s="12" t="s">
        <v>34</v>
      </c>
      <c r="AX437" s="12" t="s">
        <v>80</v>
      </c>
      <c r="AY437" s="153" t="s">
        <v>125</v>
      </c>
    </row>
    <row r="438" spans="2:65" s="13" customFormat="1" ht="10.199999999999999">
      <c r="B438" s="159"/>
      <c r="D438" s="139" t="s">
        <v>216</v>
      </c>
      <c r="E438" s="160" t="s">
        <v>1</v>
      </c>
      <c r="F438" s="161" t="s">
        <v>218</v>
      </c>
      <c r="H438" s="162">
        <v>225.6</v>
      </c>
      <c r="I438" s="163"/>
      <c r="L438" s="159"/>
      <c r="M438" s="164"/>
      <c r="T438" s="165"/>
      <c r="AT438" s="160" t="s">
        <v>216</v>
      </c>
      <c r="AU438" s="160" t="s">
        <v>89</v>
      </c>
      <c r="AV438" s="13" t="s">
        <v>124</v>
      </c>
      <c r="AW438" s="13" t="s">
        <v>34</v>
      </c>
      <c r="AX438" s="13" t="s">
        <v>87</v>
      </c>
      <c r="AY438" s="160" t="s">
        <v>125</v>
      </c>
    </row>
    <row r="439" spans="2:65" s="1" customFormat="1" ht="16.5" customHeight="1">
      <c r="B439" s="32"/>
      <c r="C439" s="172" t="s">
        <v>645</v>
      </c>
      <c r="D439" s="172" t="s">
        <v>359</v>
      </c>
      <c r="E439" s="173" t="s">
        <v>646</v>
      </c>
      <c r="F439" s="174" t="s">
        <v>647</v>
      </c>
      <c r="G439" s="175" t="s">
        <v>330</v>
      </c>
      <c r="H439" s="176">
        <v>0.10199999999999999</v>
      </c>
      <c r="I439" s="177"/>
      <c r="J439" s="178">
        <f>ROUND(I439*H439,2)</f>
        <v>0</v>
      </c>
      <c r="K439" s="174" t="s">
        <v>130</v>
      </c>
      <c r="L439" s="179"/>
      <c r="M439" s="180" t="s">
        <v>1</v>
      </c>
      <c r="N439" s="181" t="s">
        <v>45</v>
      </c>
      <c r="P439" s="135">
        <f>O439*H439</f>
        <v>0</v>
      </c>
      <c r="Q439" s="135">
        <v>1</v>
      </c>
      <c r="R439" s="135">
        <f>Q439*H439</f>
        <v>0.10199999999999999</v>
      </c>
      <c r="S439" s="135">
        <v>0</v>
      </c>
      <c r="T439" s="136">
        <f>S439*H439</f>
        <v>0</v>
      </c>
      <c r="AR439" s="137" t="s">
        <v>369</v>
      </c>
      <c r="AT439" s="137" t="s">
        <v>359</v>
      </c>
      <c r="AU439" s="137" t="s">
        <v>89</v>
      </c>
      <c r="AY439" s="17" t="s">
        <v>125</v>
      </c>
      <c r="BE439" s="138">
        <f>IF(N439="základní",J439,0)</f>
        <v>0</v>
      </c>
      <c r="BF439" s="138">
        <f>IF(N439="snížená",J439,0)</f>
        <v>0</v>
      </c>
      <c r="BG439" s="138">
        <f>IF(N439="zákl. přenesená",J439,0)</f>
        <v>0</v>
      </c>
      <c r="BH439" s="138">
        <f>IF(N439="sníž. přenesená",J439,0)</f>
        <v>0</v>
      </c>
      <c r="BI439" s="138">
        <f>IF(N439="nulová",J439,0)</f>
        <v>0</v>
      </c>
      <c r="BJ439" s="17" t="s">
        <v>87</v>
      </c>
      <c r="BK439" s="138">
        <f>ROUND(I439*H439,2)</f>
        <v>0</v>
      </c>
      <c r="BL439" s="17" t="s">
        <v>286</v>
      </c>
      <c r="BM439" s="137" t="s">
        <v>648</v>
      </c>
    </row>
    <row r="440" spans="2:65" s="1" customFormat="1" ht="19.2">
      <c r="B440" s="32"/>
      <c r="D440" s="139" t="s">
        <v>133</v>
      </c>
      <c r="F440" s="140" t="s">
        <v>649</v>
      </c>
      <c r="I440" s="141"/>
      <c r="L440" s="32"/>
      <c r="M440" s="142"/>
      <c r="T440" s="56"/>
      <c r="AT440" s="17" t="s">
        <v>133</v>
      </c>
      <c r="AU440" s="17" t="s">
        <v>89</v>
      </c>
    </row>
    <row r="441" spans="2:65" s="12" customFormat="1" ht="10.199999999999999">
      <c r="B441" s="152"/>
      <c r="D441" s="139" t="s">
        <v>216</v>
      </c>
      <c r="E441" s="153" t="s">
        <v>1</v>
      </c>
      <c r="F441" s="154" t="s">
        <v>650</v>
      </c>
      <c r="H441" s="155">
        <v>0.10199999999999999</v>
      </c>
      <c r="I441" s="156"/>
      <c r="L441" s="152"/>
      <c r="M441" s="157"/>
      <c r="T441" s="158"/>
      <c r="AT441" s="153" t="s">
        <v>216</v>
      </c>
      <c r="AU441" s="153" t="s">
        <v>89</v>
      </c>
      <c r="AV441" s="12" t="s">
        <v>89</v>
      </c>
      <c r="AW441" s="12" t="s">
        <v>34</v>
      </c>
      <c r="AX441" s="12" t="s">
        <v>80</v>
      </c>
      <c r="AY441" s="153" t="s">
        <v>125</v>
      </c>
    </row>
    <row r="442" spans="2:65" s="13" customFormat="1" ht="10.199999999999999">
      <c r="B442" s="159"/>
      <c r="D442" s="139" t="s">
        <v>216</v>
      </c>
      <c r="E442" s="160" t="s">
        <v>1</v>
      </c>
      <c r="F442" s="161" t="s">
        <v>218</v>
      </c>
      <c r="H442" s="162">
        <v>0.10199999999999999</v>
      </c>
      <c r="I442" s="163"/>
      <c r="L442" s="159"/>
      <c r="M442" s="164"/>
      <c r="T442" s="165"/>
      <c r="AT442" s="160" t="s">
        <v>216</v>
      </c>
      <c r="AU442" s="160" t="s">
        <v>89</v>
      </c>
      <c r="AV442" s="13" t="s">
        <v>124</v>
      </c>
      <c r="AW442" s="13" t="s">
        <v>34</v>
      </c>
      <c r="AX442" s="13" t="s">
        <v>87</v>
      </c>
      <c r="AY442" s="160" t="s">
        <v>125</v>
      </c>
    </row>
    <row r="443" spans="2:65" s="1" customFormat="1" ht="24.15" customHeight="1">
      <c r="B443" s="32"/>
      <c r="C443" s="126" t="s">
        <v>651</v>
      </c>
      <c r="D443" s="126" t="s">
        <v>126</v>
      </c>
      <c r="E443" s="127" t="s">
        <v>652</v>
      </c>
      <c r="F443" s="128" t="s">
        <v>653</v>
      </c>
      <c r="G443" s="129" t="s">
        <v>214</v>
      </c>
      <c r="H443" s="130">
        <v>112.8</v>
      </c>
      <c r="I443" s="131"/>
      <c r="J443" s="132">
        <f>ROUND(I443*H443,2)</f>
        <v>0</v>
      </c>
      <c r="K443" s="128" t="s">
        <v>130</v>
      </c>
      <c r="L443" s="32"/>
      <c r="M443" s="133" t="s">
        <v>1</v>
      </c>
      <c r="N443" s="134" t="s">
        <v>45</v>
      </c>
      <c r="P443" s="135">
        <f>O443*H443</f>
        <v>0</v>
      </c>
      <c r="Q443" s="135">
        <v>0</v>
      </c>
      <c r="R443" s="135">
        <f>Q443*H443</f>
        <v>0</v>
      </c>
      <c r="S443" s="135">
        <v>0</v>
      </c>
      <c r="T443" s="136">
        <f>S443*H443</f>
        <v>0</v>
      </c>
      <c r="AR443" s="137" t="s">
        <v>286</v>
      </c>
      <c r="AT443" s="137" t="s">
        <v>126</v>
      </c>
      <c r="AU443" s="137" t="s">
        <v>89</v>
      </c>
      <c r="AY443" s="17" t="s">
        <v>125</v>
      </c>
      <c r="BE443" s="138">
        <f>IF(N443="základní",J443,0)</f>
        <v>0</v>
      </c>
      <c r="BF443" s="138">
        <f>IF(N443="snížená",J443,0)</f>
        <v>0</v>
      </c>
      <c r="BG443" s="138">
        <f>IF(N443="zákl. přenesená",J443,0)</f>
        <v>0</v>
      </c>
      <c r="BH443" s="138">
        <f>IF(N443="sníž. přenesená",J443,0)</f>
        <v>0</v>
      </c>
      <c r="BI443" s="138">
        <f>IF(N443="nulová",J443,0)</f>
        <v>0</v>
      </c>
      <c r="BJ443" s="17" t="s">
        <v>87</v>
      </c>
      <c r="BK443" s="138">
        <f>ROUND(I443*H443,2)</f>
        <v>0</v>
      </c>
      <c r="BL443" s="17" t="s">
        <v>286</v>
      </c>
      <c r="BM443" s="137" t="s">
        <v>654</v>
      </c>
    </row>
    <row r="444" spans="2:65" s="12" customFormat="1" ht="10.199999999999999">
      <c r="B444" s="152"/>
      <c r="D444" s="139" t="s">
        <v>216</v>
      </c>
      <c r="E444" s="153" t="s">
        <v>1</v>
      </c>
      <c r="F444" s="154" t="s">
        <v>655</v>
      </c>
      <c r="H444" s="155">
        <v>112.8</v>
      </c>
      <c r="I444" s="156"/>
      <c r="L444" s="152"/>
      <c r="M444" s="157"/>
      <c r="T444" s="158"/>
      <c r="AT444" s="153" t="s">
        <v>216</v>
      </c>
      <c r="AU444" s="153" t="s">
        <v>89</v>
      </c>
      <c r="AV444" s="12" t="s">
        <v>89</v>
      </c>
      <c r="AW444" s="12" t="s">
        <v>34</v>
      </c>
      <c r="AX444" s="12" t="s">
        <v>80</v>
      </c>
      <c r="AY444" s="153" t="s">
        <v>125</v>
      </c>
    </row>
    <row r="445" spans="2:65" s="13" customFormat="1" ht="10.199999999999999">
      <c r="B445" s="159"/>
      <c r="D445" s="139" t="s">
        <v>216</v>
      </c>
      <c r="E445" s="160" t="s">
        <v>1</v>
      </c>
      <c r="F445" s="161" t="s">
        <v>218</v>
      </c>
      <c r="H445" s="162">
        <v>112.8</v>
      </c>
      <c r="I445" s="163"/>
      <c r="L445" s="159"/>
      <c r="M445" s="164"/>
      <c r="T445" s="165"/>
      <c r="AT445" s="160" t="s">
        <v>216</v>
      </c>
      <c r="AU445" s="160" t="s">
        <v>89</v>
      </c>
      <c r="AV445" s="13" t="s">
        <v>124</v>
      </c>
      <c r="AW445" s="13" t="s">
        <v>34</v>
      </c>
      <c r="AX445" s="13" t="s">
        <v>87</v>
      </c>
      <c r="AY445" s="160" t="s">
        <v>125</v>
      </c>
    </row>
    <row r="446" spans="2:65" s="1" customFormat="1" ht="24.15" customHeight="1">
      <c r="B446" s="32"/>
      <c r="C446" s="172" t="s">
        <v>656</v>
      </c>
      <c r="D446" s="172" t="s">
        <v>359</v>
      </c>
      <c r="E446" s="173" t="s">
        <v>657</v>
      </c>
      <c r="F446" s="174" t="s">
        <v>658</v>
      </c>
      <c r="G446" s="175" t="s">
        <v>214</v>
      </c>
      <c r="H446" s="176">
        <v>118.44</v>
      </c>
      <c r="I446" s="177"/>
      <c r="J446" s="178">
        <f>ROUND(I446*H446,2)</f>
        <v>0</v>
      </c>
      <c r="K446" s="174" t="s">
        <v>130</v>
      </c>
      <c r="L446" s="179"/>
      <c r="M446" s="180" t="s">
        <v>1</v>
      </c>
      <c r="N446" s="181" t="s">
        <v>45</v>
      </c>
      <c r="P446" s="135">
        <f>O446*H446</f>
        <v>0</v>
      </c>
      <c r="Q446" s="135">
        <v>5.9999999999999995E-4</v>
      </c>
      <c r="R446" s="135">
        <f>Q446*H446</f>
        <v>7.1063999999999988E-2</v>
      </c>
      <c r="S446" s="135">
        <v>0</v>
      </c>
      <c r="T446" s="136">
        <f>S446*H446</f>
        <v>0</v>
      </c>
      <c r="AR446" s="137" t="s">
        <v>369</v>
      </c>
      <c r="AT446" s="137" t="s">
        <v>359</v>
      </c>
      <c r="AU446" s="137" t="s">
        <v>89</v>
      </c>
      <c r="AY446" s="17" t="s">
        <v>125</v>
      </c>
      <c r="BE446" s="138">
        <f>IF(N446="základní",J446,0)</f>
        <v>0</v>
      </c>
      <c r="BF446" s="138">
        <f>IF(N446="snížená",J446,0)</f>
        <v>0</v>
      </c>
      <c r="BG446" s="138">
        <f>IF(N446="zákl. přenesená",J446,0)</f>
        <v>0</v>
      </c>
      <c r="BH446" s="138">
        <f>IF(N446="sníž. přenesená",J446,0)</f>
        <v>0</v>
      </c>
      <c r="BI446" s="138">
        <f>IF(N446="nulová",J446,0)</f>
        <v>0</v>
      </c>
      <c r="BJ446" s="17" t="s">
        <v>87</v>
      </c>
      <c r="BK446" s="138">
        <f>ROUND(I446*H446,2)</f>
        <v>0</v>
      </c>
      <c r="BL446" s="17" t="s">
        <v>286</v>
      </c>
      <c r="BM446" s="137" t="s">
        <v>659</v>
      </c>
    </row>
    <row r="447" spans="2:65" s="12" customFormat="1" ht="10.199999999999999">
      <c r="B447" s="152"/>
      <c r="D447" s="139" t="s">
        <v>216</v>
      </c>
      <c r="E447" s="153" t="s">
        <v>1</v>
      </c>
      <c r="F447" s="154" t="s">
        <v>660</v>
      </c>
      <c r="H447" s="155">
        <v>118.44</v>
      </c>
      <c r="I447" s="156"/>
      <c r="L447" s="152"/>
      <c r="M447" s="157"/>
      <c r="T447" s="158"/>
      <c r="AT447" s="153" t="s">
        <v>216</v>
      </c>
      <c r="AU447" s="153" t="s">
        <v>89</v>
      </c>
      <c r="AV447" s="12" t="s">
        <v>89</v>
      </c>
      <c r="AW447" s="12" t="s">
        <v>34</v>
      </c>
      <c r="AX447" s="12" t="s">
        <v>80</v>
      </c>
      <c r="AY447" s="153" t="s">
        <v>125</v>
      </c>
    </row>
    <row r="448" spans="2:65" s="13" customFormat="1" ht="10.199999999999999">
      <c r="B448" s="159"/>
      <c r="D448" s="139" t="s">
        <v>216</v>
      </c>
      <c r="E448" s="160" t="s">
        <v>1</v>
      </c>
      <c r="F448" s="161" t="s">
        <v>218</v>
      </c>
      <c r="H448" s="162">
        <v>118.44</v>
      </c>
      <c r="I448" s="163"/>
      <c r="L448" s="159"/>
      <c r="M448" s="164"/>
      <c r="T448" s="165"/>
      <c r="AT448" s="160" t="s">
        <v>216</v>
      </c>
      <c r="AU448" s="160" t="s">
        <v>89</v>
      </c>
      <c r="AV448" s="13" t="s">
        <v>124</v>
      </c>
      <c r="AW448" s="13" t="s">
        <v>34</v>
      </c>
      <c r="AX448" s="13" t="s">
        <v>87</v>
      </c>
      <c r="AY448" s="160" t="s">
        <v>125</v>
      </c>
    </row>
    <row r="449" spans="2:65" s="1" customFormat="1" ht="24.15" customHeight="1">
      <c r="B449" s="32"/>
      <c r="C449" s="126" t="s">
        <v>661</v>
      </c>
      <c r="D449" s="126" t="s">
        <v>126</v>
      </c>
      <c r="E449" s="127" t="s">
        <v>662</v>
      </c>
      <c r="F449" s="128" t="s">
        <v>663</v>
      </c>
      <c r="G449" s="129" t="s">
        <v>330</v>
      </c>
      <c r="H449" s="130">
        <v>0.21199999999999999</v>
      </c>
      <c r="I449" s="131"/>
      <c r="J449" s="132">
        <f>ROUND(I449*H449,2)</f>
        <v>0</v>
      </c>
      <c r="K449" s="128" t="s">
        <v>130</v>
      </c>
      <c r="L449" s="32"/>
      <c r="M449" s="189" t="s">
        <v>1</v>
      </c>
      <c r="N449" s="190" t="s">
        <v>45</v>
      </c>
      <c r="O449" s="144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37" t="s">
        <v>286</v>
      </c>
      <c r="AT449" s="137" t="s">
        <v>126</v>
      </c>
      <c r="AU449" s="137" t="s">
        <v>89</v>
      </c>
      <c r="AY449" s="17" t="s">
        <v>125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7" t="s">
        <v>87</v>
      </c>
      <c r="BK449" s="138">
        <f>ROUND(I449*H449,2)</f>
        <v>0</v>
      </c>
      <c r="BL449" s="17" t="s">
        <v>286</v>
      </c>
      <c r="BM449" s="137" t="s">
        <v>664</v>
      </c>
    </row>
    <row r="450" spans="2:65" s="1" customFormat="1" ht="6.9" customHeight="1">
      <c r="B450" s="44"/>
      <c r="C450" s="45"/>
      <c r="D450" s="45"/>
      <c r="E450" s="45"/>
      <c r="F450" s="45"/>
      <c r="G450" s="45"/>
      <c r="H450" s="45"/>
      <c r="I450" s="45"/>
      <c r="J450" s="45"/>
      <c r="K450" s="45"/>
      <c r="L450" s="32"/>
    </row>
  </sheetData>
  <sheetProtection algorithmName="SHA-512" hashValue="aq8qBgYX9LdUCX3P7adotfdPOImME8ETBCCrwf+l12rXM0SUUWvntwaE+z1E06iyqeNsB9ZyGY749XT04Rq42g==" saltValue="Cms3wcf7PR2JGtikatwTgw0KhyzCs9iFSzCfwYhwTBM/6OT+J3XHrrK1VqzUrMW+h1dVxI4WNquLmGQa7aucgQ==" spinCount="100000" sheet="1" objects="1" scenarios="1" formatColumns="0" formatRows="0" autoFilter="0"/>
  <autoFilter ref="C124:K44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99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Rekonstrukce chodníku podél silnice III/05722 v části Brňov</v>
      </c>
      <c r="F7" s="232"/>
      <c r="G7" s="232"/>
      <c r="H7" s="23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193" t="s">
        <v>665</v>
      </c>
      <c r="F9" s="233"/>
      <c r="G9" s="233"/>
      <c r="H9" s="23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35</v>
      </c>
      <c r="I21" s="27" t="s">
        <v>28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0" t="s">
        <v>1</v>
      </c>
      <c r="F27" s="220"/>
      <c r="G27" s="220"/>
      <c r="H27" s="220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ROUND((SUM(BE122:BE214)),  2)</f>
        <v>0</v>
      </c>
      <c r="I33" s="92">
        <v>0.21</v>
      </c>
      <c r="J33" s="91">
        <f>ROUND(((SUM(BE122:BE214))*I33),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ROUND((SUM(BF122:BF214)),  2)</f>
        <v>0</v>
      </c>
      <c r="I34" s="92">
        <v>0.15</v>
      </c>
      <c r="J34" s="91">
        <f>ROUND(((SUM(BF122:BF214))*I34),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ROUND((SUM(BG122:BG214)),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ROUND((SUM(BH122:BH214)),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ROUND((SUM(BI122:BI214)),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Rekonstrukce chodníku podél silnice III/05722 v části Brňov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193" t="str">
        <f>E9</f>
        <v>SO 102 - Obnova vozovky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105</v>
      </c>
      <c r="J96" s="66">
        <f>J122</f>
        <v>0</v>
      </c>
      <c r="L96" s="32"/>
      <c r="AU96" s="17" t="s">
        <v>106</v>
      </c>
    </row>
    <row r="97" spans="2:12" s="8" customFormat="1" ht="24.9" customHeight="1">
      <c r="B97" s="104"/>
      <c r="D97" s="105" t="s">
        <v>200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11" customFormat="1" ht="19.95" customHeight="1">
      <c r="B98" s="146"/>
      <c r="D98" s="147" t="s">
        <v>201</v>
      </c>
      <c r="E98" s="148"/>
      <c r="F98" s="148"/>
      <c r="G98" s="148"/>
      <c r="H98" s="148"/>
      <c r="I98" s="148"/>
      <c r="J98" s="149">
        <f>J124</f>
        <v>0</v>
      </c>
      <c r="L98" s="146"/>
    </row>
    <row r="99" spans="2:12" s="11" customFormat="1" ht="19.95" customHeight="1">
      <c r="B99" s="146"/>
      <c r="D99" s="147" t="s">
        <v>203</v>
      </c>
      <c r="E99" s="148"/>
      <c r="F99" s="148"/>
      <c r="G99" s="148"/>
      <c r="H99" s="148"/>
      <c r="I99" s="148"/>
      <c r="J99" s="149">
        <f>J137</f>
        <v>0</v>
      </c>
      <c r="L99" s="146"/>
    </row>
    <row r="100" spans="2:12" s="11" customFormat="1" ht="19.95" customHeight="1">
      <c r="B100" s="146"/>
      <c r="D100" s="147" t="s">
        <v>204</v>
      </c>
      <c r="E100" s="148"/>
      <c r="F100" s="148"/>
      <c r="G100" s="148"/>
      <c r="H100" s="148"/>
      <c r="I100" s="148"/>
      <c r="J100" s="149">
        <f>J157</f>
        <v>0</v>
      </c>
      <c r="L100" s="146"/>
    </row>
    <row r="101" spans="2:12" s="11" customFormat="1" ht="19.95" customHeight="1">
      <c r="B101" s="146"/>
      <c r="D101" s="147" t="s">
        <v>205</v>
      </c>
      <c r="E101" s="148"/>
      <c r="F101" s="148"/>
      <c r="G101" s="148"/>
      <c r="H101" s="148"/>
      <c r="I101" s="148"/>
      <c r="J101" s="149">
        <f>J188</f>
        <v>0</v>
      </c>
      <c r="L101" s="146"/>
    </row>
    <row r="102" spans="2:12" s="11" customFormat="1" ht="19.95" customHeight="1">
      <c r="B102" s="146"/>
      <c r="D102" s="147" t="s">
        <v>206</v>
      </c>
      <c r="E102" s="148"/>
      <c r="F102" s="148"/>
      <c r="G102" s="148"/>
      <c r="H102" s="148"/>
      <c r="I102" s="148"/>
      <c r="J102" s="149">
        <f>J213</f>
        <v>0</v>
      </c>
      <c r="L102" s="146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109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1" t="str">
        <f>E7</f>
        <v>Rekonstrukce chodníku podél silnice III/05722 v části Brňov</v>
      </c>
      <c r="F112" s="232"/>
      <c r="G112" s="232"/>
      <c r="H112" s="232"/>
      <c r="L112" s="32"/>
    </row>
    <row r="113" spans="2:65" s="1" customFormat="1" ht="12" customHeight="1">
      <c r="B113" s="32"/>
      <c r="C113" s="27" t="s">
        <v>100</v>
      </c>
      <c r="L113" s="32"/>
    </row>
    <row r="114" spans="2:65" s="1" customFormat="1" ht="16.5" customHeight="1">
      <c r="B114" s="32"/>
      <c r="E114" s="193" t="str">
        <f>E9</f>
        <v>SO 102 - Obnova vozovky</v>
      </c>
      <c r="F114" s="233"/>
      <c r="G114" s="233"/>
      <c r="H114" s="233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Valašské Meziříčí</v>
      </c>
      <c r="I116" s="27" t="s">
        <v>22</v>
      </c>
      <c r="J116" s="52" t="str">
        <f>IF(J12="","",J12)</f>
        <v>15. 12. 2022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Město Valašské Meziříčí</v>
      </c>
      <c r="I118" s="27" t="s">
        <v>32</v>
      </c>
      <c r="J118" s="30" t="str">
        <f>E21</f>
        <v>via-pds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9" customFormat="1" ht="29.25" customHeight="1">
      <c r="B121" s="108"/>
      <c r="C121" s="109" t="s">
        <v>110</v>
      </c>
      <c r="D121" s="110" t="s">
        <v>65</v>
      </c>
      <c r="E121" s="110" t="s">
        <v>61</v>
      </c>
      <c r="F121" s="110" t="s">
        <v>62</v>
      </c>
      <c r="G121" s="110" t="s">
        <v>111</v>
      </c>
      <c r="H121" s="110" t="s">
        <v>112</v>
      </c>
      <c r="I121" s="110" t="s">
        <v>113</v>
      </c>
      <c r="J121" s="110" t="s">
        <v>104</v>
      </c>
      <c r="K121" s="111" t="s">
        <v>114</v>
      </c>
      <c r="L121" s="108"/>
      <c r="M121" s="59" t="s">
        <v>1</v>
      </c>
      <c r="N121" s="60" t="s">
        <v>44</v>
      </c>
      <c r="O121" s="60" t="s">
        <v>115</v>
      </c>
      <c r="P121" s="60" t="s">
        <v>116</v>
      </c>
      <c r="Q121" s="60" t="s">
        <v>117</v>
      </c>
      <c r="R121" s="60" t="s">
        <v>118</v>
      </c>
      <c r="S121" s="60" t="s">
        <v>119</v>
      </c>
      <c r="T121" s="61" t="s">
        <v>120</v>
      </c>
    </row>
    <row r="122" spans="2:65" s="1" customFormat="1" ht="22.8" customHeight="1">
      <c r="B122" s="32"/>
      <c r="C122" s="64" t="s">
        <v>121</v>
      </c>
      <c r="J122" s="112">
        <f>BK122</f>
        <v>0</v>
      </c>
      <c r="L122" s="32"/>
      <c r="M122" s="62"/>
      <c r="N122" s="53"/>
      <c r="O122" s="53"/>
      <c r="P122" s="113">
        <f>P123</f>
        <v>0</v>
      </c>
      <c r="Q122" s="53"/>
      <c r="R122" s="113">
        <f>R123</f>
        <v>3.7563599999999995</v>
      </c>
      <c r="S122" s="53"/>
      <c r="T122" s="114">
        <f>T123</f>
        <v>103.09</v>
      </c>
      <c r="AT122" s="17" t="s">
        <v>79</v>
      </c>
      <c r="AU122" s="17" t="s">
        <v>106</v>
      </c>
      <c r="BK122" s="115">
        <f>BK123</f>
        <v>0</v>
      </c>
    </row>
    <row r="123" spans="2:65" s="10" customFormat="1" ht="25.95" customHeight="1">
      <c r="B123" s="116"/>
      <c r="D123" s="117" t="s">
        <v>79</v>
      </c>
      <c r="E123" s="118" t="s">
        <v>209</v>
      </c>
      <c r="F123" s="118" t="s">
        <v>210</v>
      </c>
      <c r="I123" s="119"/>
      <c r="J123" s="120">
        <f>BK123</f>
        <v>0</v>
      </c>
      <c r="L123" s="116"/>
      <c r="M123" s="121"/>
      <c r="P123" s="122">
        <f>P124+P137+P157+P188+P213</f>
        <v>0</v>
      </c>
      <c r="R123" s="122">
        <f>R124+R137+R157+R188+R213</f>
        <v>3.7563599999999995</v>
      </c>
      <c r="T123" s="123">
        <f>T124+T137+T157+T188+T213</f>
        <v>103.09</v>
      </c>
      <c r="AR123" s="117" t="s">
        <v>87</v>
      </c>
      <c r="AT123" s="124" t="s">
        <v>79</v>
      </c>
      <c r="AU123" s="124" t="s">
        <v>80</v>
      </c>
      <c r="AY123" s="117" t="s">
        <v>125</v>
      </c>
      <c r="BK123" s="125">
        <f>BK124+BK137+BK157+BK188+BK213</f>
        <v>0</v>
      </c>
    </row>
    <row r="124" spans="2:65" s="10" customFormat="1" ht="22.8" customHeight="1">
      <c r="B124" s="116"/>
      <c r="D124" s="117" t="s">
        <v>79</v>
      </c>
      <c r="E124" s="150" t="s">
        <v>87</v>
      </c>
      <c r="F124" s="150" t="s">
        <v>211</v>
      </c>
      <c r="I124" s="119"/>
      <c r="J124" s="151">
        <f>BK124</f>
        <v>0</v>
      </c>
      <c r="L124" s="116"/>
      <c r="M124" s="121"/>
      <c r="P124" s="122">
        <f>SUM(P125:P136)</f>
        <v>0</v>
      </c>
      <c r="R124" s="122">
        <f>SUM(R125:R136)</f>
        <v>2.1632000000000002E-2</v>
      </c>
      <c r="T124" s="123">
        <f>SUM(T125:T136)</f>
        <v>96.204000000000008</v>
      </c>
      <c r="AR124" s="117" t="s">
        <v>87</v>
      </c>
      <c r="AT124" s="124" t="s">
        <v>79</v>
      </c>
      <c r="AU124" s="124" t="s">
        <v>87</v>
      </c>
      <c r="AY124" s="117" t="s">
        <v>125</v>
      </c>
      <c r="BK124" s="125">
        <f>SUM(BK125:BK136)</f>
        <v>0</v>
      </c>
    </row>
    <row r="125" spans="2:65" s="1" customFormat="1" ht="24.15" customHeight="1">
      <c r="B125" s="32"/>
      <c r="C125" s="126" t="s">
        <v>87</v>
      </c>
      <c r="D125" s="126" t="s">
        <v>126</v>
      </c>
      <c r="E125" s="127" t="s">
        <v>666</v>
      </c>
      <c r="F125" s="128" t="s">
        <v>667</v>
      </c>
      <c r="G125" s="129" t="s">
        <v>214</v>
      </c>
      <c r="H125" s="130">
        <v>77.3</v>
      </c>
      <c r="I125" s="131"/>
      <c r="J125" s="132">
        <f>ROUND(I125*H125,2)</f>
        <v>0</v>
      </c>
      <c r="K125" s="128" t="s">
        <v>130</v>
      </c>
      <c r="L125" s="32"/>
      <c r="M125" s="133" t="s">
        <v>1</v>
      </c>
      <c r="N125" s="134" t="s">
        <v>45</v>
      </c>
      <c r="P125" s="135">
        <f>O125*H125</f>
        <v>0</v>
      </c>
      <c r="Q125" s="135">
        <v>0</v>
      </c>
      <c r="R125" s="135">
        <f>Q125*H125</f>
        <v>0</v>
      </c>
      <c r="S125" s="135">
        <v>0.44</v>
      </c>
      <c r="T125" s="136">
        <f>S125*H125</f>
        <v>34.012</v>
      </c>
      <c r="AR125" s="137" t="s">
        <v>124</v>
      </c>
      <c r="AT125" s="137" t="s">
        <v>126</v>
      </c>
      <c r="AU125" s="137" t="s">
        <v>89</v>
      </c>
      <c r="AY125" s="17" t="s">
        <v>125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87</v>
      </c>
      <c r="BK125" s="138">
        <f>ROUND(I125*H125,2)</f>
        <v>0</v>
      </c>
      <c r="BL125" s="17" t="s">
        <v>124</v>
      </c>
      <c r="BM125" s="137" t="s">
        <v>668</v>
      </c>
    </row>
    <row r="126" spans="2:65" s="12" customFormat="1" ht="20.399999999999999">
      <c r="B126" s="152"/>
      <c r="D126" s="139" t="s">
        <v>216</v>
      </c>
      <c r="E126" s="153" t="s">
        <v>1</v>
      </c>
      <c r="F126" s="154" t="s">
        <v>669</v>
      </c>
      <c r="H126" s="155">
        <v>77.3</v>
      </c>
      <c r="I126" s="156"/>
      <c r="L126" s="152"/>
      <c r="M126" s="157"/>
      <c r="T126" s="158"/>
      <c r="AT126" s="153" t="s">
        <v>216</v>
      </c>
      <c r="AU126" s="153" t="s">
        <v>89</v>
      </c>
      <c r="AV126" s="12" t="s">
        <v>89</v>
      </c>
      <c r="AW126" s="12" t="s">
        <v>34</v>
      </c>
      <c r="AX126" s="12" t="s">
        <v>80</v>
      </c>
      <c r="AY126" s="153" t="s">
        <v>125</v>
      </c>
    </row>
    <row r="127" spans="2:65" s="13" customFormat="1" ht="10.199999999999999">
      <c r="B127" s="159"/>
      <c r="D127" s="139" t="s">
        <v>216</v>
      </c>
      <c r="E127" s="160" t="s">
        <v>1</v>
      </c>
      <c r="F127" s="161" t="s">
        <v>218</v>
      </c>
      <c r="H127" s="162">
        <v>77.3</v>
      </c>
      <c r="I127" s="163"/>
      <c r="L127" s="159"/>
      <c r="M127" s="164"/>
      <c r="T127" s="165"/>
      <c r="AT127" s="160" t="s">
        <v>216</v>
      </c>
      <c r="AU127" s="160" t="s">
        <v>89</v>
      </c>
      <c r="AV127" s="13" t="s">
        <v>124</v>
      </c>
      <c r="AW127" s="13" t="s">
        <v>34</v>
      </c>
      <c r="AX127" s="13" t="s">
        <v>87</v>
      </c>
      <c r="AY127" s="160" t="s">
        <v>125</v>
      </c>
    </row>
    <row r="128" spans="2:65" s="1" customFormat="1" ht="24.15" customHeight="1">
      <c r="B128" s="32"/>
      <c r="C128" s="126" t="s">
        <v>89</v>
      </c>
      <c r="D128" s="126" t="s">
        <v>126</v>
      </c>
      <c r="E128" s="127" t="s">
        <v>670</v>
      </c>
      <c r="F128" s="128" t="s">
        <v>671</v>
      </c>
      <c r="G128" s="129" t="s">
        <v>214</v>
      </c>
      <c r="H128" s="130">
        <v>231.8</v>
      </c>
      <c r="I128" s="131"/>
      <c r="J128" s="132">
        <f>ROUND(I128*H128,2)</f>
        <v>0</v>
      </c>
      <c r="K128" s="128" t="s">
        <v>130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4.0000000000000003E-5</v>
      </c>
      <c r="R128" s="135">
        <f>Q128*H128</f>
        <v>9.2720000000000007E-3</v>
      </c>
      <c r="S128" s="135">
        <v>0.115</v>
      </c>
      <c r="T128" s="136">
        <f>S128*H128</f>
        <v>26.657000000000004</v>
      </c>
      <c r="AR128" s="137" t="s">
        <v>124</v>
      </c>
      <c r="AT128" s="137" t="s">
        <v>126</v>
      </c>
      <c r="AU128" s="137" t="s">
        <v>89</v>
      </c>
      <c r="AY128" s="17" t="s">
        <v>125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124</v>
      </c>
      <c r="BM128" s="137" t="s">
        <v>672</v>
      </c>
    </row>
    <row r="129" spans="2:65" s="12" customFormat="1" ht="10.199999999999999">
      <c r="B129" s="152"/>
      <c r="D129" s="139" t="s">
        <v>216</v>
      </c>
      <c r="E129" s="153" t="s">
        <v>1</v>
      </c>
      <c r="F129" s="154" t="s">
        <v>673</v>
      </c>
      <c r="H129" s="155">
        <v>231.8</v>
      </c>
      <c r="I129" s="156"/>
      <c r="L129" s="152"/>
      <c r="M129" s="157"/>
      <c r="T129" s="158"/>
      <c r="AT129" s="153" t="s">
        <v>216</v>
      </c>
      <c r="AU129" s="153" t="s">
        <v>89</v>
      </c>
      <c r="AV129" s="12" t="s">
        <v>89</v>
      </c>
      <c r="AW129" s="12" t="s">
        <v>34</v>
      </c>
      <c r="AX129" s="12" t="s">
        <v>80</v>
      </c>
      <c r="AY129" s="153" t="s">
        <v>125</v>
      </c>
    </row>
    <row r="130" spans="2:65" s="13" customFormat="1" ht="10.199999999999999">
      <c r="B130" s="159"/>
      <c r="D130" s="139" t="s">
        <v>216</v>
      </c>
      <c r="E130" s="160" t="s">
        <v>1</v>
      </c>
      <c r="F130" s="161" t="s">
        <v>218</v>
      </c>
      <c r="H130" s="162">
        <v>231.8</v>
      </c>
      <c r="I130" s="163"/>
      <c r="L130" s="159"/>
      <c r="M130" s="164"/>
      <c r="T130" s="165"/>
      <c r="AT130" s="160" t="s">
        <v>216</v>
      </c>
      <c r="AU130" s="160" t="s">
        <v>89</v>
      </c>
      <c r="AV130" s="13" t="s">
        <v>124</v>
      </c>
      <c r="AW130" s="13" t="s">
        <v>34</v>
      </c>
      <c r="AX130" s="13" t="s">
        <v>87</v>
      </c>
      <c r="AY130" s="160" t="s">
        <v>125</v>
      </c>
    </row>
    <row r="131" spans="2:65" s="1" customFormat="1" ht="24.15" customHeight="1">
      <c r="B131" s="32"/>
      <c r="C131" s="126" t="s">
        <v>139</v>
      </c>
      <c r="D131" s="126" t="s">
        <v>126</v>
      </c>
      <c r="E131" s="127" t="s">
        <v>674</v>
      </c>
      <c r="F131" s="128" t="s">
        <v>675</v>
      </c>
      <c r="G131" s="129" t="s">
        <v>214</v>
      </c>
      <c r="H131" s="130">
        <v>154.5</v>
      </c>
      <c r="I131" s="131"/>
      <c r="J131" s="132">
        <f>ROUND(I131*H131,2)</f>
        <v>0</v>
      </c>
      <c r="K131" s="128" t="s">
        <v>130</v>
      </c>
      <c r="L131" s="32"/>
      <c r="M131" s="133" t="s">
        <v>1</v>
      </c>
      <c r="N131" s="134" t="s">
        <v>45</v>
      </c>
      <c r="P131" s="135">
        <f>O131*H131</f>
        <v>0</v>
      </c>
      <c r="Q131" s="135">
        <v>8.0000000000000007E-5</v>
      </c>
      <c r="R131" s="135">
        <f>Q131*H131</f>
        <v>1.2360000000000001E-2</v>
      </c>
      <c r="S131" s="135">
        <v>0.23</v>
      </c>
      <c r="T131" s="136">
        <f>S131*H131</f>
        <v>35.535000000000004</v>
      </c>
      <c r="AR131" s="137" t="s">
        <v>124</v>
      </c>
      <c r="AT131" s="137" t="s">
        <v>126</v>
      </c>
      <c r="AU131" s="137" t="s">
        <v>89</v>
      </c>
      <c r="AY131" s="17" t="s">
        <v>125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7" t="s">
        <v>87</v>
      </c>
      <c r="BK131" s="138">
        <f>ROUND(I131*H131,2)</f>
        <v>0</v>
      </c>
      <c r="BL131" s="17" t="s">
        <v>124</v>
      </c>
      <c r="BM131" s="137" t="s">
        <v>676</v>
      </c>
    </row>
    <row r="132" spans="2:65" s="12" customFormat="1" ht="10.199999999999999">
      <c r="B132" s="152"/>
      <c r="D132" s="139" t="s">
        <v>216</v>
      </c>
      <c r="E132" s="153" t="s">
        <v>1</v>
      </c>
      <c r="F132" s="154" t="s">
        <v>677</v>
      </c>
      <c r="H132" s="155">
        <v>154.5</v>
      </c>
      <c r="I132" s="156"/>
      <c r="L132" s="152"/>
      <c r="M132" s="157"/>
      <c r="T132" s="158"/>
      <c r="AT132" s="153" t="s">
        <v>216</v>
      </c>
      <c r="AU132" s="153" t="s">
        <v>89</v>
      </c>
      <c r="AV132" s="12" t="s">
        <v>89</v>
      </c>
      <c r="AW132" s="12" t="s">
        <v>34</v>
      </c>
      <c r="AX132" s="12" t="s">
        <v>80</v>
      </c>
      <c r="AY132" s="153" t="s">
        <v>125</v>
      </c>
    </row>
    <row r="133" spans="2:65" s="13" customFormat="1" ht="10.199999999999999">
      <c r="B133" s="159"/>
      <c r="D133" s="139" t="s">
        <v>216</v>
      </c>
      <c r="E133" s="160" t="s">
        <v>1</v>
      </c>
      <c r="F133" s="161" t="s">
        <v>218</v>
      </c>
      <c r="H133" s="162">
        <v>154.5</v>
      </c>
      <c r="I133" s="163"/>
      <c r="L133" s="159"/>
      <c r="M133" s="164"/>
      <c r="T133" s="165"/>
      <c r="AT133" s="160" t="s">
        <v>216</v>
      </c>
      <c r="AU133" s="160" t="s">
        <v>89</v>
      </c>
      <c r="AV133" s="13" t="s">
        <v>124</v>
      </c>
      <c r="AW133" s="13" t="s">
        <v>34</v>
      </c>
      <c r="AX133" s="13" t="s">
        <v>87</v>
      </c>
      <c r="AY133" s="160" t="s">
        <v>125</v>
      </c>
    </row>
    <row r="134" spans="2:65" s="1" customFormat="1" ht="24.15" customHeight="1">
      <c r="B134" s="32"/>
      <c r="C134" s="126" t="s">
        <v>124</v>
      </c>
      <c r="D134" s="126" t="s">
        <v>126</v>
      </c>
      <c r="E134" s="127" t="s">
        <v>343</v>
      </c>
      <c r="F134" s="128" t="s">
        <v>344</v>
      </c>
      <c r="G134" s="129" t="s">
        <v>214</v>
      </c>
      <c r="H134" s="130">
        <v>77.3</v>
      </c>
      <c r="I134" s="131"/>
      <c r="J134" s="132">
        <f>ROUND(I134*H134,2)</f>
        <v>0</v>
      </c>
      <c r="K134" s="128" t="s">
        <v>130</v>
      </c>
      <c r="L134" s="32"/>
      <c r="M134" s="133" t="s">
        <v>1</v>
      </c>
      <c r="N134" s="134" t="s">
        <v>45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124</v>
      </c>
      <c r="AT134" s="137" t="s">
        <v>126</v>
      </c>
      <c r="AU134" s="137" t="s">
        <v>89</v>
      </c>
      <c r="AY134" s="17" t="s">
        <v>125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7" t="s">
        <v>87</v>
      </c>
      <c r="BK134" s="138">
        <f>ROUND(I134*H134,2)</f>
        <v>0</v>
      </c>
      <c r="BL134" s="17" t="s">
        <v>124</v>
      </c>
      <c r="BM134" s="137" t="s">
        <v>678</v>
      </c>
    </row>
    <row r="135" spans="2:65" s="12" customFormat="1" ht="20.399999999999999">
      <c r="B135" s="152"/>
      <c r="D135" s="139" t="s">
        <v>216</v>
      </c>
      <c r="E135" s="153" t="s">
        <v>1</v>
      </c>
      <c r="F135" s="154" t="s">
        <v>679</v>
      </c>
      <c r="H135" s="155">
        <v>77.3</v>
      </c>
      <c r="I135" s="156"/>
      <c r="L135" s="152"/>
      <c r="M135" s="157"/>
      <c r="T135" s="158"/>
      <c r="AT135" s="153" t="s">
        <v>216</v>
      </c>
      <c r="AU135" s="153" t="s">
        <v>89</v>
      </c>
      <c r="AV135" s="12" t="s">
        <v>89</v>
      </c>
      <c r="AW135" s="12" t="s">
        <v>34</v>
      </c>
      <c r="AX135" s="12" t="s">
        <v>80</v>
      </c>
      <c r="AY135" s="153" t="s">
        <v>125</v>
      </c>
    </row>
    <row r="136" spans="2:65" s="13" customFormat="1" ht="10.199999999999999">
      <c r="B136" s="159"/>
      <c r="D136" s="139" t="s">
        <v>216</v>
      </c>
      <c r="E136" s="160" t="s">
        <v>1</v>
      </c>
      <c r="F136" s="161" t="s">
        <v>218</v>
      </c>
      <c r="H136" s="162">
        <v>77.3</v>
      </c>
      <c r="I136" s="163"/>
      <c r="L136" s="159"/>
      <c r="M136" s="164"/>
      <c r="T136" s="165"/>
      <c r="AT136" s="160" t="s">
        <v>216</v>
      </c>
      <c r="AU136" s="160" t="s">
        <v>89</v>
      </c>
      <c r="AV136" s="13" t="s">
        <v>124</v>
      </c>
      <c r="AW136" s="13" t="s">
        <v>34</v>
      </c>
      <c r="AX136" s="13" t="s">
        <v>87</v>
      </c>
      <c r="AY136" s="160" t="s">
        <v>125</v>
      </c>
    </row>
    <row r="137" spans="2:65" s="10" customFormat="1" ht="22.8" customHeight="1">
      <c r="B137" s="116"/>
      <c r="D137" s="117" t="s">
        <v>79</v>
      </c>
      <c r="E137" s="150" t="s">
        <v>148</v>
      </c>
      <c r="F137" s="150" t="s">
        <v>395</v>
      </c>
      <c r="I137" s="119"/>
      <c r="J137" s="151">
        <f>BK137</f>
        <v>0</v>
      </c>
      <c r="L137" s="116"/>
      <c r="M137" s="121"/>
      <c r="P137" s="122">
        <f>SUM(P138:P156)</f>
        <v>0</v>
      </c>
      <c r="R137" s="122">
        <f>SUM(R138:R156)</f>
        <v>3.2399999999999998</v>
      </c>
      <c r="T137" s="123">
        <f>SUM(T138:T156)</f>
        <v>0</v>
      </c>
      <c r="AR137" s="117" t="s">
        <v>87</v>
      </c>
      <c r="AT137" s="124" t="s">
        <v>79</v>
      </c>
      <c r="AU137" s="124" t="s">
        <v>87</v>
      </c>
      <c r="AY137" s="117" t="s">
        <v>125</v>
      </c>
      <c r="BK137" s="125">
        <f>SUM(BK138:BK156)</f>
        <v>0</v>
      </c>
    </row>
    <row r="138" spans="2:65" s="1" customFormat="1" ht="24.15" customHeight="1">
      <c r="B138" s="32"/>
      <c r="C138" s="126" t="s">
        <v>148</v>
      </c>
      <c r="D138" s="126" t="s">
        <v>126</v>
      </c>
      <c r="E138" s="127" t="s">
        <v>397</v>
      </c>
      <c r="F138" s="128" t="s">
        <v>398</v>
      </c>
      <c r="G138" s="129" t="s">
        <v>214</v>
      </c>
      <c r="H138" s="130">
        <v>77.3</v>
      </c>
      <c r="I138" s="131"/>
      <c r="J138" s="132">
        <f>ROUND(I138*H138,2)</f>
        <v>0</v>
      </c>
      <c r="K138" s="128" t="s">
        <v>130</v>
      </c>
      <c r="L138" s="32"/>
      <c r="M138" s="133" t="s">
        <v>1</v>
      </c>
      <c r="N138" s="134" t="s">
        <v>45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124</v>
      </c>
      <c r="AT138" s="137" t="s">
        <v>126</v>
      </c>
      <c r="AU138" s="137" t="s">
        <v>89</v>
      </c>
      <c r="AY138" s="17" t="s">
        <v>125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87</v>
      </c>
      <c r="BK138" s="138">
        <f>ROUND(I138*H138,2)</f>
        <v>0</v>
      </c>
      <c r="BL138" s="17" t="s">
        <v>124</v>
      </c>
      <c r="BM138" s="137" t="s">
        <v>680</v>
      </c>
    </row>
    <row r="139" spans="2:65" s="12" customFormat="1" ht="10.199999999999999">
      <c r="B139" s="152"/>
      <c r="D139" s="139" t="s">
        <v>216</v>
      </c>
      <c r="E139" s="153" t="s">
        <v>1</v>
      </c>
      <c r="F139" s="154" t="s">
        <v>681</v>
      </c>
      <c r="H139" s="155">
        <v>77.3</v>
      </c>
      <c r="I139" s="156"/>
      <c r="L139" s="152"/>
      <c r="M139" s="157"/>
      <c r="T139" s="158"/>
      <c r="AT139" s="153" t="s">
        <v>216</v>
      </c>
      <c r="AU139" s="153" t="s">
        <v>89</v>
      </c>
      <c r="AV139" s="12" t="s">
        <v>89</v>
      </c>
      <c r="AW139" s="12" t="s">
        <v>34</v>
      </c>
      <c r="AX139" s="12" t="s">
        <v>80</v>
      </c>
      <c r="AY139" s="153" t="s">
        <v>125</v>
      </c>
    </row>
    <row r="140" spans="2:65" s="13" customFormat="1" ht="10.199999999999999">
      <c r="B140" s="159"/>
      <c r="D140" s="139" t="s">
        <v>216</v>
      </c>
      <c r="E140" s="160" t="s">
        <v>1</v>
      </c>
      <c r="F140" s="161" t="s">
        <v>218</v>
      </c>
      <c r="H140" s="162">
        <v>77.3</v>
      </c>
      <c r="I140" s="163"/>
      <c r="L140" s="159"/>
      <c r="M140" s="164"/>
      <c r="T140" s="165"/>
      <c r="AT140" s="160" t="s">
        <v>216</v>
      </c>
      <c r="AU140" s="160" t="s">
        <v>89</v>
      </c>
      <c r="AV140" s="13" t="s">
        <v>124</v>
      </c>
      <c r="AW140" s="13" t="s">
        <v>34</v>
      </c>
      <c r="AX140" s="13" t="s">
        <v>87</v>
      </c>
      <c r="AY140" s="160" t="s">
        <v>125</v>
      </c>
    </row>
    <row r="141" spans="2:65" s="1" customFormat="1" ht="21.75" customHeight="1">
      <c r="B141" s="32"/>
      <c r="C141" s="126" t="s">
        <v>153</v>
      </c>
      <c r="D141" s="126" t="s">
        <v>126</v>
      </c>
      <c r="E141" s="127" t="s">
        <v>682</v>
      </c>
      <c r="F141" s="128" t="s">
        <v>683</v>
      </c>
      <c r="G141" s="129" t="s">
        <v>214</v>
      </c>
      <c r="H141" s="130">
        <v>15</v>
      </c>
      <c r="I141" s="131"/>
      <c r="J141" s="132">
        <f>ROUND(I141*H141,2)</f>
        <v>0</v>
      </c>
      <c r="K141" s="128" t="s">
        <v>130</v>
      </c>
      <c r="L141" s="32"/>
      <c r="M141" s="133" t="s">
        <v>1</v>
      </c>
      <c r="N141" s="134" t="s">
        <v>45</v>
      </c>
      <c r="P141" s="135">
        <f>O141*H141</f>
        <v>0</v>
      </c>
      <c r="Q141" s="135">
        <v>0.216</v>
      </c>
      <c r="R141" s="135">
        <f>Q141*H141</f>
        <v>3.2399999999999998</v>
      </c>
      <c r="S141" s="135">
        <v>0</v>
      </c>
      <c r="T141" s="136">
        <f>S141*H141</f>
        <v>0</v>
      </c>
      <c r="AR141" s="137" t="s">
        <v>124</v>
      </c>
      <c r="AT141" s="137" t="s">
        <v>126</v>
      </c>
      <c r="AU141" s="137" t="s">
        <v>89</v>
      </c>
      <c r="AY141" s="17" t="s">
        <v>125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87</v>
      </c>
      <c r="BK141" s="138">
        <f>ROUND(I141*H141,2)</f>
        <v>0</v>
      </c>
      <c r="BL141" s="17" t="s">
        <v>124</v>
      </c>
      <c r="BM141" s="137" t="s">
        <v>684</v>
      </c>
    </row>
    <row r="142" spans="2:65" s="14" customFormat="1" ht="10.199999999999999">
      <c r="B142" s="166"/>
      <c r="D142" s="139" t="s">
        <v>216</v>
      </c>
      <c r="E142" s="167" t="s">
        <v>1</v>
      </c>
      <c r="F142" s="168" t="s">
        <v>685</v>
      </c>
      <c r="H142" s="167" t="s">
        <v>1</v>
      </c>
      <c r="I142" s="169"/>
      <c r="L142" s="166"/>
      <c r="M142" s="170"/>
      <c r="T142" s="171"/>
      <c r="AT142" s="167" t="s">
        <v>216</v>
      </c>
      <c r="AU142" s="167" t="s">
        <v>89</v>
      </c>
      <c r="AV142" s="14" t="s">
        <v>87</v>
      </c>
      <c r="AW142" s="14" t="s">
        <v>34</v>
      </c>
      <c r="AX142" s="14" t="s">
        <v>80</v>
      </c>
      <c r="AY142" s="167" t="s">
        <v>125</v>
      </c>
    </row>
    <row r="143" spans="2:65" s="12" customFormat="1" ht="10.199999999999999">
      <c r="B143" s="152"/>
      <c r="D143" s="139" t="s">
        <v>216</v>
      </c>
      <c r="E143" s="153" t="s">
        <v>1</v>
      </c>
      <c r="F143" s="154" t="s">
        <v>686</v>
      </c>
      <c r="H143" s="155">
        <v>15</v>
      </c>
      <c r="I143" s="156"/>
      <c r="L143" s="152"/>
      <c r="M143" s="157"/>
      <c r="T143" s="158"/>
      <c r="AT143" s="153" t="s">
        <v>216</v>
      </c>
      <c r="AU143" s="153" t="s">
        <v>89</v>
      </c>
      <c r="AV143" s="12" t="s">
        <v>89</v>
      </c>
      <c r="AW143" s="12" t="s">
        <v>34</v>
      </c>
      <c r="AX143" s="12" t="s">
        <v>80</v>
      </c>
      <c r="AY143" s="153" t="s">
        <v>125</v>
      </c>
    </row>
    <row r="144" spans="2:65" s="13" customFormat="1" ht="10.199999999999999">
      <c r="B144" s="159"/>
      <c r="D144" s="139" t="s">
        <v>216</v>
      </c>
      <c r="E144" s="160" t="s">
        <v>1</v>
      </c>
      <c r="F144" s="161" t="s">
        <v>218</v>
      </c>
      <c r="H144" s="162">
        <v>15</v>
      </c>
      <c r="I144" s="163"/>
      <c r="L144" s="159"/>
      <c r="M144" s="164"/>
      <c r="T144" s="165"/>
      <c r="AT144" s="160" t="s">
        <v>216</v>
      </c>
      <c r="AU144" s="160" t="s">
        <v>89</v>
      </c>
      <c r="AV144" s="13" t="s">
        <v>124</v>
      </c>
      <c r="AW144" s="13" t="s">
        <v>34</v>
      </c>
      <c r="AX144" s="13" t="s">
        <v>87</v>
      </c>
      <c r="AY144" s="160" t="s">
        <v>125</v>
      </c>
    </row>
    <row r="145" spans="2:65" s="1" customFormat="1" ht="24.15" customHeight="1">
      <c r="B145" s="32"/>
      <c r="C145" s="126" t="s">
        <v>158</v>
      </c>
      <c r="D145" s="126" t="s">
        <v>126</v>
      </c>
      <c r="E145" s="127" t="s">
        <v>687</v>
      </c>
      <c r="F145" s="128" t="s">
        <v>688</v>
      </c>
      <c r="G145" s="129" t="s">
        <v>214</v>
      </c>
      <c r="H145" s="130">
        <v>154.5</v>
      </c>
      <c r="I145" s="131"/>
      <c r="J145" s="132">
        <f>ROUND(I145*H145,2)</f>
        <v>0</v>
      </c>
      <c r="K145" s="128" t="s">
        <v>130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124</v>
      </c>
      <c r="AT145" s="137" t="s">
        <v>126</v>
      </c>
      <c r="AU145" s="137" t="s">
        <v>89</v>
      </c>
      <c r="AY145" s="17" t="s">
        <v>125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124</v>
      </c>
      <c r="BM145" s="137" t="s">
        <v>689</v>
      </c>
    </row>
    <row r="146" spans="2:65" s="12" customFormat="1" ht="10.199999999999999">
      <c r="B146" s="152"/>
      <c r="D146" s="139" t="s">
        <v>216</v>
      </c>
      <c r="E146" s="153" t="s">
        <v>1</v>
      </c>
      <c r="F146" s="154" t="s">
        <v>690</v>
      </c>
      <c r="H146" s="155">
        <v>154.5</v>
      </c>
      <c r="I146" s="156"/>
      <c r="L146" s="152"/>
      <c r="M146" s="157"/>
      <c r="T146" s="158"/>
      <c r="AT146" s="153" t="s">
        <v>216</v>
      </c>
      <c r="AU146" s="153" t="s">
        <v>89</v>
      </c>
      <c r="AV146" s="12" t="s">
        <v>89</v>
      </c>
      <c r="AW146" s="12" t="s">
        <v>34</v>
      </c>
      <c r="AX146" s="12" t="s">
        <v>80</v>
      </c>
      <c r="AY146" s="153" t="s">
        <v>125</v>
      </c>
    </row>
    <row r="147" spans="2:65" s="13" customFormat="1" ht="10.199999999999999">
      <c r="B147" s="159"/>
      <c r="D147" s="139" t="s">
        <v>216</v>
      </c>
      <c r="E147" s="160" t="s">
        <v>1</v>
      </c>
      <c r="F147" s="161" t="s">
        <v>218</v>
      </c>
      <c r="H147" s="162">
        <v>154.5</v>
      </c>
      <c r="I147" s="163"/>
      <c r="L147" s="159"/>
      <c r="M147" s="164"/>
      <c r="T147" s="165"/>
      <c r="AT147" s="160" t="s">
        <v>216</v>
      </c>
      <c r="AU147" s="160" t="s">
        <v>89</v>
      </c>
      <c r="AV147" s="13" t="s">
        <v>124</v>
      </c>
      <c r="AW147" s="13" t="s">
        <v>34</v>
      </c>
      <c r="AX147" s="13" t="s">
        <v>87</v>
      </c>
      <c r="AY147" s="160" t="s">
        <v>125</v>
      </c>
    </row>
    <row r="148" spans="2:65" s="1" customFormat="1" ht="24.15" customHeight="1">
      <c r="B148" s="32"/>
      <c r="C148" s="126" t="s">
        <v>163</v>
      </c>
      <c r="D148" s="126" t="s">
        <v>126</v>
      </c>
      <c r="E148" s="127" t="s">
        <v>691</v>
      </c>
      <c r="F148" s="128" t="s">
        <v>692</v>
      </c>
      <c r="G148" s="129" t="s">
        <v>214</v>
      </c>
      <c r="H148" s="130">
        <v>309</v>
      </c>
      <c r="I148" s="131"/>
      <c r="J148" s="132">
        <f>ROUND(I148*H148,2)</f>
        <v>0</v>
      </c>
      <c r="K148" s="128" t="s">
        <v>130</v>
      </c>
      <c r="L148" s="32"/>
      <c r="M148" s="133" t="s">
        <v>1</v>
      </c>
      <c r="N148" s="134" t="s">
        <v>45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124</v>
      </c>
      <c r="AT148" s="137" t="s">
        <v>126</v>
      </c>
      <c r="AU148" s="137" t="s">
        <v>89</v>
      </c>
      <c r="AY148" s="17" t="s">
        <v>125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87</v>
      </c>
      <c r="BK148" s="138">
        <f>ROUND(I148*H148,2)</f>
        <v>0</v>
      </c>
      <c r="BL148" s="17" t="s">
        <v>124</v>
      </c>
      <c r="BM148" s="137" t="s">
        <v>693</v>
      </c>
    </row>
    <row r="149" spans="2:65" s="12" customFormat="1" ht="10.199999999999999">
      <c r="B149" s="152"/>
      <c r="D149" s="139" t="s">
        <v>216</v>
      </c>
      <c r="E149" s="153" t="s">
        <v>1</v>
      </c>
      <c r="F149" s="154" t="s">
        <v>694</v>
      </c>
      <c r="H149" s="155">
        <v>309</v>
      </c>
      <c r="I149" s="156"/>
      <c r="L149" s="152"/>
      <c r="M149" s="157"/>
      <c r="T149" s="158"/>
      <c r="AT149" s="153" t="s">
        <v>216</v>
      </c>
      <c r="AU149" s="153" t="s">
        <v>89</v>
      </c>
      <c r="AV149" s="12" t="s">
        <v>89</v>
      </c>
      <c r="AW149" s="12" t="s">
        <v>34</v>
      </c>
      <c r="AX149" s="12" t="s">
        <v>80</v>
      </c>
      <c r="AY149" s="153" t="s">
        <v>125</v>
      </c>
    </row>
    <row r="150" spans="2:65" s="13" customFormat="1" ht="10.199999999999999">
      <c r="B150" s="159"/>
      <c r="D150" s="139" t="s">
        <v>216</v>
      </c>
      <c r="E150" s="160" t="s">
        <v>1</v>
      </c>
      <c r="F150" s="161" t="s">
        <v>218</v>
      </c>
      <c r="H150" s="162">
        <v>309</v>
      </c>
      <c r="I150" s="163"/>
      <c r="L150" s="159"/>
      <c r="M150" s="164"/>
      <c r="T150" s="165"/>
      <c r="AT150" s="160" t="s">
        <v>216</v>
      </c>
      <c r="AU150" s="160" t="s">
        <v>89</v>
      </c>
      <c r="AV150" s="13" t="s">
        <v>124</v>
      </c>
      <c r="AW150" s="13" t="s">
        <v>34</v>
      </c>
      <c r="AX150" s="13" t="s">
        <v>87</v>
      </c>
      <c r="AY150" s="160" t="s">
        <v>125</v>
      </c>
    </row>
    <row r="151" spans="2:65" s="1" customFormat="1" ht="33" customHeight="1">
      <c r="B151" s="32"/>
      <c r="C151" s="126" t="s">
        <v>168</v>
      </c>
      <c r="D151" s="126" t="s">
        <v>126</v>
      </c>
      <c r="E151" s="127" t="s">
        <v>695</v>
      </c>
      <c r="F151" s="128" t="s">
        <v>696</v>
      </c>
      <c r="G151" s="129" t="s">
        <v>214</v>
      </c>
      <c r="H151" s="130">
        <v>309</v>
      </c>
      <c r="I151" s="131"/>
      <c r="J151" s="132">
        <f>ROUND(I151*H151,2)</f>
        <v>0</v>
      </c>
      <c r="K151" s="128" t="s">
        <v>130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124</v>
      </c>
      <c r="AT151" s="137" t="s">
        <v>126</v>
      </c>
      <c r="AU151" s="137" t="s">
        <v>89</v>
      </c>
      <c r="AY151" s="17" t="s">
        <v>125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124</v>
      </c>
      <c r="BM151" s="137" t="s">
        <v>697</v>
      </c>
    </row>
    <row r="152" spans="2:65" s="12" customFormat="1" ht="10.199999999999999">
      <c r="B152" s="152"/>
      <c r="D152" s="139" t="s">
        <v>216</v>
      </c>
      <c r="E152" s="153" t="s">
        <v>1</v>
      </c>
      <c r="F152" s="154" t="s">
        <v>698</v>
      </c>
      <c r="H152" s="155">
        <v>309</v>
      </c>
      <c r="I152" s="156"/>
      <c r="L152" s="152"/>
      <c r="M152" s="157"/>
      <c r="T152" s="158"/>
      <c r="AT152" s="153" t="s">
        <v>216</v>
      </c>
      <c r="AU152" s="153" t="s">
        <v>89</v>
      </c>
      <c r="AV152" s="12" t="s">
        <v>89</v>
      </c>
      <c r="AW152" s="12" t="s">
        <v>34</v>
      </c>
      <c r="AX152" s="12" t="s">
        <v>80</v>
      </c>
      <c r="AY152" s="153" t="s">
        <v>125</v>
      </c>
    </row>
    <row r="153" spans="2:65" s="13" customFormat="1" ht="10.199999999999999">
      <c r="B153" s="159"/>
      <c r="D153" s="139" t="s">
        <v>216</v>
      </c>
      <c r="E153" s="160" t="s">
        <v>1</v>
      </c>
      <c r="F153" s="161" t="s">
        <v>218</v>
      </c>
      <c r="H153" s="162">
        <v>309</v>
      </c>
      <c r="I153" s="163"/>
      <c r="L153" s="159"/>
      <c r="M153" s="164"/>
      <c r="T153" s="165"/>
      <c r="AT153" s="160" t="s">
        <v>216</v>
      </c>
      <c r="AU153" s="160" t="s">
        <v>89</v>
      </c>
      <c r="AV153" s="13" t="s">
        <v>124</v>
      </c>
      <c r="AW153" s="13" t="s">
        <v>34</v>
      </c>
      <c r="AX153" s="13" t="s">
        <v>87</v>
      </c>
      <c r="AY153" s="160" t="s">
        <v>125</v>
      </c>
    </row>
    <row r="154" spans="2:65" s="1" customFormat="1" ht="24.15" customHeight="1">
      <c r="B154" s="32"/>
      <c r="C154" s="126" t="s">
        <v>173</v>
      </c>
      <c r="D154" s="126" t="s">
        <v>126</v>
      </c>
      <c r="E154" s="127" t="s">
        <v>699</v>
      </c>
      <c r="F154" s="128" t="s">
        <v>700</v>
      </c>
      <c r="G154" s="129" t="s">
        <v>214</v>
      </c>
      <c r="H154" s="130">
        <v>154.5</v>
      </c>
      <c r="I154" s="131"/>
      <c r="J154" s="132">
        <f>ROUND(I154*H154,2)</f>
        <v>0</v>
      </c>
      <c r="K154" s="128" t="s">
        <v>130</v>
      </c>
      <c r="L154" s="32"/>
      <c r="M154" s="133" t="s">
        <v>1</v>
      </c>
      <c r="N154" s="134" t="s">
        <v>45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124</v>
      </c>
      <c r="AT154" s="137" t="s">
        <v>126</v>
      </c>
      <c r="AU154" s="137" t="s">
        <v>89</v>
      </c>
      <c r="AY154" s="17" t="s">
        <v>125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87</v>
      </c>
      <c r="BK154" s="138">
        <f>ROUND(I154*H154,2)</f>
        <v>0</v>
      </c>
      <c r="BL154" s="17" t="s">
        <v>124</v>
      </c>
      <c r="BM154" s="137" t="s">
        <v>701</v>
      </c>
    </row>
    <row r="155" spans="2:65" s="12" customFormat="1" ht="10.199999999999999">
      <c r="B155" s="152"/>
      <c r="D155" s="139" t="s">
        <v>216</v>
      </c>
      <c r="E155" s="153" t="s">
        <v>1</v>
      </c>
      <c r="F155" s="154" t="s">
        <v>702</v>
      </c>
      <c r="H155" s="155">
        <v>154.5</v>
      </c>
      <c r="I155" s="156"/>
      <c r="L155" s="152"/>
      <c r="M155" s="157"/>
      <c r="T155" s="158"/>
      <c r="AT155" s="153" t="s">
        <v>216</v>
      </c>
      <c r="AU155" s="153" t="s">
        <v>89</v>
      </c>
      <c r="AV155" s="12" t="s">
        <v>89</v>
      </c>
      <c r="AW155" s="12" t="s">
        <v>34</v>
      </c>
      <c r="AX155" s="12" t="s">
        <v>80</v>
      </c>
      <c r="AY155" s="153" t="s">
        <v>125</v>
      </c>
    </row>
    <row r="156" spans="2:65" s="13" customFormat="1" ht="10.199999999999999">
      <c r="B156" s="159"/>
      <c r="D156" s="139" t="s">
        <v>216</v>
      </c>
      <c r="E156" s="160" t="s">
        <v>1</v>
      </c>
      <c r="F156" s="161" t="s">
        <v>218</v>
      </c>
      <c r="H156" s="162">
        <v>154.5</v>
      </c>
      <c r="I156" s="163"/>
      <c r="L156" s="159"/>
      <c r="M156" s="164"/>
      <c r="T156" s="165"/>
      <c r="AT156" s="160" t="s">
        <v>216</v>
      </c>
      <c r="AU156" s="160" t="s">
        <v>89</v>
      </c>
      <c r="AV156" s="13" t="s">
        <v>124</v>
      </c>
      <c r="AW156" s="13" t="s">
        <v>34</v>
      </c>
      <c r="AX156" s="13" t="s">
        <v>87</v>
      </c>
      <c r="AY156" s="160" t="s">
        <v>125</v>
      </c>
    </row>
    <row r="157" spans="2:65" s="10" customFormat="1" ht="22.8" customHeight="1">
      <c r="B157" s="116"/>
      <c r="D157" s="117" t="s">
        <v>79</v>
      </c>
      <c r="E157" s="150" t="s">
        <v>168</v>
      </c>
      <c r="F157" s="150" t="s">
        <v>473</v>
      </c>
      <c r="I157" s="119"/>
      <c r="J157" s="151">
        <f>BK157</f>
        <v>0</v>
      </c>
      <c r="L157" s="116"/>
      <c r="M157" s="121"/>
      <c r="P157" s="122">
        <f>SUM(P158:P187)</f>
        <v>0</v>
      </c>
      <c r="R157" s="122">
        <f>SUM(R158:R187)</f>
        <v>0.49472799999999995</v>
      </c>
      <c r="T157" s="123">
        <f>SUM(T158:T187)</f>
        <v>6.8860000000000001</v>
      </c>
      <c r="AR157" s="117" t="s">
        <v>87</v>
      </c>
      <c r="AT157" s="124" t="s">
        <v>79</v>
      </c>
      <c r="AU157" s="124" t="s">
        <v>87</v>
      </c>
      <c r="AY157" s="117" t="s">
        <v>125</v>
      </c>
      <c r="BK157" s="125">
        <f>SUM(BK158:BK187)</f>
        <v>0</v>
      </c>
    </row>
    <row r="158" spans="2:65" s="1" customFormat="1" ht="24.15" customHeight="1">
      <c r="B158" s="32"/>
      <c r="C158" s="126" t="s">
        <v>178</v>
      </c>
      <c r="D158" s="126" t="s">
        <v>126</v>
      </c>
      <c r="E158" s="127" t="s">
        <v>703</v>
      </c>
      <c r="F158" s="128" t="s">
        <v>704</v>
      </c>
      <c r="G158" s="129" t="s">
        <v>391</v>
      </c>
      <c r="H158" s="130">
        <v>4</v>
      </c>
      <c r="I158" s="131"/>
      <c r="J158" s="132">
        <f>ROUND(I158*H158,2)</f>
        <v>0</v>
      </c>
      <c r="K158" s="128" t="s">
        <v>130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6.9999999999999999E-4</v>
      </c>
      <c r="R158" s="135">
        <f>Q158*H158</f>
        <v>2.8E-3</v>
      </c>
      <c r="S158" s="135">
        <v>0</v>
      </c>
      <c r="T158" s="136">
        <f>S158*H158</f>
        <v>0</v>
      </c>
      <c r="AR158" s="137" t="s">
        <v>124</v>
      </c>
      <c r="AT158" s="137" t="s">
        <v>126</v>
      </c>
      <c r="AU158" s="137" t="s">
        <v>89</v>
      </c>
      <c r="AY158" s="17" t="s">
        <v>125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124</v>
      </c>
      <c r="BM158" s="137" t="s">
        <v>705</v>
      </c>
    </row>
    <row r="159" spans="2:65" s="12" customFormat="1" ht="20.399999999999999">
      <c r="B159" s="152"/>
      <c r="D159" s="139" t="s">
        <v>216</v>
      </c>
      <c r="E159" s="153" t="s">
        <v>1</v>
      </c>
      <c r="F159" s="154" t="s">
        <v>706</v>
      </c>
      <c r="H159" s="155">
        <v>4</v>
      </c>
      <c r="I159" s="156"/>
      <c r="L159" s="152"/>
      <c r="M159" s="157"/>
      <c r="T159" s="158"/>
      <c r="AT159" s="153" t="s">
        <v>216</v>
      </c>
      <c r="AU159" s="153" t="s">
        <v>89</v>
      </c>
      <c r="AV159" s="12" t="s">
        <v>89</v>
      </c>
      <c r="AW159" s="12" t="s">
        <v>34</v>
      </c>
      <c r="AX159" s="12" t="s">
        <v>80</v>
      </c>
      <c r="AY159" s="153" t="s">
        <v>125</v>
      </c>
    </row>
    <row r="160" spans="2:65" s="13" customFormat="1" ht="10.199999999999999">
      <c r="B160" s="159"/>
      <c r="D160" s="139" t="s">
        <v>216</v>
      </c>
      <c r="E160" s="160" t="s">
        <v>1</v>
      </c>
      <c r="F160" s="161" t="s">
        <v>218</v>
      </c>
      <c r="H160" s="162">
        <v>4</v>
      </c>
      <c r="I160" s="163"/>
      <c r="L160" s="159"/>
      <c r="M160" s="164"/>
      <c r="T160" s="165"/>
      <c r="AT160" s="160" t="s">
        <v>216</v>
      </c>
      <c r="AU160" s="160" t="s">
        <v>89</v>
      </c>
      <c r="AV160" s="13" t="s">
        <v>124</v>
      </c>
      <c r="AW160" s="13" t="s">
        <v>34</v>
      </c>
      <c r="AX160" s="13" t="s">
        <v>87</v>
      </c>
      <c r="AY160" s="160" t="s">
        <v>125</v>
      </c>
    </row>
    <row r="161" spans="2:65" s="1" customFormat="1" ht="24.15" customHeight="1">
      <c r="B161" s="32"/>
      <c r="C161" s="126" t="s">
        <v>182</v>
      </c>
      <c r="D161" s="126" t="s">
        <v>126</v>
      </c>
      <c r="E161" s="127" t="s">
        <v>707</v>
      </c>
      <c r="F161" s="128" t="s">
        <v>708</v>
      </c>
      <c r="G161" s="129" t="s">
        <v>391</v>
      </c>
      <c r="H161" s="130">
        <v>2</v>
      </c>
      <c r="I161" s="131"/>
      <c r="J161" s="132">
        <f>ROUND(I161*H161,2)</f>
        <v>0</v>
      </c>
      <c r="K161" s="128" t="s">
        <v>130</v>
      </c>
      <c r="L161" s="32"/>
      <c r="M161" s="133" t="s">
        <v>1</v>
      </c>
      <c r="N161" s="134" t="s">
        <v>45</v>
      </c>
      <c r="P161" s="135">
        <f>O161*H161</f>
        <v>0</v>
      </c>
      <c r="Q161" s="135">
        <v>0.11241</v>
      </c>
      <c r="R161" s="135">
        <f>Q161*H161</f>
        <v>0.22481999999999999</v>
      </c>
      <c r="S161" s="135">
        <v>0</v>
      </c>
      <c r="T161" s="136">
        <f>S161*H161</f>
        <v>0</v>
      </c>
      <c r="AR161" s="137" t="s">
        <v>124</v>
      </c>
      <c r="AT161" s="137" t="s">
        <v>126</v>
      </c>
      <c r="AU161" s="137" t="s">
        <v>89</v>
      </c>
      <c r="AY161" s="17" t="s">
        <v>125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87</v>
      </c>
      <c r="BK161" s="138">
        <f>ROUND(I161*H161,2)</f>
        <v>0</v>
      </c>
      <c r="BL161" s="17" t="s">
        <v>124</v>
      </c>
      <c r="BM161" s="137" t="s">
        <v>709</v>
      </c>
    </row>
    <row r="162" spans="2:65" s="12" customFormat="1" ht="10.199999999999999">
      <c r="B162" s="152"/>
      <c r="D162" s="139" t="s">
        <v>216</v>
      </c>
      <c r="E162" s="153" t="s">
        <v>1</v>
      </c>
      <c r="F162" s="154" t="s">
        <v>710</v>
      </c>
      <c r="H162" s="155">
        <v>2</v>
      </c>
      <c r="I162" s="156"/>
      <c r="L162" s="152"/>
      <c r="M162" s="157"/>
      <c r="T162" s="158"/>
      <c r="AT162" s="153" t="s">
        <v>216</v>
      </c>
      <c r="AU162" s="153" t="s">
        <v>89</v>
      </c>
      <c r="AV162" s="12" t="s">
        <v>89</v>
      </c>
      <c r="AW162" s="12" t="s">
        <v>34</v>
      </c>
      <c r="AX162" s="12" t="s">
        <v>80</v>
      </c>
      <c r="AY162" s="153" t="s">
        <v>125</v>
      </c>
    </row>
    <row r="163" spans="2:65" s="13" customFormat="1" ht="10.199999999999999">
      <c r="B163" s="159"/>
      <c r="D163" s="139" t="s">
        <v>216</v>
      </c>
      <c r="E163" s="160" t="s">
        <v>1</v>
      </c>
      <c r="F163" s="161" t="s">
        <v>218</v>
      </c>
      <c r="H163" s="162">
        <v>2</v>
      </c>
      <c r="I163" s="163"/>
      <c r="L163" s="159"/>
      <c r="M163" s="164"/>
      <c r="T163" s="165"/>
      <c r="AT163" s="160" t="s">
        <v>216</v>
      </c>
      <c r="AU163" s="160" t="s">
        <v>89</v>
      </c>
      <c r="AV163" s="13" t="s">
        <v>124</v>
      </c>
      <c r="AW163" s="13" t="s">
        <v>34</v>
      </c>
      <c r="AX163" s="13" t="s">
        <v>87</v>
      </c>
      <c r="AY163" s="160" t="s">
        <v>125</v>
      </c>
    </row>
    <row r="164" spans="2:65" s="1" customFormat="1" ht="21.75" customHeight="1">
      <c r="B164" s="32"/>
      <c r="C164" s="172" t="s">
        <v>187</v>
      </c>
      <c r="D164" s="172" t="s">
        <v>359</v>
      </c>
      <c r="E164" s="173" t="s">
        <v>711</v>
      </c>
      <c r="F164" s="174" t="s">
        <v>712</v>
      </c>
      <c r="G164" s="175" t="s">
        <v>391</v>
      </c>
      <c r="H164" s="176">
        <v>2</v>
      </c>
      <c r="I164" s="177"/>
      <c r="J164" s="178">
        <f>ROUND(I164*H164,2)</f>
        <v>0</v>
      </c>
      <c r="K164" s="174" t="s">
        <v>130</v>
      </c>
      <c r="L164" s="179"/>
      <c r="M164" s="180" t="s">
        <v>1</v>
      </c>
      <c r="N164" s="181" t="s">
        <v>45</v>
      </c>
      <c r="P164" s="135">
        <f>O164*H164</f>
        <v>0</v>
      </c>
      <c r="Q164" s="135">
        <v>6.1000000000000004E-3</v>
      </c>
      <c r="R164" s="135">
        <f>Q164*H164</f>
        <v>1.2200000000000001E-2</v>
      </c>
      <c r="S164" s="135">
        <v>0</v>
      </c>
      <c r="T164" s="136">
        <f>S164*H164</f>
        <v>0</v>
      </c>
      <c r="AR164" s="137" t="s">
        <v>163</v>
      </c>
      <c r="AT164" s="137" t="s">
        <v>359</v>
      </c>
      <c r="AU164" s="137" t="s">
        <v>89</v>
      </c>
      <c r="AY164" s="17" t="s">
        <v>125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87</v>
      </c>
      <c r="BK164" s="138">
        <f>ROUND(I164*H164,2)</f>
        <v>0</v>
      </c>
      <c r="BL164" s="17" t="s">
        <v>124</v>
      </c>
      <c r="BM164" s="137" t="s">
        <v>713</v>
      </c>
    </row>
    <row r="165" spans="2:65" s="1" customFormat="1" ht="24.15" customHeight="1">
      <c r="B165" s="32"/>
      <c r="C165" s="126" t="s">
        <v>194</v>
      </c>
      <c r="D165" s="126" t="s">
        <v>126</v>
      </c>
      <c r="E165" s="127" t="s">
        <v>714</v>
      </c>
      <c r="F165" s="128" t="s">
        <v>715</v>
      </c>
      <c r="G165" s="129" t="s">
        <v>269</v>
      </c>
      <c r="H165" s="130">
        <v>11.8</v>
      </c>
      <c r="I165" s="131"/>
      <c r="J165" s="132">
        <f>ROUND(I165*H165,2)</f>
        <v>0</v>
      </c>
      <c r="K165" s="128" t="s">
        <v>130</v>
      </c>
      <c r="L165" s="32"/>
      <c r="M165" s="133" t="s">
        <v>1</v>
      </c>
      <c r="N165" s="134" t="s">
        <v>45</v>
      </c>
      <c r="P165" s="135">
        <f>O165*H165</f>
        <v>0</v>
      </c>
      <c r="Q165" s="135">
        <v>6.0000000000000002E-5</v>
      </c>
      <c r="R165" s="135">
        <f>Q165*H165</f>
        <v>7.0800000000000008E-4</v>
      </c>
      <c r="S165" s="135">
        <v>0</v>
      </c>
      <c r="T165" s="136">
        <f>S165*H165</f>
        <v>0</v>
      </c>
      <c r="AR165" s="137" t="s">
        <v>124</v>
      </c>
      <c r="AT165" s="137" t="s">
        <v>126</v>
      </c>
      <c r="AU165" s="137" t="s">
        <v>89</v>
      </c>
      <c r="AY165" s="17" t="s">
        <v>125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7" t="s">
        <v>87</v>
      </c>
      <c r="BK165" s="138">
        <f>ROUND(I165*H165,2)</f>
        <v>0</v>
      </c>
      <c r="BL165" s="17" t="s">
        <v>124</v>
      </c>
      <c r="BM165" s="137" t="s">
        <v>716</v>
      </c>
    </row>
    <row r="166" spans="2:65" s="12" customFormat="1" ht="10.199999999999999">
      <c r="B166" s="152"/>
      <c r="D166" s="139" t="s">
        <v>216</v>
      </c>
      <c r="E166" s="153" t="s">
        <v>1</v>
      </c>
      <c r="F166" s="154" t="s">
        <v>717</v>
      </c>
      <c r="H166" s="155">
        <v>11.8</v>
      </c>
      <c r="I166" s="156"/>
      <c r="L166" s="152"/>
      <c r="M166" s="157"/>
      <c r="T166" s="158"/>
      <c r="AT166" s="153" t="s">
        <v>216</v>
      </c>
      <c r="AU166" s="153" t="s">
        <v>89</v>
      </c>
      <c r="AV166" s="12" t="s">
        <v>89</v>
      </c>
      <c r="AW166" s="12" t="s">
        <v>34</v>
      </c>
      <c r="AX166" s="12" t="s">
        <v>80</v>
      </c>
      <c r="AY166" s="153" t="s">
        <v>125</v>
      </c>
    </row>
    <row r="167" spans="2:65" s="13" customFormat="1" ht="10.199999999999999">
      <c r="B167" s="159"/>
      <c r="D167" s="139" t="s">
        <v>216</v>
      </c>
      <c r="E167" s="160" t="s">
        <v>1</v>
      </c>
      <c r="F167" s="161" t="s">
        <v>218</v>
      </c>
      <c r="H167" s="162">
        <v>11.8</v>
      </c>
      <c r="I167" s="163"/>
      <c r="L167" s="159"/>
      <c r="M167" s="164"/>
      <c r="T167" s="165"/>
      <c r="AT167" s="160" t="s">
        <v>216</v>
      </c>
      <c r="AU167" s="160" t="s">
        <v>89</v>
      </c>
      <c r="AV167" s="13" t="s">
        <v>124</v>
      </c>
      <c r="AW167" s="13" t="s">
        <v>34</v>
      </c>
      <c r="AX167" s="13" t="s">
        <v>87</v>
      </c>
      <c r="AY167" s="160" t="s">
        <v>125</v>
      </c>
    </row>
    <row r="168" spans="2:65" s="1" customFormat="1" ht="16.5" customHeight="1">
      <c r="B168" s="32"/>
      <c r="C168" s="126" t="s">
        <v>8</v>
      </c>
      <c r="D168" s="126" t="s">
        <v>126</v>
      </c>
      <c r="E168" s="127" t="s">
        <v>718</v>
      </c>
      <c r="F168" s="128" t="s">
        <v>719</v>
      </c>
      <c r="G168" s="129" t="s">
        <v>269</v>
      </c>
      <c r="H168" s="130">
        <v>11.8</v>
      </c>
      <c r="I168" s="131"/>
      <c r="J168" s="132">
        <f>ROUND(I168*H168,2)</f>
        <v>0</v>
      </c>
      <c r="K168" s="128" t="s">
        <v>130</v>
      </c>
      <c r="L168" s="32"/>
      <c r="M168" s="133" t="s">
        <v>1</v>
      </c>
      <c r="N168" s="134" t="s">
        <v>45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124</v>
      </c>
      <c r="AT168" s="137" t="s">
        <v>126</v>
      </c>
      <c r="AU168" s="137" t="s">
        <v>89</v>
      </c>
      <c r="AY168" s="17" t="s">
        <v>125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87</v>
      </c>
      <c r="BK168" s="138">
        <f>ROUND(I168*H168,2)</f>
        <v>0</v>
      </c>
      <c r="BL168" s="17" t="s">
        <v>124</v>
      </c>
      <c r="BM168" s="137" t="s">
        <v>720</v>
      </c>
    </row>
    <row r="169" spans="2:65" s="12" customFormat="1" ht="10.199999999999999">
      <c r="B169" s="152"/>
      <c r="D169" s="139" t="s">
        <v>216</v>
      </c>
      <c r="E169" s="153" t="s">
        <v>1</v>
      </c>
      <c r="F169" s="154" t="s">
        <v>717</v>
      </c>
      <c r="H169" s="155">
        <v>11.8</v>
      </c>
      <c r="I169" s="156"/>
      <c r="L169" s="152"/>
      <c r="M169" s="157"/>
      <c r="T169" s="158"/>
      <c r="AT169" s="153" t="s">
        <v>216</v>
      </c>
      <c r="AU169" s="153" t="s">
        <v>89</v>
      </c>
      <c r="AV169" s="12" t="s">
        <v>89</v>
      </c>
      <c r="AW169" s="12" t="s">
        <v>34</v>
      </c>
      <c r="AX169" s="12" t="s">
        <v>80</v>
      </c>
      <c r="AY169" s="153" t="s">
        <v>125</v>
      </c>
    </row>
    <row r="170" spans="2:65" s="13" customFormat="1" ht="10.199999999999999">
      <c r="B170" s="159"/>
      <c r="D170" s="139" t="s">
        <v>216</v>
      </c>
      <c r="E170" s="160" t="s">
        <v>1</v>
      </c>
      <c r="F170" s="161" t="s">
        <v>218</v>
      </c>
      <c r="H170" s="162">
        <v>11.8</v>
      </c>
      <c r="I170" s="163"/>
      <c r="L170" s="159"/>
      <c r="M170" s="164"/>
      <c r="T170" s="165"/>
      <c r="AT170" s="160" t="s">
        <v>216</v>
      </c>
      <c r="AU170" s="160" t="s">
        <v>89</v>
      </c>
      <c r="AV170" s="13" t="s">
        <v>124</v>
      </c>
      <c r="AW170" s="13" t="s">
        <v>34</v>
      </c>
      <c r="AX170" s="13" t="s">
        <v>87</v>
      </c>
      <c r="AY170" s="160" t="s">
        <v>125</v>
      </c>
    </row>
    <row r="171" spans="2:65" s="1" customFormat="1" ht="24.15" customHeight="1">
      <c r="B171" s="32"/>
      <c r="C171" s="126" t="s">
        <v>286</v>
      </c>
      <c r="D171" s="126" t="s">
        <v>126</v>
      </c>
      <c r="E171" s="127" t="s">
        <v>721</v>
      </c>
      <c r="F171" s="128" t="s">
        <v>722</v>
      </c>
      <c r="G171" s="129" t="s">
        <v>269</v>
      </c>
      <c r="H171" s="130">
        <v>620</v>
      </c>
      <c r="I171" s="131"/>
      <c r="J171" s="132">
        <f>ROUND(I171*H171,2)</f>
        <v>0</v>
      </c>
      <c r="K171" s="128" t="s">
        <v>130</v>
      </c>
      <c r="L171" s="32"/>
      <c r="M171" s="133" t="s">
        <v>1</v>
      </c>
      <c r="N171" s="134" t="s">
        <v>45</v>
      </c>
      <c r="P171" s="135">
        <f>O171*H171</f>
        <v>0</v>
      </c>
      <c r="Q171" s="135">
        <v>4.0999999999999999E-4</v>
      </c>
      <c r="R171" s="135">
        <f>Q171*H171</f>
        <v>0.25419999999999998</v>
      </c>
      <c r="S171" s="135">
        <v>0</v>
      </c>
      <c r="T171" s="136">
        <f>S171*H171</f>
        <v>0</v>
      </c>
      <c r="AR171" s="137" t="s">
        <v>124</v>
      </c>
      <c r="AT171" s="137" t="s">
        <v>126</v>
      </c>
      <c r="AU171" s="137" t="s">
        <v>89</v>
      </c>
      <c r="AY171" s="17" t="s">
        <v>125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87</v>
      </c>
      <c r="BK171" s="138">
        <f>ROUND(I171*H171,2)</f>
        <v>0</v>
      </c>
      <c r="BL171" s="17" t="s">
        <v>124</v>
      </c>
      <c r="BM171" s="137" t="s">
        <v>723</v>
      </c>
    </row>
    <row r="172" spans="2:65" s="12" customFormat="1" ht="10.199999999999999">
      <c r="B172" s="152"/>
      <c r="D172" s="139" t="s">
        <v>216</v>
      </c>
      <c r="E172" s="153" t="s">
        <v>1</v>
      </c>
      <c r="F172" s="154" t="s">
        <v>724</v>
      </c>
      <c r="H172" s="155">
        <v>311</v>
      </c>
      <c r="I172" s="156"/>
      <c r="L172" s="152"/>
      <c r="M172" s="157"/>
      <c r="T172" s="158"/>
      <c r="AT172" s="153" t="s">
        <v>216</v>
      </c>
      <c r="AU172" s="153" t="s">
        <v>89</v>
      </c>
      <c r="AV172" s="12" t="s">
        <v>89</v>
      </c>
      <c r="AW172" s="12" t="s">
        <v>34</v>
      </c>
      <c r="AX172" s="12" t="s">
        <v>80</v>
      </c>
      <c r="AY172" s="153" t="s">
        <v>125</v>
      </c>
    </row>
    <row r="173" spans="2:65" s="12" customFormat="1" ht="20.399999999999999">
      <c r="B173" s="152"/>
      <c r="D173" s="139" t="s">
        <v>216</v>
      </c>
      <c r="E173" s="153" t="s">
        <v>1</v>
      </c>
      <c r="F173" s="154" t="s">
        <v>725</v>
      </c>
      <c r="H173" s="155">
        <v>309</v>
      </c>
      <c r="I173" s="156"/>
      <c r="L173" s="152"/>
      <c r="M173" s="157"/>
      <c r="T173" s="158"/>
      <c r="AT173" s="153" t="s">
        <v>216</v>
      </c>
      <c r="AU173" s="153" t="s">
        <v>89</v>
      </c>
      <c r="AV173" s="12" t="s">
        <v>89</v>
      </c>
      <c r="AW173" s="12" t="s">
        <v>34</v>
      </c>
      <c r="AX173" s="12" t="s">
        <v>80</v>
      </c>
      <c r="AY173" s="153" t="s">
        <v>125</v>
      </c>
    </row>
    <row r="174" spans="2:65" s="13" customFormat="1" ht="10.199999999999999">
      <c r="B174" s="159"/>
      <c r="D174" s="139" t="s">
        <v>216</v>
      </c>
      <c r="E174" s="160" t="s">
        <v>1</v>
      </c>
      <c r="F174" s="161" t="s">
        <v>218</v>
      </c>
      <c r="H174" s="162">
        <v>620</v>
      </c>
      <c r="I174" s="163"/>
      <c r="L174" s="159"/>
      <c r="M174" s="164"/>
      <c r="T174" s="165"/>
      <c r="AT174" s="160" t="s">
        <v>216</v>
      </c>
      <c r="AU174" s="160" t="s">
        <v>89</v>
      </c>
      <c r="AV174" s="13" t="s">
        <v>124</v>
      </c>
      <c r="AW174" s="13" t="s">
        <v>34</v>
      </c>
      <c r="AX174" s="13" t="s">
        <v>87</v>
      </c>
      <c r="AY174" s="160" t="s">
        <v>125</v>
      </c>
    </row>
    <row r="175" spans="2:65" s="1" customFormat="1" ht="16.5" customHeight="1">
      <c r="B175" s="32"/>
      <c r="C175" s="126" t="s">
        <v>291</v>
      </c>
      <c r="D175" s="126" t="s">
        <v>126</v>
      </c>
      <c r="E175" s="127" t="s">
        <v>726</v>
      </c>
      <c r="F175" s="128" t="s">
        <v>727</v>
      </c>
      <c r="G175" s="129" t="s">
        <v>269</v>
      </c>
      <c r="H175" s="130">
        <v>311</v>
      </c>
      <c r="I175" s="131"/>
      <c r="J175" s="132">
        <f>ROUND(I175*H175,2)</f>
        <v>0</v>
      </c>
      <c r="K175" s="128" t="s">
        <v>130</v>
      </c>
      <c r="L175" s="32"/>
      <c r="M175" s="133" t="s">
        <v>1</v>
      </c>
      <c r="N175" s="134" t="s">
        <v>45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124</v>
      </c>
      <c r="AT175" s="137" t="s">
        <v>126</v>
      </c>
      <c r="AU175" s="137" t="s">
        <v>89</v>
      </c>
      <c r="AY175" s="17" t="s">
        <v>125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87</v>
      </c>
      <c r="BK175" s="138">
        <f>ROUND(I175*H175,2)</f>
        <v>0</v>
      </c>
      <c r="BL175" s="17" t="s">
        <v>124</v>
      </c>
      <c r="BM175" s="137" t="s">
        <v>728</v>
      </c>
    </row>
    <row r="176" spans="2:65" s="14" customFormat="1" ht="10.199999999999999">
      <c r="B176" s="166"/>
      <c r="D176" s="139" t="s">
        <v>216</v>
      </c>
      <c r="E176" s="167" t="s">
        <v>1</v>
      </c>
      <c r="F176" s="168" t="s">
        <v>729</v>
      </c>
      <c r="H176" s="167" t="s">
        <v>1</v>
      </c>
      <c r="I176" s="169"/>
      <c r="L176" s="166"/>
      <c r="M176" s="170"/>
      <c r="T176" s="171"/>
      <c r="AT176" s="167" t="s">
        <v>216</v>
      </c>
      <c r="AU176" s="167" t="s">
        <v>89</v>
      </c>
      <c r="AV176" s="14" t="s">
        <v>87</v>
      </c>
      <c r="AW176" s="14" t="s">
        <v>34</v>
      </c>
      <c r="AX176" s="14" t="s">
        <v>80</v>
      </c>
      <c r="AY176" s="167" t="s">
        <v>125</v>
      </c>
    </row>
    <row r="177" spans="2:65" s="12" customFormat="1" ht="10.199999999999999">
      <c r="B177" s="152"/>
      <c r="D177" s="139" t="s">
        <v>216</v>
      </c>
      <c r="E177" s="153" t="s">
        <v>1</v>
      </c>
      <c r="F177" s="154" t="s">
        <v>724</v>
      </c>
      <c r="H177" s="155">
        <v>311</v>
      </c>
      <c r="I177" s="156"/>
      <c r="L177" s="152"/>
      <c r="M177" s="157"/>
      <c r="T177" s="158"/>
      <c r="AT177" s="153" t="s">
        <v>216</v>
      </c>
      <c r="AU177" s="153" t="s">
        <v>89</v>
      </c>
      <c r="AV177" s="12" t="s">
        <v>89</v>
      </c>
      <c r="AW177" s="12" t="s">
        <v>34</v>
      </c>
      <c r="AX177" s="12" t="s">
        <v>80</v>
      </c>
      <c r="AY177" s="153" t="s">
        <v>125</v>
      </c>
    </row>
    <row r="178" spans="2:65" s="13" customFormat="1" ht="10.199999999999999">
      <c r="B178" s="159"/>
      <c r="D178" s="139" t="s">
        <v>216</v>
      </c>
      <c r="E178" s="160" t="s">
        <v>1</v>
      </c>
      <c r="F178" s="161" t="s">
        <v>218</v>
      </c>
      <c r="H178" s="162">
        <v>311</v>
      </c>
      <c r="I178" s="163"/>
      <c r="L178" s="159"/>
      <c r="M178" s="164"/>
      <c r="T178" s="165"/>
      <c r="AT178" s="160" t="s">
        <v>216</v>
      </c>
      <c r="AU178" s="160" t="s">
        <v>89</v>
      </c>
      <c r="AV178" s="13" t="s">
        <v>124</v>
      </c>
      <c r="AW178" s="13" t="s">
        <v>34</v>
      </c>
      <c r="AX178" s="13" t="s">
        <v>87</v>
      </c>
      <c r="AY178" s="160" t="s">
        <v>125</v>
      </c>
    </row>
    <row r="179" spans="2:65" s="1" customFormat="1" ht="24.15" customHeight="1">
      <c r="B179" s="32"/>
      <c r="C179" s="126" t="s">
        <v>297</v>
      </c>
      <c r="D179" s="126" t="s">
        <v>126</v>
      </c>
      <c r="E179" s="127" t="s">
        <v>730</v>
      </c>
      <c r="F179" s="128" t="s">
        <v>731</v>
      </c>
      <c r="G179" s="129" t="s">
        <v>214</v>
      </c>
      <c r="H179" s="130">
        <v>154.5</v>
      </c>
      <c r="I179" s="131"/>
      <c r="J179" s="132">
        <f>ROUND(I179*H179,2)</f>
        <v>0</v>
      </c>
      <c r="K179" s="128" t="s">
        <v>130</v>
      </c>
      <c r="L179" s="32"/>
      <c r="M179" s="133" t="s">
        <v>1</v>
      </c>
      <c r="N179" s="134" t="s">
        <v>45</v>
      </c>
      <c r="P179" s="135">
        <f>O179*H179</f>
        <v>0</v>
      </c>
      <c r="Q179" s="135">
        <v>0</v>
      </c>
      <c r="R179" s="135">
        <f>Q179*H179</f>
        <v>0</v>
      </c>
      <c r="S179" s="135">
        <v>0.02</v>
      </c>
      <c r="T179" s="136">
        <f>S179*H179</f>
        <v>3.09</v>
      </c>
      <c r="AR179" s="137" t="s">
        <v>124</v>
      </c>
      <c r="AT179" s="137" t="s">
        <v>126</v>
      </c>
      <c r="AU179" s="137" t="s">
        <v>89</v>
      </c>
      <c r="AY179" s="17" t="s">
        <v>125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7" t="s">
        <v>87</v>
      </c>
      <c r="BK179" s="138">
        <f>ROUND(I179*H179,2)</f>
        <v>0</v>
      </c>
      <c r="BL179" s="17" t="s">
        <v>124</v>
      </c>
      <c r="BM179" s="137" t="s">
        <v>732</v>
      </c>
    </row>
    <row r="180" spans="2:65" s="12" customFormat="1" ht="10.199999999999999">
      <c r="B180" s="152"/>
      <c r="D180" s="139" t="s">
        <v>216</v>
      </c>
      <c r="E180" s="153" t="s">
        <v>1</v>
      </c>
      <c r="F180" s="154" t="s">
        <v>733</v>
      </c>
      <c r="H180" s="155">
        <v>154.5</v>
      </c>
      <c r="I180" s="156"/>
      <c r="L180" s="152"/>
      <c r="M180" s="157"/>
      <c r="T180" s="158"/>
      <c r="AT180" s="153" t="s">
        <v>216</v>
      </c>
      <c r="AU180" s="153" t="s">
        <v>89</v>
      </c>
      <c r="AV180" s="12" t="s">
        <v>89</v>
      </c>
      <c r="AW180" s="12" t="s">
        <v>34</v>
      </c>
      <c r="AX180" s="12" t="s">
        <v>80</v>
      </c>
      <c r="AY180" s="153" t="s">
        <v>125</v>
      </c>
    </row>
    <row r="181" spans="2:65" s="13" customFormat="1" ht="10.199999999999999">
      <c r="B181" s="159"/>
      <c r="D181" s="139" t="s">
        <v>216</v>
      </c>
      <c r="E181" s="160" t="s">
        <v>1</v>
      </c>
      <c r="F181" s="161" t="s">
        <v>218</v>
      </c>
      <c r="H181" s="162">
        <v>154.5</v>
      </c>
      <c r="I181" s="163"/>
      <c r="L181" s="159"/>
      <c r="M181" s="164"/>
      <c r="T181" s="165"/>
      <c r="AT181" s="160" t="s">
        <v>216</v>
      </c>
      <c r="AU181" s="160" t="s">
        <v>89</v>
      </c>
      <c r="AV181" s="13" t="s">
        <v>124</v>
      </c>
      <c r="AW181" s="13" t="s">
        <v>34</v>
      </c>
      <c r="AX181" s="13" t="s">
        <v>87</v>
      </c>
      <c r="AY181" s="160" t="s">
        <v>125</v>
      </c>
    </row>
    <row r="182" spans="2:65" s="1" customFormat="1" ht="16.5" customHeight="1">
      <c r="B182" s="32"/>
      <c r="C182" s="126" t="s">
        <v>302</v>
      </c>
      <c r="D182" s="126" t="s">
        <v>126</v>
      </c>
      <c r="E182" s="127" t="s">
        <v>734</v>
      </c>
      <c r="F182" s="128" t="s">
        <v>735</v>
      </c>
      <c r="G182" s="129" t="s">
        <v>214</v>
      </c>
      <c r="H182" s="130">
        <v>15</v>
      </c>
      <c r="I182" s="131"/>
      <c r="J182" s="132">
        <f>ROUND(I182*H182,2)</f>
        <v>0</v>
      </c>
      <c r="K182" s="128" t="s">
        <v>130</v>
      </c>
      <c r="L182" s="32"/>
      <c r="M182" s="133" t="s">
        <v>1</v>
      </c>
      <c r="N182" s="134" t="s">
        <v>45</v>
      </c>
      <c r="P182" s="135">
        <f>O182*H182</f>
        <v>0</v>
      </c>
      <c r="Q182" s="135">
        <v>0</v>
      </c>
      <c r="R182" s="135">
        <f>Q182*H182</f>
        <v>0</v>
      </c>
      <c r="S182" s="135">
        <v>0.252</v>
      </c>
      <c r="T182" s="136">
        <f>S182*H182</f>
        <v>3.7800000000000002</v>
      </c>
      <c r="AR182" s="137" t="s">
        <v>124</v>
      </c>
      <c r="AT182" s="137" t="s">
        <v>126</v>
      </c>
      <c r="AU182" s="137" t="s">
        <v>89</v>
      </c>
      <c r="AY182" s="17" t="s">
        <v>125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87</v>
      </c>
      <c r="BK182" s="138">
        <f>ROUND(I182*H182,2)</f>
        <v>0</v>
      </c>
      <c r="BL182" s="17" t="s">
        <v>124</v>
      </c>
      <c r="BM182" s="137" t="s">
        <v>736</v>
      </c>
    </row>
    <row r="183" spans="2:65" s="12" customFormat="1" ht="10.199999999999999">
      <c r="B183" s="152"/>
      <c r="D183" s="139" t="s">
        <v>216</v>
      </c>
      <c r="E183" s="153" t="s">
        <v>1</v>
      </c>
      <c r="F183" s="154" t="s">
        <v>737</v>
      </c>
      <c r="H183" s="155">
        <v>15</v>
      </c>
      <c r="I183" s="156"/>
      <c r="L183" s="152"/>
      <c r="M183" s="157"/>
      <c r="T183" s="158"/>
      <c r="AT183" s="153" t="s">
        <v>216</v>
      </c>
      <c r="AU183" s="153" t="s">
        <v>89</v>
      </c>
      <c r="AV183" s="12" t="s">
        <v>89</v>
      </c>
      <c r="AW183" s="12" t="s">
        <v>34</v>
      </c>
      <c r="AX183" s="12" t="s">
        <v>80</v>
      </c>
      <c r="AY183" s="153" t="s">
        <v>125</v>
      </c>
    </row>
    <row r="184" spans="2:65" s="13" customFormat="1" ht="10.199999999999999">
      <c r="B184" s="159"/>
      <c r="D184" s="139" t="s">
        <v>216</v>
      </c>
      <c r="E184" s="160" t="s">
        <v>1</v>
      </c>
      <c r="F184" s="161" t="s">
        <v>218</v>
      </c>
      <c r="H184" s="162">
        <v>15</v>
      </c>
      <c r="I184" s="163"/>
      <c r="L184" s="159"/>
      <c r="M184" s="164"/>
      <c r="T184" s="165"/>
      <c r="AT184" s="160" t="s">
        <v>216</v>
      </c>
      <c r="AU184" s="160" t="s">
        <v>89</v>
      </c>
      <c r="AV184" s="13" t="s">
        <v>124</v>
      </c>
      <c r="AW184" s="13" t="s">
        <v>34</v>
      </c>
      <c r="AX184" s="13" t="s">
        <v>87</v>
      </c>
      <c r="AY184" s="160" t="s">
        <v>125</v>
      </c>
    </row>
    <row r="185" spans="2:65" s="1" customFormat="1" ht="24.15" customHeight="1">
      <c r="B185" s="32"/>
      <c r="C185" s="126" t="s">
        <v>306</v>
      </c>
      <c r="D185" s="126" t="s">
        <v>126</v>
      </c>
      <c r="E185" s="127" t="s">
        <v>738</v>
      </c>
      <c r="F185" s="128" t="s">
        <v>739</v>
      </c>
      <c r="G185" s="129" t="s">
        <v>391</v>
      </c>
      <c r="H185" s="130">
        <v>4</v>
      </c>
      <c r="I185" s="131"/>
      <c r="J185" s="132">
        <f>ROUND(I185*H185,2)</f>
        <v>0</v>
      </c>
      <c r="K185" s="128" t="s">
        <v>130</v>
      </c>
      <c r="L185" s="32"/>
      <c r="M185" s="133" t="s">
        <v>1</v>
      </c>
      <c r="N185" s="134" t="s">
        <v>45</v>
      </c>
      <c r="P185" s="135">
        <f>O185*H185</f>
        <v>0</v>
      </c>
      <c r="Q185" s="135">
        <v>0</v>
      </c>
      <c r="R185" s="135">
        <f>Q185*H185</f>
        <v>0</v>
      </c>
      <c r="S185" s="135">
        <v>4.0000000000000001E-3</v>
      </c>
      <c r="T185" s="136">
        <f>S185*H185</f>
        <v>1.6E-2</v>
      </c>
      <c r="AR185" s="137" t="s">
        <v>124</v>
      </c>
      <c r="AT185" s="137" t="s">
        <v>126</v>
      </c>
      <c r="AU185" s="137" t="s">
        <v>89</v>
      </c>
      <c r="AY185" s="17" t="s">
        <v>125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7" t="s">
        <v>87</v>
      </c>
      <c r="BK185" s="138">
        <f>ROUND(I185*H185,2)</f>
        <v>0</v>
      </c>
      <c r="BL185" s="17" t="s">
        <v>124</v>
      </c>
      <c r="BM185" s="137" t="s">
        <v>740</v>
      </c>
    </row>
    <row r="186" spans="2:65" s="12" customFormat="1" ht="20.399999999999999">
      <c r="B186" s="152"/>
      <c r="D186" s="139" t="s">
        <v>216</v>
      </c>
      <c r="E186" s="153" t="s">
        <v>1</v>
      </c>
      <c r="F186" s="154" t="s">
        <v>741</v>
      </c>
      <c r="H186" s="155">
        <v>4</v>
      </c>
      <c r="I186" s="156"/>
      <c r="L186" s="152"/>
      <c r="M186" s="157"/>
      <c r="T186" s="158"/>
      <c r="AT186" s="153" t="s">
        <v>216</v>
      </c>
      <c r="AU186" s="153" t="s">
        <v>89</v>
      </c>
      <c r="AV186" s="12" t="s">
        <v>89</v>
      </c>
      <c r="AW186" s="12" t="s">
        <v>34</v>
      </c>
      <c r="AX186" s="12" t="s">
        <v>80</v>
      </c>
      <c r="AY186" s="153" t="s">
        <v>125</v>
      </c>
    </row>
    <row r="187" spans="2:65" s="13" customFormat="1" ht="10.199999999999999">
      <c r="B187" s="159"/>
      <c r="D187" s="139" t="s">
        <v>216</v>
      </c>
      <c r="E187" s="160" t="s">
        <v>1</v>
      </c>
      <c r="F187" s="161" t="s">
        <v>218</v>
      </c>
      <c r="H187" s="162">
        <v>4</v>
      </c>
      <c r="I187" s="163"/>
      <c r="L187" s="159"/>
      <c r="M187" s="164"/>
      <c r="T187" s="165"/>
      <c r="AT187" s="160" t="s">
        <v>216</v>
      </c>
      <c r="AU187" s="160" t="s">
        <v>89</v>
      </c>
      <c r="AV187" s="13" t="s">
        <v>124</v>
      </c>
      <c r="AW187" s="13" t="s">
        <v>34</v>
      </c>
      <c r="AX187" s="13" t="s">
        <v>87</v>
      </c>
      <c r="AY187" s="160" t="s">
        <v>125</v>
      </c>
    </row>
    <row r="188" spans="2:65" s="10" customFormat="1" ht="22.8" customHeight="1">
      <c r="B188" s="116"/>
      <c r="D188" s="117" t="s">
        <v>79</v>
      </c>
      <c r="E188" s="150" t="s">
        <v>527</v>
      </c>
      <c r="F188" s="150" t="s">
        <v>528</v>
      </c>
      <c r="I188" s="119"/>
      <c r="J188" s="151">
        <f>BK188</f>
        <v>0</v>
      </c>
      <c r="L188" s="116"/>
      <c r="M188" s="121"/>
      <c r="P188" s="122">
        <f>SUM(P189:P212)</f>
        <v>0</v>
      </c>
      <c r="R188" s="122">
        <f>SUM(R189:R212)</f>
        <v>0</v>
      </c>
      <c r="T188" s="123">
        <f>SUM(T189:T212)</f>
        <v>0</v>
      </c>
      <c r="AR188" s="117" t="s">
        <v>87</v>
      </c>
      <c r="AT188" s="124" t="s">
        <v>79</v>
      </c>
      <c r="AU188" s="124" t="s">
        <v>87</v>
      </c>
      <c r="AY188" s="117" t="s">
        <v>125</v>
      </c>
      <c r="BK188" s="125">
        <f>SUM(BK189:BK212)</f>
        <v>0</v>
      </c>
    </row>
    <row r="189" spans="2:65" s="1" customFormat="1" ht="21.75" customHeight="1">
      <c r="B189" s="32"/>
      <c r="C189" s="126" t="s">
        <v>7</v>
      </c>
      <c r="D189" s="126" t="s">
        <v>126</v>
      </c>
      <c r="E189" s="127" t="s">
        <v>530</v>
      </c>
      <c r="F189" s="128" t="s">
        <v>531</v>
      </c>
      <c r="G189" s="129" t="s">
        <v>330</v>
      </c>
      <c r="H189" s="130">
        <v>92.569000000000003</v>
      </c>
      <c r="I189" s="131"/>
      <c r="J189" s="132">
        <f>ROUND(I189*H189,2)</f>
        <v>0</v>
      </c>
      <c r="K189" s="128" t="s">
        <v>130</v>
      </c>
      <c r="L189" s="32"/>
      <c r="M189" s="133" t="s">
        <v>1</v>
      </c>
      <c r="N189" s="134" t="s">
        <v>45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124</v>
      </c>
      <c r="AT189" s="137" t="s">
        <v>126</v>
      </c>
      <c r="AU189" s="137" t="s">
        <v>89</v>
      </c>
      <c r="AY189" s="17" t="s">
        <v>125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87</v>
      </c>
      <c r="BK189" s="138">
        <f>ROUND(I189*H189,2)</f>
        <v>0</v>
      </c>
      <c r="BL189" s="17" t="s">
        <v>124</v>
      </c>
      <c r="BM189" s="137" t="s">
        <v>742</v>
      </c>
    </row>
    <row r="190" spans="2:65" s="12" customFormat="1" ht="10.199999999999999">
      <c r="B190" s="152"/>
      <c r="D190" s="139" t="s">
        <v>216</v>
      </c>
      <c r="E190" s="153" t="s">
        <v>1</v>
      </c>
      <c r="F190" s="154" t="s">
        <v>743</v>
      </c>
      <c r="H190" s="155">
        <v>29.67</v>
      </c>
      <c r="I190" s="156"/>
      <c r="L190" s="152"/>
      <c r="M190" s="157"/>
      <c r="T190" s="158"/>
      <c r="AT190" s="153" t="s">
        <v>216</v>
      </c>
      <c r="AU190" s="153" t="s">
        <v>89</v>
      </c>
      <c r="AV190" s="12" t="s">
        <v>89</v>
      </c>
      <c r="AW190" s="12" t="s">
        <v>34</v>
      </c>
      <c r="AX190" s="12" t="s">
        <v>80</v>
      </c>
      <c r="AY190" s="153" t="s">
        <v>125</v>
      </c>
    </row>
    <row r="191" spans="2:65" s="12" customFormat="1" ht="10.199999999999999">
      <c r="B191" s="152"/>
      <c r="D191" s="139" t="s">
        <v>216</v>
      </c>
      <c r="E191" s="153" t="s">
        <v>1</v>
      </c>
      <c r="F191" s="154" t="s">
        <v>744</v>
      </c>
      <c r="H191" s="155">
        <v>27.686</v>
      </c>
      <c r="I191" s="156"/>
      <c r="L191" s="152"/>
      <c r="M191" s="157"/>
      <c r="T191" s="158"/>
      <c r="AT191" s="153" t="s">
        <v>216</v>
      </c>
      <c r="AU191" s="153" t="s">
        <v>89</v>
      </c>
      <c r="AV191" s="12" t="s">
        <v>89</v>
      </c>
      <c r="AW191" s="12" t="s">
        <v>34</v>
      </c>
      <c r="AX191" s="12" t="s">
        <v>80</v>
      </c>
      <c r="AY191" s="153" t="s">
        <v>125</v>
      </c>
    </row>
    <row r="192" spans="2:65" s="12" customFormat="1" ht="10.199999999999999">
      <c r="B192" s="152"/>
      <c r="D192" s="139" t="s">
        <v>216</v>
      </c>
      <c r="E192" s="153" t="s">
        <v>1</v>
      </c>
      <c r="F192" s="154" t="s">
        <v>745</v>
      </c>
      <c r="H192" s="155">
        <v>3.09</v>
      </c>
      <c r="I192" s="156"/>
      <c r="L192" s="152"/>
      <c r="M192" s="157"/>
      <c r="T192" s="158"/>
      <c r="AT192" s="153" t="s">
        <v>216</v>
      </c>
      <c r="AU192" s="153" t="s">
        <v>89</v>
      </c>
      <c r="AV192" s="12" t="s">
        <v>89</v>
      </c>
      <c r="AW192" s="12" t="s">
        <v>34</v>
      </c>
      <c r="AX192" s="12" t="s">
        <v>80</v>
      </c>
      <c r="AY192" s="153" t="s">
        <v>125</v>
      </c>
    </row>
    <row r="193" spans="2:65" s="12" customFormat="1" ht="20.399999999999999">
      <c r="B193" s="152"/>
      <c r="D193" s="139" t="s">
        <v>216</v>
      </c>
      <c r="E193" s="153" t="s">
        <v>1</v>
      </c>
      <c r="F193" s="154" t="s">
        <v>746</v>
      </c>
      <c r="H193" s="155">
        <v>3.78</v>
      </c>
      <c r="I193" s="156"/>
      <c r="L193" s="152"/>
      <c r="M193" s="157"/>
      <c r="T193" s="158"/>
      <c r="AT193" s="153" t="s">
        <v>216</v>
      </c>
      <c r="AU193" s="153" t="s">
        <v>89</v>
      </c>
      <c r="AV193" s="12" t="s">
        <v>89</v>
      </c>
      <c r="AW193" s="12" t="s">
        <v>34</v>
      </c>
      <c r="AX193" s="12" t="s">
        <v>80</v>
      </c>
      <c r="AY193" s="153" t="s">
        <v>125</v>
      </c>
    </row>
    <row r="194" spans="2:65" s="12" customFormat="1" ht="20.399999999999999">
      <c r="B194" s="152"/>
      <c r="D194" s="139" t="s">
        <v>216</v>
      </c>
      <c r="E194" s="153" t="s">
        <v>1</v>
      </c>
      <c r="F194" s="154" t="s">
        <v>747</v>
      </c>
      <c r="H194" s="155">
        <v>28.343</v>
      </c>
      <c r="I194" s="156"/>
      <c r="L194" s="152"/>
      <c r="M194" s="157"/>
      <c r="T194" s="158"/>
      <c r="AT194" s="153" t="s">
        <v>216</v>
      </c>
      <c r="AU194" s="153" t="s">
        <v>89</v>
      </c>
      <c r="AV194" s="12" t="s">
        <v>89</v>
      </c>
      <c r="AW194" s="12" t="s">
        <v>34</v>
      </c>
      <c r="AX194" s="12" t="s">
        <v>80</v>
      </c>
      <c r="AY194" s="153" t="s">
        <v>125</v>
      </c>
    </row>
    <row r="195" spans="2:65" s="13" customFormat="1" ht="10.199999999999999">
      <c r="B195" s="159"/>
      <c r="D195" s="139" t="s">
        <v>216</v>
      </c>
      <c r="E195" s="160" t="s">
        <v>1</v>
      </c>
      <c r="F195" s="161" t="s">
        <v>218</v>
      </c>
      <c r="H195" s="162">
        <v>92.569000000000003</v>
      </c>
      <c r="I195" s="163"/>
      <c r="L195" s="159"/>
      <c r="M195" s="164"/>
      <c r="T195" s="165"/>
      <c r="AT195" s="160" t="s">
        <v>216</v>
      </c>
      <c r="AU195" s="160" t="s">
        <v>89</v>
      </c>
      <c r="AV195" s="13" t="s">
        <v>124</v>
      </c>
      <c r="AW195" s="13" t="s">
        <v>34</v>
      </c>
      <c r="AX195" s="13" t="s">
        <v>87</v>
      </c>
      <c r="AY195" s="160" t="s">
        <v>125</v>
      </c>
    </row>
    <row r="196" spans="2:65" s="1" customFormat="1" ht="24.15" customHeight="1">
      <c r="B196" s="32"/>
      <c r="C196" s="126" t="s">
        <v>316</v>
      </c>
      <c r="D196" s="126" t="s">
        <v>126</v>
      </c>
      <c r="E196" s="127" t="s">
        <v>539</v>
      </c>
      <c r="F196" s="128" t="s">
        <v>540</v>
      </c>
      <c r="G196" s="129" t="s">
        <v>330</v>
      </c>
      <c r="H196" s="130">
        <v>1295.9659999999999</v>
      </c>
      <c r="I196" s="131"/>
      <c r="J196" s="132">
        <f>ROUND(I196*H196,2)</f>
        <v>0</v>
      </c>
      <c r="K196" s="128" t="s">
        <v>130</v>
      </c>
      <c r="L196" s="32"/>
      <c r="M196" s="133" t="s">
        <v>1</v>
      </c>
      <c r="N196" s="134" t="s">
        <v>45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124</v>
      </c>
      <c r="AT196" s="137" t="s">
        <v>126</v>
      </c>
      <c r="AU196" s="137" t="s">
        <v>89</v>
      </c>
      <c r="AY196" s="17" t="s">
        <v>125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87</v>
      </c>
      <c r="BK196" s="138">
        <f>ROUND(I196*H196,2)</f>
        <v>0</v>
      </c>
      <c r="BL196" s="17" t="s">
        <v>124</v>
      </c>
      <c r="BM196" s="137" t="s">
        <v>748</v>
      </c>
    </row>
    <row r="197" spans="2:65" s="14" customFormat="1" ht="10.199999999999999">
      <c r="B197" s="166"/>
      <c r="D197" s="139" t="s">
        <v>216</v>
      </c>
      <c r="E197" s="167" t="s">
        <v>1</v>
      </c>
      <c r="F197" s="168" t="s">
        <v>749</v>
      </c>
      <c r="H197" s="167" t="s">
        <v>1</v>
      </c>
      <c r="I197" s="169"/>
      <c r="L197" s="166"/>
      <c r="M197" s="170"/>
      <c r="T197" s="171"/>
      <c r="AT197" s="167" t="s">
        <v>216</v>
      </c>
      <c r="AU197" s="167" t="s">
        <v>89</v>
      </c>
      <c r="AV197" s="14" t="s">
        <v>87</v>
      </c>
      <c r="AW197" s="14" t="s">
        <v>34</v>
      </c>
      <c r="AX197" s="14" t="s">
        <v>80</v>
      </c>
      <c r="AY197" s="167" t="s">
        <v>125</v>
      </c>
    </row>
    <row r="198" spans="2:65" s="12" customFormat="1" ht="10.199999999999999">
      <c r="B198" s="152"/>
      <c r="D198" s="139" t="s">
        <v>216</v>
      </c>
      <c r="E198" s="153" t="s">
        <v>1</v>
      </c>
      <c r="F198" s="154" t="s">
        <v>750</v>
      </c>
      <c r="H198" s="155">
        <v>415.38</v>
      </c>
      <c r="I198" s="156"/>
      <c r="L198" s="152"/>
      <c r="M198" s="157"/>
      <c r="T198" s="158"/>
      <c r="AT198" s="153" t="s">
        <v>216</v>
      </c>
      <c r="AU198" s="153" t="s">
        <v>89</v>
      </c>
      <c r="AV198" s="12" t="s">
        <v>89</v>
      </c>
      <c r="AW198" s="12" t="s">
        <v>34</v>
      </c>
      <c r="AX198" s="12" t="s">
        <v>80</v>
      </c>
      <c r="AY198" s="153" t="s">
        <v>125</v>
      </c>
    </row>
    <row r="199" spans="2:65" s="12" customFormat="1" ht="10.199999999999999">
      <c r="B199" s="152"/>
      <c r="D199" s="139" t="s">
        <v>216</v>
      </c>
      <c r="E199" s="153" t="s">
        <v>1</v>
      </c>
      <c r="F199" s="154" t="s">
        <v>751</v>
      </c>
      <c r="H199" s="155">
        <v>387.60399999999998</v>
      </c>
      <c r="I199" s="156"/>
      <c r="L199" s="152"/>
      <c r="M199" s="157"/>
      <c r="T199" s="158"/>
      <c r="AT199" s="153" t="s">
        <v>216</v>
      </c>
      <c r="AU199" s="153" t="s">
        <v>89</v>
      </c>
      <c r="AV199" s="12" t="s">
        <v>89</v>
      </c>
      <c r="AW199" s="12" t="s">
        <v>34</v>
      </c>
      <c r="AX199" s="12" t="s">
        <v>80</v>
      </c>
      <c r="AY199" s="153" t="s">
        <v>125</v>
      </c>
    </row>
    <row r="200" spans="2:65" s="12" customFormat="1" ht="10.199999999999999">
      <c r="B200" s="152"/>
      <c r="D200" s="139" t="s">
        <v>216</v>
      </c>
      <c r="E200" s="153" t="s">
        <v>1</v>
      </c>
      <c r="F200" s="154" t="s">
        <v>752</v>
      </c>
      <c r="H200" s="155">
        <v>43.26</v>
      </c>
      <c r="I200" s="156"/>
      <c r="L200" s="152"/>
      <c r="M200" s="157"/>
      <c r="T200" s="158"/>
      <c r="AT200" s="153" t="s">
        <v>216</v>
      </c>
      <c r="AU200" s="153" t="s">
        <v>89</v>
      </c>
      <c r="AV200" s="12" t="s">
        <v>89</v>
      </c>
      <c r="AW200" s="12" t="s">
        <v>34</v>
      </c>
      <c r="AX200" s="12" t="s">
        <v>80</v>
      </c>
      <c r="AY200" s="153" t="s">
        <v>125</v>
      </c>
    </row>
    <row r="201" spans="2:65" s="12" customFormat="1" ht="20.399999999999999">
      <c r="B201" s="152"/>
      <c r="D201" s="139" t="s">
        <v>216</v>
      </c>
      <c r="E201" s="153" t="s">
        <v>1</v>
      </c>
      <c r="F201" s="154" t="s">
        <v>753</v>
      </c>
      <c r="H201" s="155">
        <v>52.92</v>
      </c>
      <c r="I201" s="156"/>
      <c r="L201" s="152"/>
      <c r="M201" s="157"/>
      <c r="T201" s="158"/>
      <c r="AT201" s="153" t="s">
        <v>216</v>
      </c>
      <c r="AU201" s="153" t="s">
        <v>89</v>
      </c>
      <c r="AV201" s="12" t="s">
        <v>89</v>
      </c>
      <c r="AW201" s="12" t="s">
        <v>34</v>
      </c>
      <c r="AX201" s="12" t="s">
        <v>80</v>
      </c>
      <c r="AY201" s="153" t="s">
        <v>125</v>
      </c>
    </row>
    <row r="202" spans="2:65" s="12" customFormat="1" ht="20.399999999999999">
      <c r="B202" s="152"/>
      <c r="D202" s="139" t="s">
        <v>216</v>
      </c>
      <c r="E202" s="153" t="s">
        <v>1</v>
      </c>
      <c r="F202" s="154" t="s">
        <v>754</v>
      </c>
      <c r="H202" s="155">
        <v>396.80200000000002</v>
      </c>
      <c r="I202" s="156"/>
      <c r="L202" s="152"/>
      <c r="M202" s="157"/>
      <c r="T202" s="158"/>
      <c r="AT202" s="153" t="s">
        <v>216</v>
      </c>
      <c r="AU202" s="153" t="s">
        <v>89</v>
      </c>
      <c r="AV202" s="12" t="s">
        <v>89</v>
      </c>
      <c r="AW202" s="12" t="s">
        <v>34</v>
      </c>
      <c r="AX202" s="12" t="s">
        <v>80</v>
      </c>
      <c r="AY202" s="153" t="s">
        <v>125</v>
      </c>
    </row>
    <row r="203" spans="2:65" s="13" customFormat="1" ht="10.199999999999999">
      <c r="B203" s="159"/>
      <c r="D203" s="139" t="s">
        <v>216</v>
      </c>
      <c r="E203" s="160" t="s">
        <v>1</v>
      </c>
      <c r="F203" s="161" t="s">
        <v>218</v>
      </c>
      <c r="H203" s="162">
        <v>1295.9659999999999</v>
      </c>
      <c r="I203" s="163"/>
      <c r="L203" s="159"/>
      <c r="M203" s="164"/>
      <c r="T203" s="165"/>
      <c r="AT203" s="160" t="s">
        <v>216</v>
      </c>
      <c r="AU203" s="160" t="s">
        <v>89</v>
      </c>
      <c r="AV203" s="13" t="s">
        <v>124</v>
      </c>
      <c r="AW203" s="13" t="s">
        <v>34</v>
      </c>
      <c r="AX203" s="13" t="s">
        <v>87</v>
      </c>
      <c r="AY203" s="160" t="s">
        <v>125</v>
      </c>
    </row>
    <row r="204" spans="2:65" s="1" customFormat="1" ht="44.25" customHeight="1">
      <c r="B204" s="32"/>
      <c r="C204" s="126" t="s">
        <v>322</v>
      </c>
      <c r="D204" s="126" t="s">
        <v>126</v>
      </c>
      <c r="E204" s="127" t="s">
        <v>605</v>
      </c>
      <c r="F204" s="128" t="s">
        <v>606</v>
      </c>
      <c r="G204" s="129" t="s">
        <v>330</v>
      </c>
      <c r="H204" s="130">
        <v>35.213000000000001</v>
      </c>
      <c r="I204" s="131"/>
      <c r="J204" s="132">
        <f>ROUND(I204*H204,2)</f>
        <v>0</v>
      </c>
      <c r="K204" s="128" t="s">
        <v>130</v>
      </c>
      <c r="L204" s="32"/>
      <c r="M204" s="133" t="s">
        <v>1</v>
      </c>
      <c r="N204" s="134" t="s">
        <v>45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124</v>
      </c>
      <c r="AT204" s="137" t="s">
        <v>126</v>
      </c>
      <c r="AU204" s="137" t="s">
        <v>89</v>
      </c>
      <c r="AY204" s="17" t="s">
        <v>125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87</v>
      </c>
      <c r="BK204" s="138">
        <f>ROUND(I204*H204,2)</f>
        <v>0</v>
      </c>
      <c r="BL204" s="17" t="s">
        <v>124</v>
      </c>
      <c r="BM204" s="137" t="s">
        <v>755</v>
      </c>
    </row>
    <row r="205" spans="2:65" s="12" customFormat="1" ht="10.199999999999999">
      <c r="B205" s="152"/>
      <c r="D205" s="139" t="s">
        <v>216</v>
      </c>
      <c r="E205" s="153" t="s">
        <v>1</v>
      </c>
      <c r="F205" s="154" t="s">
        <v>756</v>
      </c>
      <c r="H205" s="155">
        <v>3.09</v>
      </c>
      <c r="I205" s="156"/>
      <c r="L205" s="152"/>
      <c r="M205" s="157"/>
      <c r="T205" s="158"/>
      <c r="AT205" s="153" t="s">
        <v>216</v>
      </c>
      <c r="AU205" s="153" t="s">
        <v>89</v>
      </c>
      <c r="AV205" s="12" t="s">
        <v>89</v>
      </c>
      <c r="AW205" s="12" t="s">
        <v>34</v>
      </c>
      <c r="AX205" s="12" t="s">
        <v>80</v>
      </c>
      <c r="AY205" s="153" t="s">
        <v>125</v>
      </c>
    </row>
    <row r="206" spans="2:65" s="12" customFormat="1" ht="10.199999999999999">
      <c r="B206" s="152"/>
      <c r="D206" s="139" t="s">
        <v>216</v>
      </c>
      <c r="E206" s="153" t="s">
        <v>1</v>
      </c>
      <c r="F206" s="154" t="s">
        <v>757</v>
      </c>
      <c r="H206" s="155">
        <v>3.78</v>
      </c>
      <c r="I206" s="156"/>
      <c r="L206" s="152"/>
      <c r="M206" s="157"/>
      <c r="T206" s="158"/>
      <c r="AT206" s="153" t="s">
        <v>216</v>
      </c>
      <c r="AU206" s="153" t="s">
        <v>89</v>
      </c>
      <c r="AV206" s="12" t="s">
        <v>89</v>
      </c>
      <c r="AW206" s="12" t="s">
        <v>34</v>
      </c>
      <c r="AX206" s="12" t="s">
        <v>80</v>
      </c>
      <c r="AY206" s="153" t="s">
        <v>125</v>
      </c>
    </row>
    <row r="207" spans="2:65" s="12" customFormat="1" ht="20.399999999999999">
      <c r="B207" s="152"/>
      <c r="D207" s="139" t="s">
        <v>216</v>
      </c>
      <c r="E207" s="153" t="s">
        <v>1</v>
      </c>
      <c r="F207" s="154" t="s">
        <v>758</v>
      </c>
      <c r="H207" s="155">
        <v>28.343</v>
      </c>
      <c r="I207" s="156"/>
      <c r="L207" s="152"/>
      <c r="M207" s="157"/>
      <c r="T207" s="158"/>
      <c r="AT207" s="153" t="s">
        <v>216</v>
      </c>
      <c r="AU207" s="153" t="s">
        <v>89</v>
      </c>
      <c r="AV207" s="12" t="s">
        <v>89</v>
      </c>
      <c r="AW207" s="12" t="s">
        <v>34</v>
      </c>
      <c r="AX207" s="12" t="s">
        <v>80</v>
      </c>
      <c r="AY207" s="153" t="s">
        <v>125</v>
      </c>
    </row>
    <row r="208" spans="2:65" s="13" customFormat="1" ht="10.199999999999999">
      <c r="B208" s="159"/>
      <c r="D208" s="139" t="s">
        <v>216</v>
      </c>
      <c r="E208" s="160" t="s">
        <v>1</v>
      </c>
      <c r="F208" s="161" t="s">
        <v>218</v>
      </c>
      <c r="H208" s="162">
        <v>35.213000000000001</v>
      </c>
      <c r="I208" s="163"/>
      <c r="L208" s="159"/>
      <c r="M208" s="164"/>
      <c r="T208" s="165"/>
      <c r="AT208" s="160" t="s">
        <v>216</v>
      </c>
      <c r="AU208" s="160" t="s">
        <v>89</v>
      </c>
      <c r="AV208" s="13" t="s">
        <v>124</v>
      </c>
      <c r="AW208" s="13" t="s">
        <v>34</v>
      </c>
      <c r="AX208" s="13" t="s">
        <v>87</v>
      </c>
      <c r="AY208" s="160" t="s">
        <v>125</v>
      </c>
    </row>
    <row r="209" spans="2:65" s="1" customFormat="1" ht="44.25" customHeight="1">
      <c r="B209" s="32"/>
      <c r="C209" s="126" t="s">
        <v>327</v>
      </c>
      <c r="D209" s="126" t="s">
        <v>126</v>
      </c>
      <c r="E209" s="127" t="s">
        <v>614</v>
      </c>
      <c r="F209" s="128" t="s">
        <v>615</v>
      </c>
      <c r="G209" s="129" t="s">
        <v>330</v>
      </c>
      <c r="H209" s="130">
        <v>57.356000000000002</v>
      </c>
      <c r="I209" s="131"/>
      <c r="J209" s="132">
        <f>ROUND(I209*H209,2)</f>
        <v>0</v>
      </c>
      <c r="K209" s="128" t="s">
        <v>130</v>
      </c>
      <c r="L209" s="32"/>
      <c r="M209" s="133" t="s">
        <v>1</v>
      </c>
      <c r="N209" s="134" t="s">
        <v>45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124</v>
      </c>
      <c r="AT209" s="137" t="s">
        <v>126</v>
      </c>
      <c r="AU209" s="137" t="s">
        <v>89</v>
      </c>
      <c r="AY209" s="17" t="s">
        <v>125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7" t="s">
        <v>87</v>
      </c>
      <c r="BK209" s="138">
        <f>ROUND(I209*H209,2)</f>
        <v>0</v>
      </c>
      <c r="BL209" s="17" t="s">
        <v>124</v>
      </c>
      <c r="BM209" s="137" t="s">
        <v>759</v>
      </c>
    </row>
    <row r="210" spans="2:65" s="12" customFormat="1" ht="10.199999999999999">
      <c r="B210" s="152"/>
      <c r="D210" s="139" t="s">
        <v>216</v>
      </c>
      <c r="E210" s="153" t="s">
        <v>1</v>
      </c>
      <c r="F210" s="154" t="s">
        <v>760</v>
      </c>
      <c r="H210" s="155">
        <v>29.67</v>
      </c>
      <c r="I210" s="156"/>
      <c r="L210" s="152"/>
      <c r="M210" s="157"/>
      <c r="T210" s="158"/>
      <c r="AT210" s="153" t="s">
        <v>216</v>
      </c>
      <c r="AU210" s="153" t="s">
        <v>89</v>
      </c>
      <c r="AV210" s="12" t="s">
        <v>89</v>
      </c>
      <c r="AW210" s="12" t="s">
        <v>34</v>
      </c>
      <c r="AX210" s="12" t="s">
        <v>80</v>
      </c>
      <c r="AY210" s="153" t="s">
        <v>125</v>
      </c>
    </row>
    <row r="211" spans="2:65" s="12" customFormat="1" ht="10.199999999999999">
      <c r="B211" s="152"/>
      <c r="D211" s="139" t="s">
        <v>216</v>
      </c>
      <c r="E211" s="153" t="s">
        <v>1</v>
      </c>
      <c r="F211" s="154" t="s">
        <v>761</v>
      </c>
      <c r="H211" s="155">
        <v>27.686</v>
      </c>
      <c r="I211" s="156"/>
      <c r="L211" s="152"/>
      <c r="M211" s="157"/>
      <c r="T211" s="158"/>
      <c r="AT211" s="153" t="s">
        <v>216</v>
      </c>
      <c r="AU211" s="153" t="s">
        <v>89</v>
      </c>
      <c r="AV211" s="12" t="s">
        <v>89</v>
      </c>
      <c r="AW211" s="12" t="s">
        <v>34</v>
      </c>
      <c r="AX211" s="12" t="s">
        <v>80</v>
      </c>
      <c r="AY211" s="153" t="s">
        <v>125</v>
      </c>
    </row>
    <row r="212" spans="2:65" s="13" customFormat="1" ht="10.199999999999999">
      <c r="B212" s="159"/>
      <c r="D212" s="139" t="s">
        <v>216</v>
      </c>
      <c r="E212" s="160" t="s">
        <v>1</v>
      </c>
      <c r="F212" s="161" t="s">
        <v>218</v>
      </c>
      <c r="H212" s="162">
        <v>57.356000000000002</v>
      </c>
      <c r="I212" s="163"/>
      <c r="L212" s="159"/>
      <c r="M212" s="164"/>
      <c r="T212" s="165"/>
      <c r="AT212" s="160" t="s">
        <v>216</v>
      </c>
      <c r="AU212" s="160" t="s">
        <v>89</v>
      </c>
      <c r="AV212" s="13" t="s">
        <v>124</v>
      </c>
      <c r="AW212" s="13" t="s">
        <v>34</v>
      </c>
      <c r="AX212" s="13" t="s">
        <v>87</v>
      </c>
      <c r="AY212" s="160" t="s">
        <v>125</v>
      </c>
    </row>
    <row r="213" spans="2:65" s="10" customFormat="1" ht="22.8" customHeight="1">
      <c r="B213" s="116"/>
      <c r="D213" s="117" t="s">
        <v>79</v>
      </c>
      <c r="E213" s="150" t="s">
        <v>619</v>
      </c>
      <c r="F213" s="150" t="s">
        <v>620</v>
      </c>
      <c r="I213" s="119"/>
      <c r="J213" s="151">
        <f>BK213</f>
        <v>0</v>
      </c>
      <c r="L213" s="116"/>
      <c r="M213" s="121"/>
      <c r="P213" s="122">
        <f>P214</f>
        <v>0</v>
      </c>
      <c r="R213" s="122">
        <f>R214</f>
        <v>0</v>
      </c>
      <c r="T213" s="123">
        <f>T214</f>
        <v>0</v>
      </c>
      <c r="AR213" s="117" t="s">
        <v>87</v>
      </c>
      <c r="AT213" s="124" t="s">
        <v>79</v>
      </c>
      <c r="AU213" s="124" t="s">
        <v>87</v>
      </c>
      <c r="AY213" s="117" t="s">
        <v>125</v>
      </c>
      <c r="BK213" s="125">
        <f>BK214</f>
        <v>0</v>
      </c>
    </row>
    <row r="214" spans="2:65" s="1" customFormat="1" ht="33" customHeight="1">
      <c r="B214" s="32"/>
      <c r="C214" s="126" t="s">
        <v>333</v>
      </c>
      <c r="D214" s="126" t="s">
        <v>126</v>
      </c>
      <c r="E214" s="127" t="s">
        <v>762</v>
      </c>
      <c r="F214" s="128" t="s">
        <v>763</v>
      </c>
      <c r="G214" s="129" t="s">
        <v>330</v>
      </c>
      <c r="H214" s="130">
        <v>3.7559999999999998</v>
      </c>
      <c r="I214" s="131"/>
      <c r="J214" s="132">
        <f>ROUND(I214*H214,2)</f>
        <v>0</v>
      </c>
      <c r="K214" s="128" t="s">
        <v>130</v>
      </c>
      <c r="L214" s="32"/>
      <c r="M214" s="189" t="s">
        <v>1</v>
      </c>
      <c r="N214" s="190" t="s">
        <v>45</v>
      </c>
      <c r="O214" s="144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37" t="s">
        <v>124</v>
      </c>
      <c r="AT214" s="137" t="s">
        <v>126</v>
      </c>
      <c r="AU214" s="137" t="s">
        <v>89</v>
      </c>
      <c r="AY214" s="17" t="s">
        <v>125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7" t="s">
        <v>87</v>
      </c>
      <c r="BK214" s="138">
        <f>ROUND(I214*H214,2)</f>
        <v>0</v>
      </c>
      <c r="BL214" s="17" t="s">
        <v>124</v>
      </c>
      <c r="BM214" s="137" t="s">
        <v>764</v>
      </c>
    </row>
    <row r="215" spans="2:65" s="1" customFormat="1" ht="6.9" customHeight="1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2"/>
    </row>
  </sheetData>
  <sheetProtection algorithmName="SHA-512" hashValue="S5zAOWDXyAXREsgxqxh3tYzFZuAkmpFx5NuaZCAFJ02s2m7tnmO+k0eP7tJRXMGRr8pHgJiJek80GTPMWfnV9A==" saltValue="ccMlsA9vxs2SpsiTS1KRCzqw3yt7wByDnpUuoRFNVBVBmqsIrS7HJebYJuvScr68HoNbAWfQzhYBjeozb2GaYQ==" spinCount="100000" sheet="1" objects="1" scenarios="1" formatColumns="0" formatRows="0" autoFilter="0"/>
  <autoFilter ref="C121:K21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6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99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Rekonstrukce chodníku podél silnice III/05722 v části Brňov</v>
      </c>
      <c r="F7" s="232"/>
      <c r="G7" s="232"/>
      <c r="H7" s="23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193" t="s">
        <v>765</v>
      </c>
      <c r="F9" s="233"/>
      <c r="G9" s="233"/>
      <c r="H9" s="23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35</v>
      </c>
      <c r="I21" s="27" t="s">
        <v>28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0" t="s">
        <v>1</v>
      </c>
      <c r="F27" s="220"/>
      <c r="G27" s="220"/>
      <c r="H27" s="220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ROUND(J125,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ROUND((SUM(BE125:BE365)),  2)</f>
        <v>0</v>
      </c>
      <c r="I33" s="92">
        <v>0.21</v>
      </c>
      <c r="J33" s="91">
        <f>ROUND(((SUM(BE125:BE365))*I33),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ROUND((SUM(BF125:BF365)),  2)</f>
        <v>0</v>
      </c>
      <c r="I34" s="92">
        <v>0.15</v>
      </c>
      <c r="J34" s="91">
        <f>ROUND(((SUM(BF125:BF365))*I34),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ROUND((SUM(BG125:BG365)),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ROUND((SUM(BH125:BH365)),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ROUND((SUM(BI125:BI365)),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Rekonstrukce chodníku podél silnice III/05722 v části Brňov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193" t="str">
        <f>E9</f>
        <v>SO 301 - Obnova dešťové kanalizace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105</v>
      </c>
      <c r="J96" s="66">
        <f>J125</f>
        <v>0</v>
      </c>
      <c r="L96" s="32"/>
      <c r="AU96" s="17" t="s">
        <v>106</v>
      </c>
    </row>
    <row r="97" spans="2:12" s="8" customFormat="1" ht="24.9" customHeight="1">
      <c r="B97" s="104"/>
      <c r="D97" s="105" t="s">
        <v>200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11" customFormat="1" ht="19.95" customHeight="1">
      <c r="B98" s="146"/>
      <c r="D98" s="147" t="s">
        <v>201</v>
      </c>
      <c r="E98" s="148"/>
      <c r="F98" s="148"/>
      <c r="G98" s="148"/>
      <c r="H98" s="148"/>
      <c r="I98" s="148"/>
      <c r="J98" s="149">
        <f>J127</f>
        <v>0</v>
      </c>
      <c r="L98" s="146"/>
    </row>
    <row r="99" spans="2:12" s="11" customFormat="1" ht="19.95" customHeight="1">
      <c r="B99" s="146"/>
      <c r="D99" s="147" t="s">
        <v>202</v>
      </c>
      <c r="E99" s="148"/>
      <c r="F99" s="148"/>
      <c r="G99" s="148"/>
      <c r="H99" s="148"/>
      <c r="I99" s="148"/>
      <c r="J99" s="149">
        <f>J191</f>
        <v>0</v>
      </c>
      <c r="L99" s="146"/>
    </row>
    <row r="100" spans="2:12" s="11" customFormat="1" ht="19.95" customHeight="1">
      <c r="B100" s="146"/>
      <c r="D100" s="147" t="s">
        <v>766</v>
      </c>
      <c r="E100" s="148"/>
      <c r="F100" s="148"/>
      <c r="G100" s="148"/>
      <c r="H100" s="148"/>
      <c r="I100" s="148"/>
      <c r="J100" s="149">
        <f>J203</f>
        <v>0</v>
      </c>
      <c r="L100" s="146"/>
    </row>
    <row r="101" spans="2:12" s="11" customFormat="1" ht="19.95" customHeight="1">
      <c r="B101" s="146"/>
      <c r="D101" s="147" t="s">
        <v>203</v>
      </c>
      <c r="E101" s="148"/>
      <c r="F101" s="148"/>
      <c r="G101" s="148"/>
      <c r="H101" s="148"/>
      <c r="I101" s="148"/>
      <c r="J101" s="149">
        <f>J210</f>
        <v>0</v>
      </c>
      <c r="L101" s="146"/>
    </row>
    <row r="102" spans="2:12" s="11" customFormat="1" ht="19.95" customHeight="1">
      <c r="B102" s="146"/>
      <c r="D102" s="147" t="s">
        <v>767</v>
      </c>
      <c r="E102" s="148"/>
      <c r="F102" s="148"/>
      <c r="G102" s="148"/>
      <c r="H102" s="148"/>
      <c r="I102" s="148"/>
      <c r="J102" s="149">
        <f>J223</f>
        <v>0</v>
      </c>
      <c r="L102" s="146"/>
    </row>
    <row r="103" spans="2:12" s="11" customFormat="1" ht="19.95" customHeight="1">
      <c r="B103" s="146"/>
      <c r="D103" s="147" t="s">
        <v>204</v>
      </c>
      <c r="E103" s="148"/>
      <c r="F103" s="148"/>
      <c r="G103" s="148"/>
      <c r="H103" s="148"/>
      <c r="I103" s="148"/>
      <c r="J103" s="149">
        <f>J285</f>
        <v>0</v>
      </c>
      <c r="L103" s="146"/>
    </row>
    <row r="104" spans="2:12" s="11" customFormat="1" ht="19.95" customHeight="1">
      <c r="B104" s="146"/>
      <c r="D104" s="147" t="s">
        <v>205</v>
      </c>
      <c r="E104" s="148"/>
      <c r="F104" s="148"/>
      <c r="G104" s="148"/>
      <c r="H104" s="148"/>
      <c r="I104" s="148"/>
      <c r="J104" s="149">
        <f>J321</f>
        <v>0</v>
      </c>
      <c r="L104" s="146"/>
    </row>
    <row r="105" spans="2:12" s="11" customFormat="1" ht="19.95" customHeight="1">
      <c r="B105" s="146"/>
      <c r="D105" s="147" t="s">
        <v>206</v>
      </c>
      <c r="E105" s="148"/>
      <c r="F105" s="148"/>
      <c r="G105" s="148"/>
      <c r="H105" s="148"/>
      <c r="I105" s="148"/>
      <c r="J105" s="149">
        <f>J364</f>
        <v>0</v>
      </c>
      <c r="L105" s="146"/>
    </row>
    <row r="106" spans="2:12" s="1" customFormat="1" ht="21.75" customHeight="1">
      <c r="B106" s="32"/>
      <c r="L106" s="32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>
      <c r="B112" s="32"/>
      <c r="C112" s="21" t="s">
        <v>109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1" t="str">
        <f>E7</f>
        <v>Rekonstrukce chodníku podél silnice III/05722 v části Brňov</v>
      </c>
      <c r="F115" s="232"/>
      <c r="G115" s="232"/>
      <c r="H115" s="232"/>
      <c r="L115" s="32"/>
    </row>
    <row r="116" spans="2:65" s="1" customFormat="1" ht="12" customHeight="1">
      <c r="B116" s="32"/>
      <c r="C116" s="27" t="s">
        <v>100</v>
      </c>
      <c r="L116" s="32"/>
    </row>
    <row r="117" spans="2:65" s="1" customFormat="1" ht="16.5" customHeight="1">
      <c r="B117" s="32"/>
      <c r="E117" s="193" t="str">
        <f>E9</f>
        <v>SO 301 - Obnova dešťové kanalizace</v>
      </c>
      <c r="F117" s="233"/>
      <c r="G117" s="233"/>
      <c r="H117" s="233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Valašské Meziříčí</v>
      </c>
      <c r="I119" s="27" t="s">
        <v>22</v>
      </c>
      <c r="J119" s="52" t="str">
        <f>IF(J12="","",J12)</f>
        <v>15. 12. 2022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E15</f>
        <v>Město Valašské Meziříčí</v>
      </c>
      <c r="I121" s="27" t="s">
        <v>32</v>
      </c>
      <c r="J121" s="30" t="str">
        <f>E21</f>
        <v>via-pds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IF(E18="","",E18)</f>
        <v>Vyplň údaj</v>
      </c>
      <c r="I122" s="27" t="s">
        <v>37</v>
      </c>
      <c r="J122" s="30" t="str">
        <f>E24</f>
        <v xml:space="preserve"> </v>
      </c>
      <c r="L122" s="32"/>
    </row>
    <row r="123" spans="2:65" s="1" customFormat="1" ht="10.35" customHeight="1">
      <c r="B123" s="32"/>
      <c r="L123" s="32"/>
    </row>
    <row r="124" spans="2:65" s="9" customFormat="1" ht="29.25" customHeight="1">
      <c r="B124" s="108"/>
      <c r="C124" s="109" t="s">
        <v>110</v>
      </c>
      <c r="D124" s="110" t="s">
        <v>65</v>
      </c>
      <c r="E124" s="110" t="s">
        <v>61</v>
      </c>
      <c r="F124" s="110" t="s">
        <v>62</v>
      </c>
      <c r="G124" s="110" t="s">
        <v>111</v>
      </c>
      <c r="H124" s="110" t="s">
        <v>112</v>
      </c>
      <c r="I124" s="110" t="s">
        <v>113</v>
      </c>
      <c r="J124" s="110" t="s">
        <v>104</v>
      </c>
      <c r="K124" s="111" t="s">
        <v>114</v>
      </c>
      <c r="L124" s="108"/>
      <c r="M124" s="59" t="s">
        <v>1</v>
      </c>
      <c r="N124" s="60" t="s">
        <v>44</v>
      </c>
      <c r="O124" s="60" t="s">
        <v>115</v>
      </c>
      <c r="P124" s="60" t="s">
        <v>116</v>
      </c>
      <c r="Q124" s="60" t="s">
        <v>117</v>
      </c>
      <c r="R124" s="60" t="s">
        <v>118</v>
      </c>
      <c r="S124" s="60" t="s">
        <v>119</v>
      </c>
      <c r="T124" s="61" t="s">
        <v>120</v>
      </c>
    </row>
    <row r="125" spans="2:65" s="1" customFormat="1" ht="22.8" customHeight="1">
      <c r="B125" s="32"/>
      <c r="C125" s="64" t="s">
        <v>121</v>
      </c>
      <c r="J125" s="112">
        <f>BK125</f>
        <v>0</v>
      </c>
      <c r="L125" s="32"/>
      <c r="M125" s="62"/>
      <c r="N125" s="53"/>
      <c r="O125" s="53"/>
      <c r="P125" s="113">
        <f>P126</f>
        <v>0</v>
      </c>
      <c r="Q125" s="53"/>
      <c r="R125" s="113">
        <f>R126</f>
        <v>198.31679400000002</v>
      </c>
      <c r="S125" s="53"/>
      <c r="T125" s="114">
        <f>T126</f>
        <v>131.55549999999999</v>
      </c>
      <c r="AT125" s="17" t="s">
        <v>79</v>
      </c>
      <c r="AU125" s="17" t="s">
        <v>106</v>
      </c>
      <c r="BK125" s="115">
        <f>BK126</f>
        <v>0</v>
      </c>
    </row>
    <row r="126" spans="2:65" s="10" customFormat="1" ht="25.95" customHeight="1">
      <c r="B126" s="116"/>
      <c r="D126" s="117" t="s">
        <v>79</v>
      </c>
      <c r="E126" s="118" t="s">
        <v>209</v>
      </c>
      <c r="F126" s="118" t="s">
        <v>210</v>
      </c>
      <c r="I126" s="119"/>
      <c r="J126" s="120">
        <f>BK126</f>
        <v>0</v>
      </c>
      <c r="L126" s="116"/>
      <c r="M126" s="121"/>
      <c r="P126" s="122">
        <f>P127+P191+P203+P210+P223+P285+P321+P364</f>
        <v>0</v>
      </c>
      <c r="R126" s="122">
        <f>R127+R191+R203+R210+R223+R285+R321+R364</f>
        <v>198.31679400000002</v>
      </c>
      <c r="T126" s="123">
        <f>T127+T191+T203+T210+T223+T285+T321+T364</f>
        <v>131.55549999999999</v>
      </c>
      <c r="AR126" s="117" t="s">
        <v>87</v>
      </c>
      <c r="AT126" s="124" t="s">
        <v>79</v>
      </c>
      <c r="AU126" s="124" t="s">
        <v>80</v>
      </c>
      <c r="AY126" s="117" t="s">
        <v>125</v>
      </c>
      <c r="BK126" s="125">
        <f>BK127+BK191+BK203+BK210+BK223+BK285+BK321+BK364</f>
        <v>0</v>
      </c>
    </row>
    <row r="127" spans="2:65" s="10" customFormat="1" ht="22.8" customHeight="1">
      <c r="B127" s="116"/>
      <c r="D127" s="117" t="s">
        <v>79</v>
      </c>
      <c r="E127" s="150" t="s">
        <v>87</v>
      </c>
      <c r="F127" s="150" t="s">
        <v>211</v>
      </c>
      <c r="I127" s="119"/>
      <c r="J127" s="151">
        <f>BK127</f>
        <v>0</v>
      </c>
      <c r="L127" s="116"/>
      <c r="M127" s="121"/>
      <c r="P127" s="122">
        <f>SUM(P128:P190)</f>
        <v>0</v>
      </c>
      <c r="R127" s="122">
        <f>SUM(R128:R190)</f>
        <v>124.68936000000002</v>
      </c>
      <c r="T127" s="123">
        <f>SUM(T128:T190)</f>
        <v>32.792999999999999</v>
      </c>
      <c r="AR127" s="117" t="s">
        <v>87</v>
      </c>
      <c r="AT127" s="124" t="s">
        <v>79</v>
      </c>
      <c r="AU127" s="124" t="s">
        <v>87</v>
      </c>
      <c r="AY127" s="117" t="s">
        <v>125</v>
      </c>
      <c r="BK127" s="125">
        <f>SUM(BK128:BK190)</f>
        <v>0</v>
      </c>
    </row>
    <row r="128" spans="2:65" s="1" customFormat="1" ht="24.15" customHeight="1">
      <c r="B128" s="32"/>
      <c r="C128" s="126" t="s">
        <v>87</v>
      </c>
      <c r="D128" s="126" t="s">
        <v>126</v>
      </c>
      <c r="E128" s="127" t="s">
        <v>768</v>
      </c>
      <c r="F128" s="128" t="s">
        <v>769</v>
      </c>
      <c r="G128" s="129" t="s">
        <v>214</v>
      </c>
      <c r="H128" s="130">
        <v>39.6</v>
      </c>
      <c r="I128" s="131"/>
      <c r="J128" s="132">
        <f>ROUND(I128*H128,2)</f>
        <v>0</v>
      </c>
      <c r="K128" s="128" t="s">
        <v>130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0</v>
      </c>
      <c r="R128" s="135">
        <f>Q128*H128</f>
        <v>0</v>
      </c>
      <c r="S128" s="135">
        <v>0.255</v>
      </c>
      <c r="T128" s="136">
        <f>S128*H128</f>
        <v>10.098000000000001</v>
      </c>
      <c r="AR128" s="137" t="s">
        <v>124</v>
      </c>
      <c r="AT128" s="137" t="s">
        <v>126</v>
      </c>
      <c r="AU128" s="137" t="s">
        <v>89</v>
      </c>
      <c r="AY128" s="17" t="s">
        <v>125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124</v>
      </c>
      <c r="BM128" s="137" t="s">
        <v>770</v>
      </c>
    </row>
    <row r="129" spans="2:65" s="12" customFormat="1" ht="10.199999999999999">
      <c r="B129" s="152"/>
      <c r="D129" s="139" t="s">
        <v>216</v>
      </c>
      <c r="E129" s="153" t="s">
        <v>1</v>
      </c>
      <c r="F129" s="154" t="s">
        <v>771</v>
      </c>
      <c r="H129" s="155">
        <v>27</v>
      </c>
      <c r="I129" s="156"/>
      <c r="L129" s="152"/>
      <c r="M129" s="157"/>
      <c r="T129" s="158"/>
      <c r="AT129" s="153" t="s">
        <v>216</v>
      </c>
      <c r="AU129" s="153" t="s">
        <v>89</v>
      </c>
      <c r="AV129" s="12" t="s">
        <v>89</v>
      </c>
      <c r="AW129" s="12" t="s">
        <v>34</v>
      </c>
      <c r="AX129" s="12" t="s">
        <v>80</v>
      </c>
      <c r="AY129" s="153" t="s">
        <v>125</v>
      </c>
    </row>
    <row r="130" spans="2:65" s="12" customFormat="1" ht="10.199999999999999">
      <c r="B130" s="152"/>
      <c r="D130" s="139" t="s">
        <v>216</v>
      </c>
      <c r="E130" s="153" t="s">
        <v>1</v>
      </c>
      <c r="F130" s="154" t="s">
        <v>772</v>
      </c>
      <c r="H130" s="155">
        <v>12.6</v>
      </c>
      <c r="I130" s="156"/>
      <c r="L130" s="152"/>
      <c r="M130" s="157"/>
      <c r="T130" s="158"/>
      <c r="AT130" s="153" t="s">
        <v>216</v>
      </c>
      <c r="AU130" s="153" t="s">
        <v>89</v>
      </c>
      <c r="AV130" s="12" t="s">
        <v>89</v>
      </c>
      <c r="AW130" s="12" t="s">
        <v>34</v>
      </c>
      <c r="AX130" s="12" t="s">
        <v>80</v>
      </c>
      <c r="AY130" s="153" t="s">
        <v>125</v>
      </c>
    </row>
    <row r="131" spans="2:65" s="13" customFormat="1" ht="10.199999999999999">
      <c r="B131" s="159"/>
      <c r="D131" s="139" t="s">
        <v>216</v>
      </c>
      <c r="E131" s="160" t="s">
        <v>1</v>
      </c>
      <c r="F131" s="161" t="s">
        <v>218</v>
      </c>
      <c r="H131" s="162">
        <v>39.6</v>
      </c>
      <c r="I131" s="163"/>
      <c r="L131" s="159"/>
      <c r="M131" s="164"/>
      <c r="T131" s="165"/>
      <c r="AT131" s="160" t="s">
        <v>216</v>
      </c>
      <c r="AU131" s="160" t="s">
        <v>89</v>
      </c>
      <c r="AV131" s="13" t="s">
        <v>124</v>
      </c>
      <c r="AW131" s="13" t="s">
        <v>34</v>
      </c>
      <c r="AX131" s="13" t="s">
        <v>87</v>
      </c>
      <c r="AY131" s="160" t="s">
        <v>125</v>
      </c>
    </row>
    <row r="132" spans="2:65" s="1" customFormat="1" ht="24.15" customHeight="1">
      <c r="B132" s="32"/>
      <c r="C132" s="126" t="s">
        <v>89</v>
      </c>
      <c r="D132" s="126" t="s">
        <v>126</v>
      </c>
      <c r="E132" s="127" t="s">
        <v>773</v>
      </c>
      <c r="F132" s="128" t="s">
        <v>774</v>
      </c>
      <c r="G132" s="129" t="s">
        <v>214</v>
      </c>
      <c r="H132" s="130">
        <v>12.96</v>
      </c>
      <c r="I132" s="131"/>
      <c r="J132" s="132">
        <f>ROUND(I132*H132,2)</f>
        <v>0</v>
      </c>
      <c r="K132" s="128" t="s">
        <v>130</v>
      </c>
      <c r="L132" s="32"/>
      <c r="M132" s="133" t="s">
        <v>1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0.625</v>
      </c>
      <c r="T132" s="136">
        <f>S132*H132</f>
        <v>8.1000000000000014</v>
      </c>
      <c r="AR132" s="137" t="s">
        <v>124</v>
      </c>
      <c r="AT132" s="137" t="s">
        <v>126</v>
      </c>
      <c r="AU132" s="137" t="s">
        <v>89</v>
      </c>
      <c r="AY132" s="17" t="s">
        <v>125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87</v>
      </c>
      <c r="BK132" s="138">
        <f>ROUND(I132*H132,2)</f>
        <v>0</v>
      </c>
      <c r="BL132" s="17" t="s">
        <v>124</v>
      </c>
      <c r="BM132" s="137" t="s">
        <v>775</v>
      </c>
    </row>
    <row r="133" spans="2:65" s="14" customFormat="1" ht="10.199999999999999">
      <c r="B133" s="166"/>
      <c r="D133" s="139" t="s">
        <v>216</v>
      </c>
      <c r="E133" s="167" t="s">
        <v>1</v>
      </c>
      <c r="F133" s="168" t="s">
        <v>776</v>
      </c>
      <c r="H133" s="167" t="s">
        <v>1</v>
      </c>
      <c r="I133" s="169"/>
      <c r="L133" s="166"/>
      <c r="M133" s="170"/>
      <c r="T133" s="171"/>
      <c r="AT133" s="167" t="s">
        <v>216</v>
      </c>
      <c r="AU133" s="167" t="s">
        <v>89</v>
      </c>
      <c r="AV133" s="14" t="s">
        <v>87</v>
      </c>
      <c r="AW133" s="14" t="s">
        <v>34</v>
      </c>
      <c r="AX133" s="14" t="s">
        <v>80</v>
      </c>
      <c r="AY133" s="167" t="s">
        <v>125</v>
      </c>
    </row>
    <row r="134" spans="2:65" s="12" customFormat="1" ht="20.399999999999999">
      <c r="B134" s="152"/>
      <c r="D134" s="139" t="s">
        <v>216</v>
      </c>
      <c r="E134" s="153" t="s">
        <v>1</v>
      </c>
      <c r="F134" s="154" t="s">
        <v>777</v>
      </c>
      <c r="H134" s="155">
        <v>12.96</v>
      </c>
      <c r="I134" s="156"/>
      <c r="L134" s="152"/>
      <c r="M134" s="157"/>
      <c r="T134" s="158"/>
      <c r="AT134" s="153" t="s">
        <v>216</v>
      </c>
      <c r="AU134" s="153" t="s">
        <v>89</v>
      </c>
      <c r="AV134" s="12" t="s">
        <v>89</v>
      </c>
      <c r="AW134" s="12" t="s">
        <v>34</v>
      </c>
      <c r="AX134" s="12" t="s">
        <v>80</v>
      </c>
      <c r="AY134" s="153" t="s">
        <v>125</v>
      </c>
    </row>
    <row r="135" spans="2:65" s="13" customFormat="1" ht="10.199999999999999">
      <c r="B135" s="159"/>
      <c r="D135" s="139" t="s">
        <v>216</v>
      </c>
      <c r="E135" s="160" t="s">
        <v>1</v>
      </c>
      <c r="F135" s="161" t="s">
        <v>218</v>
      </c>
      <c r="H135" s="162">
        <v>12.96</v>
      </c>
      <c r="I135" s="163"/>
      <c r="L135" s="159"/>
      <c r="M135" s="164"/>
      <c r="T135" s="165"/>
      <c r="AT135" s="160" t="s">
        <v>216</v>
      </c>
      <c r="AU135" s="160" t="s">
        <v>89</v>
      </c>
      <c r="AV135" s="13" t="s">
        <v>124</v>
      </c>
      <c r="AW135" s="13" t="s">
        <v>34</v>
      </c>
      <c r="AX135" s="13" t="s">
        <v>87</v>
      </c>
      <c r="AY135" s="160" t="s">
        <v>125</v>
      </c>
    </row>
    <row r="136" spans="2:65" s="1" customFormat="1" ht="24.15" customHeight="1">
      <c r="B136" s="32"/>
      <c r="C136" s="126" t="s">
        <v>139</v>
      </c>
      <c r="D136" s="126" t="s">
        <v>126</v>
      </c>
      <c r="E136" s="127" t="s">
        <v>257</v>
      </c>
      <c r="F136" s="128" t="s">
        <v>258</v>
      </c>
      <c r="G136" s="129" t="s">
        <v>214</v>
      </c>
      <c r="H136" s="130">
        <v>27</v>
      </c>
      <c r="I136" s="131"/>
      <c r="J136" s="132">
        <f>ROUND(I136*H136,2)</f>
        <v>0</v>
      </c>
      <c r="K136" s="128" t="s">
        <v>130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0.28999999999999998</v>
      </c>
      <c r="T136" s="136">
        <f>S136*H136</f>
        <v>7.8299999999999992</v>
      </c>
      <c r="AR136" s="137" t="s">
        <v>124</v>
      </c>
      <c r="AT136" s="137" t="s">
        <v>126</v>
      </c>
      <c r="AU136" s="137" t="s">
        <v>89</v>
      </c>
      <c r="AY136" s="17" t="s">
        <v>125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124</v>
      </c>
      <c r="BM136" s="137" t="s">
        <v>778</v>
      </c>
    </row>
    <row r="137" spans="2:65" s="12" customFormat="1" ht="10.199999999999999">
      <c r="B137" s="152"/>
      <c r="D137" s="139" t="s">
        <v>216</v>
      </c>
      <c r="E137" s="153" t="s">
        <v>1</v>
      </c>
      <c r="F137" s="154" t="s">
        <v>779</v>
      </c>
      <c r="H137" s="155">
        <v>27</v>
      </c>
      <c r="I137" s="156"/>
      <c r="L137" s="152"/>
      <c r="M137" s="157"/>
      <c r="T137" s="158"/>
      <c r="AT137" s="153" t="s">
        <v>216</v>
      </c>
      <c r="AU137" s="153" t="s">
        <v>89</v>
      </c>
      <c r="AV137" s="12" t="s">
        <v>89</v>
      </c>
      <c r="AW137" s="12" t="s">
        <v>34</v>
      </c>
      <c r="AX137" s="12" t="s">
        <v>80</v>
      </c>
      <c r="AY137" s="153" t="s">
        <v>125</v>
      </c>
    </row>
    <row r="138" spans="2:65" s="13" customFormat="1" ht="10.199999999999999">
      <c r="B138" s="159"/>
      <c r="D138" s="139" t="s">
        <v>216</v>
      </c>
      <c r="E138" s="160" t="s">
        <v>1</v>
      </c>
      <c r="F138" s="161" t="s">
        <v>218</v>
      </c>
      <c r="H138" s="162">
        <v>27</v>
      </c>
      <c r="I138" s="163"/>
      <c r="L138" s="159"/>
      <c r="M138" s="164"/>
      <c r="T138" s="165"/>
      <c r="AT138" s="160" t="s">
        <v>216</v>
      </c>
      <c r="AU138" s="160" t="s">
        <v>89</v>
      </c>
      <c r="AV138" s="13" t="s">
        <v>124</v>
      </c>
      <c r="AW138" s="13" t="s">
        <v>34</v>
      </c>
      <c r="AX138" s="13" t="s">
        <v>87</v>
      </c>
      <c r="AY138" s="160" t="s">
        <v>125</v>
      </c>
    </row>
    <row r="139" spans="2:65" s="1" customFormat="1" ht="16.5" customHeight="1">
      <c r="B139" s="32"/>
      <c r="C139" s="126" t="s">
        <v>124</v>
      </c>
      <c r="D139" s="126" t="s">
        <v>126</v>
      </c>
      <c r="E139" s="127" t="s">
        <v>272</v>
      </c>
      <c r="F139" s="128" t="s">
        <v>273</v>
      </c>
      <c r="G139" s="129" t="s">
        <v>269</v>
      </c>
      <c r="H139" s="130">
        <v>33</v>
      </c>
      <c r="I139" s="131"/>
      <c r="J139" s="132">
        <f>ROUND(I139*H139,2)</f>
        <v>0</v>
      </c>
      <c r="K139" s="128" t="s">
        <v>130</v>
      </c>
      <c r="L139" s="32"/>
      <c r="M139" s="133" t="s">
        <v>1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0.20499999999999999</v>
      </c>
      <c r="T139" s="136">
        <f>S139*H139</f>
        <v>6.7649999999999997</v>
      </c>
      <c r="AR139" s="137" t="s">
        <v>124</v>
      </c>
      <c r="AT139" s="137" t="s">
        <v>126</v>
      </c>
      <c r="AU139" s="137" t="s">
        <v>89</v>
      </c>
      <c r="AY139" s="17" t="s">
        <v>125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87</v>
      </c>
      <c r="BK139" s="138">
        <f>ROUND(I139*H139,2)</f>
        <v>0</v>
      </c>
      <c r="BL139" s="17" t="s">
        <v>124</v>
      </c>
      <c r="BM139" s="137" t="s">
        <v>780</v>
      </c>
    </row>
    <row r="140" spans="2:65" s="12" customFormat="1" ht="10.199999999999999">
      <c r="B140" s="152"/>
      <c r="D140" s="139" t="s">
        <v>216</v>
      </c>
      <c r="E140" s="153" t="s">
        <v>1</v>
      </c>
      <c r="F140" s="154" t="s">
        <v>781</v>
      </c>
      <c r="H140" s="155">
        <v>33</v>
      </c>
      <c r="I140" s="156"/>
      <c r="L140" s="152"/>
      <c r="M140" s="157"/>
      <c r="T140" s="158"/>
      <c r="AT140" s="153" t="s">
        <v>216</v>
      </c>
      <c r="AU140" s="153" t="s">
        <v>89</v>
      </c>
      <c r="AV140" s="12" t="s">
        <v>89</v>
      </c>
      <c r="AW140" s="12" t="s">
        <v>34</v>
      </c>
      <c r="AX140" s="12" t="s">
        <v>80</v>
      </c>
      <c r="AY140" s="153" t="s">
        <v>125</v>
      </c>
    </row>
    <row r="141" spans="2:65" s="13" customFormat="1" ht="10.199999999999999">
      <c r="B141" s="159"/>
      <c r="D141" s="139" t="s">
        <v>216</v>
      </c>
      <c r="E141" s="160" t="s">
        <v>1</v>
      </c>
      <c r="F141" s="161" t="s">
        <v>218</v>
      </c>
      <c r="H141" s="162">
        <v>33</v>
      </c>
      <c r="I141" s="163"/>
      <c r="L141" s="159"/>
      <c r="M141" s="164"/>
      <c r="T141" s="165"/>
      <c r="AT141" s="160" t="s">
        <v>216</v>
      </c>
      <c r="AU141" s="160" t="s">
        <v>89</v>
      </c>
      <c r="AV141" s="13" t="s">
        <v>124</v>
      </c>
      <c r="AW141" s="13" t="s">
        <v>34</v>
      </c>
      <c r="AX141" s="13" t="s">
        <v>87</v>
      </c>
      <c r="AY141" s="160" t="s">
        <v>125</v>
      </c>
    </row>
    <row r="142" spans="2:65" s="1" customFormat="1" ht="16.5" customHeight="1">
      <c r="B142" s="32"/>
      <c r="C142" s="126" t="s">
        <v>148</v>
      </c>
      <c r="D142" s="126" t="s">
        <v>126</v>
      </c>
      <c r="E142" s="127" t="s">
        <v>782</v>
      </c>
      <c r="F142" s="128" t="s">
        <v>783</v>
      </c>
      <c r="G142" s="129" t="s">
        <v>269</v>
      </c>
      <c r="H142" s="130">
        <v>300</v>
      </c>
      <c r="I142" s="131"/>
      <c r="J142" s="132">
        <f>ROUND(I142*H142,2)</f>
        <v>0</v>
      </c>
      <c r="K142" s="128" t="s">
        <v>392</v>
      </c>
      <c r="L142" s="32"/>
      <c r="M142" s="133" t="s">
        <v>1</v>
      </c>
      <c r="N142" s="134" t="s">
        <v>45</v>
      </c>
      <c r="P142" s="135">
        <f>O142*H142</f>
        <v>0</v>
      </c>
      <c r="Q142" s="135">
        <v>1.7500000000000002E-2</v>
      </c>
      <c r="R142" s="135">
        <f>Q142*H142</f>
        <v>5.2500000000000009</v>
      </c>
      <c r="S142" s="135">
        <v>0</v>
      </c>
      <c r="T142" s="136">
        <f>S142*H142</f>
        <v>0</v>
      </c>
      <c r="AR142" s="137" t="s">
        <v>124</v>
      </c>
      <c r="AT142" s="137" t="s">
        <v>126</v>
      </c>
      <c r="AU142" s="137" t="s">
        <v>89</v>
      </c>
      <c r="AY142" s="17" t="s">
        <v>125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87</v>
      </c>
      <c r="BK142" s="138">
        <f>ROUND(I142*H142,2)</f>
        <v>0</v>
      </c>
      <c r="BL142" s="17" t="s">
        <v>124</v>
      </c>
      <c r="BM142" s="137" t="s">
        <v>784</v>
      </c>
    </row>
    <row r="143" spans="2:65" s="12" customFormat="1" ht="20.399999999999999">
      <c r="B143" s="152"/>
      <c r="D143" s="139" t="s">
        <v>216</v>
      </c>
      <c r="E143" s="153" t="s">
        <v>1</v>
      </c>
      <c r="F143" s="154" t="s">
        <v>785</v>
      </c>
      <c r="H143" s="155">
        <v>300</v>
      </c>
      <c r="I143" s="156"/>
      <c r="L143" s="152"/>
      <c r="M143" s="157"/>
      <c r="T143" s="158"/>
      <c r="AT143" s="153" t="s">
        <v>216</v>
      </c>
      <c r="AU143" s="153" t="s">
        <v>89</v>
      </c>
      <c r="AV143" s="12" t="s">
        <v>89</v>
      </c>
      <c r="AW143" s="12" t="s">
        <v>34</v>
      </c>
      <c r="AX143" s="12" t="s">
        <v>80</v>
      </c>
      <c r="AY143" s="153" t="s">
        <v>125</v>
      </c>
    </row>
    <row r="144" spans="2:65" s="13" customFormat="1" ht="10.199999999999999">
      <c r="B144" s="159"/>
      <c r="D144" s="139" t="s">
        <v>216</v>
      </c>
      <c r="E144" s="160" t="s">
        <v>1</v>
      </c>
      <c r="F144" s="161" t="s">
        <v>218</v>
      </c>
      <c r="H144" s="162">
        <v>300</v>
      </c>
      <c r="I144" s="163"/>
      <c r="L144" s="159"/>
      <c r="M144" s="164"/>
      <c r="T144" s="165"/>
      <c r="AT144" s="160" t="s">
        <v>216</v>
      </c>
      <c r="AU144" s="160" t="s">
        <v>89</v>
      </c>
      <c r="AV144" s="13" t="s">
        <v>124</v>
      </c>
      <c r="AW144" s="13" t="s">
        <v>34</v>
      </c>
      <c r="AX144" s="13" t="s">
        <v>87</v>
      </c>
      <c r="AY144" s="160" t="s">
        <v>125</v>
      </c>
    </row>
    <row r="145" spans="2:65" s="1" customFormat="1" ht="24.15" customHeight="1">
      <c r="B145" s="32"/>
      <c r="C145" s="126" t="s">
        <v>153</v>
      </c>
      <c r="D145" s="126" t="s">
        <v>126</v>
      </c>
      <c r="E145" s="127" t="s">
        <v>786</v>
      </c>
      <c r="F145" s="128" t="s">
        <v>787</v>
      </c>
      <c r="G145" s="129" t="s">
        <v>788</v>
      </c>
      <c r="H145" s="130">
        <v>720</v>
      </c>
      <c r="I145" s="131"/>
      <c r="J145" s="132">
        <f>ROUND(I145*H145,2)</f>
        <v>0</v>
      </c>
      <c r="K145" s="128" t="s">
        <v>130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3.0000000000000001E-5</v>
      </c>
      <c r="R145" s="135">
        <f>Q145*H145</f>
        <v>2.1600000000000001E-2</v>
      </c>
      <c r="S145" s="135">
        <v>0</v>
      </c>
      <c r="T145" s="136">
        <f>S145*H145</f>
        <v>0</v>
      </c>
      <c r="AR145" s="137" t="s">
        <v>124</v>
      </c>
      <c r="AT145" s="137" t="s">
        <v>126</v>
      </c>
      <c r="AU145" s="137" t="s">
        <v>89</v>
      </c>
      <c r="AY145" s="17" t="s">
        <v>125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124</v>
      </c>
      <c r="BM145" s="137" t="s">
        <v>789</v>
      </c>
    </row>
    <row r="146" spans="2:65" s="12" customFormat="1" ht="10.199999999999999">
      <c r="B146" s="152"/>
      <c r="D146" s="139" t="s">
        <v>216</v>
      </c>
      <c r="E146" s="153" t="s">
        <v>1</v>
      </c>
      <c r="F146" s="154" t="s">
        <v>790</v>
      </c>
      <c r="H146" s="155">
        <v>720</v>
      </c>
      <c r="I146" s="156"/>
      <c r="L146" s="152"/>
      <c r="M146" s="157"/>
      <c r="T146" s="158"/>
      <c r="AT146" s="153" t="s">
        <v>216</v>
      </c>
      <c r="AU146" s="153" t="s">
        <v>89</v>
      </c>
      <c r="AV146" s="12" t="s">
        <v>89</v>
      </c>
      <c r="AW146" s="12" t="s">
        <v>34</v>
      </c>
      <c r="AX146" s="12" t="s">
        <v>80</v>
      </c>
      <c r="AY146" s="153" t="s">
        <v>125</v>
      </c>
    </row>
    <row r="147" spans="2:65" s="13" customFormat="1" ht="10.199999999999999">
      <c r="B147" s="159"/>
      <c r="D147" s="139" t="s">
        <v>216</v>
      </c>
      <c r="E147" s="160" t="s">
        <v>1</v>
      </c>
      <c r="F147" s="161" t="s">
        <v>218</v>
      </c>
      <c r="H147" s="162">
        <v>720</v>
      </c>
      <c r="I147" s="163"/>
      <c r="L147" s="159"/>
      <c r="M147" s="164"/>
      <c r="T147" s="165"/>
      <c r="AT147" s="160" t="s">
        <v>216</v>
      </c>
      <c r="AU147" s="160" t="s">
        <v>89</v>
      </c>
      <c r="AV147" s="13" t="s">
        <v>124</v>
      </c>
      <c r="AW147" s="13" t="s">
        <v>34</v>
      </c>
      <c r="AX147" s="13" t="s">
        <v>87</v>
      </c>
      <c r="AY147" s="160" t="s">
        <v>125</v>
      </c>
    </row>
    <row r="148" spans="2:65" s="1" customFormat="1" ht="33" customHeight="1">
      <c r="B148" s="32"/>
      <c r="C148" s="126" t="s">
        <v>158</v>
      </c>
      <c r="D148" s="126" t="s">
        <v>126</v>
      </c>
      <c r="E148" s="127" t="s">
        <v>791</v>
      </c>
      <c r="F148" s="128" t="s">
        <v>792</v>
      </c>
      <c r="G148" s="129" t="s">
        <v>221</v>
      </c>
      <c r="H148" s="130">
        <v>5</v>
      </c>
      <c r="I148" s="131"/>
      <c r="J148" s="132">
        <f>ROUND(I148*H148,2)</f>
        <v>0</v>
      </c>
      <c r="K148" s="128" t="s">
        <v>130</v>
      </c>
      <c r="L148" s="32"/>
      <c r="M148" s="133" t="s">
        <v>1</v>
      </c>
      <c r="N148" s="134" t="s">
        <v>45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124</v>
      </c>
      <c r="AT148" s="137" t="s">
        <v>126</v>
      </c>
      <c r="AU148" s="137" t="s">
        <v>89</v>
      </c>
      <c r="AY148" s="17" t="s">
        <v>125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87</v>
      </c>
      <c r="BK148" s="138">
        <f>ROUND(I148*H148,2)</f>
        <v>0</v>
      </c>
      <c r="BL148" s="17" t="s">
        <v>124</v>
      </c>
      <c r="BM148" s="137" t="s">
        <v>793</v>
      </c>
    </row>
    <row r="149" spans="2:65" s="12" customFormat="1" ht="10.199999999999999">
      <c r="B149" s="152"/>
      <c r="D149" s="139" t="s">
        <v>216</v>
      </c>
      <c r="E149" s="153" t="s">
        <v>1</v>
      </c>
      <c r="F149" s="154" t="s">
        <v>794</v>
      </c>
      <c r="H149" s="155">
        <v>5</v>
      </c>
      <c r="I149" s="156"/>
      <c r="L149" s="152"/>
      <c r="M149" s="157"/>
      <c r="T149" s="158"/>
      <c r="AT149" s="153" t="s">
        <v>216</v>
      </c>
      <c r="AU149" s="153" t="s">
        <v>89</v>
      </c>
      <c r="AV149" s="12" t="s">
        <v>89</v>
      </c>
      <c r="AW149" s="12" t="s">
        <v>34</v>
      </c>
      <c r="AX149" s="12" t="s">
        <v>80</v>
      </c>
      <c r="AY149" s="153" t="s">
        <v>125</v>
      </c>
    </row>
    <row r="150" spans="2:65" s="13" customFormat="1" ht="10.199999999999999">
      <c r="B150" s="159"/>
      <c r="D150" s="139" t="s">
        <v>216</v>
      </c>
      <c r="E150" s="160" t="s">
        <v>1</v>
      </c>
      <c r="F150" s="161" t="s">
        <v>218</v>
      </c>
      <c r="H150" s="162">
        <v>5</v>
      </c>
      <c r="I150" s="163"/>
      <c r="L150" s="159"/>
      <c r="M150" s="164"/>
      <c r="T150" s="165"/>
      <c r="AT150" s="160" t="s">
        <v>216</v>
      </c>
      <c r="AU150" s="160" t="s">
        <v>89</v>
      </c>
      <c r="AV150" s="13" t="s">
        <v>124</v>
      </c>
      <c r="AW150" s="13" t="s">
        <v>34</v>
      </c>
      <c r="AX150" s="13" t="s">
        <v>87</v>
      </c>
      <c r="AY150" s="160" t="s">
        <v>125</v>
      </c>
    </row>
    <row r="151" spans="2:65" s="1" customFormat="1" ht="24.15" customHeight="1">
      <c r="B151" s="32"/>
      <c r="C151" s="126" t="s">
        <v>163</v>
      </c>
      <c r="D151" s="126" t="s">
        <v>126</v>
      </c>
      <c r="E151" s="127" t="s">
        <v>795</v>
      </c>
      <c r="F151" s="128" t="s">
        <v>796</v>
      </c>
      <c r="G151" s="129" t="s">
        <v>221</v>
      </c>
      <c r="H151" s="130">
        <v>1</v>
      </c>
      <c r="I151" s="131"/>
      <c r="J151" s="132">
        <f>ROUND(I151*H151,2)</f>
        <v>0</v>
      </c>
      <c r="K151" s="128" t="s">
        <v>130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124</v>
      </c>
      <c r="AT151" s="137" t="s">
        <v>126</v>
      </c>
      <c r="AU151" s="137" t="s">
        <v>89</v>
      </c>
      <c r="AY151" s="17" t="s">
        <v>125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124</v>
      </c>
      <c r="BM151" s="137" t="s">
        <v>797</v>
      </c>
    </row>
    <row r="152" spans="2:65" s="12" customFormat="1" ht="10.199999999999999">
      <c r="B152" s="152"/>
      <c r="D152" s="139" t="s">
        <v>216</v>
      </c>
      <c r="E152" s="153" t="s">
        <v>1</v>
      </c>
      <c r="F152" s="154" t="s">
        <v>798</v>
      </c>
      <c r="H152" s="155">
        <v>1</v>
      </c>
      <c r="I152" s="156"/>
      <c r="L152" s="152"/>
      <c r="M152" s="157"/>
      <c r="T152" s="158"/>
      <c r="AT152" s="153" t="s">
        <v>216</v>
      </c>
      <c r="AU152" s="153" t="s">
        <v>89</v>
      </c>
      <c r="AV152" s="12" t="s">
        <v>89</v>
      </c>
      <c r="AW152" s="12" t="s">
        <v>34</v>
      </c>
      <c r="AX152" s="12" t="s">
        <v>80</v>
      </c>
      <c r="AY152" s="153" t="s">
        <v>125</v>
      </c>
    </row>
    <row r="153" spans="2:65" s="13" customFormat="1" ht="10.199999999999999">
      <c r="B153" s="159"/>
      <c r="D153" s="139" t="s">
        <v>216</v>
      </c>
      <c r="E153" s="160" t="s">
        <v>1</v>
      </c>
      <c r="F153" s="161" t="s">
        <v>218</v>
      </c>
      <c r="H153" s="162">
        <v>1</v>
      </c>
      <c r="I153" s="163"/>
      <c r="L153" s="159"/>
      <c r="M153" s="164"/>
      <c r="T153" s="165"/>
      <c r="AT153" s="160" t="s">
        <v>216</v>
      </c>
      <c r="AU153" s="160" t="s">
        <v>89</v>
      </c>
      <c r="AV153" s="13" t="s">
        <v>124</v>
      </c>
      <c r="AW153" s="13" t="s">
        <v>34</v>
      </c>
      <c r="AX153" s="13" t="s">
        <v>87</v>
      </c>
      <c r="AY153" s="160" t="s">
        <v>125</v>
      </c>
    </row>
    <row r="154" spans="2:65" s="1" customFormat="1" ht="33" customHeight="1">
      <c r="B154" s="32"/>
      <c r="C154" s="126" t="s">
        <v>168</v>
      </c>
      <c r="D154" s="126" t="s">
        <v>126</v>
      </c>
      <c r="E154" s="127" t="s">
        <v>799</v>
      </c>
      <c r="F154" s="128" t="s">
        <v>800</v>
      </c>
      <c r="G154" s="129" t="s">
        <v>221</v>
      </c>
      <c r="H154" s="130">
        <v>472.5</v>
      </c>
      <c r="I154" s="131"/>
      <c r="J154" s="132">
        <f>ROUND(I154*H154,2)</f>
        <v>0</v>
      </c>
      <c r="K154" s="128" t="s">
        <v>130</v>
      </c>
      <c r="L154" s="32"/>
      <c r="M154" s="133" t="s">
        <v>1</v>
      </c>
      <c r="N154" s="134" t="s">
        <v>45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124</v>
      </c>
      <c r="AT154" s="137" t="s">
        <v>126</v>
      </c>
      <c r="AU154" s="137" t="s">
        <v>89</v>
      </c>
      <c r="AY154" s="17" t="s">
        <v>125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87</v>
      </c>
      <c r="BK154" s="138">
        <f>ROUND(I154*H154,2)</f>
        <v>0</v>
      </c>
      <c r="BL154" s="17" t="s">
        <v>124</v>
      </c>
      <c r="BM154" s="137" t="s">
        <v>801</v>
      </c>
    </row>
    <row r="155" spans="2:65" s="12" customFormat="1" ht="10.199999999999999">
      <c r="B155" s="152"/>
      <c r="D155" s="139" t="s">
        <v>216</v>
      </c>
      <c r="E155" s="153" t="s">
        <v>1</v>
      </c>
      <c r="F155" s="154" t="s">
        <v>802</v>
      </c>
      <c r="H155" s="155">
        <v>450</v>
      </c>
      <c r="I155" s="156"/>
      <c r="L155" s="152"/>
      <c r="M155" s="157"/>
      <c r="T155" s="158"/>
      <c r="AT155" s="153" t="s">
        <v>216</v>
      </c>
      <c r="AU155" s="153" t="s">
        <v>89</v>
      </c>
      <c r="AV155" s="12" t="s">
        <v>89</v>
      </c>
      <c r="AW155" s="12" t="s">
        <v>34</v>
      </c>
      <c r="AX155" s="12" t="s">
        <v>80</v>
      </c>
      <c r="AY155" s="153" t="s">
        <v>125</v>
      </c>
    </row>
    <row r="156" spans="2:65" s="12" customFormat="1" ht="20.399999999999999">
      <c r="B156" s="152"/>
      <c r="D156" s="139" t="s">
        <v>216</v>
      </c>
      <c r="E156" s="153" t="s">
        <v>1</v>
      </c>
      <c r="F156" s="154" t="s">
        <v>803</v>
      </c>
      <c r="H156" s="155">
        <v>22.5</v>
      </c>
      <c r="I156" s="156"/>
      <c r="L156" s="152"/>
      <c r="M156" s="157"/>
      <c r="T156" s="158"/>
      <c r="AT156" s="153" t="s">
        <v>216</v>
      </c>
      <c r="AU156" s="153" t="s">
        <v>89</v>
      </c>
      <c r="AV156" s="12" t="s">
        <v>89</v>
      </c>
      <c r="AW156" s="12" t="s">
        <v>34</v>
      </c>
      <c r="AX156" s="12" t="s">
        <v>80</v>
      </c>
      <c r="AY156" s="153" t="s">
        <v>125</v>
      </c>
    </row>
    <row r="157" spans="2:65" s="13" customFormat="1" ht="10.199999999999999">
      <c r="B157" s="159"/>
      <c r="D157" s="139" t="s">
        <v>216</v>
      </c>
      <c r="E157" s="160" t="s">
        <v>1</v>
      </c>
      <c r="F157" s="161" t="s">
        <v>218</v>
      </c>
      <c r="H157" s="162">
        <v>472.5</v>
      </c>
      <c r="I157" s="163"/>
      <c r="L157" s="159"/>
      <c r="M157" s="164"/>
      <c r="T157" s="165"/>
      <c r="AT157" s="160" t="s">
        <v>216</v>
      </c>
      <c r="AU157" s="160" t="s">
        <v>89</v>
      </c>
      <c r="AV157" s="13" t="s">
        <v>124</v>
      </c>
      <c r="AW157" s="13" t="s">
        <v>34</v>
      </c>
      <c r="AX157" s="13" t="s">
        <v>87</v>
      </c>
      <c r="AY157" s="160" t="s">
        <v>125</v>
      </c>
    </row>
    <row r="158" spans="2:65" s="1" customFormat="1" ht="37.799999999999997" customHeight="1">
      <c r="B158" s="32"/>
      <c r="C158" s="126" t="s">
        <v>173</v>
      </c>
      <c r="D158" s="126" t="s">
        <v>126</v>
      </c>
      <c r="E158" s="127" t="s">
        <v>804</v>
      </c>
      <c r="F158" s="128" t="s">
        <v>805</v>
      </c>
      <c r="G158" s="129" t="s">
        <v>221</v>
      </c>
      <c r="H158" s="130">
        <v>257</v>
      </c>
      <c r="I158" s="131"/>
      <c r="J158" s="132">
        <f>ROUND(I158*H158,2)</f>
        <v>0</v>
      </c>
      <c r="K158" s="128" t="s">
        <v>130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124</v>
      </c>
      <c r="AT158" s="137" t="s">
        <v>126</v>
      </c>
      <c r="AU158" s="137" t="s">
        <v>89</v>
      </c>
      <c r="AY158" s="17" t="s">
        <v>125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124</v>
      </c>
      <c r="BM158" s="137" t="s">
        <v>806</v>
      </c>
    </row>
    <row r="159" spans="2:65" s="12" customFormat="1" ht="10.199999999999999">
      <c r="B159" s="152"/>
      <c r="D159" s="139" t="s">
        <v>216</v>
      </c>
      <c r="E159" s="153" t="s">
        <v>1</v>
      </c>
      <c r="F159" s="154" t="s">
        <v>807</v>
      </c>
      <c r="H159" s="155">
        <v>31.5</v>
      </c>
      <c r="I159" s="156"/>
      <c r="L159" s="152"/>
      <c r="M159" s="157"/>
      <c r="T159" s="158"/>
      <c r="AT159" s="153" t="s">
        <v>216</v>
      </c>
      <c r="AU159" s="153" t="s">
        <v>89</v>
      </c>
      <c r="AV159" s="12" t="s">
        <v>89</v>
      </c>
      <c r="AW159" s="12" t="s">
        <v>34</v>
      </c>
      <c r="AX159" s="12" t="s">
        <v>80</v>
      </c>
      <c r="AY159" s="153" t="s">
        <v>125</v>
      </c>
    </row>
    <row r="160" spans="2:65" s="12" customFormat="1" ht="20.399999999999999">
      <c r="B160" s="152"/>
      <c r="D160" s="139" t="s">
        <v>216</v>
      </c>
      <c r="E160" s="153" t="s">
        <v>1</v>
      </c>
      <c r="F160" s="154" t="s">
        <v>808</v>
      </c>
      <c r="H160" s="155">
        <v>220.5</v>
      </c>
      <c r="I160" s="156"/>
      <c r="L160" s="152"/>
      <c r="M160" s="157"/>
      <c r="T160" s="158"/>
      <c r="AT160" s="153" t="s">
        <v>216</v>
      </c>
      <c r="AU160" s="153" t="s">
        <v>89</v>
      </c>
      <c r="AV160" s="12" t="s">
        <v>89</v>
      </c>
      <c r="AW160" s="12" t="s">
        <v>34</v>
      </c>
      <c r="AX160" s="12" t="s">
        <v>80</v>
      </c>
      <c r="AY160" s="153" t="s">
        <v>125</v>
      </c>
    </row>
    <row r="161" spans="2:65" s="12" customFormat="1" ht="10.199999999999999">
      <c r="B161" s="152"/>
      <c r="D161" s="139" t="s">
        <v>216</v>
      </c>
      <c r="E161" s="153" t="s">
        <v>1</v>
      </c>
      <c r="F161" s="154" t="s">
        <v>794</v>
      </c>
      <c r="H161" s="155">
        <v>5</v>
      </c>
      <c r="I161" s="156"/>
      <c r="L161" s="152"/>
      <c r="M161" s="157"/>
      <c r="T161" s="158"/>
      <c r="AT161" s="153" t="s">
        <v>216</v>
      </c>
      <c r="AU161" s="153" t="s">
        <v>89</v>
      </c>
      <c r="AV161" s="12" t="s">
        <v>89</v>
      </c>
      <c r="AW161" s="12" t="s">
        <v>34</v>
      </c>
      <c r="AX161" s="12" t="s">
        <v>80</v>
      </c>
      <c r="AY161" s="153" t="s">
        <v>125</v>
      </c>
    </row>
    <row r="162" spans="2:65" s="13" customFormat="1" ht="10.199999999999999">
      <c r="B162" s="159"/>
      <c r="D162" s="139" t="s">
        <v>216</v>
      </c>
      <c r="E162" s="160" t="s">
        <v>1</v>
      </c>
      <c r="F162" s="161" t="s">
        <v>218</v>
      </c>
      <c r="H162" s="162">
        <v>257</v>
      </c>
      <c r="I162" s="163"/>
      <c r="L162" s="159"/>
      <c r="M162" s="164"/>
      <c r="T162" s="165"/>
      <c r="AT162" s="160" t="s">
        <v>216</v>
      </c>
      <c r="AU162" s="160" t="s">
        <v>89</v>
      </c>
      <c r="AV162" s="13" t="s">
        <v>124</v>
      </c>
      <c r="AW162" s="13" t="s">
        <v>34</v>
      </c>
      <c r="AX162" s="13" t="s">
        <v>87</v>
      </c>
      <c r="AY162" s="160" t="s">
        <v>125</v>
      </c>
    </row>
    <row r="163" spans="2:65" s="1" customFormat="1" ht="37.799999999999997" customHeight="1">
      <c r="B163" s="32"/>
      <c r="C163" s="126" t="s">
        <v>178</v>
      </c>
      <c r="D163" s="126" t="s">
        <v>126</v>
      </c>
      <c r="E163" s="127" t="s">
        <v>809</v>
      </c>
      <c r="F163" s="128" t="s">
        <v>810</v>
      </c>
      <c r="G163" s="129" t="s">
        <v>221</v>
      </c>
      <c r="H163" s="130">
        <v>1285</v>
      </c>
      <c r="I163" s="131"/>
      <c r="J163" s="132">
        <f>ROUND(I163*H163,2)</f>
        <v>0</v>
      </c>
      <c r="K163" s="128" t="s">
        <v>130</v>
      </c>
      <c r="L163" s="32"/>
      <c r="M163" s="133" t="s">
        <v>1</v>
      </c>
      <c r="N163" s="134" t="s">
        <v>45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124</v>
      </c>
      <c r="AT163" s="137" t="s">
        <v>126</v>
      </c>
      <c r="AU163" s="137" t="s">
        <v>89</v>
      </c>
      <c r="AY163" s="17" t="s">
        <v>125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7" t="s">
        <v>87</v>
      </c>
      <c r="BK163" s="138">
        <f>ROUND(I163*H163,2)</f>
        <v>0</v>
      </c>
      <c r="BL163" s="17" t="s">
        <v>124</v>
      </c>
      <c r="BM163" s="137" t="s">
        <v>811</v>
      </c>
    </row>
    <row r="164" spans="2:65" s="14" customFormat="1" ht="10.199999999999999">
      <c r="B164" s="166"/>
      <c r="D164" s="139" t="s">
        <v>216</v>
      </c>
      <c r="E164" s="167" t="s">
        <v>1</v>
      </c>
      <c r="F164" s="168" t="s">
        <v>320</v>
      </c>
      <c r="H164" s="167" t="s">
        <v>1</v>
      </c>
      <c r="I164" s="169"/>
      <c r="L164" s="166"/>
      <c r="M164" s="170"/>
      <c r="T164" s="171"/>
      <c r="AT164" s="167" t="s">
        <v>216</v>
      </c>
      <c r="AU164" s="167" t="s">
        <v>89</v>
      </c>
      <c r="AV164" s="14" t="s">
        <v>87</v>
      </c>
      <c r="AW164" s="14" t="s">
        <v>34</v>
      </c>
      <c r="AX164" s="14" t="s">
        <v>80</v>
      </c>
      <c r="AY164" s="167" t="s">
        <v>125</v>
      </c>
    </row>
    <row r="165" spans="2:65" s="12" customFormat="1" ht="10.199999999999999">
      <c r="B165" s="152"/>
      <c r="D165" s="139" t="s">
        <v>216</v>
      </c>
      <c r="E165" s="153" t="s">
        <v>1</v>
      </c>
      <c r="F165" s="154" t="s">
        <v>812</v>
      </c>
      <c r="H165" s="155">
        <v>1260</v>
      </c>
      <c r="I165" s="156"/>
      <c r="L165" s="152"/>
      <c r="M165" s="157"/>
      <c r="T165" s="158"/>
      <c r="AT165" s="153" t="s">
        <v>216</v>
      </c>
      <c r="AU165" s="153" t="s">
        <v>89</v>
      </c>
      <c r="AV165" s="12" t="s">
        <v>89</v>
      </c>
      <c r="AW165" s="12" t="s">
        <v>34</v>
      </c>
      <c r="AX165" s="12" t="s">
        <v>80</v>
      </c>
      <c r="AY165" s="153" t="s">
        <v>125</v>
      </c>
    </row>
    <row r="166" spans="2:65" s="12" customFormat="1" ht="10.199999999999999">
      <c r="B166" s="152"/>
      <c r="D166" s="139" t="s">
        <v>216</v>
      </c>
      <c r="E166" s="153" t="s">
        <v>1</v>
      </c>
      <c r="F166" s="154" t="s">
        <v>813</v>
      </c>
      <c r="H166" s="155">
        <v>25</v>
      </c>
      <c r="I166" s="156"/>
      <c r="L166" s="152"/>
      <c r="M166" s="157"/>
      <c r="T166" s="158"/>
      <c r="AT166" s="153" t="s">
        <v>216</v>
      </c>
      <c r="AU166" s="153" t="s">
        <v>89</v>
      </c>
      <c r="AV166" s="12" t="s">
        <v>89</v>
      </c>
      <c r="AW166" s="12" t="s">
        <v>34</v>
      </c>
      <c r="AX166" s="12" t="s">
        <v>80</v>
      </c>
      <c r="AY166" s="153" t="s">
        <v>125</v>
      </c>
    </row>
    <row r="167" spans="2:65" s="13" customFormat="1" ht="10.199999999999999">
      <c r="B167" s="159"/>
      <c r="D167" s="139" t="s">
        <v>216</v>
      </c>
      <c r="E167" s="160" t="s">
        <v>1</v>
      </c>
      <c r="F167" s="161" t="s">
        <v>218</v>
      </c>
      <c r="H167" s="162">
        <v>1285</v>
      </c>
      <c r="I167" s="163"/>
      <c r="L167" s="159"/>
      <c r="M167" s="164"/>
      <c r="T167" s="165"/>
      <c r="AT167" s="160" t="s">
        <v>216</v>
      </c>
      <c r="AU167" s="160" t="s">
        <v>89</v>
      </c>
      <c r="AV167" s="13" t="s">
        <v>124</v>
      </c>
      <c r="AW167" s="13" t="s">
        <v>34</v>
      </c>
      <c r="AX167" s="13" t="s">
        <v>87</v>
      </c>
      <c r="AY167" s="160" t="s">
        <v>125</v>
      </c>
    </row>
    <row r="168" spans="2:65" s="1" customFormat="1" ht="33" customHeight="1">
      <c r="B168" s="32"/>
      <c r="C168" s="126" t="s">
        <v>182</v>
      </c>
      <c r="D168" s="126" t="s">
        <v>126</v>
      </c>
      <c r="E168" s="127" t="s">
        <v>328</v>
      </c>
      <c r="F168" s="128" t="s">
        <v>329</v>
      </c>
      <c r="G168" s="129" t="s">
        <v>330</v>
      </c>
      <c r="H168" s="130">
        <v>424.05</v>
      </c>
      <c r="I168" s="131"/>
      <c r="J168" s="132">
        <f>ROUND(I168*H168,2)</f>
        <v>0</v>
      </c>
      <c r="K168" s="128" t="s">
        <v>130</v>
      </c>
      <c r="L168" s="32"/>
      <c r="M168" s="133" t="s">
        <v>1</v>
      </c>
      <c r="N168" s="134" t="s">
        <v>45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124</v>
      </c>
      <c r="AT168" s="137" t="s">
        <v>126</v>
      </c>
      <c r="AU168" s="137" t="s">
        <v>89</v>
      </c>
      <c r="AY168" s="17" t="s">
        <v>125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87</v>
      </c>
      <c r="BK168" s="138">
        <f>ROUND(I168*H168,2)</f>
        <v>0</v>
      </c>
      <c r="BL168" s="17" t="s">
        <v>124</v>
      </c>
      <c r="BM168" s="137" t="s">
        <v>814</v>
      </c>
    </row>
    <row r="169" spans="2:65" s="12" customFormat="1" ht="10.199999999999999">
      <c r="B169" s="152"/>
      <c r="D169" s="139" t="s">
        <v>216</v>
      </c>
      <c r="E169" s="153" t="s">
        <v>1</v>
      </c>
      <c r="F169" s="154" t="s">
        <v>815</v>
      </c>
      <c r="H169" s="155">
        <v>415.8</v>
      </c>
      <c r="I169" s="156"/>
      <c r="L169" s="152"/>
      <c r="M169" s="157"/>
      <c r="T169" s="158"/>
      <c r="AT169" s="153" t="s">
        <v>216</v>
      </c>
      <c r="AU169" s="153" t="s">
        <v>89</v>
      </c>
      <c r="AV169" s="12" t="s">
        <v>89</v>
      </c>
      <c r="AW169" s="12" t="s">
        <v>34</v>
      </c>
      <c r="AX169" s="12" t="s">
        <v>80</v>
      </c>
      <c r="AY169" s="153" t="s">
        <v>125</v>
      </c>
    </row>
    <row r="170" spans="2:65" s="12" customFormat="1" ht="10.199999999999999">
      <c r="B170" s="152"/>
      <c r="D170" s="139" t="s">
        <v>216</v>
      </c>
      <c r="E170" s="153" t="s">
        <v>1</v>
      </c>
      <c r="F170" s="154" t="s">
        <v>816</v>
      </c>
      <c r="H170" s="155">
        <v>8.25</v>
      </c>
      <c r="I170" s="156"/>
      <c r="L170" s="152"/>
      <c r="M170" s="157"/>
      <c r="T170" s="158"/>
      <c r="AT170" s="153" t="s">
        <v>216</v>
      </c>
      <c r="AU170" s="153" t="s">
        <v>89</v>
      </c>
      <c r="AV170" s="12" t="s">
        <v>89</v>
      </c>
      <c r="AW170" s="12" t="s">
        <v>34</v>
      </c>
      <c r="AX170" s="12" t="s">
        <v>80</v>
      </c>
      <c r="AY170" s="153" t="s">
        <v>125</v>
      </c>
    </row>
    <row r="171" spans="2:65" s="13" customFormat="1" ht="10.199999999999999">
      <c r="B171" s="159"/>
      <c r="D171" s="139" t="s">
        <v>216</v>
      </c>
      <c r="E171" s="160" t="s">
        <v>1</v>
      </c>
      <c r="F171" s="161" t="s">
        <v>218</v>
      </c>
      <c r="H171" s="162">
        <v>424.05</v>
      </c>
      <c r="I171" s="163"/>
      <c r="L171" s="159"/>
      <c r="M171" s="164"/>
      <c r="T171" s="165"/>
      <c r="AT171" s="160" t="s">
        <v>216</v>
      </c>
      <c r="AU171" s="160" t="s">
        <v>89</v>
      </c>
      <c r="AV171" s="13" t="s">
        <v>124</v>
      </c>
      <c r="AW171" s="13" t="s">
        <v>34</v>
      </c>
      <c r="AX171" s="13" t="s">
        <v>87</v>
      </c>
      <c r="AY171" s="160" t="s">
        <v>125</v>
      </c>
    </row>
    <row r="172" spans="2:65" s="1" customFormat="1" ht="16.5" customHeight="1">
      <c r="B172" s="32"/>
      <c r="C172" s="126" t="s">
        <v>187</v>
      </c>
      <c r="D172" s="126" t="s">
        <v>126</v>
      </c>
      <c r="E172" s="127" t="s">
        <v>334</v>
      </c>
      <c r="F172" s="128" t="s">
        <v>335</v>
      </c>
      <c r="G172" s="129" t="s">
        <v>221</v>
      </c>
      <c r="H172" s="130">
        <v>257</v>
      </c>
      <c r="I172" s="131"/>
      <c r="J172" s="132">
        <f>ROUND(I172*H172,2)</f>
        <v>0</v>
      </c>
      <c r="K172" s="128" t="s">
        <v>130</v>
      </c>
      <c r="L172" s="32"/>
      <c r="M172" s="133" t="s">
        <v>1</v>
      </c>
      <c r="N172" s="134" t="s">
        <v>45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124</v>
      </c>
      <c r="AT172" s="137" t="s">
        <v>126</v>
      </c>
      <c r="AU172" s="137" t="s">
        <v>89</v>
      </c>
      <c r="AY172" s="17" t="s">
        <v>125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87</v>
      </c>
      <c r="BK172" s="138">
        <f>ROUND(I172*H172,2)</f>
        <v>0</v>
      </c>
      <c r="BL172" s="17" t="s">
        <v>124</v>
      </c>
      <c r="BM172" s="137" t="s">
        <v>817</v>
      </c>
    </row>
    <row r="173" spans="2:65" s="12" customFormat="1" ht="10.199999999999999">
      <c r="B173" s="152"/>
      <c r="D173" s="139" t="s">
        <v>216</v>
      </c>
      <c r="E173" s="153" t="s">
        <v>1</v>
      </c>
      <c r="F173" s="154" t="s">
        <v>818</v>
      </c>
      <c r="H173" s="155">
        <v>252</v>
      </c>
      <c r="I173" s="156"/>
      <c r="L173" s="152"/>
      <c r="M173" s="157"/>
      <c r="T173" s="158"/>
      <c r="AT173" s="153" t="s">
        <v>216</v>
      </c>
      <c r="AU173" s="153" t="s">
        <v>89</v>
      </c>
      <c r="AV173" s="12" t="s">
        <v>89</v>
      </c>
      <c r="AW173" s="12" t="s">
        <v>34</v>
      </c>
      <c r="AX173" s="12" t="s">
        <v>80</v>
      </c>
      <c r="AY173" s="153" t="s">
        <v>125</v>
      </c>
    </row>
    <row r="174" spans="2:65" s="12" customFormat="1" ht="10.199999999999999">
      <c r="B174" s="152"/>
      <c r="D174" s="139" t="s">
        <v>216</v>
      </c>
      <c r="E174" s="153" t="s">
        <v>1</v>
      </c>
      <c r="F174" s="154" t="s">
        <v>794</v>
      </c>
      <c r="H174" s="155">
        <v>5</v>
      </c>
      <c r="I174" s="156"/>
      <c r="L174" s="152"/>
      <c r="M174" s="157"/>
      <c r="T174" s="158"/>
      <c r="AT174" s="153" t="s">
        <v>216</v>
      </c>
      <c r="AU174" s="153" t="s">
        <v>89</v>
      </c>
      <c r="AV174" s="12" t="s">
        <v>89</v>
      </c>
      <c r="AW174" s="12" t="s">
        <v>34</v>
      </c>
      <c r="AX174" s="12" t="s">
        <v>80</v>
      </c>
      <c r="AY174" s="153" t="s">
        <v>125</v>
      </c>
    </row>
    <row r="175" spans="2:65" s="13" customFormat="1" ht="10.199999999999999">
      <c r="B175" s="159"/>
      <c r="D175" s="139" t="s">
        <v>216</v>
      </c>
      <c r="E175" s="160" t="s">
        <v>1</v>
      </c>
      <c r="F175" s="161" t="s">
        <v>218</v>
      </c>
      <c r="H175" s="162">
        <v>257</v>
      </c>
      <c r="I175" s="163"/>
      <c r="L175" s="159"/>
      <c r="M175" s="164"/>
      <c r="T175" s="165"/>
      <c r="AT175" s="160" t="s">
        <v>216</v>
      </c>
      <c r="AU175" s="160" t="s">
        <v>89</v>
      </c>
      <c r="AV175" s="13" t="s">
        <v>124</v>
      </c>
      <c r="AW175" s="13" t="s">
        <v>34</v>
      </c>
      <c r="AX175" s="13" t="s">
        <v>87</v>
      </c>
      <c r="AY175" s="160" t="s">
        <v>125</v>
      </c>
    </row>
    <row r="176" spans="2:65" s="1" customFormat="1" ht="24.15" customHeight="1">
      <c r="B176" s="32"/>
      <c r="C176" s="126" t="s">
        <v>194</v>
      </c>
      <c r="D176" s="126" t="s">
        <v>126</v>
      </c>
      <c r="E176" s="127" t="s">
        <v>338</v>
      </c>
      <c r="F176" s="128" t="s">
        <v>339</v>
      </c>
      <c r="G176" s="129" t="s">
        <v>221</v>
      </c>
      <c r="H176" s="130">
        <v>220.5</v>
      </c>
      <c r="I176" s="131"/>
      <c r="J176" s="132">
        <f>ROUND(I176*H176,2)</f>
        <v>0</v>
      </c>
      <c r="K176" s="128" t="s">
        <v>130</v>
      </c>
      <c r="L176" s="32"/>
      <c r="M176" s="133" t="s">
        <v>1</v>
      </c>
      <c r="N176" s="134" t="s">
        <v>45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124</v>
      </c>
      <c r="AT176" s="137" t="s">
        <v>126</v>
      </c>
      <c r="AU176" s="137" t="s">
        <v>89</v>
      </c>
      <c r="AY176" s="17" t="s">
        <v>125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7" t="s">
        <v>87</v>
      </c>
      <c r="BK176" s="138">
        <f>ROUND(I176*H176,2)</f>
        <v>0</v>
      </c>
      <c r="BL176" s="17" t="s">
        <v>124</v>
      </c>
      <c r="BM176" s="137" t="s">
        <v>819</v>
      </c>
    </row>
    <row r="177" spans="2:65" s="14" customFormat="1" ht="10.199999999999999">
      <c r="B177" s="166"/>
      <c r="D177" s="139" t="s">
        <v>216</v>
      </c>
      <c r="E177" s="167" t="s">
        <v>1</v>
      </c>
      <c r="F177" s="168" t="s">
        <v>820</v>
      </c>
      <c r="H177" s="167" t="s">
        <v>1</v>
      </c>
      <c r="I177" s="169"/>
      <c r="L177" s="166"/>
      <c r="M177" s="170"/>
      <c r="T177" s="171"/>
      <c r="AT177" s="167" t="s">
        <v>216</v>
      </c>
      <c r="AU177" s="167" t="s">
        <v>89</v>
      </c>
      <c r="AV177" s="14" t="s">
        <v>87</v>
      </c>
      <c r="AW177" s="14" t="s">
        <v>34</v>
      </c>
      <c r="AX177" s="14" t="s">
        <v>80</v>
      </c>
      <c r="AY177" s="167" t="s">
        <v>125</v>
      </c>
    </row>
    <row r="178" spans="2:65" s="12" customFormat="1" ht="10.199999999999999">
      <c r="B178" s="152"/>
      <c r="D178" s="139" t="s">
        <v>216</v>
      </c>
      <c r="E178" s="153" t="s">
        <v>1</v>
      </c>
      <c r="F178" s="154" t="s">
        <v>821</v>
      </c>
      <c r="H178" s="155">
        <v>472.5</v>
      </c>
      <c r="I178" s="156"/>
      <c r="L178" s="152"/>
      <c r="M178" s="157"/>
      <c r="T178" s="158"/>
      <c r="AT178" s="153" t="s">
        <v>216</v>
      </c>
      <c r="AU178" s="153" t="s">
        <v>89</v>
      </c>
      <c r="AV178" s="12" t="s">
        <v>89</v>
      </c>
      <c r="AW178" s="12" t="s">
        <v>34</v>
      </c>
      <c r="AX178" s="12" t="s">
        <v>80</v>
      </c>
      <c r="AY178" s="153" t="s">
        <v>125</v>
      </c>
    </row>
    <row r="179" spans="2:65" s="12" customFormat="1" ht="10.199999999999999">
      <c r="B179" s="152"/>
      <c r="D179" s="139" t="s">
        <v>216</v>
      </c>
      <c r="E179" s="153" t="s">
        <v>1</v>
      </c>
      <c r="F179" s="154" t="s">
        <v>822</v>
      </c>
      <c r="H179" s="155">
        <v>-31.5</v>
      </c>
      <c r="I179" s="156"/>
      <c r="L179" s="152"/>
      <c r="M179" s="157"/>
      <c r="T179" s="158"/>
      <c r="AT179" s="153" t="s">
        <v>216</v>
      </c>
      <c r="AU179" s="153" t="s">
        <v>89</v>
      </c>
      <c r="AV179" s="12" t="s">
        <v>89</v>
      </c>
      <c r="AW179" s="12" t="s">
        <v>34</v>
      </c>
      <c r="AX179" s="12" t="s">
        <v>80</v>
      </c>
      <c r="AY179" s="153" t="s">
        <v>125</v>
      </c>
    </row>
    <row r="180" spans="2:65" s="12" customFormat="1" ht="10.199999999999999">
      <c r="B180" s="152"/>
      <c r="D180" s="139" t="s">
        <v>216</v>
      </c>
      <c r="E180" s="153" t="s">
        <v>1</v>
      </c>
      <c r="F180" s="154" t="s">
        <v>823</v>
      </c>
      <c r="H180" s="155">
        <v>-220.5</v>
      </c>
      <c r="I180" s="156"/>
      <c r="L180" s="152"/>
      <c r="M180" s="157"/>
      <c r="T180" s="158"/>
      <c r="AT180" s="153" t="s">
        <v>216</v>
      </c>
      <c r="AU180" s="153" t="s">
        <v>89</v>
      </c>
      <c r="AV180" s="12" t="s">
        <v>89</v>
      </c>
      <c r="AW180" s="12" t="s">
        <v>34</v>
      </c>
      <c r="AX180" s="12" t="s">
        <v>80</v>
      </c>
      <c r="AY180" s="153" t="s">
        <v>125</v>
      </c>
    </row>
    <row r="181" spans="2:65" s="13" customFormat="1" ht="10.199999999999999">
      <c r="B181" s="159"/>
      <c r="D181" s="139" t="s">
        <v>216</v>
      </c>
      <c r="E181" s="160" t="s">
        <v>1</v>
      </c>
      <c r="F181" s="161" t="s">
        <v>218</v>
      </c>
      <c r="H181" s="162">
        <v>220.5</v>
      </c>
      <c r="I181" s="163"/>
      <c r="L181" s="159"/>
      <c r="M181" s="164"/>
      <c r="T181" s="165"/>
      <c r="AT181" s="160" t="s">
        <v>216</v>
      </c>
      <c r="AU181" s="160" t="s">
        <v>89</v>
      </c>
      <c r="AV181" s="13" t="s">
        <v>124</v>
      </c>
      <c r="AW181" s="13" t="s">
        <v>34</v>
      </c>
      <c r="AX181" s="13" t="s">
        <v>87</v>
      </c>
      <c r="AY181" s="160" t="s">
        <v>125</v>
      </c>
    </row>
    <row r="182" spans="2:65" s="1" customFormat="1" ht="24.15" customHeight="1">
      <c r="B182" s="32"/>
      <c r="C182" s="126" t="s">
        <v>8</v>
      </c>
      <c r="D182" s="126" t="s">
        <v>126</v>
      </c>
      <c r="E182" s="127" t="s">
        <v>824</v>
      </c>
      <c r="F182" s="128" t="s">
        <v>825</v>
      </c>
      <c r="G182" s="129" t="s">
        <v>221</v>
      </c>
      <c r="H182" s="130">
        <v>180.93600000000001</v>
      </c>
      <c r="I182" s="131"/>
      <c r="J182" s="132">
        <f>ROUND(I182*H182,2)</f>
        <v>0</v>
      </c>
      <c r="K182" s="128" t="s">
        <v>130</v>
      </c>
      <c r="L182" s="32"/>
      <c r="M182" s="133" t="s">
        <v>1</v>
      </c>
      <c r="N182" s="134" t="s">
        <v>45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124</v>
      </c>
      <c r="AT182" s="137" t="s">
        <v>126</v>
      </c>
      <c r="AU182" s="137" t="s">
        <v>89</v>
      </c>
      <c r="AY182" s="17" t="s">
        <v>125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87</v>
      </c>
      <c r="BK182" s="138">
        <f>ROUND(I182*H182,2)</f>
        <v>0</v>
      </c>
      <c r="BL182" s="17" t="s">
        <v>124</v>
      </c>
      <c r="BM182" s="137" t="s">
        <v>826</v>
      </c>
    </row>
    <row r="183" spans="2:65" s="12" customFormat="1" ht="20.399999999999999">
      <c r="B183" s="152"/>
      <c r="D183" s="139" t="s">
        <v>216</v>
      </c>
      <c r="E183" s="153" t="s">
        <v>1</v>
      </c>
      <c r="F183" s="154" t="s">
        <v>827</v>
      </c>
      <c r="H183" s="155">
        <v>180.93600000000001</v>
      </c>
      <c r="I183" s="156"/>
      <c r="L183" s="152"/>
      <c r="M183" s="157"/>
      <c r="T183" s="158"/>
      <c r="AT183" s="153" t="s">
        <v>216</v>
      </c>
      <c r="AU183" s="153" t="s">
        <v>89</v>
      </c>
      <c r="AV183" s="12" t="s">
        <v>89</v>
      </c>
      <c r="AW183" s="12" t="s">
        <v>34</v>
      </c>
      <c r="AX183" s="12" t="s">
        <v>80</v>
      </c>
      <c r="AY183" s="153" t="s">
        <v>125</v>
      </c>
    </row>
    <row r="184" spans="2:65" s="13" customFormat="1" ht="10.199999999999999">
      <c r="B184" s="159"/>
      <c r="D184" s="139" t="s">
        <v>216</v>
      </c>
      <c r="E184" s="160" t="s">
        <v>1</v>
      </c>
      <c r="F184" s="161" t="s">
        <v>218</v>
      </c>
      <c r="H184" s="162">
        <v>180.93600000000001</v>
      </c>
      <c r="I184" s="163"/>
      <c r="L184" s="159"/>
      <c r="M184" s="164"/>
      <c r="T184" s="165"/>
      <c r="AT184" s="160" t="s">
        <v>216</v>
      </c>
      <c r="AU184" s="160" t="s">
        <v>89</v>
      </c>
      <c r="AV184" s="13" t="s">
        <v>124</v>
      </c>
      <c r="AW184" s="13" t="s">
        <v>34</v>
      </c>
      <c r="AX184" s="13" t="s">
        <v>87</v>
      </c>
      <c r="AY184" s="160" t="s">
        <v>125</v>
      </c>
    </row>
    <row r="185" spans="2:65" s="1" customFormat="1" ht="16.5" customHeight="1">
      <c r="B185" s="32"/>
      <c r="C185" s="172" t="s">
        <v>286</v>
      </c>
      <c r="D185" s="172" t="s">
        <v>359</v>
      </c>
      <c r="E185" s="173" t="s">
        <v>828</v>
      </c>
      <c r="F185" s="174" t="s">
        <v>829</v>
      </c>
      <c r="G185" s="175" t="s">
        <v>330</v>
      </c>
      <c r="H185" s="176">
        <v>361.87200000000001</v>
      </c>
      <c r="I185" s="177"/>
      <c r="J185" s="178">
        <f>ROUND(I185*H185,2)</f>
        <v>0</v>
      </c>
      <c r="K185" s="174" t="s">
        <v>130</v>
      </c>
      <c r="L185" s="179"/>
      <c r="M185" s="180" t="s">
        <v>1</v>
      </c>
      <c r="N185" s="181" t="s">
        <v>45</v>
      </c>
      <c r="P185" s="135">
        <f>O185*H185</f>
        <v>0</v>
      </c>
      <c r="Q185" s="135">
        <v>0.33</v>
      </c>
      <c r="R185" s="135">
        <f>Q185*H185</f>
        <v>119.41776000000002</v>
      </c>
      <c r="S185" s="135">
        <v>0</v>
      </c>
      <c r="T185" s="136">
        <f>S185*H185</f>
        <v>0</v>
      </c>
      <c r="AR185" s="137" t="s">
        <v>163</v>
      </c>
      <c r="AT185" s="137" t="s">
        <v>359</v>
      </c>
      <c r="AU185" s="137" t="s">
        <v>89</v>
      </c>
      <c r="AY185" s="17" t="s">
        <v>125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7" t="s">
        <v>87</v>
      </c>
      <c r="BK185" s="138">
        <f>ROUND(I185*H185,2)</f>
        <v>0</v>
      </c>
      <c r="BL185" s="17" t="s">
        <v>124</v>
      </c>
      <c r="BM185" s="137" t="s">
        <v>830</v>
      </c>
    </row>
    <row r="186" spans="2:65" s="12" customFormat="1" ht="10.199999999999999">
      <c r="B186" s="152"/>
      <c r="D186" s="139" t="s">
        <v>216</v>
      </c>
      <c r="E186" s="153" t="s">
        <v>1</v>
      </c>
      <c r="F186" s="154" t="s">
        <v>831</v>
      </c>
      <c r="H186" s="155">
        <v>361.87200000000001</v>
      </c>
      <c r="I186" s="156"/>
      <c r="L186" s="152"/>
      <c r="M186" s="157"/>
      <c r="T186" s="158"/>
      <c r="AT186" s="153" t="s">
        <v>216</v>
      </c>
      <c r="AU186" s="153" t="s">
        <v>89</v>
      </c>
      <c r="AV186" s="12" t="s">
        <v>89</v>
      </c>
      <c r="AW186" s="12" t="s">
        <v>34</v>
      </c>
      <c r="AX186" s="12" t="s">
        <v>80</v>
      </c>
      <c r="AY186" s="153" t="s">
        <v>125</v>
      </c>
    </row>
    <row r="187" spans="2:65" s="13" customFormat="1" ht="10.199999999999999">
      <c r="B187" s="159"/>
      <c r="D187" s="139" t="s">
        <v>216</v>
      </c>
      <c r="E187" s="160" t="s">
        <v>1</v>
      </c>
      <c r="F187" s="161" t="s">
        <v>218</v>
      </c>
      <c r="H187" s="162">
        <v>361.87200000000001</v>
      </c>
      <c r="I187" s="163"/>
      <c r="L187" s="159"/>
      <c r="M187" s="164"/>
      <c r="T187" s="165"/>
      <c r="AT187" s="160" t="s">
        <v>216</v>
      </c>
      <c r="AU187" s="160" t="s">
        <v>89</v>
      </c>
      <c r="AV187" s="13" t="s">
        <v>124</v>
      </c>
      <c r="AW187" s="13" t="s">
        <v>34</v>
      </c>
      <c r="AX187" s="13" t="s">
        <v>87</v>
      </c>
      <c r="AY187" s="160" t="s">
        <v>125</v>
      </c>
    </row>
    <row r="188" spans="2:65" s="1" customFormat="1" ht="24.15" customHeight="1">
      <c r="B188" s="32"/>
      <c r="C188" s="126" t="s">
        <v>291</v>
      </c>
      <c r="D188" s="126" t="s">
        <v>126</v>
      </c>
      <c r="E188" s="127" t="s">
        <v>343</v>
      </c>
      <c r="F188" s="128" t="s">
        <v>344</v>
      </c>
      <c r="G188" s="129" t="s">
        <v>214</v>
      </c>
      <c r="H188" s="130">
        <v>27</v>
      </c>
      <c r="I188" s="131"/>
      <c r="J188" s="132">
        <f>ROUND(I188*H188,2)</f>
        <v>0</v>
      </c>
      <c r="K188" s="128" t="s">
        <v>130</v>
      </c>
      <c r="L188" s="32"/>
      <c r="M188" s="133" t="s">
        <v>1</v>
      </c>
      <c r="N188" s="134" t="s">
        <v>45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124</v>
      </c>
      <c r="AT188" s="137" t="s">
        <v>126</v>
      </c>
      <c r="AU188" s="137" t="s">
        <v>89</v>
      </c>
      <c r="AY188" s="17" t="s">
        <v>125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7" t="s">
        <v>87</v>
      </c>
      <c r="BK188" s="138">
        <f>ROUND(I188*H188,2)</f>
        <v>0</v>
      </c>
      <c r="BL188" s="17" t="s">
        <v>124</v>
      </c>
      <c r="BM188" s="137" t="s">
        <v>832</v>
      </c>
    </row>
    <row r="189" spans="2:65" s="12" customFormat="1" ht="10.199999999999999">
      <c r="B189" s="152"/>
      <c r="D189" s="139" t="s">
        <v>216</v>
      </c>
      <c r="E189" s="153" t="s">
        <v>1</v>
      </c>
      <c r="F189" s="154" t="s">
        <v>833</v>
      </c>
      <c r="H189" s="155">
        <v>27</v>
      </c>
      <c r="I189" s="156"/>
      <c r="L189" s="152"/>
      <c r="M189" s="157"/>
      <c r="T189" s="158"/>
      <c r="AT189" s="153" t="s">
        <v>216</v>
      </c>
      <c r="AU189" s="153" t="s">
        <v>89</v>
      </c>
      <c r="AV189" s="12" t="s">
        <v>89</v>
      </c>
      <c r="AW189" s="12" t="s">
        <v>34</v>
      </c>
      <c r="AX189" s="12" t="s">
        <v>80</v>
      </c>
      <c r="AY189" s="153" t="s">
        <v>125</v>
      </c>
    </row>
    <row r="190" spans="2:65" s="13" customFormat="1" ht="10.199999999999999">
      <c r="B190" s="159"/>
      <c r="D190" s="139" t="s">
        <v>216</v>
      </c>
      <c r="E190" s="160" t="s">
        <v>1</v>
      </c>
      <c r="F190" s="161" t="s">
        <v>218</v>
      </c>
      <c r="H190" s="162">
        <v>27</v>
      </c>
      <c r="I190" s="163"/>
      <c r="L190" s="159"/>
      <c r="M190" s="164"/>
      <c r="T190" s="165"/>
      <c r="AT190" s="160" t="s">
        <v>216</v>
      </c>
      <c r="AU190" s="160" t="s">
        <v>89</v>
      </c>
      <c r="AV190" s="13" t="s">
        <v>124</v>
      </c>
      <c r="AW190" s="13" t="s">
        <v>34</v>
      </c>
      <c r="AX190" s="13" t="s">
        <v>87</v>
      </c>
      <c r="AY190" s="160" t="s">
        <v>125</v>
      </c>
    </row>
    <row r="191" spans="2:65" s="10" customFormat="1" ht="22.8" customHeight="1">
      <c r="B191" s="116"/>
      <c r="D191" s="117" t="s">
        <v>79</v>
      </c>
      <c r="E191" s="150" t="s">
        <v>139</v>
      </c>
      <c r="F191" s="150" t="s">
        <v>382</v>
      </c>
      <c r="I191" s="119"/>
      <c r="J191" s="151">
        <f>BK191</f>
        <v>0</v>
      </c>
      <c r="L191" s="116"/>
      <c r="M191" s="121"/>
      <c r="P191" s="122">
        <f>SUM(P192:P202)</f>
        <v>0</v>
      </c>
      <c r="R191" s="122">
        <f>SUM(R192:R202)</f>
        <v>1.7048880000000002</v>
      </c>
      <c r="T191" s="123">
        <f>SUM(T192:T202)</f>
        <v>0</v>
      </c>
      <c r="AR191" s="117" t="s">
        <v>87</v>
      </c>
      <c r="AT191" s="124" t="s">
        <v>79</v>
      </c>
      <c r="AU191" s="124" t="s">
        <v>87</v>
      </c>
      <c r="AY191" s="117" t="s">
        <v>125</v>
      </c>
      <c r="BK191" s="125">
        <f>SUM(BK192:BK202)</f>
        <v>0</v>
      </c>
    </row>
    <row r="192" spans="2:65" s="1" customFormat="1" ht="24.15" customHeight="1">
      <c r="B192" s="32"/>
      <c r="C192" s="126" t="s">
        <v>297</v>
      </c>
      <c r="D192" s="126" t="s">
        <v>126</v>
      </c>
      <c r="E192" s="127" t="s">
        <v>834</v>
      </c>
      <c r="F192" s="128" t="s">
        <v>835</v>
      </c>
      <c r="G192" s="129" t="s">
        <v>221</v>
      </c>
      <c r="H192" s="130">
        <v>1</v>
      </c>
      <c r="I192" s="131"/>
      <c r="J192" s="132">
        <f>ROUND(I192*H192,2)</f>
        <v>0</v>
      </c>
      <c r="K192" s="128" t="s">
        <v>392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124</v>
      </c>
      <c r="AT192" s="137" t="s">
        <v>126</v>
      </c>
      <c r="AU192" s="137" t="s">
        <v>89</v>
      </c>
      <c r="AY192" s="17" t="s">
        <v>125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124</v>
      </c>
      <c r="BM192" s="137" t="s">
        <v>836</v>
      </c>
    </row>
    <row r="193" spans="2:65" s="14" customFormat="1" ht="10.199999999999999">
      <c r="B193" s="166"/>
      <c r="D193" s="139" t="s">
        <v>216</v>
      </c>
      <c r="E193" s="167" t="s">
        <v>1</v>
      </c>
      <c r="F193" s="168" t="s">
        <v>837</v>
      </c>
      <c r="H193" s="167" t="s">
        <v>1</v>
      </c>
      <c r="I193" s="169"/>
      <c r="L193" s="166"/>
      <c r="M193" s="170"/>
      <c r="T193" s="171"/>
      <c r="AT193" s="167" t="s">
        <v>216</v>
      </c>
      <c r="AU193" s="167" t="s">
        <v>89</v>
      </c>
      <c r="AV193" s="14" t="s">
        <v>87</v>
      </c>
      <c r="AW193" s="14" t="s">
        <v>34</v>
      </c>
      <c r="AX193" s="14" t="s">
        <v>80</v>
      </c>
      <c r="AY193" s="167" t="s">
        <v>125</v>
      </c>
    </row>
    <row r="194" spans="2:65" s="12" customFormat="1" ht="10.199999999999999">
      <c r="B194" s="152"/>
      <c r="D194" s="139" t="s">
        <v>216</v>
      </c>
      <c r="E194" s="153" t="s">
        <v>1</v>
      </c>
      <c r="F194" s="154" t="s">
        <v>838</v>
      </c>
      <c r="H194" s="155">
        <v>1</v>
      </c>
      <c r="I194" s="156"/>
      <c r="L194" s="152"/>
      <c r="M194" s="157"/>
      <c r="T194" s="158"/>
      <c r="AT194" s="153" t="s">
        <v>216</v>
      </c>
      <c r="AU194" s="153" t="s">
        <v>89</v>
      </c>
      <c r="AV194" s="12" t="s">
        <v>89</v>
      </c>
      <c r="AW194" s="12" t="s">
        <v>34</v>
      </c>
      <c r="AX194" s="12" t="s">
        <v>80</v>
      </c>
      <c r="AY194" s="153" t="s">
        <v>125</v>
      </c>
    </row>
    <row r="195" spans="2:65" s="13" customFormat="1" ht="10.199999999999999">
      <c r="B195" s="159"/>
      <c r="D195" s="139" t="s">
        <v>216</v>
      </c>
      <c r="E195" s="160" t="s">
        <v>1</v>
      </c>
      <c r="F195" s="161" t="s">
        <v>218</v>
      </c>
      <c r="H195" s="162">
        <v>1</v>
      </c>
      <c r="I195" s="163"/>
      <c r="L195" s="159"/>
      <c r="M195" s="164"/>
      <c r="T195" s="165"/>
      <c r="AT195" s="160" t="s">
        <v>216</v>
      </c>
      <c r="AU195" s="160" t="s">
        <v>89</v>
      </c>
      <c r="AV195" s="13" t="s">
        <v>124</v>
      </c>
      <c r="AW195" s="13" t="s">
        <v>34</v>
      </c>
      <c r="AX195" s="13" t="s">
        <v>87</v>
      </c>
      <c r="AY195" s="160" t="s">
        <v>125</v>
      </c>
    </row>
    <row r="196" spans="2:65" s="1" customFormat="1" ht="33" customHeight="1">
      <c r="B196" s="32"/>
      <c r="C196" s="126" t="s">
        <v>302</v>
      </c>
      <c r="D196" s="126" t="s">
        <v>126</v>
      </c>
      <c r="E196" s="127" t="s">
        <v>839</v>
      </c>
      <c r="F196" s="128" t="s">
        <v>840</v>
      </c>
      <c r="G196" s="129" t="s">
        <v>214</v>
      </c>
      <c r="H196" s="130">
        <v>6.48</v>
      </c>
      <c r="I196" s="131"/>
      <c r="J196" s="132">
        <f>ROUND(I196*H196,2)</f>
        <v>0</v>
      </c>
      <c r="K196" s="128" t="s">
        <v>392</v>
      </c>
      <c r="L196" s="32"/>
      <c r="M196" s="133" t="s">
        <v>1</v>
      </c>
      <c r="N196" s="134" t="s">
        <v>45</v>
      </c>
      <c r="P196" s="135">
        <f>O196*H196</f>
        <v>0</v>
      </c>
      <c r="Q196" s="135">
        <v>0.2631</v>
      </c>
      <c r="R196" s="135">
        <f>Q196*H196</f>
        <v>1.7048880000000002</v>
      </c>
      <c r="S196" s="135">
        <v>0</v>
      </c>
      <c r="T196" s="136">
        <f>S196*H196</f>
        <v>0</v>
      </c>
      <c r="AR196" s="137" t="s">
        <v>124</v>
      </c>
      <c r="AT196" s="137" t="s">
        <v>126</v>
      </c>
      <c r="AU196" s="137" t="s">
        <v>89</v>
      </c>
      <c r="AY196" s="17" t="s">
        <v>125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87</v>
      </c>
      <c r="BK196" s="138">
        <f>ROUND(I196*H196,2)</f>
        <v>0</v>
      </c>
      <c r="BL196" s="17" t="s">
        <v>124</v>
      </c>
      <c r="BM196" s="137" t="s">
        <v>841</v>
      </c>
    </row>
    <row r="197" spans="2:65" s="14" customFormat="1" ht="10.199999999999999">
      <c r="B197" s="166"/>
      <c r="D197" s="139" t="s">
        <v>216</v>
      </c>
      <c r="E197" s="167" t="s">
        <v>1</v>
      </c>
      <c r="F197" s="168" t="s">
        <v>842</v>
      </c>
      <c r="H197" s="167" t="s">
        <v>1</v>
      </c>
      <c r="I197" s="169"/>
      <c r="L197" s="166"/>
      <c r="M197" s="170"/>
      <c r="T197" s="171"/>
      <c r="AT197" s="167" t="s">
        <v>216</v>
      </c>
      <c r="AU197" s="167" t="s">
        <v>89</v>
      </c>
      <c r="AV197" s="14" t="s">
        <v>87</v>
      </c>
      <c r="AW197" s="14" t="s">
        <v>34</v>
      </c>
      <c r="AX197" s="14" t="s">
        <v>80</v>
      </c>
      <c r="AY197" s="167" t="s">
        <v>125</v>
      </c>
    </row>
    <row r="198" spans="2:65" s="12" customFormat="1" ht="20.399999999999999">
      <c r="B198" s="152"/>
      <c r="D198" s="139" t="s">
        <v>216</v>
      </c>
      <c r="E198" s="153" t="s">
        <v>1</v>
      </c>
      <c r="F198" s="154" t="s">
        <v>843</v>
      </c>
      <c r="H198" s="155">
        <v>6.48</v>
      </c>
      <c r="I198" s="156"/>
      <c r="L198" s="152"/>
      <c r="M198" s="157"/>
      <c r="T198" s="158"/>
      <c r="AT198" s="153" t="s">
        <v>216</v>
      </c>
      <c r="AU198" s="153" t="s">
        <v>89</v>
      </c>
      <c r="AV198" s="12" t="s">
        <v>89</v>
      </c>
      <c r="AW198" s="12" t="s">
        <v>34</v>
      </c>
      <c r="AX198" s="12" t="s">
        <v>80</v>
      </c>
      <c r="AY198" s="153" t="s">
        <v>125</v>
      </c>
    </row>
    <row r="199" spans="2:65" s="13" customFormat="1" ht="10.199999999999999">
      <c r="B199" s="159"/>
      <c r="D199" s="139" t="s">
        <v>216</v>
      </c>
      <c r="E199" s="160" t="s">
        <v>1</v>
      </c>
      <c r="F199" s="161" t="s">
        <v>218</v>
      </c>
      <c r="H199" s="162">
        <v>6.48</v>
      </c>
      <c r="I199" s="163"/>
      <c r="L199" s="159"/>
      <c r="M199" s="164"/>
      <c r="T199" s="165"/>
      <c r="AT199" s="160" t="s">
        <v>216</v>
      </c>
      <c r="AU199" s="160" t="s">
        <v>89</v>
      </c>
      <c r="AV199" s="13" t="s">
        <v>124</v>
      </c>
      <c r="AW199" s="13" t="s">
        <v>34</v>
      </c>
      <c r="AX199" s="13" t="s">
        <v>87</v>
      </c>
      <c r="AY199" s="160" t="s">
        <v>125</v>
      </c>
    </row>
    <row r="200" spans="2:65" s="1" customFormat="1" ht="16.5" customHeight="1">
      <c r="B200" s="32"/>
      <c r="C200" s="126" t="s">
        <v>306</v>
      </c>
      <c r="D200" s="126" t="s">
        <v>126</v>
      </c>
      <c r="E200" s="127" t="s">
        <v>844</v>
      </c>
      <c r="F200" s="128" t="s">
        <v>845</v>
      </c>
      <c r="G200" s="129" t="s">
        <v>269</v>
      </c>
      <c r="H200" s="130">
        <v>315</v>
      </c>
      <c r="I200" s="131"/>
      <c r="J200" s="132">
        <f>ROUND(I200*H200,2)</f>
        <v>0</v>
      </c>
      <c r="K200" s="128" t="s">
        <v>130</v>
      </c>
      <c r="L200" s="32"/>
      <c r="M200" s="133" t="s">
        <v>1</v>
      </c>
      <c r="N200" s="134" t="s">
        <v>45</v>
      </c>
      <c r="P200" s="135">
        <f>O200*H200</f>
        <v>0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124</v>
      </c>
      <c r="AT200" s="137" t="s">
        <v>126</v>
      </c>
      <c r="AU200" s="137" t="s">
        <v>89</v>
      </c>
      <c r="AY200" s="17" t="s">
        <v>125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7" t="s">
        <v>87</v>
      </c>
      <c r="BK200" s="138">
        <f>ROUND(I200*H200,2)</f>
        <v>0</v>
      </c>
      <c r="BL200" s="17" t="s">
        <v>124</v>
      </c>
      <c r="BM200" s="137" t="s">
        <v>846</v>
      </c>
    </row>
    <row r="201" spans="2:65" s="12" customFormat="1" ht="10.199999999999999">
      <c r="B201" s="152"/>
      <c r="D201" s="139" t="s">
        <v>216</v>
      </c>
      <c r="E201" s="153" t="s">
        <v>1</v>
      </c>
      <c r="F201" s="154" t="s">
        <v>847</v>
      </c>
      <c r="H201" s="155">
        <v>315</v>
      </c>
      <c r="I201" s="156"/>
      <c r="L201" s="152"/>
      <c r="M201" s="157"/>
      <c r="T201" s="158"/>
      <c r="AT201" s="153" t="s">
        <v>216</v>
      </c>
      <c r="AU201" s="153" t="s">
        <v>89</v>
      </c>
      <c r="AV201" s="12" t="s">
        <v>89</v>
      </c>
      <c r="AW201" s="12" t="s">
        <v>34</v>
      </c>
      <c r="AX201" s="12" t="s">
        <v>80</v>
      </c>
      <c r="AY201" s="153" t="s">
        <v>125</v>
      </c>
    </row>
    <row r="202" spans="2:65" s="13" customFormat="1" ht="10.199999999999999">
      <c r="B202" s="159"/>
      <c r="D202" s="139" t="s">
        <v>216</v>
      </c>
      <c r="E202" s="160" t="s">
        <v>1</v>
      </c>
      <c r="F202" s="161" t="s">
        <v>218</v>
      </c>
      <c r="H202" s="162">
        <v>315</v>
      </c>
      <c r="I202" s="163"/>
      <c r="L202" s="159"/>
      <c r="M202" s="164"/>
      <c r="T202" s="165"/>
      <c r="AT202" s="160" t="s">
        <v>216</v>
      </c>
      <c r="AU202" s="160" t="s">
        <v>89</v>
      </c>
      <c r="AV202" s="13" t="s">
        <v>124</v>
      </c>
      <c r="AW202" s="13" t="s">
        <v>34</v>
      </c>
      <c r="AX202" s="13" t="s">
        <v>87</v>
      </c>
      <c r="AY202" s="160" t="s">
        <v>125</v>
      </c>
    </row>
    <row r="203" spans="2:65" s="10" customFormat="1" ht="22.8" customHeight="1">
      <c r="B203" s="116"/>
      <c r="D203" s="117" t="s">
        <v>79</v>
      </c>
      <c r="E203" s="150" t="s">
        <v>124</v>
      </c>
      <c r="F203" s="150" t="s">
        <v>848</v>
      </c>
      <c r="I203" s="119"/>
      <c r="J203" s="151">
        <f>BK203</f>
        <v>0</v>
      </c>
      <c r="L203" s="116"/>
      <c r="M203" s="121"/>
      <c r="P203" s="122">
        <f>SUM(P204:P209)</f>
        <v>0</v>
      </c>
      <c r="R203" s="122">
        <f>SUM(R204:R209)</f>
        <v>0</v>
      </c>
      <c r="T203" s="123">
        <f>SUM(T204:T209)</f>
        <v>0</v>
      </c>
      <c r="AR203" s="117" t="s">
        <v>87</v>
      </c>
      <c r="AT203" s="124" t="s">
        <v>79</v>
      </c>
      <c r="AU203" s="124" t="s">
        <v>87</v>
      </c>
      <c r="AY203" s="117" t="s">
        <v>125</v>
      </c>
      <c r="BK203" s="125">
        <f>SUM(BK204:BK209)</f>
        <v>0</v>
      </c>
    </row>
    <row r="204" spans="2:65" s="1" customFormat="1" ht="24.15" customHeight="1">
      <c r="B204" s="32"/>
      <c r="C204" s="126" t="s">
        <v>7</v>
      </c>
      <c r="D204" s="126" t="s">
        <v>126</v>
      </c>
      <c r="E204" s="127" t="s">
        <v>849</v>
      </c>
      <c r="F204" s="128" t="s">
        <v>850</v>
      </c>
      <c r="G204" s="129" t="s">
        <v>221</v>
      </c>
      <c r="H204" s="130">
        <v>31.5</v>
      </c>
      <c r="I204" s="131"/>
      <c r="J204" s="132">
        <f>ROUND(I204*H204,2)</f>
        <v>0</v>
      </c>
      <c r="K204" s="128" t="s">
        <v>130</v>
      </c>
      <c r="L204" s="32"/>
      <c r="M204" s="133" t="s">
        <v>1</v>
      </c>
      <c r="N204" s="134" t="s">
        <v>45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124</v>
      </c>
      <c r="AT204" s="137" t="s">
        <v>126</v>
      </c>
      <c r="AU204" s="137" t="s">
        <v>89</v>
      </c>
      <c r="AY204" s="17" t="s">
        <v>125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87</v>
      </c>
      <c r="BK204" s="138">
        <f>ROUND(I204*H204,2)</f>
        <v>0</v>
      </c>
      <c r="BL204" s="17" t="s">
        <v>124</v>
      </c>
      <c r="BM204" s="137" t="s">
        <v>851</v>
      </c>
    </row>
    <row r="205" spans="2:65" s="12" customFormat="1" ht="10.199999999999999">
      <c r="B205" s="152"/>
      <c r="D205" s="139" t="s">
        <v>216</v>
      </c>
      <c r="E205" s="153" t="s">
        <v>1</v>
      </c>
      <c r="F205" s="154" t="s">
        <v>852</v>
      </c>
      <c r="H205" s="155">
        <v>31.5</v>
      </c>
      <c r="I205" s="156"/>
      <c r="L205" s="152"/>
      <c r="M205" s="157"/>
      <c r="T205" s="158"/>
      <c r="AT205" s="153" t="s">
        <v>216</v>
      </c>
      <c r="AU205" s="153" t="s">
        <v>89</v>
      </c>
      <c r="AV205" s="12" t="s">
        <v>89</v>
      </c>
      <c r="AW205" s="12" t="s">
        <v>34</v>
      </c>
      <c r="AX205" s="12" t="s">
        <v>80</v>
      </c>
      <c r="AY205" s="153" t="s">
        <v>125</v>
      </c>
    </row>
    <row r="206" spans="2:65" s="13" customFormat="1" ht="10.199999999999999">
      <c r="B206" s="159"/>
      <c r="D206" s="139" t="s">
        <v>216</v>
      </c>
      <c r="E206" s="160" t="s">
        <v>1</v>
      </c>
      <c r="F206" s="161" t="s">
        <v>218</v>
      </c>
      <c r="H206" s="162">
        <v>31.5</v>
      </c>
      <c r="I206" s="163"/>
      <c r="L206" s="159"/>
      <c r="M206" s="164"/>
      <c r="T206" s="165"/>
      <c r="AT206" s="160" t="s">
        <v>216</v>
      </c>
      <c r="AU206" s="160" t="s">
        <v>89</v>
      </c>
      <c r="AV206" s="13" t="s">
        <v>124</v>
      </c>
      <c r="AW206" s="13" t="s">
        <v>34</v>
      </c>
      <c r="AX206" s="13" t="s">
        <v>87</v>
      </c>
      <c r="AY206" s="160" t="s">
        <v>125</v>
      </c>
    </row>
    <row r="207" spans="2:65" s="1" customFormat="1" ht="24.15" customHeight="1">
      <c r="B207" s="32"/>
      <c r="C207" s="126" t="s">
        <v>316</v>
      </c>
      <c r="D207" s="126" t="s">
        <v>126</v>
      </c>
      <c r="E207" s="127" t="s">
        <v>853</v>
      </c>
      <c r="F207" s="128" t="s">
        <v>854</v>
      </c>
      <c r="G207" s="129" t="s">
        <v>221</v>
      </c>
      <c r="H207" s="130">
        <v>5</v>
      </c>
      <c r="I207" s="131"/>
      <c r="J207" s="132">
        <f>ROUND(I207*H207,2)</f>
        <v>0</v>
      </c>
      <c r="K207" s="128" t="s">
        <v>130</v>
      </c>
      <c r="L207" s="32"/>
      <c r="M207" s="133" t="s">
        <v>1</v>
      </c>
      <c r="N207" s="134" t="s">
        <v>45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124</v>
      </c>
      <c r="AT207" s="137" t="s">
        <v>126</v>
      </c>
      <c r="AU207" s="137" t="s">
        <v>89</v>
      </c>
      <c r="AY207" s="17" t="s">
        <v>125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7" t="s">
        <v>87</v>
      </c>
      <c r="BK207" s="138">
        <f>ROUND(I207*H207,2)</f>
        <v>0</v>
      </c>
      <c r="BL207" s="17" t="s">
        <v>124</v>
      </c>
      <c r="BM207" s="137" t="s">
        <v>855</v>
      </c>
    </row>
    <row r="208" spans="2:65" s="12" customFormat="1" ht="20.399999999999999">
      <c r="B208" s="152"/>
      <c r="D208" s="139" t="s">
        <v>216</v>
      </c>
      <c r="E208" s="153" t="s">
        <v>1</v>
      </c>
      <c r="F208" s="154" t="s">
        <v>856</v>
      </c>
      <c r="H208" s="155">
        <v>5</v>
      </c>
      <c r="I208" s="156"/>
      <c r="L208" s="152"/>
      <c r="M208" s="157"/>
      <c r="T208" s="158"/>
      <c r="AT208" s="153" t="s">
        <v>216</v>
      </c>
      <c r="AU208" s="153" t="s">
        <v>89</v>
      </c>
      <c r="AV208" s="12" t="s">
        <v>89</v>
      </c>
      <c r="AW208" s="12" t="s">
        <v>34</v>
      </c>
      <c r="AX208" s="12" t="s">
        <v>80</v>
      </c>
      <c r="AY208" s="153" t="s">
        <v>125</v>
      </c>
    </row>
    <row r="209" spans="2:65" s="13" customFormat="1" ht="10.199999999999999">
      <c r="B209" s="159"/>
      <c r="D209" s="139" t="s">
        <v>216</v>
      </c>
      <c r="E209" s="160" t="s">
        <v>1</v>
      </c>
      <c r="F209" s="161" t="s">
        <v>218</v>
      </c>
      <c r="H209" s="162">
        <v>5</v>
      </c>
      <c r="I209" s="163"/>
      <c r="L209" s="159"/>
      <c r="M209" s="164"/>
      <c r="T209" s="165"/>
      <c r="AT209" s="160" t="s">
        <v>216</v>
      </c>
      <c r="AU209" s="160" t="s">
        <v>89</v>
      </c>
      <c r="AV209" s="13" t="s">
        <v>124</v>
      </c>
      <c r="AW209" s="13" t="s">
        <v>34</v>
      </c>
      <c r="AX209" s="13" t="s">
        <v>87</v>
      </c>
      <c r="AY209" s="160" t="s">
        <v>125</v>
      </c>
    </row>
    <row r="210" spans="2:65" s="10" customFormat="1" ht="22.8" customHeight="1">
      <c r="B210" s="116"/>
      <c r="D210" s="117" t="s">
        <v>79</v>
      </c>
      <c r="E210" s="150" t="s">
        <v>148</v>
      </c>
      <c r="F210" s="150" t="s">
        <v>395</v>
      </c>
      <c r="I210" s="119"/>
      <c r="J210" s="151">
        <f>BK210</f>
        <v>0</v>
      </c>
      <c r="L210" s="116"/>
      <c r="M210" s="121"/>
      <c r="P210" s="122">
        <f>SUM(P211:P222)</f>
        <v>0</v>
      </c>
      <c r="R210" s="122">
        <f>SUM(R211:R222)</f>
        <v>7.8929099999999996</v>
      </c>
      <c r="T210" s="123">
        <f>SUM(T211:T222)</f>
        <v>0</v>
      </c>
      <c r="AR210" s="117" t="s">
        <v>87</v>
      </c>
      <c r="AT210" s="124" t="s">
        <v>79</v>
      </c>
      <c r="AU210" s="124" t="s">
        <v>87</v>
      </c>
      <c r="AY210" s="117" t="s">
        <v>125</v>
      </c>
      <c r="BK210" s="125">
        <f>SUM(BK211:BK222)</f>
        <v>0</v>
      </c>
    </row>
    <row r="211" spans="2:65" s="1" customFormat="1" ht="24.15" customHeight="1">
      <c r="B211" s="32"/>
      <c r="C211" s="126" t="s">
        <v>322</v>
      </c>
      <c r="D211" s="126" t="s">
        <v>126</v>
      </c>
      <c r="E211" s="127" t="s">
        <v>397</v>
      </c>
      <c r="F211" s="128" t="s">
        <v>398</v>
      </c>
      <c r="G211" s="129" t="s">
        <v>214</v>
      </c>
      <c r="H211" s="130">
        <v>27</v>
      </c>
      <c r="I211" s="131"/>
      <c r="J211" s="132">
        <f>ROUND(I211*H211,2)</f>
        <v>0</v>
      </c>
      <c r="K211" s="128" t="s">
        <v>130</v>
      </c>
      <c r="L211" s="32"/>
      <c r="M211" s="133" t="s">
        <v>1</v>
      </c>
      <c r="N211" s="134" t="s">
        <v>45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124</v>
      </c>
      <c r="AT211" s="137" t="s">
        <v>126</v>
      </c>
      <c r="AU211" s="137" t="s">
        <v>89</v>
      </c>
      <c r="AY211" s="17" t="s">
        <v>125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7" t="s">
        <v>87</v>
      </c>
      <c r="BK211" s="138">
        <f>ROUND(I211*H211,2)</f>
        <v>0</v>
      </c>
      <c r="BL211" s="17" t="s">
        <v>124</v>
      </c>
      <c r="BM211" s="137" t="s">
        <v>857</v>
      </c>
    </row>
    <row r="212" spans="2:65" s="12" customFormat="1" ht="10.199999999999999">
      <c r="B212" s="152"/>
      <c r="D212" s="139" t="s">
        <v>216</v>
      </c>
      <c r="E212" s="153" t="s">
        <v>1</v>
      </c>
      <c r="F212" s="154" t="s">
        <v>858</v>
      </c>
      <c r="H212" s="155">
        <v>27</v>
      </c>
      <c r="I212" s="156"/>
      <c r="L212" s="152"/>
      <c r="M212" s="157"/>
      <c r="T212" s="158"/>
      <c r="AT212" s="153" t="s">
        <v>216</v>
      </c>
      <c r="AU212" s="153" t="s">
        <v>89</v>
      </c>
      <c r="AV212" s="12" t="s">
        <v>89</v>
      </c>
      <c r="AW212" s="12" t="s">
        <v>34</v>
      </c>
      <c r="AX212" s="12" t="s">
        <v>80</v>
      </c>
      <c r="AY212" s="153" t="s">
        <v>125</v>
      </c>
    </row>
    <row r="213" spans="2:65" s="13" customFormat="1" ht="10.199999999999999">
      <c r="B213" s="159"/>
      <c r="D213" s="139" t="s">
        <v>216</v>
      </c>
      <c r="E213" s="160" t="s">
        <v>1</v>
      </c>
      <c r="F213" s="161" t="s">
        <v>218</v>
      </c>
      <c r="H213" s="162">
        <v>27</v>
      </c>
      <c r="I213" s="163"/>
      <c r="L213" s="159"/>
      <c r="M213" s="164"/>
      <c r="T213" s="165"/>
      <c r="AT213" s="160" t="s">
        <v>216</v>
      </c>
      <c r="AU213" s="160" t="s">
        <v>89</v>
      </c>
      <c r="AV213" s="13" t="s">
        <v>124</v>
      </c>
      <c r="AW213" s="13" t="s">
        <v>34</v>
      </c>
      <c r="AX213" s="13" t="s">
        <v>87</v>
      </c>
      <c r="AY213" s="160" t="s">
        <v>125</v>
      </c>
    </row>
    <row r="214" spans="2:65" s="1" customFormat="1" ht="33" customHeight="1">
      <c r="B214" s="32"/>
      <c r="C214" s="126" t="s">
        <v>327</v>
      </c>
      <c r="D214" s="126" t="s">
        <v>126</v>
      </c>
      <c r="E214" s="127" t="s">
        <v>413</v>
      </c>
      <c r="F214" s="128" t="s">
        <v>414</v>
      </c>
      <c r="G214" s="129" t="s">
        <v>214</v>
      </c>
      <c r="H214" s="130">
        <v>27</v>
      </c>
      <c r="I214" s="131"/>
      <c r="J214" s="132">
        <f>ROUND(I214*H214,2)</f>
        <v>0</v>
      </c>
      <c r="K214" s="128" t="s">
        <v>130</v>
      </c>
      <c r="L214" s="32"/>
      <c r="M214" s="133" t="s">
        <v>1</v>
      </c>
      <c r="N214" s="134" t="s">
        <v>45</v>
      </c>
      <c r="P214" s="135">
        <f>O214*H214</f>
        <v>0</v>
      </c>
      <c r="Q214" s="135">
        <v>8.9219999999999994E-2</v>
      </c>
      <c r="R214" s="135">
        <f>Q214*H214</f>
        <v>2.4089399999999999</v>
      </c>
      <c r="S214" s="135">
        <v>0</v>
      </c>
      <c r="T214" s="136">
        <f>S214*H214</f>
        <v>0</v>
      </c>
      <c r="AR214" s="137" t="s">
        <v>124</v>
      </c>
      <c r="AT214" s="137" t="s">
        <v>126</v>
      </c>
      <c r="AU214" s="137" t="s">
        <v>89</v>
      </c>
      <c r="AY214" s="17" t="s">
        <v>125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7" t="s">
        <v>87</v>
      </c>
      <c r="BK214" s="138">
        <f>ROUND(I214*H214,2)</f>
        <v>0</v>
      </c>
      <c r="BL214" s="17" t="s">
        <v>124</v>
      </c>
      <c r="BM214" s="137" t="s">
        <v>859</v>
      </c>
    </row>
    <row r="215" spans="2:65" s="12" customFormat="1" ht="10.199999999999999">
      <c r="B215" s="152"/>
      <c r="D215" s="139" t="s">
        <v>216</v>
      </c>
      <c r="E215" s="153" t="s">
        <v>1</v>
      </c>
      <c r="F215" s="154" t="s">
        <v>858</v>
      </c>
      <c r="H215" s="155">
        <v>27</v>
      </c>
      <c r="I215" s="156"/>
      <c r="L215" s="152"/>
      <c r="M215" s="157"/>
      <c r="T215" s="158"/>
      <c r="AT215" s="153" t="s">
        <v>216</v>
      </c>
      <c r="AU215" s="153" t="s">
        <v>89</v>
      </c>
      <c r="AV215" s="12" t="s">
        <v>89</v>
      </c>
      <c r="AW215" s="12" t="s">
        <v>34</v>
      </c>
      <c r="AX215" s="12" t="s">
        <v>80</v>
      </c>
      <c r="AY215" s="153" t="s">
        <v>125</v>
      </c>
    </row>
    <row r="216" spans="2:65" s="13" customFormat="1" ht="10.199999999999999">
      <c r="B216" s="159"/>
      <c r="D216" s="139" t="s">
        <v>216</v>
      </c>
      <c r="E216" s="160" t="s">
        <v>1</v>
      </c>
      <c r="F216" s="161" t="s">
        <v>218</v>
      </c>
      <c r="H216" s="162">
        <v>27</v>
      </c>
      <c r="I216" s="163"/>
      <c r="L216" s="159"/>
      <c r="M216" s="164"/>
      <c r="T216" s="165"/>
      <c r="AT216" s="160" t="s">
        <v>216</v>
      </c>
      <c r="AU216" s="160" t="s">
        <v>89</v>
      </c>
      <c r="AV216" s="13" t="s">
        <v>124</v>
      </c>
      <c r="AW216" s="13" t="s">
        <v>34</v>
      </c>
      <c r="AX216" s="13" t="s">
        <v>87</v>
      </c>
      <c r="AY216" s="160" t="s">
        <v>125</v>
      </c>
    </row>
    <row r="217" spans="2:65" s="1" customFormat="1" ht="21.75" customHeight="1">
      <c r="B217" s="32"/>
      <c r="C217" s="172" t="s">
        <v>333</v>
      </c>
      <c r="D217" s="172" t="s">
        <v>359</v>
      </c>
      <c r="E217" s="173" t="s">
        <v>418</v>
      </c>
      <c r="F217" s="174" t="s">
        <v>419</v>
      </c>
      <c r="G217" s="175" t="s">
        <v>214</v>
      </c>
      <c r="H217" s="176">
        <v>27.81</v>
      </c>
      <c r="I217" s="177"/>
      <c r="J217" s="178">
        <f>ROUND(I217*H217,2)</f>
        <v>0</v>
      </c>
      <c r="K217" s="174" t="s">
        <v>130</v>
      </c>
      <c r="L217" s="179"/>
      <c r="M217" s="180" t="s">
        <v>1</v>
      </c>
      <c r="N217" s="181" t="s">
        <v>45</v>
      </c>
      <c r="P217" s="135">
        <f>O217*H217</f>
        <v>0</v>
      </c>
      <c r="Q217" s="135">
        <v>0.13100000000000001</v>
      </c>
      <c r="R217" s="135">
        <f>Q217*H217</f>
        <v>3.6431100000000001</v>
      </c>
      <c r="S217" s="135">
        <v>0</v>
      </c>
      <c r="T217" s="136">
        <f>S217*H217</f>
        <v>0</v>
      </c>
      <c r="AR217" s="137" t="s">
        <v>163</v>
      </c>
      <c r="AT217" s="137" t="s">
        <v>359</v>
      </c>
      <c r="AU217" s="137" t="s">
        <v>89</v>
      </c>
      <c r="AY217" s="17" t="s">
        <v>125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87</v>
      </c>
      <c r="BK217" s="138">
        <f>ROUND(I217*H217,2)</f>
        <v>0</v>
      </c>
      <c r="BL217" s="17" t="s">
        <v>124</v>
      </c>
      <c r="BM217" s="137" t="s">
        <v>860</v>
      </c>
    </row>
    <row r="218" spans="2:65" s="12" customFormat="1" ht="10.199999999999999">
      <c r="B218" s="152"/>
      <c r="D218" s="139" t="s">
        <v>216</v>
      </c>
      <c r="E218" s="153" t="s">
        <v>1</v>
      </c>
      <c r="F218" s="154" t="s">
        <v>861</v>
      </c>
      <c r="H218" s="155">
        <v>27.81</v>
      </c>
      <c r="I218" s="156"/>
      <c r="L218" s="152"/>
      <c r="M218" s="157"/>
      <c r="T218" s="158"/>
      <c r="AT218" s="153" t="s">
        <v>216</v>
      </c>
      <c r="AU218" s="153" t="s">
        <v>89</v>
      </c>
      <c r="AV218" s="12" t="s">
        <v>89</v>
      </c>
      <c r="AW218" s="12" t="s">
        <v>34</v>
      </c>
      <c r="AX218" s="12" t="s">
        <v>80</v>
      </c>
      <c r="AY218" s="153" t="s">
        <v>125</v>
      </c>
    </row>
    <row r="219" spans="2:65" s="13" customFormat="1" ht="10.199999999999999">
      <c r="B219" s="159"/>
      <c r="D219" s="139" t="s">
        <v>216</v>
      </c>
      <c r="E219" s="160" t="s">
        <v>1</v>
      </c>
      <c r="F219" s="161" t="s">
        <v>218</v>
      </c>
      <c r="H219" s="162">
        <v>27.81</v>
      </c>
      <c r="I219" s="163"/>
      <c r="L219" s="159"/>
      <c r="M219" s="164"/>
      <c r="T219" s="165"/>
      <c r="AT219" s="160" t="s">
        <v>216</v>
      </c>
      <c r="AU219" s="160" t="s">
        <v>89</v>
      </c>
      <c r="AV219" s="13" t="s">
        <v>124</v>
      </c>
      <c r="AW219" s="13" t="s">
        <v>34</v>
      </c>
      <c r="AX219" s="13" t="s">
        <v>87</v>
      </c>
      <c r="AY219" s="160" t="s">
        <v>125</v>
      </c>
    </row>
    <row r="220" spans="2:65" s="1" customFormat="1" ht="37.799999999999997" customHeight="1">
      <c r="B220" s="32"/>
      <c r="C220" s="126" t="s">
        <v>337</v>
      </c>
      <c r="D220" s="126" t="s">
        <v>126</v>
      </c>
      <c r="E220" s="127" t="s">
        <v>862</v>
      </c>
      <c r="F220" s="128" t="s">
        <v>863</v>
      </c>
      <c r="G220" s="129" t="s">
        <v>214</v>
      </c>
      <c r="H220" s="130">
        <v>12.6</v>
      </c>
      <c r="I220" s="131"/>
      <c r="J220" s="132">
        <f>ROUND(I220*H220,2)</f>
        <v>0</v>
      </c>
      <c r="K220" s="128" t="s">
        <v>130</v>
      </c>
      <c r="L220" s="32"/>
      <c r="M220" s="133" t="s">
        <v>1</v>
      </c>
      <c r="N220" s="134" t="s">
        <v>45</v>
      </c>
      <c r="P220" s="135">
        <f>O220*H220</f>
        <v>0</v>
      </c>
      <c r="Q220" s="135">
        <v>0.14610000000000001</v>
      </c>
      <c r="R220" s="135">
        <f>Q220*H220</f>
        <v>1.8408599999999999</v>
      </c>
      <c r="S220" s="135">
        <v>0</v>
      </c>
      <c r="T220" s="136">
        <f>S220*H220</f>
        <v>0</v>
      </c>
      <c r="AR220" s="137" t="s">
        <v>124</v>
      </c>
      <c r="AT220" s="137" t="s">
        <v>126</v>
      </c>
      <c r="AU220" s="137" t="s">
        <v>89</v>
      </c>
      <c r="AY220" s="17" t="s">
        <v>125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7" t="s">
        <v>87</v>
      </c>
      <c r="BK220" s="138">
        <f>ROUND(I220*H220,2)</f>
        <v>0</v>
      </c>
      <c r="BL220" s="17" t="s">
        <v>124</v>
      </c>
      <c r="BM220" s="137" t="s">
        <v>864</v>
      </c>
    </row>
    <row r="221" spans="2:65" s="12" customFormat="1" ht="10.199999999999999">
      <c r="B221" s="152"/>
      <c r="D221" s="139" t="s">
        <v>216</v>
      </c>
      <c r="E221" s="153" t="s">
        <v>1</v>
      </c>
      <c r="F221" s="154" t="s">
        <v>865</v>
      </c>
      <c r="H221" s="155">
        <v>12.6</v>
      </c>
      <c r="I221" s="156"/>
      <c r="L221" s="152"/>
      <c r="M221" s="157"/>
      <c r="T221" s="158"/>
      <c r="AT221" s="153" t="s">
        <v>216</v>
      </c>
      <c r="AU221" s="153" t="s">
        <v>89</v>
      </c>
      <c r="AV221" s="12" t="s">
        <v>89</v>
      </c>
      <c r="AW221" s="12" t="s">
        <v>34</v>
      </c>
      <c r="AX221" s="12" t="s">
        <v>80</v>
      </c>
      <c r="AY221" s="153" t="s">
        <v>125</v>
      </c>
    </row>
    <row r="222" spans="2:65" s="13" customFormat="1" ht="10.199999999999999">
      <c r="B222" s="159"/>
      <c r="D222" s="139" t="s">
        <v>216</v>
      </c>
      <c r="E222" s="160" t="s">
        <v>1</v>
      </c>
      <c r="F222" s="161" t="s">
        <v>218</v>
      </c>
      <c r="H222" s="162">
        <v>12.6</v>
      </c>
      <c r="I222" s="163"/>
      <c r="L222" s="159"/>
      <c r="M222" s="164"/>
      <c r="T222" s="165"/>
      <c r="AT222" s="160" t="s">
        <v>216</v>
      </c>
      <c r="AU222" s="160" t="s">
        <v>89</v>
      </c>
      <c r="AV222" s="13" t="s">
        <v>124</v>
      </c>
      <c r="AW222" s="13" t="s">
        <v>34</v>
      </c>
      <c r="AX222" s="13" t="s">
        <v>87</v>
      </c>
      <c r="AY222" s="160" t="s">
        <v>125</v>
      </c>
    </row>
    <row r="223" spans="2:65" s="10" customFormat="1" ht="22.8" customHeight="1">
      <c r="B223" s="116"/>
      <c r="D223" s="117" t="s">
        <v>79</v>
      </c>
      <c r="E223" s="150" t="s">
        <v>163</v>
      </c>
      <c r="F223" s="150" t="s">
        <v>866</v>
      </c>
      <c r="I223" s="119"/>
      <c r="J223" s="151">
        <f>BK223</f>
        <v>0</v>
      </c>
      <c r="L223" s="116"/>
      <c r="M223" s="121"/>
      <c r="P223" s="122">
        <f>SUM(P224:P284)</f>
        <v>0</v>
      </c>
      <c r="R223" s="122">
        <f>SUM(R224:R284)</f>
        <v>51.734440000000006</v>
      </c>
      <c r="T223" s="123">
        <f>SUM(T224:T284)</f>
        <v>98.64</v>
      </c>
      <c r="AR223" s="117" t="s">
        <v>87</v>
      </c>
      <c r="AT223" s="124" t="s">
        <v>79</v>
      </c>
      <c r="AU223" s="124" t="s">
        <v>87</v>
      </c>
      <c r="AY223" s="117" t="s">
        <v>125</v>
      </c>
      <c r="BK223" s="125">
        <f>SUM(BK224:BK284)</f>
        <v>0</v>
      </c>
    </row>
    <row r="224" spans="2:65" s="1" customFormat="1" ht="24.15" customHeight="1">
      <c r="B224" s="32"/>
      <c r="C224" s="126" t="s">
        <v>342</v>
      </c>
      <c r="D224" s="126" t="s">
        <v>126</v>
      </c>
      <c r="E224" s="127" t="s">
        <v>867</v>
      </c>
      <c r="F224" s="128" t="s">
        <v>868</v>
      </c>
      <c r="G224" s="129" t="s">
        <v>269</v>
      </c>
      <c r="H224" s="130">
        <v>300</v>
      </c>
      <c r="I224" s="131"/>
      <c r="J224" s="132">
        <f>ROUND(I224*H224,2)</f>
        <v>0</v>
      </c>
      <c r="K224" s="128" t="s">
        <v>130</v>
      </c>
      <c r="L224" s="32"/>
      <c r="M224" s="133" t="s">
        <v>1</v>
      </c>
      <c r="N224" s="134" t="s">
        <v>45</v>
      </c>
      <c r="P224" s="135">
        <f>O224*H224</f>
        <v>0</v>
      </c>
      <c r="Q224" s="135">
        <v>0</v>
      </c>
      <c r="R224" s="135">
        <f>Q224*H224</f>
        <v>0</v>
      </c>
      <c r="S224" s="135">
        <v>0.32</v>
      </c>
      <c r="T224" s="136">
        <f>S224*H224</f>
        <v>96</v>
      </c>
      <c r="AR224" s="137" t="s">
        <v>124</v>
      </c>
      <c r="AT224" s="137" t="s">
        <v>126</v>
      </c>
      <c r="AU224" s="137" t="s">
        <v>89</v>
      </c>
      <c r="AY224" s="17" t="s">
        <v>125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7" t="s">
        <v>87</v>
      </c>
      <c r="BK224" s="138">
        <f>ROUND(I224*H224,2)</f>
        <v>0</v>
      </c>
      <c r="BL224" s="17" t="s">
        <v>124</v>
      </c>
      <c r="BM224" s="137" t="s">
        <v>869</v>
      </c>
    </row>
    <row r="225" spans="2:65" s="12" customFormat="1" ht="10.199999999999999">
      <c r="B225" s="152"/>
      <c r="D225" s="139" t="s">
        <v>216</v>
      </c>
      <c r="E225" s="153" t="s">
        <v>1</v>
      </c>
      <c r="F225" s="154" t="s">
        <v>870</v>
      </c>
      <c r="H225" s="155">
        <v>300</v>
      </c>
      <c r="I225" s="156"/>
      <c r="L225" s="152"/>
      <c r="M225" s="157"/>
      <c r="T225" s="158"/>
      <c r="AT225" s="153" t="s">
        <v>216</v>
      </c>
      <c r="AU225" s="153" t="s">
        <v>89</v>
      </c>
      <c r="AV225" s="12" t="s">
        <v>89</v>
      </c>
      <c r="AW225" s="12" t="s">
        <v>34</v>
      </c>
      <c r="AX225" s="12" t="s">
        <v>80</v>
      </c>
      <c r="AY225" s="153" t="s">
        <v>125</v>
      </c>
    </row>
    <row r="226" spans="2:65" s="13" customFormat="1" ht="10.199999999999999">
      <c r="B226" s="159"/>
      <c r="D226" s="139" t="s">
        <v>216</v>
      </c>
      <c r="E226" s="160" t="s">
        <v>1</v>
      </c>
      <c r="F226" s="161" t="s">
        <v>218</v>
      </c>
      <c r="H226" s="162">
        <v>300</v>
      </c>
      <c r="I226" s="163"/>
      <c r="L226" s="159"/>
      <c r="M226" s="164"/>
      <c r="T226" s="165"/>
      <c r="AT226" s="160" t="s">
        <v>216</v>
      </c>
      <c r="AU226" s="160" t="s">
        <v>89</v>
      </c>
      <c r="AV226" s="13" t="s">
        <v>124</v>
      </c>
      <c r="AW226" s="13" t="s">
        <v>34</v>
      </c>
      <c r="AX226" s="13" t="s">
        <v>87</v>
      </c>
      <c r="AY226" s="160" t="s">
        <v>125</v>
      </c>
    </row>
    <row r="227" spans="2:65" s="1" customFormat="1" ht="24.15" customHeight="1">
      <c r="B227" s="32"/>
      <c r="C227" s="126" t="s">
        <v>348</v>
      </c>
      <c r="D227" s="126" t="s">
        <v>126</v>
      </c>
      <c r="E227" s="127" t="s">
        <v>871</v>
      </c>
      <c r="F227" s="128" t="s">
        <v>872</v>
      </c>
      <c r="G227" s="129" t="s">
        <v>269</v>
      </c>
      <c r="H227" s="130">
        <v>62</v>
      </c>
      <c r="I227" s="131"/>
      <c r="J227" s="132">
        <f>ROUND(I227*H227,2)</f>
        <v>0</v>
      </c>
      <c r="K227" s="128" t="s">
        <v>392</v>
      </c>
      <c r="L227" s="32"/>
      <c r="M227" s="133" t="s">
        <v>1</v>
      </c>
      <c r="N227" s="134" t="s">
        <v>45</v>
      </c>
      <c r="P227" s="135">
        <f>O227*H227</f>
        <v>0</v>
      </c>
      <c r="Q227" s="135">
        <v>1.0000000000000001E-5</v>
      </c>
      <c r="R227" s="135">
        <f>Q227*H227</f>
        <v>6.2E-4</v>
      </c>
      <c r="S227" s="135">
        <v>0</v>
      </c>
      <c r="T227" s="136">
        <f>S227*H227</f>
        <v>0</v>
      </c>
      <c r="AR227" s="137" t="s">
        <v>124</v>
      </c>
      <c r="AT227" s="137" t="s">
        <v>126</v>
      </c>
      <c r="AU227" s="137" t="s">
        <v>89</v>
      </c>
      <c r="AY227" s="17" t="s">
        <v>125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87</v>
      </c>
      <c r="BK227" s="138">
        <f>ROUND(I227*H227,2)</f>
        <v>0</v>
      </c>
      <c r="BL227" s="17" t="s">
        <v>124</v>
      </c>
      <c r="BM227" s="137" t="s">
        <v>873</v>
      </c>
    </row>
    <row r="228" spans="2:65" s="14" customFormat="1" ht="30.6">
      <c r="B228" s="166"/>
      <c r="D228" s="139" t="s">
        <v>216</v>
      </c>
      <c r="E228" s="167" t="s">
        <v>1</v>
      </c>
      <c r="F228" s="168" t="s">
        <v>874</v>
      </c>
      <c r="H228" s="167" t="s">
        <v>1</v>
      </c>
      <c r="I228" s="169"/>
      <c r="L228" s="166"/>
      <c r="M228" s="170"/>
      <c r="T228" s="171"/>
      <c r="AT228" s="167" t="s">
        <v>216</v>
      </c>
      <c r="AU228" s="167" t="s">
        <v>89</v>
      </c>
      <c r="AV228" s="14" t="s">
        <v>87</v>
      </c>
      <c r="AW228" s="14" t="s">
        <v>34</v>
      </c>
      <c r="AX228" s="14" t="s">
        <v>80</v>
      </c>
      <c r="AY228" s="167" t="s">
        <v>125</v>
      </c>
    </row>
    <row r="229" spans="2:65" s="12" customFormat="1" ht="10.199999999999999">
      <c r="B229" s="152"/>
      <c r="D229" s="139" t="s">
        <v>216</v>
      </c>
      <c r="E229" s="153" t="s">
        <v>1</v>
      </c>
      <c r="F229" s="154" t="s">
        <v>875</v>
      </c>
      <c r="H229" s="155">
        <v>10</v>
      </c>
      <c r="I229" s="156"/>
      <c r="L229" s="152"/>
      <c r="M229" s="157"/>
      <c r="T229" s="158"/>
      <c r="AT229" s="153" t="s">
        <v>216</v>
      </c>
      <c r="AU229" s="153" t="s">
        <v>89</v>
      </c>
      <c r="AV229" s="12" t="s">
        <v>89</v>
      </c>
      <c r="AW229" s="12" t="s">
        <v>34</v>
      </c>
      <c r="AX229" s="12" t="s">
        <v>80</v>
      </c>
      <c r="AY229" s="153" t="s">
        <v>125</v>
      </c>
    </row>
    <row r="230" spans="2:65" s="12" customFormat="1" ht="10.199999999999999">
      <c r="B230" s="152"/>
      <c r="D230" s="139" t="s">
        <v>216</v>
      </c>
      <c r="E230" s="153" t="s">
        <v>1</v>
      </c>
      <c r="F230" s="154" t="s">
        <v>876</v>
      </c>
      <c r="H230" s="155">
        <v>2</v>
      </c>
      <c r="I230" s="156"/>
      <c r="L230" s="152"/>
      <c r="M230" s="157"/>
      <c r="T230" s="158"/>
      <c r="AT230" s="153" t="s">
        <v>216</v>
      </c>
      <c r="AU230" s="153" t="s">
        <v>89</v>
      </c>
      <c r="AV230" s="12" t="s">
        <v>89</v>
      </c>
      <c r="AW230" s="12" t="s">
        <v>34</v>
      </c>
      <c r="AX230" s="12" t="s">
        <v>80</v>
      </c>
      <c r="AY230" s="153" t="s">
        <v>125</v>
      </c>
    </row>
    <row r="231" spans="2:65" s="12" customFormat="1" ht="20.399999999999999">
      <c r="B231" s="152"/>
      <c r="D231" s="139" t="s">
        <v>216</v>
      </c>
      <c r="E231" s="153" t="s">
        <v>1</v>
      </c>
      <c r="F231" s="154" t="s">
        <v>877</v>
      </c>
      <c r="H231" s="155">
        <v>50</v>
      </c>
      <c r="I231" s="156"/>
      <c r="L231" s="152"/>
      <c r="M231" s="157"/>
      <c r="T231" s="158"/>
      <c r="AT231" s="153" t="s">
        <v>216</v>
      </c>
      <c r="AU231" s="153" t="s">
        <v>89</v>
      </c>
      <c r="AV231" s="12" t="s">
        <v>89</v>
      </c>
      <c r="AW231" s="12" t="s">
        <v>34</v>
      </c>
      <c r="AX231" s="12" t="s">
        <v>80</v>
      </c>
      <c r="AY231" s="153" t="s">
        <v>125</v>
      </c>
    </row>
    <row r="232" spans="2:65" s="13" customFormat="1" ht="10.199999999999999">
      <c r="B232" s="159"/>
      <c r="D232" s="139" t="s">
        <v>216</v>
      </c>
      <c r="E232" s="160" t="s">
        <v>1</v>
      </c>
      <c r="F232" s="161" t="s">
        <v>218</v>
      </c>
      <c r="H232" s="162">
        <v>62</v>
      </c>
      <c r="I232" s="163"/>
      <c r="L232" s="159"/>
      <c r="M232" s="164"/>
      <c r="T232" s="165"/>
      <c r="AT232" s="160" t="s">
        <v>216</v>
      </c>
      <c r="AU232" s="160" t="s">
        <v>89</v>
      </c>
      <c r="AV232" s="13" t="s">
        <v>124</v>
      </c>
      <c r="AW232" s="13" t="s">
        <v>34</v>
      </c>
      <c r="AX232" s="13" t="s">
        <v>87</v>
      </c>
      <c r="AY232" s="160" t="s">
        <v>125</v>
      </c>
    </row>
    <row r="233" spans="2:65" s="1" customFormat="1" ht="24.15" customHeight="1">
      <c r="B233" s="32"/>
      <c r="C233" s="172" t="s">
        <v>354</v>
      </c>
      <c r="D233" s="172" t="s">
        <v>359</v>
      </c>
      <c r="E233" s="173" t="s">
        <v>878</v>
      </c>
      <c r="F233" s="174" t="s">
        <v>879</v>
      </c>
      <c r="G233" s="175" t="s">
        <v>269</v>
      </c>
      <c r="H233" s="176">
        <v>62</v>
      </c>
      <c r="I233" s="177"/>
      <c r="J233" s="178">
        <f>ROUND(I233*H233,2)</f>
        <v>0</v>
      </c>
      <c r="K233" s="174" t="s">
        <v>130</v>
      </c>
      <c r="L233" s="179"/>
      <c r="M233" s="180" t="s">
        <v>1</v>
      </c>
      <c r="N233" s="181" t="s">
        <v>45</v>
      </c>
      <c r="P233" s="135">
        <f>O233*H233</f>
        <v>0</v>
      </c>
      <c r="Q233" s="135">
        <v>1.42E-3</v>
      </c>
      <c r="R233" s="135">
        <f>Q233*H233</f>
        <v>8.8040000000000007E-2</v>
      </c>
      <c r="S233" s="135">
        <v>0</v>
      </c>
      <c r="T233" s="136">
        <f>S233*H233</f>
        <v>0</v>
      </c>
      <c r="AR233" s="137" t="s">
        <v>163</v>
      </c>
      <c r="AT233" s="137" t="s">
        <v>359</v>
      </c>
      <c r="AU233" s="137" t="s">
        <v>89</v>
      </c>
      <c r="AY233" s="17" t="s">
        <v>125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7" t="s">
        <v>87</v>
      </c>
      <c r="BK233" s="138">
        <f>ROUND(I233*H233,2)</f>
        <v>0</v>
      </c>
      <c r="BL233" s="17" t="s">
        <v>124</v>
      </c>
      <c r="BM233" s="137" t="s">
        <v>880</v>
      </c>
    </row>
    <row r="234" spans="2:65" s="1" customFormat="1" ht="24.15" customHeight="1">
      <c r="B234" s="32"/>
      <c r="C234" s="126" t="s">
        <v>358</v>
      </c>
      <c r="D234" s="126" t="s">
        <v>126</v>
      </c>
      <c r="E234" s="127" t="s">
        <v>881</v>
      </c>
      <c r="F234" s="128" t="s">
        <v>882</v>
      </c>
      <c r="G234" s="129" t="s">
        <v>269</v>
      </c>
      <c r="H234" s="130">
        <v>315</v>
      </c>
      <c r="I234" s="131"/>
      <c r="J234" s="132">
        <f>ROUND(I234*H234,2)</f>
        <v>0</v>
      </c>
      <c r="K234" s="128" t="s">
        <v>130</v>
      </c>
      <c r="L234" s="32"/>
      <c r="M234" s="133" t="s">
        <v>1</v>
      </c>
      <c r="N234" s="134" t="s">
        <v>45</v>
      </c>
      <c r="P234" s="135">
        <f>O234*H234</f>
        <v>0</v>
      </c>
      <c r="Q234" s="135">
        <v>3.0000000000000001E-5</v>
      </c>
      <c r="R234" s="135">
        <f>Q234*H234</f>
        <v>9.4500000000000001E-3</v>
      </c>
      <c r="S234" s="135">
        <v>0</v>
      </c>
      <c r="T234" s="136">
        <f>S234*H234</f>
        <v>0</v>
      </c>
      <c r="AR234" s="137" t="s">
        <v>124</v>
      </c>
      <c r="AT234" s="137" t="s">
        <v>126</v>
      </c>
      <c r="AU234" s="137" t="s">
        <v>89</v>
      </c>
      <c r="AY234" s="17" t="s">
        <v>125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7" t="s">
        <v>87</v>
      </c>
      <c r="BK234" s="138">
        <f>ROUND(I234*H234,2)</f>
        <v>0</v>
      </c>
      <c r="BL234" s="17" t="s">
        <v>124</v>
      </c>
      <c r="BM234" s="137" t="s">
        <v>883</v>
      </c>
    </row>
    <row r="235" spans="2:65" s="12" customFormat="1" ht="20.399999999999999">
      <c r="B235" s="152"/>
      <c r="D235" s="139" t="s">
        <v>216</v>
      </c>
      <c r="E235" s="153" t="s">
        <v>1</v>
      </c>
      <c r="F235" s="154" t="s">
        <v>884</v>
      </c>
      <c r="H235" s="155">
        <v>315</v>
      </c>
      <c r="I235" s="156"/>
      <c r="L235" s="152"/>
      <c r="M235" s="157"/>
      <c r="T235" s="158"/>
      <c r="AT235" s="153" t="s">
        <v>216</v>
      </c>
      <c r="AU235" s="153" t="s">
        <v>89</v>
      </c>
      <c r="AV235" s="12" t="s">
        <v>89</v>
      </c>
      <c r="AW235" s="12" t="s">
        <v>34</v>
      </c>
      <c r="AX235" s="12" t="s">
        <v>80</v>
      </c>
      <c r="AY235" s="153" t="s">
        <v>125</v>
      </c>
    </row>
    <row r="236" spans="2:65" s="13" customFormat="1" ht="10.199999999999999">
      <c r="B236" s="159"/>
      <c r="D236" s="139" t="s">
        <v>216</v>
      </c>
      <c r="E236" s="160" t="s">
        <v>1</v>
      </c>
      <c r="F236" s="161" t="s">
        <v>218</v>
      </c>
      <c r="H236" s="162">
        <v>315</v>
      </c>
      <c r="I236" s="163"/>
      <c r="L236" s="159"/>
      <c r="M236" s="164"/>
      <c r="T236" s="165"/>
      <c r="AT236" s="160" t="s">
        <v>216</v>
      </c>
      <c r="AU236" s="160" t="s">
        <v>89</v>
      </c>
      <c r="AV236" s="13" t="s">
        <v>124</v>
      </c>
      <c r="AW236" s="13" t="s">
        <v>34</v>
      </c>
      <c r="AX236" s="13" t="s">
        <v>87</v>
      </c>
      <c r="AY236" s="160" t="s">
        <v>125</v>
      </c>
    </row>
    <row r="237" spans="2:65" s="1" customFormat="1" ht="24.15" customHeight="1">
      <c r="B237" s="32"/>
      <c r="C237" s="172" t="s">
        <v>365</v>
      </c>
      <c r="D237" s="172" t="s">
        <v>359</v>
      </c>
      <c r="E237" s="173" t="s">
        <v>885</v>
      </c>
      <c r="F237" s="174" t="s">
        <v>886</v>
      </c>
      <c r="G237" s="175" t="s">
        <v>269</v>
      </c>
      <c r="H237" s="176">
        <v>315</v>
      </c>
      <c r="I237" s="177"/>
      <c r="J237" s="178">
        <f>ROUND(I237*H237,2)</f>
        <v>0</v>
      </c>
      <c r="K237" s="174" t="s">
        <v>130</v>
      </c>
      <c r="L237" s="179"/>
      <c r="M237" s="180" t="s">
        <v>1</v>
      </c>
      <c r="N237" s="181" t="s">
        <v>45</v>
      </c>
      <c r="P237" s="135">
        <f>O237*H237</f>
        <v>0</v>
      </c>
      <c r="Q237" s="135">
        <v>8.1799999999999998E-3</v>
      </c>
      <c r="R237" s="135">
        <f>Q237*H237</f>
        <v>2.5766999999999998</v>
      </c>
      <c r="S237" s="135">
        <v>0</v>
      </c>
      <c r="T237" s="136">
        <f>S237*H237</f>
        <v>0</v>
      </c>
      <c r="AR237" s="137" t="s">
        <v>163</v>
      </c>
      <c r="AT237" s="137" t="s">
        <v>359</v>
      </c>
      <c r="AU237" s="137" t="s">
        <v>89</v>
      </c>
      <c r="AY237" s="17" t="s">
        <v>125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87</v>
      </c>
      <c r="BK237" s="138">
        <f>ROUND(I237*H237,2)</f>
        <v>0</v>
      </c>
      <c r="BL237" s="17" t="s">
        <v>124</v>
      </c>
      <c r="BM237" s="137" t="s">
        <v>887</v>
      </c>
    </row>
    <row r="238" spans="2:65" s="1" customFormat="1" ht="24.15" customHeight="1">
      <c r="B238" s="32"/>
      <c r="C238" s="126" t="s">
        <v>369</v>
      </c>
      <c r="D238" s="126" t="s">
        <v>126</v>
      </c>
      <c r="E238" s="127" t="s">
        <v>888</v>
      </c>
      <c r="F238" s="128" t="s">
        <v>889</v>
      </c>
      <c r="G238" s="129" t="s">
        <v>221</v>
      </c>
      <c r="H238" s="130">
        <v>1.5</v>
      </c>
      <c r="I238" s="131"/>
      <c r="J238" s="132">
        <f>ROUND(I238*H238,2)</f>
        <v>0</v>
      </c>
      <c r="K238" s="128" t="s">
        <v>130</v>
      </c>
      <c r="L238" s="32"/>
      <c r="M238" s="133" t="s">
        <v>1</v>
      </c>
      <c r="N238" s="134" t="s">
        <v>45</v>
      </c>
      <c r="P238" s="135">
        <f>O238*H238</f>
        <v>0</v>
      </c>
      <c r="Q238" s="135">
        <v>0</v>
      </c>
      <c r="R238" s="135">
        <f>Q238*H238</f>
        <v>0</v>
      </c>
      <c r="S238" s="135">
        <v>1.76</v>
      </c>
      <c r="T238" s="136">
        <f>S238*H238</f>
        <v>2.64</v>
      </c>
      <c r="AR238" s="137" t="s">
        <v>124</v>
      </c>
      <c r="AT238" s="137" t="s">
        <v>126</v>
      </c>
      <c r="AU238" s="137" t="s">
        <v>89</v>
      </c>
      <c r="AY238" s="17" t="s">
        <v>125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7" t="s">
        <v>87</v>
      </c>
      <c r="BK238" s="138">
        <f>ROUND(I238*H238,2)</f>
        <v>0</v>
      </c>
      <c r="BL238" s="17" t="s">
        <v>124</v>
      </c>
      <c r="BM238" s="137" t="s">
        <v>890</v>
      </c>
    </row>
    <row r="239" spans="2:65" s="12" customFormat="1" ht="10.199999999999999">
      <c r="B239" s="152"/>
      <c r="D239" s="139" t="s">
        <v>216</v>
      </c>
      <c r="E239" s="153" t="s">
        <v>1</v>
      </c>
      <c r="F239" s="154" t="s">
        <v>891</v>
      </c>
      <c r="H239" s="155">
        <v>1.5</v>
      </c>
      <c r="I239" s="156"/>
      <c r="L239" s="152"/>
      <c r="M239" s="157"/>
      <c r="T239" s="158"/>
      <c r="AT239" s="153" t="s">
        <v>216</v>
      </c>
      <c r="AU239" s="153" t="s">
        <v>89</v>
      </c>
      <c r="AV239" s="12" t="s">
        <v>89</v>
      </c>
      <c r="AW239" s="12" t="s">
        <v>34</v>
      </c>
      <c r="AX239" s="12" t="s">
        <v>80</v>
      </c>
      <c r="AY239" s="153" t="s">
        <v>125</v>
      </c>
    </row>
    <row r="240" spans="2:65" s="13" customFormat="1" ht="10.199999999999999">
      <c r="B240" s="159"/>
      <c r="D240" s="139" t="s">
        <v>216</v>
      </c>
      <c r="E240" s="160" t="s">
        <v>1</v>
      </c>
      <c r="F240" s="161" t="s">
        <v>218</v>
      </c>
      <c r="H240" s="162">
        <v>1.5</v>
      </c>
      <c r="I240" s="163"/>
      <c r="L240" s="159"/>
      <c r="M240" s="164"/>
      <c r="T240" s="165"/>
      <c r="AT240" s="160" t="s">
        <v>216</v>
      </c>
      <c r="AU240" s="160" t="s">
        <v>89</v>
      </c>
      <c r="AV240" s="13" t="s">
        <v>124</v>
      </c>
      <c r="AW240" s="13" t="s">
        <v>34</v>
      </c>
      <c r="AX240" s="13" t="s">
        <v>87</v>
      </c>
      <c r="AY240" s="160" t="s">
        <v>125</v>
      </c>
    </row>
    <row r="241" spans="2:65" s="1" customFormat="1" ht="33" customHeight="1">
      <c r="B241" s="32"/>
      <c r="C241" s="126" t="s">
        <v>373</v>
      </c>
      <c r="D241" s="126" t="s">
        <v>126</v>
      </c>
      <c r="E241" s="127" t="s">
        <v>892</v>
      </c>
      <c r="F241" s="128" t="s">
        <v>893</v>
      </c>
      <c r="G241" s="129" t="s">
        <v>391</v>
      </c>
      <c r="H241" s="130">
        <v>7</v>
      </c>
      <c r="I241" s="131"/>
      <c r="J241" s="132">
        <f>ROUND(I241*H241,2)</f>
        <v>0</v>
      </c>
      <c r="K241" s="128" t="s">
        <v>392</v>
      </c>
      <c r="L241" s="32"/>
      <c r="M241" s="133" t="s">
        <v>1</v>
      </c>
      <c r="N241" s="134" t="s">
        <v>45</v>
      </c>
      <c r="P241" s="135">
        <f>O241*H241</f>
        <v>0</v>
      </c>
      <c r="Q241" s="135">
        <v>6.2568900000000003</v>
      </c>
      <c r="R241" s="135">
        <f>Q241*H241</f>
        <v>43.798230000000004</v>
      </c>
      <c r="S241" s="135">
        <v>0</v>
      </c>
      <c r="T241" s="136">
        <f>S241*H241</f>
        <v>0</v>
      </c>
      <c r="AR241" s="137" t="s">
        <v>124</v>
      </c>
      <c r="AT241" s="137" t="s">
        <v>126</v>
      </c>
      <c r="AU241" s="137" t="s">
        <v>89</v>
      </c>
      <c r="AY241" s="17" t="s">
        <v>125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7" t="s">
        <v>87</v>
      </c>
      <c r="BK241" s="138">
        <f>ROUND(I241*H241,2)</f>
        <v>0</v>
      </c>
      <c r="BL241" s="17" t="s">
        <v>124</v>
      </c>
      <c r="BM241" s="137" t="s">
        <v>894</v>
      </c>
    </row>
    <row r="242" spans="2:65" s="14" customFormat="1" ht="20.399999999999999">
      <c r="B242" s="166"/>
      <c r="D242" s="139" t="s">
        <v>216</v>
      </c>
      <c r="E242" s="167" t="s">
        <v>1</v>
      </c>
      <c r="F242" s="168" t="s">
        <v>895</v>
      </c>
      <c r="H242" s="167" t="s">
        <v>1</v>
      </c>
      <c r="I242" s="169"/>
      <c r="L242" s="166"/>
      <c r="M242" s="170"/>
      <c r="T242" s="171"/>
      <c r="AT242" s="167" t="s">
        <v>216</v>
      </c>
      <c r="AU242" s="167" t="s">
        <v>89</v>
      </c>
      <c r="AV242" s="14" t="s">
        <v>87</v>
      </c>
      <c r="AW242" s="14" t="s">
        <v>34</v>
      </c>
      <c r="AX242" s="14" t="s">
        <v>80</v>
      </c>
      <c r="AY242" s="167" t="s">
        <v>125</v>
      </c>
    </row>
    <row r="243" spans="2:65" s="12" customFormat="1" ht="20.399999999999999">
      <c r="B243" s="152"/>
      <c r="D243" s="139" t="s">
        <v>216</v>
      </c>
      <c r="E243" s="153" t="s">
        <v>1</v>
      </c>
      <c r="F243" s="154" t="s">
        <v>896</v>
      </c>
      <c r="H243" s="155">
        <v>1</v>
      </c>
      <c r="I243" s="156"/>
      <c r="L243" s="152"/>
      <c r="M243" s="157"/>
      <c r="T243" s="158"/>
      <c r="AT243" s="153" t="s">
        <v>216</v>
      </c>
      <c r="AU243" s="153" t="s">
        <v>89</v>
      </c>
      <c r="AV243" s="12" t="s">
        <v>89</v>
      </c>
      <c r="AW243" s="12" t="s">
        <v>34</v>
      </c>
      <c r="AX243" s="12" t="s">
        <v>80</v>
      </c>
      <c r="AY243" s="153" t="s">
        <v>125</v>
      </c>
    </row>
    <row r="244" spans="2:65" s="12" customFormat="1" ht="20.399999999999999">
      <c r="B244" s="152"/>
      <c r="D244" s="139" t="s">
        <v>216</v>
      </c>
      <c r="E244" s="153" t="s">
        <v>1</v>
      </c>
      <c r="F244" s="154" t="s">
        <v>897</v>
      </c>
      <c r="H244" s="155">
        <v>6</v>
      </c>
      <c r="I244" s="156"/>
      <c r="L244" s="152"/>
      <c r="M244" s="157"/>
      <c r="T244" s="158"/>
      <c r="AT244" s="153" t="s">
        <v>216</v>
      </c>
      <c r="AU244" s="153" t="s">
        <v>89</v>
      </c>
      <c r="AV244" s="12" t="s">
        <v>89</v>
      </c>
      <c r="AW244" s="12" t="s">
        <v>34</v>
      </c>
      <c r="AX244" s="12" t="s">
        <v>80</v>
      </c>
      <c r="AY244" s="153" t="s">
        <v>125</v>
      </c>
    </row>
    <row r="245" spans="2:65" s="13" customFormat="1" ht="10.199999999999999">
      <c r="B245" s="159"/>
      <c r="D245" s="139" t="s">
        <v>216</v>
      </c>
      <c r="E245" s="160" t="s">
        <v>1</v>
      </c>
      <c r="F245" s="161" t="s">
        <v>218</v>
      </c>
      <c r="H245" s="162">
        <v>7</v>
      </c>
      <c r="I245" s="163"/>
      <c r="L245" s="159"/>
      <c r="M245" s="164"/>
      <c r="T245" s="165"/>
      <c r="AT245" s="160" t="s">
        <v>216</v>
      </c>
      <c r="AU245" s="160" t="s">
        <v>89</v>
      </c>
      <c r="AV245" s="13" t="s">
        <v>124</v>
      </c>
      <c r="AW245" s="13" t="s">
        <v>34</v>
      </c>
      <c r="AX245" s="13" t="s">
        <v>87</v>
      </c>
      <c r="AY245" s="160" t="s">
        <v>125</v>
      </c>
    </row>
    <row r="246" spans="2:65" s="1" customFormat="1" ht="24.15" customHeight="1">
      <c r="B246" s="32"/>
      <c r="C246" s="126" t="s">
        <v>377</v>
      </c>
      <c r="D246" s="126" t="s">
        <v>126</v>
      </c>
      <c r="E246" s="127" t="s">
        <v>898</v>
      </c>
      <c r="F246" s="128" t="s">
        <v>899</v>
      </c>
      <c r="G246" s="129" t="s">
        <v>391</v>
      </c>
      <c r="H246" s="130">
        <v>5</v>
      </c>
      <c r="I246" s="131"/>
      <c r="J246" s="132">
        <f>ROUND(I246*H246,2)</f>
        <v>0</v>
      </c>
      <c r="K246" s="128" t="s">
        <v>392</v>
      </c>
      <c r="L246" s="32"/>
      <c r="M246" s="133" t="s">
        <v>1</v>
      </c>
      <c r="N246" s="134" t="s">
        <v>45</v>
      </c>
      <c r="P246" s="135">
        <f>O246*H246</f>
        <v>0</v>
      </c>
      <c r="Q246" s="135">
        <v>0.14494000000000001</v>
      </c>
      <c r="R246" s="135">
        <f>Q246*H246</f>
        <v>0.72470000000000012</v>
      </c>
      <c r="S246" s="135">
        <v>0</v>
      </c>
      <c r="T246" s="136">
        <f>S246*H246</f>
        <v>0</v>
      </c>
      <c r="AR246" s="137" t="s">
        <v>124</v>
      </c>
      <c r="AT246" s="137" t="s">
        <v>126</v>
      </c>
      <c r="AU246" s="137" t="s">
        <v>89</v>
      </c>
      <c r="AY246" s="17" t="s">
        <v>125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7" t="s">
        <v>87</v>
      </c>
      <c r="BK246" s="138">
        <f>ROUND(I246*H246,2)</f>
        <v>0</v>
      </c>
      <c r="BL246" s="17" t="s">
        <v>124</v>
      </c>
      <c r="BM246" s="137" t="s">
        <v>900</v>
      </c>
    </row>
    <row r="247" spans="2:65" s="14" customFormat="1" ht="20.399999999999999">
      <c r="B247" s="166"/>
      <c r="D247" s="139" t="s">
        <v>216</v>
      </c>
      <c r="E247" s="167" t="s">
        <v>1</v>
      </c>
      <c r="F247" s="168" t="s">
        <v>901</v>
      </c>
      <c r="H247" s="167" t="s">
        <v>1</v>
      </c>
      <c r="I247" s="169"/>
      <c r="L247" s="166"/>
      <c r="M247" s="170"/>
      <c r="T247" s="171"/>
      <c r="AT247" s="167" t="s">
        <v>216</v>
      </c>
      <c r="AU247" s="167" t="s">
        <v>89</v>
      </c>
      <c r="AV247" s="14" t="s">
        <v>87</v>
      </c>
      <c r="AW247" s="14" t="s">
        <v>34</v>
      </c>
      <c r="AX247" s="14" t="s">
        <v>80</v>
      </c>
      <c r="AY247" s="167" t="s">
        <v>125</v>
      </c>
    </row>
    <row r="248" spans="2:65" s="12" customFormat="1" ht="20.399999999999999">
      <c r="B248" s="152"/>
      <c r="D248" s="139" t="s">
        <v>216</v>
      </c>
      <c r="E248" s="153" t="s">
        <v>1</v>
      </c>
      <c r="F248" s="154" t="s">
        <v>902</v>
      </c>
      <c r="H248" s="155">
        <v>5</v>
      </c>
      <c r="I248" s="156"/>
      <c r="L248" s="152"/>
      <c r="M248" s="157"/>
      <c r="T248" s="158"/>
      <c r="AT248" s="153" t="s">
        <v>216</v>
      </c>
      <c r="AU248" s="153" t="s">
        <v>89</v>
      </c>
      <c r="AV248" s="12" t="s">
        <v>89</v>
      </c>
      <c r="AW248" s="12" t="s">
        <v>34</v>
      </c>
      <c r="AX248" s="12" t="s">
        <v>80</v>
      </c>
      <c r="AY248" s="153" t="s">
        <v>125</v>
      </c>
    </row>
    <row r="249" spans="2:65" s="13" customFormat="1" ht="10.199999999999999">
      <c r="B249" s="159"/>
      <c r="D249" s="139" t="s">
        <v>216</v>
      </c>
      <c r="E249" s="160" t="s">
        <v>1</v>
      </c>
      <c r="F249" s="161" t="s">
        <v>218</v>
      </c>
      <c r="H249" s="162">
        <v>5</v>
      </c>
      <c r="I249" s="163"/>
      <c r="L249" s="159"/>
      <c r="M249" s="164"/>
      <c r="T249" s="165"/>
      <c r="AT249" s="160" t="s">
        <v>216</v>
      </c>
      <c r="AU249" s="160" t="s">
        <v>89</v>
      </c>
      <c r="AV249" s="13" t="s">
        <v>124</v>
      </c>
      <c r="AW249" s="13" t="s">
        <v>34</v>
      </c>
      <c r="AX249" s="13" t="s">
        <v>87</v>
      </c>
      <c r="AY249" s="160" t="s">
        <v>125</v>
      </c>
    </row>
    <row r="250" spans="2:65" s="1" customFormat="1" ht="24.15" customHeight="1">
      <c r="B250" s="32"/>
      <c r="C250" s="172" t="s">
        <v>383</v>
      </c>
      <c r="D250" s="172" t="s">
        <v>359</v>
      </c>
      <c r="E250" s="173" t="s">
        <v>903</v>
      </c>
      <c r="F250" s="174" t="s">
        <v>904</v>
      </c>
      <c r="G250" s="175" t="s">
        <v>391</v>
      </c>
      <c r="H250" s="176">
        <v>5</v>
      </c>
      <c r="I250" s="177"/>
      <c r="J250" s="178">
        <f>ROUND(I250*H250,2)</f>
        <v>0</v>
      </c>
      <c r="K250" s="174" t="s">
        <v>130</v>
      </c>
      <c r="L250" s="179"/>
      <c r="M250" s="180" t="s">
        <v>1</v>
      </c>
      <c r="N250" s="181" t="s">
        <v>45</v>
      </c>
      <c r="P250" s="135">
        <f>O250*H250</f>
        <v>0</v>
      </c>
      <c r="Q250" s="135">
        <v>8.6999999999999994E-2</v>
      </c>
      <c r="R250" s="135">
        <f>Q250*H250</f>
        <v>0.43499999999999994</v>
      </c>
      <c r="S250" s="135">
        <v>0</v>
      </c>
      <c r="T250" s="136">
        <f>S250*H250</f>
        <v>0</v>
      </c>
      <c r="AR250" s="137" t="s">
        <v>163</v>
      </c>
      <c r="AT250" s="137" t="s">
        <v>359</v>
      </c>
      <c r="AU250" s="137" t="s">
        <v>89</v>
      </c>
      <c r="AY250" s="17" t="s">
        <v>125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7" t="s">
        <v>87</v>
      </c>
      <c r="BK250" s="138">
        <f>ROUND(I250*H250,2)</f>
        <v>0</v>
      </c>
      <c r="BL250" s="17" t="s">
        <v>124</v>
      </c>
      <c r="BM250" s="137" t="s">
        <v>905</v>
      </c>
    </row>
    <row r="251" spans="2:65" s="12" customFormat="1" ht="10.199999999999999">
      <c r="B251" s="152"/>
      <c r="D251" s="139" t="s">
        <v>216</v>
      </c>
      <c r="E251" s="153" t="s">
        <v>1</v>
      </c>
      <c r="F251" s="154" t="s">
        <v>906</v>
      </c>
      <c r="H251" s="155">
        <v>5</v>
      </c>
      <c r="I251" s="156"/>
      <c r="L251" s="152"/>
      <c r="M251" s="157"/>
      <c r="T251" s="158"/>
      <c r="AT251" s="153" t="s">
        <v>216</v>
      </c>
      <c r="AU251" s="153" t="s">
        <v>89</v>
      </c>
      <c r="AV251" s="12" t="s">
        <v>89</v>
      </c>
      <c r="AW251" s="12" t="s">
        <v>34</v>
      </c>
      <c r="AX251" s="12" t="s">
        <v>80</v>
      </c>
      <c r="AY251" s="153" t="s">
        <v>125</v>
      </c>
    </row>
    <row r="252" spans="2:65" s="13" customFormat="1" ht="10.199999999999999">
      <c r="B252" s="159"/>
      <c r="D252" s="139" t="s">
        <v>216</v>
      </c>
      <c r="E252" s="160" t="s">
        <v>1</v>
      </c>
      <c r="F252" s="161" t="s">
        <v>218</v>
      </c>
      <c r="H252" s="162">
        <v>5</v>
      </c>
      <c r="I252" s="163"/>
      <c r="L252" s="159"/>
      <c r="M252" s="164"/>
      <c r="T252" s="165"/>
      <c r="AT252" s="160" t="s">
        <v>216</v>
      </c>
      <c r="AU252" s="160" t="s">
        <v>89</v>
      </c>
      <c r="AV252" s="13" t="s">
        <v>124</v>
      </c>
      <c r="AW252" s="13" t="s">
        <v>34</v>
      </c>
      <c r="AX252" s="13" t="s">
        <v>87</v>
      </c>
      <c r="AY252" s="160" t="s">
        <v>125</v>
      </c>
    </row>
    <row r="253" spans="2:65" s="1" customFormat="1" ht="16.5" customHeight="1">
      <c r="B253" s="32"/>
      <c r="C253" s="172" t="s">
        <v>388</v>
      </c>
      <c r="D253" s="172" t="s">
        <v>359</v>
      </c>
      <c r="E253" s="173" t="s">
        <v>907</v>
      </c>
      <c r="F253" s="174" t="s">
        <v>908</v>
      </c>
      <c r="G253" s="175" t="s">
        <v>391</v>
      </c>
      <c r="H253" s="176">
        <v>5</v>
      </c>
      <c r="I253" s="177"/>
      <c r="J253" s="178">
        <f>ROUND(I253*H253,2)</f>
        <v>0</v>
      </c>
      <c r="K253" s="174" t="s">
        <v>130</v>
      </c>
      <c r="L253" s="179"/>
      <c r="M253" s="180" t="s">
        <v>1</v>
      </c>
      <c r="N253" s="181" t="s">
        <v>45</v>
      </c>
      <c r="P253" s="135">
        <f>O253*H253</f>
        <v>0</v>
      </c>
      <c r="Q253" s="135">
        <v>0.10299999999999999</v>
      </c>
      <c r="R253" s="135">
        <f>Q253*H253</f>
        <v>0.51500000000000001</v>
      </c>
      <c r="S253" s="135">
        <v>0</v>
      </c>
      <c r="T253" s="136">
        <f>S253*H253</f>
        <v>0</v>
      </c>
      <c r="AR253" s="137" t="s">
        <v>163</v>
      </c>
      <c r="AT253" s="137" t="s">
        <v>359</v>
      </c>
      <c r="AU253" s="137" t="s">
        <v>89</v>
      </c>
      <c r="AY253" s="17" t="s">
        <v>125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7" t="s">
        <v>87</v>
      </c>
      <c r="BK253" s="138">
        <f>ROUND(I253*H253,2)</f>
        <v>0</v>
      </c>
      <c r="BL253" s="17" t="s">
        <v>124</v>
      </c>
      <c r="BM253" s="137" t="s">
        <v>909</v>
      </c>
    </row>
    <row r="254" spans="2:65" s="12" customFormat="1" ht="10.199999999999999">
      <c r="B254" s="152"/>
      <c r="D254" s="139" t="s">
        <v>216</v>
      </c>
      <c r="E254" s="153" t="s">
        <v>1</v>
      </c>
      <c r="F254" s="154" t="s">
        <v>906</v>
      </c>
      <c r="H254" s="155">
        <v>5</v>
      </c>
      <c r="I254" s="156"/>
      <c r="L254" s="152"/>
      <c r="M254" s="157"/>
      <c r="T254" s="158"/>
      <c r="AT254" s="153" t="s">
        <v>216</v>
      </c>
      <c r="AU254" s="153" t="s">
        <v>89</v>
      </c>
      <c r="AV254" s="12" t="s">
        <v>89</v>
      </c>
      <c r="AW254" s="12" t="s">
        <v>34</v>
      </c>
      <c r="AX254" s="12" t="s">
        <v>80</v>
      </c>
      <c r="AY254" s="153" t="s">
        <v>125</v>
      </c>
    </row>
    <row r="255" spans="2:65" s="13" customFormat="1" ht="10.199999999999999">
      <c r="B255" s="159"/>
      <c r="D255" s="139" t="s">
        <v>216</v>
      </c>
      <c r="E255" s="160" t="s">
        <v>1</v>
      </c>
      <c r="F255" s="161" t="s">
        <v>218</v>
      </c>
      <c r="H255" s="162">
        <v>5</v>
      </c>
      <c r="I255" s="163"/>
      <c r="L255" s="159"/>
      <c r="M255" s="164"/>
      <c r="T255" s="165"/>
      <c r="AT255" s="160" t="s">
        <v>216</v>
      </c>
      <c r="AU255" s="160" t="s">
        <v>89</v>
      </c>
      <c r="AV255" s="13" t="s">
        <v>124</v>
      </c>
      <c r="AW255" s="13" t="s">
        <v>34</v>
      </c>
      <c r="AX255" s="13" t="s">
        <v>87</v>
      </c>
      <c r="AY255" s="160" t="s">
        <v>125</v>
      </c>
    </row>
    <row r="256" spans="2:65" s="1" customFormat="1" ht="16.5" customHeight="1">
      <c r="B256" s="32"/>
      <c r="C256" s="172" t="s">
        <v>396</v>
      </c>
      <c r="D256" s="172" t="s">
        <v>359</v>
      </c>
      <c r="E256" s="173" t="s">
        <v>910</v>
      </c>
      <c r="F256" s="174" t="s">
        <v>911</v>
      </c>
      <c r="G256" s="175" t="s">
        <v>391</v>
      </c>
      <c r="H256" s="176">
        <v>5</v>
      </c>
      <c r="I256" s="177"/>
      <c r="J256" s="178">
        <f>ROUND(I256*H256,2)</f>
        <v>0</v>
      </c>
      <c r="K256" s="174" t="s">
        <v>130</v>
      </c>
      <c r="L256" s="179"/>
      <c r="M256" s="180" t="s">
        <v>1</v>
      </c>
      <c r="N256" s="181" t="s">
        <v>45</v>
      </c>
      <c r="P256" s="135">
        <f>O256*H256</f>
        <v>0</v>
      </c>
      <c r="Q256" s="135">
        <v>0.17499999999999999</v>
      </c>
      <c r="R256" s="135">
        <f>Q256*H256</f>
        <v>0.875</v>
      </c>
      <c r="S256" s="135">
        <v>0</v>
      </c>
      <c r="T256" s="136">
        <f>S256*H256</f>
        <v>0</v>
      </c>
      <c r="AR256" s="137" t="s">
        <v>163</v>
      </c>
      <c r="AT256" s="137" t="s">
        <v>359</v>
      </c>
      <c r="AU256" s="137" t="s">
        <v>89</v>
      </c>
      <c r="AY256" s="17" t="s">
        <v>125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7" t="s">
        <v>87</v>
      </c>
      <c r="BK256" s="138">
        <f>ROUND(I256*H256,2)</f>
        <v>0</v>
      </c>
      <c r="BL256" s="17" t="s">
        <v>124</v>
      </c>
      <c r="BM256" s="137" t="s">
        <v>912</v>
      </c>
    </row>
    <row r="257" spans="2:65" s="12" customFormat="1" ht="10.199999999999999">
      <c r="B257" s="152"/>
      <c r="D257" s="139" t="s">
        <v>216</v>
      </c>
      <c r="E257" s="153" t="s">
        <v>1</v>
      </c>
      <c r="F257" s="154" t="s">
        <v>906</v>
      </c>
      <c r="H257" s="155">
        <v>5</v>
      </c>
      <c r="I257" s="156"/>
      <c r="L257" s="152"/>
      <c r="M257" s="157"/>
      <c r="T257" s="158"/>
      <c r="AT257" s="153" t="s">
        <v>216</v>
      </c>
      <c r="AU257" s="153" t="s">
        <v>89</v>
      </c>
      <c r="AV257" s="12" t="s">
        <v>89</v>
      </c>
      <c r="AW257" s="12" t="s">
        <v>34</v>
      </c>
      <c r="AX257" s="12" t="s">
        <v>80</v>
      </c>
      <c r="AY257" s="153" t="s">
        <v>125</v>
      </c>
    </row>
    <row r="258" spans="2:65" s="13" customFormat="1" ht="10.199999999999999">
      <c r="B258" s="159"/>
      <c r="D258" s="139" t="s">
        <v>216</v>
      </c>
      <c r="E258" s="160" t="s">
        <v>1</v>
      </c>
      <c r="F258" s="161" t="s">
        <v>218</v>
      </c>
      <c r="H258" s="162">
        <v>5</v>
      </c>
      <c r="I258" s="163"/>
      <c r="L258" s="159"/>
      <c r="M258" s="164"/>
      <c r="T258" s="165"/>
      <c r="AT258" s="160" t="s">
        <v>216</v>
      </c>
      <c r="AU258" s="160" t="s">
        <v>89</v>
      </c>
      <c r="AV258" s="13" t="s">
        <v>124</v>
      </c>
      <c r="AW258" s="13" t="s">
        <v>34</v>
      </c>
      <c r="AX258" s="13" t="s">
        <v>87</v>
      </c>
      <c r="AY258" s="160" t="s">
        <v>125</v>
      </c>
    </row>
    <row r="259" spans="2:65" s="1" customFormat="1" ht="24.15" customHeight="1">
      <c r="B259" s="32"/>
      <c r="C259" s="172" t="s">
        <v>412</v>
      </c>
      <c r="D259" s="172" t="s">
        <v>359</v>
      </c>
      <c r="E259" s="173" t="s">
        <v>913</v>
      </c>
      <c r="F259" s="174" t="s">
        <v>914</v>
      </c>
      <c r="G259" s="175" t="s">
        <v>391</v>
      </c>
      <c r="H259" s="176">
        <v>5</v>
      </c>
      <c r="I259" s="177"/>
      <c r="J259" s="178">
        <f>ROUND(I259*H259,2)</f>
        <v>0</v>
      </c>
      <c r="K259" s="174" t="s">
        <v>130</v>
      </c>
      <c r="L259" s="179"/>
      <c r="M259" s="180" t="s">
        <v>1</v>
      </c>
      <c r="N259" s="181" t="s">
        <v>45</v>
      </c>
      <c r="P259" s="135">
        <f>O259*H259</f>
        <v>0</v>
      </c>
      <c r="Q259" s="135">
        <v>0.17</v>
      </c>
      <c r="R259" s="135">
        <f>Q259*H259</f>
        <v>0.85000000000000009</v>
      </c>
      <c r="S259" s="135">
        <v>0</v>
      </c>
      <c r="T259" s="136">
        <f>S259*H259</f>
        <v>0</v>
      </c>
      <c r="AR259" s="137" t="s">
        <v>163</v>
      </c>
      <c r="AT259" s="137" t="s">
        <v>359</v>
      </c>
      <c r="AU259" s="137" t="s">
        <v>89</v>
      </c>
      <c r="AY259" s="17" t="s">
        <v>125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7" t="s">
        <v>87</v>
      </c>
      <c r="BK259" s="138">
        <f>ROUND(I259*H259,2)</f>
        <v>0</v>
      </c>
      <c r="BL259" s="17" t="s">
        <v>124</v>
      </c>
      <c r="BM259" s="137" t="s">
        <v>915</v>
      </c>
    </row>
    <row r="260" spans="2:65" s="12" customFormat="1" ht="10.199999999999999">
      <c r="B260" s="152"/>
      <c r="D260" s="139" t="s">
        <v>216</v>
      </c>
      <c r="E260" s="153" t="s">
        <v>1</v>
      </c>
      <c r="F260" s="154" t="s">
        <v>906</v>
      </c>
      <c r="H260" s="155">
        <v>5</v>
      </c>
      <c r="I260" s="156"/>
      <c r="L260" s="152"/>
      <c r="M260" s="157"/>
      <c r="T260" s="158"/>
      <c r="AT260" s="153" t="s">
        <v>216</v>
      </c>
      <c r="AU260" s="153" t="s">
        <v>89</v>
      </c>
      <c r="AV260" s="12" t="s">
        <v>89</v>
      </c>
      <c r="AW260" s="12" t="s">
        <v>34</v>
      </c>
      <c r="AX260" s="12" t="s">
        <v>80</v>
      </c>
      <c r="AY260" s="153" t="s">
        <v>125</v>
      </c>
    </row>
    <row r="261" spans="2:65" s="13" customFormat="1" ht="10.199999999999999">
      <c r="B261" s="159"/>
      <c r="D261" s="139" t="s">
        <v>216</v>
      </c>
      <c r="E261" s="160" t="s">
        <v>1</v>
      </c>
      <c r="F261" s="161" t="s">
        <v>218</v>
      </c>
      <c r="H261" s="162">
        <v>5</v>
      </c>
      <c r="I261" s="163"/>
      <c r="L261" s="159"/>
      <c r="M261" s="164"/>
      <c r="T261" s="165"/>
      <c r="AT261" s="160" t="s">
        <v>216</v>
      </c>
      <c r="AU261" s="160" t="s">
        <v>89</v>
      </c>
      <c r="AV261" s="13" t="s">
        <v>124</v>
      </c>
      <c r="AW261" s="13" t="s">
        <v>34</v>
      </c>
      <c r="AX261" s="13" t="s">
        <v>87</v>
      </c>
      <c r="AY261" s="160" t="s">
        <v>125</v>
      </c>
    </row>
    <row r="262" spans="2:65" s="1" customFormat="1" ht="16.5" customHeight="1">
      <c r="B262" s="32"/>
      <c r="C262" s="172" t="s">
        <v>417</v>
      </c>
      <c r="D262" s="172" t="s">
        <v>359</v>
      </c>
      <c r="E262" s="173" t="s">
        <v>916</v>
      </c>
      <c r="F262" s="174" t="s">
        <v>917</v>
      </c>
      <c r="G262" s="175" t="s">
        <v>391</v>
      </c>
      <c r="H262" s="176">
        <v>5</v>
      </c>
      <c r="I262" s="177"/>
      <c r="J262" s="178">
        <f>ROUND(I262*H262,2)</f>
        <v>0</v>
      </c>
      <c r="K262" s="174" t="s">
        <v>130</v>
      </c>
      <c r="L262" s="179"/>
      <c r="M262" s="180" t="s">
        <v>1</v>
      </c>
      <c r="N262" s="181" t="s">
        <v>45</v>
      </c>
      <c r="P262" s="135">
        <f>O262*H262</f>
        <v>0</v>
      </c>
      <c r="Q262" s="135">
        <v>0.06</v>
      </c>
      <c r="R262" s="135">
        <f>Q262*H262</f>
        <v>0.3</v>
      </c>
      <c r="S262" s="135">
        <v>0</v>
      </c>
      <c r="T262" s="136">
        <f>S262*H262</f>
        <v>0</v>
      </c>
      <c r="AR262" s="137" t="s">
        <v>163</v>
      </c>
      <c r="AT262" s="137" t="s">
        <v>359</v>
      </c>
      <c r="AU262" s="137" t="s">
        <v>89</v>
      </c>
      <c r="AY262" s="17" t="s">
        <v>125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7" t="s">
        <v>87</v>
      </c>
      <c r="BK262" s="138">
        <f>ROUND(I262*H262,2)</f>
        <v>0</v>
      </c>
      <c r="BL262" s="17" t="s">
        <v>124</v>
      </c>
      <c r="BM262" s="137" t="s">
        <v>918</v>
      </c>
    </row>
    <row r="263" spans="2:65" s="12" customFormat="1" ht="10.199999999999999">
      <c r="B263" s="152"/>
      <c r="D263" s="139" t="s">
        <v>216</v>
      </c>
      <c r="E263" s="153" t="s">
        <v>1</v>
      </c>
      <c r="F263" s="154" t="s">
        <v>906</v>
      </c>
      <c r="H263" s="155">
        <v>5</v>
      </c>
      <c r="I263" s="156"/>
      <c r="L263" s="152"/>
      <c r="M263" s="157"/>
      <c r="T263" s="158"/>
      <c r="AT263" s="153" t="s">
        <v>216</v>
      </c>
      <c r="AU263" s="153" t="s">
        <v>89</v>
      </c>
      <c r="AV263" s="12" t="s">
        <v>89</v>
      </c>
      <c r="AW263" s="12" t="s">
        <v>34</v>
      </c>
      <c r="AX263" s="12" t="s">
        <v>80</v>
      </c>
      <c r="AY263" s="153" t="s">
        <v>125</v>
      </c>
    </row>
    <row r="264" spans="2:65" s="13" customFormat="1" ht="10.199999999999999">
      <c r="B264" s="159"/>
      <c r="D264" s="139" t="s">
        <v>216</v>
      </c>
      <c r="E264" s="160" t="s">
        <v>1</v>
      </c>
      <c r="F264" s="161" t="s">
        <v>218</v>
      </c>
      <c r="H264" s="162">
        <v>5</v>
      </c>
      <c r="I264" s="163"/>
      <c r="L264" s="159"/>
      <c r="M264" s="164"/>
      <c r="T264" s="165"/>
      <c r="AT264" s="160" t="s">
        <v>216</v>
      </c>
      <c r="AU264" s="160" t="s">
        <v>89</v>
      </c>
      <c r="AV264" s="13" t="s">
        <v>124</v>
      </c>
      <c r="AW264" s="13" t="s">
        <v>34</v>
      </c>
      <c r="AX264" s="13" t="s">
        <v>87</v>
      </c>
      <c r="AY264" s="160" t="s">
        <v>125</v>
      </c>
    </row>
    <row r="265" spans="2:65" s="1" customFormat="1" ht="24.15" customHeight="1">
      <c r="B265" s="32"/>
      <c r="C265" s="172" t="s">
        <v>423</v>
      </c>
      <c r="D265" s="172" t="s">
        <v>359</v>
      </c>
      <c r="E265" s="173" t="s">
        <v>919</v>
      </c>
      <c r="F265" s="174" t="s">
        <v>920</v>
      </c>
      <c r="G265" s="175" t="s">
        <v>391</v>
      </c>
      <c r="H265" s="176">
        <v>5</v>
      </c>
      <c r="I265" s="177"/>
      <c r="J265" s="178">
        <f>ROUND(I265*H265,2)</f>
        <v>0</v>
      </c>
      <c r="K265" s="174" t="s">
        <v>130</v>
      </c>
      <c r="L265" s="179"/>
      <c r="M265" s="180" t="s">
        <v>1</v>
      </c>
      <c r="N265" s="181" t="s">
        <v>45</v>
      </c>
      <c r="P265" s="135">
        <f>O265*H265</f>
        <v>0</v>
      </c>
      <c r="Q265" s="135">
        <v>2.7E-2</v>
      </c>
      <c r="R265" s="135">
        <f>Q265*H265</f>
        <v>0.13500000000000001</v>
      </c>
      <c r="S265" s="135">
        <v>0</v>
      </c>
      <c r="T265" s="136">
        <f>S265*H265</f>
        <v>0</v>
      </c>
      <c r="AR265" s="137" t="s">
        <v>163</v>
      </c>
      <c r="AT265" s="137" t="s">
        <v>359</v>
      </c>
      <c r="AU265" s="137" t="s">
        <v>89</v>
      </c>
      <c r="AY265" s="17" t="s">
        <v>125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87</v>
      </c>
      <c r="BK265" s="138">
        <f>ROUND(I265*H265,2)</f>
        <v>0</v>
      </c>
      <c r="BL265" s="17" t="s">
        <v>124</v>
      </c>
      <c r="BM265" s="137" t="s">
        <v>921</v>
      </c>
    </row>
    <row r="266" spans="2:65" s="12" customFormat="1" ht="10.199999999999999">
      <c r="B266" s="152"/>
      <c r="D266" s="139" t="s">
        <v>216</v>
      </c>
      <c r="E266" s="153" t="s">
        <v>1</v>
      </c>
      <c r="F266" s="154" t="s">
        <v>906</v>
      </c>
      <c r="H266" s="155">
        <v>5</v>
      </c>
      <c r="I266" s="156"/>
      <c r="L266" s="152"/>
      <c r="M266" s="157"/>
      <c r="T266" s="158"/>
      <c r="AT266" s="153" t="s">
        <v>216</v>
      </c>
      <c r="AU266" s="153" t="s">
        <v>89</v>
      </c>
      <c r="AV266" s="12" t="s">
        <v>89</v>
      </c>
      <c r="AW266" s="12" t="s">
        <v>34</v>
      </c>
      <c r="AX266" s="12" t="s">
        <v>80</v>
      </c>
      <c r="AY266" s="153" t="s">
        <v>125</v>
      </c>
    </row>
    <row r="267" spans="2:65" s="13" customFormat="1" ht="10.199999999999999">
      <c r="B267" s="159"/>
      <c r="D267" s="139" t="s">
        <v>216</v>
      </c>
      <c r="E267" s="160" t="s">
        <v>1</v>
      </c>
      <c r="F267" s="161" t="s">
        <v>218</v>
      </c>
      <c r="H267" s="162">
        <v>5</v>
      </c>
      <c r="I267" s="163"/>
      <c r="L267" s="159"/>
      <c r="M267" s="164"/>
      <c r="T267" s="165"/>
      <c r="AT267" s="160" t="s">
        <v>216</v>
      </c>
      <c r="AU267" s="160" t="s">
        <v>89</v>
      </c>
      <c r="AV267" s="13" t="s">
        <v>124</v>
      </c>
      <c r="AW267" s="13" t="s">
        <v>34</v>
      </c>
      <c r="AX267" s="13" t="s">
        <v>87</v>
      </c>
      <c r="AY267" s="160" t="s">
        <v>125</v>
      </c>
    </row>
    <row r="268" spans="2:65" s="1" customFormat="1" ht="24.15" customHeight="1">
      <c r="B268" s="32"/>
      <c r="C268" s="126" t="s">
        <v>428</v>
      </c>
      <c r="D268" s="126" t="s">
        <v>126</v>
      </c>
      <c r="E268" s="127" t="s">
        <v>922</v>
      </c>
      <c r="F268" s="128" t="s">
        <v>923</v>
      </c>
      <c r="G268" s="129" t="s">
        <v>391</v>
      </c>
      <c r="H268" s="130">
        <v>5</v>
      </c>
      <c r="I268" s="131"/>
      <c r="J268" s="132">
        <f>ROUND(I268*H268,2)</f>
        <v>0</v>
      </c>
      <c r="K268" s="128" t="s">
        <v>130</v>
      </c>
      <c r="L268" s="32"/>
      <c r="M268" s="133" t="s">
        <v>1</v>
      </c>
      <c r="N268" s="134" t="s">
        <v>45</v>
      </c>
      <c r="P268" s="135">
        <f>O268*H268</f>
        <v>0</v>
      </c>
      <c r="Q268" s="135">
        <v>0.21734000000000001</v>
      </c>
      <c r="R268" s="135">
        <f>Q268*H268</f>
        <v>1.0867</v>
      </c>
      <c r="S268" s="135">
        <v>0</v>
      </c>
      <c r="T268" s="136">
        <f>S268*H268</f>
        <v>0</v>
      </c>
      <c r="AR268" s="137" t="s">
        <v>124</v>
      </c>
      <c r="AT268" s="137" t="s">
        <v>126</v>
      </c>
      <c r="AU268" s="137" t="s">
        <v>89</v>
      </c>
      <c r="AY268" s="17" t="s">
        <v>125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7" t="s">
        <v>87</v>
      </c>
      <c r="BK268" s="138">
        <f>ROUND(I268*H268,2)</f>
        <v>0</v>
      </c>
      <c r="BL268" s="17" t="s">
        <v>124</v>
      </c>
      <c r="BM268" s="137" t="s">
        <v>924</v>
      </c>
    </row>
    <row r="269" spans="2:65" s="12" customFormat="1" ht="10.199999999999999">
      <c r="B269" s="152"/>
      <c r="D269" s="139" t="s">
        <v>216</v>
      </c>
      <c r="E269" s="153" t="s">
        <v>1</v>
      </c>
      <c r="F269" s="154" t="s">
        <v>925</v>
      </c>
      <c r="H269" s="155">
        <v>5</v>
      </c>
      <c r="I269" s="156"/>
      <c r="L269" s="152"/>
      <c r="M269" s="157"/>
      <c r="T269" s="158"/>
      <c r="AT269" s="153" t="s">
        <v>216</v>
      </c>
      <c r="AU269" s="153" t="s">
        <v>89</v>
      </c>
      <c r="AV269" s="12" t="s">
        <v>89</v>
      </c>
      <c r="AW269" s="12" t="s">
        <v>34</v>
      </c>
      <c r="AX269" s="12" t="s">
        <v>80</v>
      </c>
      <c r="AY269" s="153" t="s">
        <v>125</v>
      </c>
    </row>
    <row r="270" spans="2:65" s="13" customFormat="1" ht="10.199999999999999">
      <c r="B270" s="159"/>
      <c r="D270" s="139" t="s">
        <v>216</v>
      </c>
      <c r="E270" s="160" t="s">
        <v>1</v>
      </c>
      <c r="F270" s="161" t="s">
        <v>218</v>
      </c>
      <c r="H270" s="162">
        <v>5</v>
      </c>
      <c r="I270" s="163"/>
      <c r="L270" s="159"/>
      <c r="M270" s="164"/>
      <c r="T270" s="165"/>
      <c r="AT270" s="160" t="s">
        <v>216</v>
      </c>
      <c r="AU270" s="160" t="s">
        <v>89</v>
      </c>
      <c r="AV270" s="13" t="s">
        <v>124</v>
      </c>
      <c r="AW270" s="13" t="s">
        <v>34</v>
      </c>
      <c r="AX270" s="13" t="s">
        <v>87</v>
      </c>
      <c r="AY270" s="160" t="s">
        <v>125</v>
      </c>
    </row>
    <row r="271" spans="2:65" s="1" customFormat="1" ht="24.15" customHeight="1">
      <c r="B271" s="32"/>
      <c r="C271" s="172" t="s">
        <v>433</v>
      </c>
      <c r="D271" s="172" t="s">
        <v>359</v>
      </c>
      <c r="E271" s="173" t="s">
        <v>926</v>
      </c>
      <c r="F271" s="174" t="s">
        <v>927</v>
      </c>
      <c r="G271" s="175" t="s">
        <v>391</v>
      </c>
      <c r="H271" s="176">
        <v>5</v>
      </c>
      <c r="I271" s="177"/>
      <c r="J271" s="178">
        <f>ROUND(I271*H271,2)</f>
        <v>0</v>
      </c>
      <c r="K271" s="174" t="s">
        <v>130</v>
      </c>
      <c r="L271" s="179"/>
      <c r="M271" s="180" t="s">
        <v>1</v>
      </c>
      <c r="N271" s="181" t="s">
        <v>45</v>
      </c>
      <c r="P271" s="135">
        <f>O271*H271</f>
        <v>0</v>
      </c>
      <c r="Q271" s="135">
        <v>4.0000000000000001E-3</v>
      </c>
      <c r="R271" s="135">
        <f>Q271*H271</f>
        <v>0.02</v>
      </c>
      <c r="S271" s="135">
        <v>0</v>
      </c>
      <c r="T271" s="136">
        <f>S271*H271</f>
        <v>0</v>
      </c>
      <c r="AR271" s="137" t="s">
        <v>163</v>
      </c>
      <c r="AT271" s="137" t="s">
        <v>359</v>
      </c>
      <c r="AU271" s="137" t="s">
        <v>89</v>
      </c>
      <c r="AY271" s="17" t="s">
        <v>125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7" t="s">
        <v>87</v>
      </c>
      <c r="BK271" s="138">
        <f>ROUND(I271*H271,2)</f>
        <v>0</v>
      </c>
      <c r="BL271" s="17" t="s">
        <v>124</v>
      </c>
      <c r="BM271" s="137" t="s">
        <v>928</v>
      </c>
    </row>
    <row r="272" spans="2:65" s="12" customFormat="1" ht="10.199999999999999">
      <c r="B272" s="152"/>
      <c r="D272" s="139" t="s">
        <v>216</v>
      </c>
      <c r="E272" s="153" t="s">
        <v>1</v>
      </c>
      <c r="F272" s="154" t="s">
        <v>925</v>
      </c>
      <c r="H272" s="155">
        <v>5</v>
      </c>
      <c r="I272" s="156"/>
      <c r="L272" s="152"/>
      <c r="M272" s="157"/>
      <c r="T272" s="158"/>
      <c r="AT272" s="153" t="s">
        <v>216</v>
      </c>
      <c r="AU272" s="153" t="s">
        <v>89</v>
      </c>
      <c r="AV272" s="12" t="s">
        <v>89</v>
      </c>
      <c r="AW272" s="12" t="s">
        <v>34</v>
      </c>
      <c r="AX272" s="12" t="s">
        <v>80</v>
      </c>
      <c r="AY272" s="153" t="s">
        <v>125</v>
      </c>
    </row>
    <row r="273" spans="2:65" s="13" customFormat="1" ht="10.199999999999999">
      <c r="B273" s="159"/>
      <c r="D273" s="139" t="s">
        <v>216</v>
      </c>
      <c r="E273" s="160" t="s">
        <v>1</v>
      </c>
      <c r="F273" s="161" t="s">
        <v>218</v>
      </c>
      <c r="H273" s="162">
        <v>5</v>
      </c>
      <c r="I273" s="163"/>
      <c r="L273" s="159"/>
      <c r="M273" s="164"/>
      <c r="T273" s="165"/>
      <c r="AT273" s="160" t="s">
        <v>216</v>
      </c>
      <c r="AU273" s="160" t="s">
        <v>89</v>
      </c>
      <c r="AV273" s="13" t="s">
        <v>124</v>
      </c>
      <c r="AW273" s="13" t="s">
        <v>34</v>
      </c>
      <c r="AX273" s="13" t="s">
        <v>87</v>
      </c>
      <c r="AY273" s="160" t="s">
        <v>125</v>
      </c>
    </row>
    <row r="274" spans="2:65" s="1" customFormat="1" ht="24.15" customHeight="1">
      <c r="B274" s="32"/>
      <c r="C274" s="172" t="s">
        <v>438</v>
      </c>
      <c r="D274" s="172" t="s">
        <v>359</v>
      </c>
      <c r="E274" s="173" t="s">
        <v>929</v>
      </c>
      <c r="F274" s="174" t="s">
        <v>930</v>
      </c>
      <c r="G274" s="175" t="s">
        <v>391</v>
      </c>
      <c r="H274" s="176">
        <v>5</v>
      </c>
      <c r="I274" s="177"/>
      <c r="J274" s="178">
        <f>ROUND(I274*H274,2)</f>
        <v>0</v>
      </c>
      <c r="K274" s="174" t="s">
        <v>392</v>
      </c>
      <c r="L274" s="179"/>
      <c r="M274" s="180" t="s">
        <v>1</v>
      </c>
      <c r="N274" s="181" t="s">
        <v>45</v>
      </c>
      <c r="P274" s="135">
        <f>O274*H274</f>
        <v>0</v>
      </c>
      <c r="Q274" s="135">
        <v>6.4000000000000001E-2</v>
      </c>
      <c r="R274" s="135">
        <f>Q274*H274</f>
        <v>0.32</v>
      </c>
      <c r="S274" s="135">
        <v>0</v>
      </c>
      <c r="T274" s="136">
        <f>S274*H274</f>
        <v>0</v>
      </c>
      <c r="AR274" s="137" t="s">
        <v>163</v>
      </c>
      <c r="AT274" s="137" t="s">
        <v>359</v>
      </c>
      <c r="AU274" s="137" t="s">
        <v>89</v>
      </c>
      <c r="AY274" s="17" t="s">
        <v>125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87</v>
      </c>
      <c r="BK274" s="138">
        <f>ROUND(I274*H274,2)</f>
        <v>0</v>
      </c>
      <c r="BL274" s="17" t="s">
        <v>124</v>
      </c>
      <c r="BM274" s="137" t="s">
        <v>931</v>
      </c>
    </row>
    <row r="275" spans="2:65" s="12" customFormat="1" ht="10.199999999999999">
      <c r="B275" s="152"/>
      <c r="D275" s="139" t="s">
        <v>216</v>
      </c>
      <c r="E275" s="153" t="s">
        <v>1</v>
      </c>
      <c r="F275" s="154" t="s">
        <v>925</v>
      </c>
      <c r="H275" s="155">
        <v>5</v>
      </c>
      <c r="I275" s="156"/>
      <c r="L275" s="152"/>
      <c r="M275" s="157"/>
      <c r="T275" s="158"/>
      <c r="AT275" s="153" t="s">
        <v>216</v>
      </c>
      <c r="AU275" s="153" t="s">
        <v>89</v>
      </c>
      <c r="AV275" s="12" t="s">
        <v>89</v>
      </c>
      <c r="AW275" s="12" t="s">
        <v>34</v>
      </c>
      <c r="AX275" s="12" t="s">
        <v>80</v>
      </c>
      <c r="AY275" s="153" t="s">
        <v>125</v>
      </c>
    </row>
    <row r="276" spans="2:65" s="13" customFormat="1" ht="10.199999999999999">
      <c r="B276" s="159"/>
      <c r="D276" s="139" t="s">
        <v>216</v>
      </c>
      <c r="E276" s="160" t="s">
        <v>1</v>
      </c>
      <c r="F276" s="161" t="s">
        <v>218</v>
      </c>
      <c r="H276" s="162">
        <v>5</v>
      </c>
      <c r="I276" s="163"/>
      <c r="L276" s="159"/>
      <c r="M276" s="164"/>
      <c r="T276" s="165"/>
      <c r="AT276" s="160" t="s">
        <v>216</v>
      </c>
      <c r="AU276" s="160" t="s">
        <v>89</v>
      </c>
      <c r="AV276" s="13" t="s">
        <v>124</v>
      </c>
      <c r="AW276" s="13" t="s">
        <v>34</v>
      </c>
      <c r="AX276" s="13" t="s">
        <v>87</v>
      </c>
      <c r="AY276" s="160" t="s">
        <v>125</v>
      </c>
    </row>
    <row r="277" spans="2:65" s="1" customFormat="1" ht="16.5" customHeight="1">
      <c r="B277" s="32"/>
      <c r="C277" s="126" t="s">
        <v>447</v>
      </c>
      <c r="D277" s="126" t="s">
        <v>126</v>
      </c>
      <c r="E277" s="127" t="s">
        <v>932</v>
      </c>
      <c r="F277" s="128" t="s">
        <v>933</v>
      </c>
      <c r="G277" s="129" t="s">
        <v>391</v>
      </c>
      <c r="H277" s="130">
        <v>5</v>
      </c>
      <c r="I277" s="131"/>
      <c r="J277" s="132">
        <f>ROUND(I277*H277,2)</f>
        <v>0</v>
      </c>
      <c r="K277" s="128" t="s">
        <v>392</v>
      </c>
      <c r="L277" s="32"/>
      <c r="M277" s="133" t="s">
        <v>1</v>
      </c>
      <c r="N277" s="134" t="s">
        <v>45</v>
      </c>
      <c r="P277" s="135">
        <f>O277*H277</f>
        <v>0</v>
      </c>
      <c r="Q277" s="135">
        <v>0</v>
      </c>
      <c r="R277" s="135">
        <f>Q277*H277</f>
        <v>0</v>
      </c>
      <c r="S277" s="135">
        <v>0</v>
      </c>
      <c r="T277" s="136">
        <f>S277*H277</f>
        <v>0</v>
      </c>
      <c r="AR277" s="137" t="s">
        <v>124</v>
      </c>
      <c r="AT277" s="137" t="s">
        <v>126</v>
      </c>
      <c r="AU277" s="137" t="s">
        <v>89</v>
      </c>
      <c r="AY277" s="17" t="s">
        <v>125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87</v>
      </c>
      <c r="BK277" s="138">
        <f>ROUND(I277*H277,2)</f>
        <v>0</v>
      </c>
      <c r="BL277" s="17" t="s">
        <v>124</v>
      </c>
      <c r="BM277" s="137" t="s">
        <v>934</v>
      </c>
    </row>
    <row r="278" spans="2:65" s="14" customFormat="1" ht="20.399999999999999">
      <c r="B278" s="166"/>
      <c r="D278" s="139" t="s">
        <v>216</v>
      </c>
      <c r="E278" s="167" t="s">
        <v>1</v>
      </c>
      <c r="F278" s="168" t="s">
        <v>935</v>
      </c>
      <c r="H278" s="167" t="s">
        <v>1</v>
      </c>
      <c r="I278" s="169"/>
      <c r="L278" s="166"/>
      <c r="M278" s="170"/>
      <c r="T278" s="171"/>
      <c r="AT278" s="167" t="s">
        <v>216</v>
      </c>
      <c r="AU278" s="167" t="s">
        <v>89</v>
      </c>
      <c r="AV278" s="14" t="s">
        <v>87</v>
      </c>
      <c r="AW278" s="14" t="s">
        <v>34</v>
      </c>
      <c r="AX278" s="14" t="s">
        <v>80</v>
      </c>
      <c r="AY278" s="167" t="s">
        <v>125</v>
      </c>
    </row>
    <row r="279" spans="2:65" s="12" customFormat="1" ht="10.199999999999999">
      <c r="B279" s="152"/>
      <c r="D279" s="139" t="s">
        <v>216</v>
      </c>
      <c r="E279" s="153" t="s">
        <v>1</v>
      </c>
      <c r="F279" s="154" t="s">
        <v>906</v>
      </c>
      <c r="H279" s="155">
        <v>5</v>
      </c>
      <c r="I279" s="156"/>
      <c r="L279" s="152"/>
      <c r="M279" s="157"/>
      <c r="T279" s="158"/>
      <c r="AT279" s="153" t="s">
        <v>216</v>
      </c>
      <c r="AU279" s="153" t="s">
        <v>89</v>
      </c>
      <c r="AV279" s="12" t="s">
        <v>89</v>
      </c>
      <c r="AW279" s="12" t="s">
        <v>34</v>
      </c>
      <c r="AX279" s="12" t="s">
        <v>80</v>
      </c>
      <c r="AY279" s="153" t="s">
        <v>125</v>
      </c>
    </row>
    <row r="280" spans="2:65" s="13" customFormat="1" ht="10.199999999999999">
      <c r="B280" s="159"/>
      <c r="D280" s="139" t="s">
        <v>216</v>
      </c>
      <c r="E280" s="160" t="s">
        <v>1</v>
      </c>
      <c r="F280" s="161" t="s">
        <v>218</v>
      </c>
      <c r="H280" s="162">
        <v>5</v>
      </c>
      <c r="I280" s="163"/>
      <c r="L280" s="159"/>
      <c r="M280" s="164"/>
      <c r="T280" s="165"/>
      <c r="AT280" s="160" t="s">
        <v>216</v>
      </c>
      <c r="AU280" s="160" t="s">
        <v>89</v>
      </c>
      <c r="AV280" s="13" t="s">
        <v>124</v>
      </c>
      <c r="AW280" s="13" t="s">
        <v>34</v>
      </c>
      <c r="AX280" s="13" t="s">
        <v>87</v>
      </c>
      <c r="AY280" s="160" t="s">
        <v>125</v>
      </c>
    </row>
    <row r="281" spans="2:65" s="1" customFormat="1" ht="24.15" customHeight="1">
      <c r="B281" s="32"/>
      <c r="C281" s="126" t="s">
        <v>452</v>
      </c>
      <c r="D281" s="126" t="s">
        <v>126</v>
      </c>
      <c r="E281" s="127" t="s">
        <v>936</v>
      </c>
      <c r="F281" s="128" t="s">
        <v>937</v>
      </c>
      <c r="G281" s="129" t="s">
        <v>391</v>
      </c>
      <c r="H281" s="130">
        <v>11</v>
      </c>
      <c r="I281" s="131"/>
      <c r="J281" s="132">
        <f>ROUND(I281*H281,2)</f>
        <v>0</v>
      </c>
      <c r="K281" s="128" t="s">
        <v>392</v>
      </c>
      <c r="L281" s="32"/>
      <c r="M281" s="133" t="s">
        <v>1</v>
      </c>
      <c r="N281" s="134" t="s">
        <v>45</v>
      </c>
      <c r="P281" s="135">
        <f>O281*H281</f>
        <v>0</v>
      </c>
      <c r="Q281" s="135">
        <v>0</v>
      </c>
      <c r="R281" s="135">
        <f>Q281*H281</f>
        <v>0</v>
      </c>
      <c r="S281" s="135">
        <v>0</v>
      </c>
      <c r="T281" s="136">
        <f>S281*H281</f>
        <v>0</v>
      </c>
      <c r="AR281" s="137" t="s">
        <v>124</v>
      </c>
      <c r="AT281" s="137" t="s">
        <v>126</v>
      </c>
      <c r="AU281" s="137" t="s">
        <v>89</v>
      </c>
      <c r="AY281" s="17" t="s">
        <v>125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7" t="s">
        <v>87</v>
      </c>
      <c r="BK281" s="138">
        <f>ROUND(I281*H281,2)</f>
        <v>0</v>
      </c>
      <c r="BL281" s="17" t="s">
        <v>124</v>
      </c>
      <c r="BM281" s="137" t="s">
        <v>938</v>
      </c>
    </row>
    <row r="282" spans="2:65" s="12" customFormat="1" ht="10.199999999999999">
      <c r="B282" s="152"/>
      <c r="D282" s="139" t="s">
        <v>216</v>
      </c>
      <c r="E282" s="153" t="s">
        <v>1</v>
      </c>
      <c r="F282" s="154" t="s">
        <v>939</v>
      </c>
      <c r="H282" s="155">
        <v>10</v>
      </c>
      <c r="I282" s="156"/>
      <c r="L282" s="152"/>
      <c r="M282" s="157"/>
      <c r="T282" s="158"/>
      <c r="AT282" s="153" t="s">
        <v>216</v>
      </c>
      <c r="AU282" s="153" t="s">
        <v>89</v>
      </c>
      <c r="AV282" s="12" t="s">
        <v>89</v>
      </c>
      <c r="AW282" s="12" t="s">
        <v>34</v>
      </c>
      <c r="AX282" s="12" t="s">
        <v>80</v>
      </c>
      <c r="AY282" s="153" t="s">
        <v>125</v>
      </c>
    </row>
    <row r="283" spans="2:65" s="12" customFormat="1" ht="10.199999999999999">
      <c r="B283" s="152"/>
      <c r="D283" s="139" t="s">
        <v>216</v>
      </c>
      <c r="E283" s="153" t="s">
        <v>1</v>
      </c>
      <c r="F283" s="154" t="s">
        <v>940</v>
      </c>
      <c r="H283" s="155">
        <v>1</v>
      </c>
      <c r="I283" s="156"/>
      <c r="L283" s="152"/>
      <c r="M283" s="157"/>
      <c r="T283" s="158"/>
      <c r="AT283" s="153" t="s">
        <v>216</v>
      </c>
      <c r="AU283" s="153" t="s">
        <v>89</v>
      </c>
      <c r="AV283" s="12" t="s">
        <v>89</v>
      </c>
      <c r="AW283" s="12" t="s">
        <v>34</v>
      </c>
      <c r="AX283" s="12" t="s">
        <v>80</v>
      </c>
      <c r="AY283" s="153" t="s">
        <v>125</v>
      </c>
    </row>
    <row r="284" spans="2:65" s="13" customFormat="1" ht="10.199999999999999">
      <c r="B284" s="159"/>
      <c r="D284" s="139" t="s">
        <v>216</v>
      </c>
      <c r="E284" s="160" t="s">
        <v>1</v>
      </c>
      <c r="F284" s="161" t="s">
        <v>218</v>
      </c>
      <c r="H284" s="162">
        <v>11</v>
      </c>
      <c r="I284" s="163"/>
      <c r="L284" s="159"/>
      <c r="M284" s="164"/>
      <c r="T284" s="165"/>
      <c r="AT284" s="160" t="s">
        <v>216</v>
      </c>
      <c r="AU284" s="160" t="s">
        <v>89</v>
      </c>
      <c r="AV284" s="13" t="s">
        <v>124</v>
      </c>
      <c r="AW284" s="13" t="s">
        <v>34</v>
      </c>
      <c r="AX284" s="13" t="s">
        <v>87</v>
      </c>
      <c r="AY284" s="160" t="s">
        <v>125</v>
      </c>
    </row>
    <row r="285" spans="2:65" s="10" customFormat="1" ht="22.8" customHeight="1">
      <c r="B285" s="116"/>
      <c r="D285" s="117" t="s">
        <v>79</v>
      </c>
      <c r="E285" s="150" t="s">
        <v>168</v>
      </c>
      <c r="F285" s="150" t="s">
        <v>473</v>
      </c>
      <c r="I285" s="119"/>
      <c r="J285" s="151">
        <f>BK285</f>
        <v>0</v>
      </c>
      <c r="L285" s="116"/>
      <c r="M285" s="121"/>
      <c r="P285" s="122">
        <f>SUM(P286:P320)</f>
        <v>0</v>
      </c>
      <c r="R285" s="122">
        <f>SUM(R286:R320)</f>
        <v>12.295196000000002</v>
      </c>
      <c r="T285" s="123">
        <f>SUM(T286:T320)</f>
        <v>0.12250000000000001</v>
      </c>
      <c r="AR285" s="117" t="s">
        <v>87</v>
      </c>
      <c r="AT285" s="124" t="s">
        <v>79</v>
      </c>
      <c r="AU285" s="124" t="s">
        <v>87</v>
      </c>
      <c r="AY285" s="117" t="s">
        <v>125</v>
      </c>
      <c r="BK285" s="125">
        <f>SUM(BK286:BK320)</f>
        <v>0</v>
      </c>
    </row>
    <row r="286" spans="2:65" s="1" customFormat="1" ht="24.15" customHeight="1">
      <c r="B286" s="32"/>
      <c r="C286" s="126" t="s">
        <v>457</v>
      </c>
      <c r="D286" s="126" t="s">
        <v>126</v>
      </c>
      <c r="E286" s="127" t="s">
        <v>941</v>
      </c>
      <c r="F286" s="128" t="s">
        <v>942</v>
      </c>
      <c r="G286" s="129" t="s">
        <v>269</v>
      </c>
      <c r="H286" s="130">
        <v>3.5</v>
      </c>
      <c r="I286" s="131"/>
      <c r="J286" s="132">
        <f>ROUND(I286*H286,2)</f>
        <v>0</v>
      </c>
      <c r="K286" s="128" t="s">
        <v>392</v>
      </c>
      <c r="L286" s="32"/>
      <c r="M286" s="133" t="s">
        <v>1</v>
      </c>
      <c r="N286" s="134" t="s">
        <v>45</v>
      </c>
      <c r="P286" s="135">
        <f>O286*H286</f>
        <v>0</v>
      </c>
      <c r="Q286" s="135">
        <v>7.3999999999999999E-4</v>
      </c>
      <c r="R286" s="135">
        <f>Q286*H286</f>
        <v>2.5899999999999999E-3</v>
      </c>
      <c r="S286" s="135">
        <v>0</v>
      </c>
      <c r="T286" s="136">
        <f>S286*H286</f>
        <v>0</v>
      </c>
      <c r="AR286" s="137" t="s">
        <v>124</v>
      </c>
      <c r="AT286" s="137" t="s">
        <v>126</v>
      </c>
      <c r="AU286" s="137" t="s">
        <v>89</v>
      </c>
      <c r="AY286" s="17" t="s">
        <v>125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87</v>
      </c>
      <c r="BK286" s="138">
        <f>ROUND(I286*H286,2)</f>
        <v>0</v>
      </c>
      <c r="BL286" s="17" t="s">
        <v>124</v>
      </c>
      <c r="BM286" s="137" t="s">
        <v>943</v>
      </c>
    </row>
    <row r="287" spans="2:65" s="12" customFormat="1" ht="10.199999999999999">
      <c r="B287" s="152"/>
      <c r="D287" s="139" t="s">
        <v>216</v>
      </c>
      <c r="E287" s="153" t="s">
        <v>1</v>
      </c>
      <c r="F287" s="154" t="s">
        <v>944</v>
      </c>
      <c r="H287" s="155">
        <v>3.5</v>
      </c>
      <c r="I287" s="156"/>
      <c r="L287" s="152"/>
      <c r="M287" s="157"/>
      <c r="T287" s="158"/>
      <c r="AT287" s="153" t="s">
        <v>216</v>
      </c>
      <c r="AU287" s="153" t="s">
        <v>89</v>
      </c>
      <c r="AV287" s="12" t="s">
        <v>89</v>
      </c>
      <c r="AW287" s="12" t="s">
        <v>34</v>
      </c>
      <c r="AX287" s="12" t="s">
        <v>80</v>
      </c>
      <c r="AY287" s="153" t="s">
        <v>125</v>
      </c>
    </row>
    <row r="288" spans="2:65" s="13" customFormat="1" ht="10.199999999999999">
      <c r="B288" s="159"/>
      <c r="D288" s="139" t="s">
        <v>216</v>
      </c>
      <c r="E288" s="160" t="s">
        <v>1</v>
      </c>
      <c r="F288" s="161" t="s">
        <v>218</v>
      </c>
      <c r="H288" s="162">
        <v>3.5</v>
      </c>
      <c r="I288" s="163"/>
      <c r="L288" s="159"/>
      <c r="M288" s="164"/>
      <c r="T288" s="165"/>
      <c r="AT288" s="160" t="s">
        <v>216</v>
      </c>
      <c r="AU288" s="160" t="s">
        <v>89</v>
      </c>
      <c r="AV288" s="13" t="s">
        <v>124</v>
      </c>
      <c r="AW288" s="13" t="s">
        <v>34</v>
      </c>
      <c r="AX288" s="13" t="s">
        <v>87</v>
      </c>
      <c r="AY288" s="160" t="s">
        <v>125</v>
      </c>
    </row>
    <row r="289" spans="2:65" s="1" customFormat="1" ht="16.5" customHeight="1">
      <c r="B289" s="32"/>
      <c r="C289" s="172" t="s">
        <v>462</v>
      </c>
      <c r="D289" s="172" t="s">
        <v>359</v>
      </c>
      <c r="E289" s="173" t="s">
        <v>945</v>
      </c>
      <c r="F289" s="174" t="s">
        <v>946</v>
      </c>
      <c r="G289" s="175" t="s">
        <v>269</v>
      </c>
      <c r="H289" s="176">
        <v>3.5</v>
      </c>
      <c r="I289" s="177"/>
      <c r="J289" s="178">
        <f>ROUND(I289*H289,2)</f>
        <v>0</v>
      </c>
      <c r="K289" s="174" t="s">
        <v>392</v>
      </c>
      <c r="L289" s="179"/>
      <c r="M289" s="180" t="s">
        <v>1</v>
      </c>
      <c r="N289" s="181" t="s">
        <v>45</v>
      </c>
      <c r="P289" s="135">
        <f>O289*H289</f>
        <v>0</v>
      </c>
      <c r="Q289" s="135">
        <v>0</v>
      </c>
      <c r="R289" s="135">
        <f>Q289*H289</f>
        <v>0</v>
      </c>
      <c r="S289" s="135">
        <v>0</v>
      </c>
      <c r="T289" s="136">
        <f>S289*H289</f>
        <v>0</v>
      </c>
      <c r="AR289" s="137" t="s">
        <v>163</v>
      </c>
      <c r="AT289" s="137" t="s">
        <v>359</v>
      </c>
      <c r="AU289" s="137" t="s">
        <v>89</v>
      </c>
      <c r="AY289" s="17" t="s">
        <v>125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7" t="s">
        <v>87</v>
      </c>
      <c r="BK289" s="138">
        <f>ROUND(I289*H289,2)</f>
        <v>0</v>
      </c>
      <c r="BL289" s="17" t="s">
        <v>124</v>
      </c>
      <c r="BM289" s="137" t="s">
        <v>947</v>
      </c>
    </row>
    <row r="290" spans="2:65" s="1" customFormat="1" ht="33" customHeight="1">
      <c r="B290" s="32"/>
      <c r="C290" s="126" t="s">
        <v>468</v>
      </c>
      <c r="D290" s="126" t="s">
        <v>126</v>
      </c>
      <c r="E290" s="127" t="s">
        <v>475</v>
      </c>
      <c r="F290" s="128" t="s">
        <v>476</v>
      </c>
      <c r="G290" s="129" t="s">
        <v>269</v>
      </c>
      <c r="H290" s="130">
        <v>33</v>
      </c>
      <c r="I290" s="131"/>
      <c r="J290" s="132">
        <f>ROUND(I290*H290,2)</f>
        <v>0</v>
      </c>
      <c r="K290" s="128" t="s">
        <v>130</v>
      </c>
      <c r="L290" s="32"/>
      <c r="M290" s="133" t="s">
        <v>1</v>
      </c>
      <c r="N290" s="134" t="s">
        <v>45</v>
      </c>
      <c r="P290" s="135">
        <f>O290*H290</f>
        <v>0</v>
      </c>
      <c r="Q290" s="135">
        <v>0.15540000000000001</v>
      </c>
      <c r="R290" s="135">
        <f>Q290*H290</f>
        <v>5.1282000000000005</v>
      </c>
      <c r="S290" s="135">
        <v>0</v>
      </c>
      <c r="T290" s="136">
        <f>S290*H290</f>
        <v>0</v>
      </c>
      <c r="AR290" s="137" t="s">
        <v>124</v>
      </c>
      <c r="AT290" s="137" t="s">
        <v>126</v>
      </c>
      <c r="AU290" s="137" t="s">
        <v>89</v>
      </c>
      <c r="AY290" s="17" t="s">
        <v>125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7" t="s">
        <v>87</v>
      </c>
      <c r="BK290" s="138">
        <f>ROUND(I290*H290,2)</f>
        <v>0</v>
      </c>
      <c r="BL290" s="17" t="s">
        <v>124</v>
      </c>
      <c r="BM290" s="137" t="s">
        <v>948</v>
      </c>
    </row>
    <row r="291" spans="2:65" s="14" customFormat="1" ht="10.199999999999999">
      <c r="B291" s="166"/>
      <c r="D291" s="139" t="s">
        <v>216</v>
      </c>
      <c r="E291" s="167" t="s">
        <v>1</v>
      </c>
      <c r="F291" s="168" t="s">
        <v>949</v>
      </c>
      <c r="H291" s="167" t="s">
        <v>1</v>
      </c>
      <c r="I291" s="169"/>
      <c r="L291" s="166"/>
      <c r="M291" s="170"/>
      <c r="T291" s="171"/>
      <c r="AT291" s="167" t="s">
        <v>216</v>
      </c>
      <c r="AU291" s="167" t="s">
        <v>89</v>
      </c>
      <c r="AV291" s="14" t="s">
        <v>87</v>
      </c>
      <c r="AW291" s="14" t="s">
        <v>34</v>
      </c>
      <c r="AX291" s="14" t="s">
        <v>80</v>
      </c>
      <c r="AY291" s="167" t="s">
        <v>125</v>
      </c>
    </row>
    <row r="292" spans="2:65" s="12" customFormat="1" ht="10.199999999999999">
      <c r="B292" s="152"/>
      <c r="D292" s="139" t="s">
        <v>216</v>
      </c>
      <c r="E292" s="153" t="s">
        <v>1</v>
      </c>
      <c r="F292" s="154" t="s">
        <v>950</v>
      </c>
      <c r="H292" s="155">
        <v>33</v>
      </c>
      <c r="I292" s="156"/>
      <c r="L292" s="152"/>
      <c r="M292" s="157"/>
      <c r="T292" s="158"/>
      <c r="AT292" s="153" t="s">
        <v>216</v>
      </c>
      <c r="AU292" s="153" t="s">
        <v>89</v>
      </c>
      <c r="AV292" s="12" t="s">
        <v>89</v>
      </c>
      <c r="AW292" s="12" t="s">
        <v>34</v>
      </c>
      <c r="AX292" s="12" t="s">
        <v>80</v>
      </c>
      <c r="AY292" s="153" t="s">
        <v>125</v>
      </c>
    </row>
    <row r="293" spans="2:65" s="13" customFormat="1" ht="10.199999999999999">
      <c r="B293" s="159"/>
      <c r="D293" s="139" t="s">
        <v>216</v>
      </c>
      <c r="E293" s="160" t="s">
        <v>1</v>
      </c>
      <c r="F293" s="161" t="s">
        <v>218</v>
      </c>
      <c r="H293" s="162">
        <v>33</v>
      </c>
      <c r="I293" s="163"/>
      <c r="L293" s="159"/>
      <c r="M293" s="164"/>
      <c r="T293" s="165"/>
      <c r="AT293" s="160" t="s">
        <v>216</v>
      </c>
      <c r="AU293" s="160" t="s">
        <v>89</v>
      </c>
      <c r="AV293" s="13" t="s">
        <v>124</v>
      </c>
      <c r="AW293" s="13" t="s">
        <v>34</v>
      </c>
      <c r="AX293" s="13" t="s">
        <v>87</v>
      </c>
      <c r="AY293" s="160" t="s">
        <v>125</v>
      </c>
    </row>
    <row r="294" spans="2:65" s="1" customFormat="1" ht="16.5" customHeight="1">
      <c r="B294" s="32"/>
      <c r="C294" s="172" t="s">
        <v>474</v>
      </c>
      <c r="D294" s="172" t="s">
        <v>359</v>
      </c>
      <c r="E294" s="173" t="s">
        <v>480</v>
      </c>
      <c r="F294" s="174" t="s">
        <v>481</v>
      </c>
      <c r="G294" s="175" t="s">
        <v>269</v>
      </c>
      <c r="H294" s="176">
        <v>33.33</v>
      </c>
      <c r="I294" s="177"/>
      <c r="J294" s="178">
        <f>ROUND(I294*H294,2)</f>
        <v>0</v>
      </c>
      <c r="K294" s="174" t="s">
        <v>130</v>
      </c>
      <c r="L294" s="179"/>
      <c r="M294" s="180" t="s">
        <v>1</v>
      </c>
      <c r="N294" s="181" t="s">
        <v>45</v>
      </c>
      <c r="P294" s="135">
        <f>O294*H294</f>
        <v>0</v>
      </c>
      <c r="Q294" s="135">
        <v>0.08</v>
      </c>
      <c r="R294" s="135">
        <f>Q294*H294</f>
        <v>2.6663999999999999</v>
      </c>
      <c r="S294" s="135">
        <v>0</v>
      </c>
      <c r="T294" s="136">
        <f>S294*H294</f>
        <v>0</v>
      </c>
      <c r="AR294" s="137" t="s">
        <v>163</v>
      </c>
      <c r="AT294" s="137" t="s">
        <v>359</v>
      </c>
      <c r="AU294" s="137" t="s">
        <v>89</v>
      </c>
      <c r="AY294" s="17" t="s">
        <v>125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7" t="s">
        <v>87</v>
      </c>
      <c r="BK294" s="138">
        <f>ROUND(I294*H294,2)</f>
        <v>0</v>
      </c>
      <c r="BL294" s="17" t="s">
        <v>124</v>
      </c>
      <c r="BM294" s="137" t="s">
        <v>951</v>
      </c>
    </row>
    <row r="295" spans="2:65" s="12" customFormat="1" ht="10.199999999999999">
      <c r="B295" s="152"/>
      <c r="D295" s="139" t="s">
        <v>216</v>
      </c>
      <c r="E295" s="153" t="s">
        <v>1</v>
      </c>
      <c r="F295" s="154" t="s">
        <v>952</v>
      </c>
      <c r="H295" s="155">
        <v>33.33</v>
      </c>
      <c r="I295" s="156"/>
      <c r="L295" s="152"/>
      <c r="M295" s="157"/>
      <c r="T295" s="158"/>
      <c r="AT295" s="153" t="s">
        <v>216</v>
      </c>
      <c r="AU295" s="153" t="s">
        <v>89</v>
      </c>
      <c r="AV295" s="12" t="s">
        <v>89</v>
      </c>
      <c r="AW295" s="12" t="s">
        <v>34</v>
      </c>
      <c r="AX295" s="12" t="s">
        <v>80</v>
      </c>
      <c r="AY295" s="153" t="s">
        <v>125</v>
      </c>
    </row>
    <row r="296" spans="2:65" s="13" customFormat="1" ht="10.199999999999999">
      <c r="B296" s="159"/>
      <c r="D296" s="139" t="s">
        <v>216</v>
      </c>
      <c r="E296" s="160" t="s">
        <v>1</v>
      </c>
      <c r="F296" s="161" t="s">
        <v>218</v>
      </c>
      <c r="H296" s="162">
        <v>33.33</v>
      </c>
      <c r="I296" s="163"/>
      <c r="L296" s="159"/>
      <c r="M296" s="164"/>
      <c r="T296" s="165"/>
      <c r="AT296" s="160" t="s">
        <v>216</v>
      </c>
      <c r="AU296" s="160" t="s">
        <v>89</v>
      </c>
      <c r="AV296" s="13" t="s">
        <v>124</v>
      </c>
      <c r="AW296" s="13" t="s">
        <v>34</v>
      </c>
      <c r="AX296" s="13" t="s">
        <v>87</v>
      </c>
      <c r="AY296" s="160" t="s">
        <v>125</v>
      </c>
    </row>
    <row r="297" spans="2:65" s="1" customFormat="1" ht="33" customHeight="1">
      <c r="B297" s="32"/>
      <c r="C297" s="126" t="s">
        <v>479</v>
      </c>
      <c r="D297" s="126" t="s">
        <v>126</v>
      </c>
      <c r="E297" s="127" t="s">
        <v>485</v>
      </c>
      <c r="F297" s="128" t="s">
        <v>486</v>
      </c>
      <c r="G297" s="129" t="s">
        <v>269</v>
      </c>
      <c r="H297" s="130">
        <v>15</v>
      </c>
      <c r="I297" s="131"/>
      <c r="J297" s="132">
        <f>ROUND(I297*H297,2)</f>
        <v>0</v>
      </c>
      <c r="K297" s="128" t="s">
        <v>130</v>
      </c>
      <c r="L297" s="32"/>
      <c r="M297" s="133" t="s">
        <v>1</v>
      </c>
      <c r="N297" s="134" t="s">
        <v>45</v>
      </c>
      <c r="P297" s="135">
        <f>O297*H297</f>
        <v>0</v>
      </c>
      <c r="Q297" s="135">
        <v>0.1295</v>
      </c>
      <c r="R297" s="135">
        <f>Q297*H297</f>
        <v>1.9425000000000001</v>
      </c>
      <c r="S297" s="135">
        <v>0</v>
      </c>
      <c r="T297" s="136">
        <f>S297*H297</f>
        <v>0</v>
      </c>
      <c r="AR297" s="137" t="s">
        <v>124</v>
      </c>
      <c r="AT297" s="137" t="s">
        <v>126</v>
      </c>
      <c r="AU297" s="137" t="s">
        <v>89</v>
      </c>
      <c r="AY297" s="17" t="s">
        <v>125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87</v>
      </c>
      <c r="BK297" s="138">
        <f>ROUND(I297*H297,2)</f>
        <v>0</v>
      </c>
      <c r="BL297" s="17" t="s">
        <v>124</v>
      </c>
      <c r="BM297" s="137" t="s">
        <v>953</v>
      </c>
    </row>
    <row r="298" spans="2:65" s="12" customFormat="1" ht="20.399999999999999">
      <c r="B298" s="152"/>
      <c r="D298" s="139" t="s">
        <v>216</v>
      </c>
      <c r="E298" s="153" t="s">
        <v>1</v>
      </c>
      <c r="F298" s="154" t="s">
        <v>954</v>
      </c>
      <c r="H298" s="155">
        <v>15</v>
      </c>
      <c r="I298" s="156"/>
      <c r="L298" s="152"/>
      <c r="M298" s="157"/>
      <c r="T298" s="158"/>
      <c r="AT298" s="153" t="s">
        <v>216</v>
      </c>
      <c r="AU298" s="153" t="s">
        <v>89</v>
      </c>
      <c r="AV298" s="12" t="s">
        <v>89</v>
      </c>
      <c r="AW298" s="12" t="s">
        <v>34</v>
      </c>
      <c r="AX298" s="12" t="s">
        <v>80</v>
      </c>
      <c r="AY298" s="153" t="s">
        <v>125</v>
      </c>
    </row>
    <row r="299" spans="2:65" s="13" customFormat="1" ht="10.199999999999999">
      <c r="B299" s="159"/>
      <c r="D299" s="139" t="s">
        <v>216</v>
      </c>
      <c r="E299" s="160" t="s">
        <v>1</v>
      </c>
      <c r="F299" s="161" t="s">
        <v>218</v>
      </c>
      <c r="H299" s="162">
        <v>15</v>
      </c>
      <c r="I299" s="163"/>
      <c r="L299" s="159"/>
      <c r="M299" s="164"/>
      <c r="T299" s="165"/>
      <c r="AT299" s="160" t="s">
        <v>216</v>
      </c>
      <c r="AU299" s="160" t="s">
        <v>89</v>
      </c>
      <c r="AV299" s="13" t="s">
        <v>124</v>
      </c>
      <c r="AW299" s="13" t="s">
        <v>34</v>
      </c>
      <c r="AX299" s="13" t="s">
        <v>87</v>
      </c>
      <c r="AY299" s="160" t="s">
        <v>125</v>
      </c>
    </row>
    <row r="300" spans="2:65" s="1" customFormat="1" ht="16.5" customHeight="1">
      <c r="B300" s="32"/>
      <c r="C300" s="172" t="s">
        <v>484</v>
      </c>
      <c r="D300" s="172" t="s">
        <v>359</v>
      </c>
      <c r="E300" s="173" t="s">
        <v>496</v>
      </c>
      <c r="F300" s="174" t="s">
        <v>497</v>
      </c>
      <c r="G300" s="175" t="s">
        <v>269</v>
      </c>
      <c r="H300" s="176">
        <v>15.15</v>
      </c>
      <c r="I300" s="177"/>
      <c r="J300" s="178">
        <f>ROUND(I300*H300,2)</f>
        <v>0</v>
      </c>
      <c r="K300" s="174" t="s">
        <v>130</v>
      </c>
      <c r="L300" s="179"/>
      <c r="M300" s="180" t="s">
        <v>1</v>
      </c>
      <c r="N300" s="181" t="s">
        <v>45</v>
      </c>
      <c r="P300" s="135">
        <f>O300*H300</f>
        <v>0</v>
      </c>
      <c r="Q300" s="135">
        <v>5.6120000000000003E-2</v>
      </c>
      <c r="R300" s="135">
        <f>Q300*H300</f>
        <v>0.85021800000000003</v>
      </c>
      <c r="S300" s="135">
        <v>0</v>
      </c>
      <c r="T300" s="136">
        <f>S300*H300</f>
        <v>0</v>
      </c>
      <c r="AR300" s="137" t="s">
        <v>163</v>
      </c>
      <c r="AT300" s="137" t="s">
        <v>359</v>
      </c>
      <c r="AU300" s="137" t="s">
        <v>89</v>
      </c>
      <c r="AY300" s="17" t="s">
        <v>125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7" t="s">
        <v>87</v>
      </c>
      <c r="BK300" s="138">
        <f>ROUND(I300*H300,2)</f>
        <v>0</v>
      </c>
      <c r="BL300" s="17" t="s">
        <v>124</v>
      </c>
      <c r="BM300" s="137" t="s">
        <v>955</v>
      </c>
    </row>
    <row r="301" spans="2:65" s="12" customFormat="1" ht="10.199999999999999">
      <c r="B301" s="152"/>
      <c r="D301" s="139" t="s">
        <v>216</v>
      </c>
      <c r="E301" s="153" t="s">
        <v>1</v>
      </c>
      <c r="F301" s="154" t="s">
        <v>956</v>
      </c>
      <c r="H301" s="155">
        <v>15.15</v>
      </c>
      <c r="I301" s="156"/>
      <c r="L301" s="152"/>
      <c r="M301" s="157"/>
      <c r="T301" s="158"/>
      <c r="AT301" s="153" t="s">
        <v>216</v>
      </c>
      <c r="AU301" s="153" t="s">
        <v>89</v>
      </c>
      <c r="AV301" s="12" t="s">
        <v>89</v>
      </c>
      <c r="AW301" s="12" t="s">
        <v>34</v>
      </c>
      <c r="AX301" s="12" t="s">
        <v>80</v>
      </c>
      <c r="AY301" s="153" t="s">
        <v>125</v>
      </c>
    </row>
    <row r="302" spans="2:65" s="13" customFormat="1" ht="10.199999999999999">
      <c r="B302" s="159"/>
      <c r="D302" s="139" t="s">
        <v>216</v>
      </c>
      <c r="E302" s="160" t="s">
        <v>1</v>
      </c>
      <c r="F302" s="161" t="s">
        <v>218</v>
      </c>
      <c r="H302" s="162">
        <v>15.15</v>
      </c>
      <c r="I302" s="163"/>
      <c r="L302" s="159"/>
      <c r="M302" s="164"/>
      <c r="T302" s="165"/>
      <c r="AT302" s="160" t="s">
        <v>216</v>
      </c>
      <c r="AU302" s="160" t="s">
        <v>89</v>
      </c>
      <c r="AV302" s="13" t="s">
        <v>124</v>
      </c>
      <c r="AW302" s="13" t="s">
        <v>34</v>
      </c>
      <c r="AX302" s="13" t="s">
        <v>87</v>
      </c>
      <c r="AY302" s="160" t="s">
        <v>125</v>
      </c>
    </row>
    <row r="303" spans="2:65" s="1" customFormat="1" ht="24.15" customHeight="1">
      <c r="B303" s="32"/>
      <c r="C303" s="126" t="s">
        <v>495</v>
      </c>
      <c r="D303" s="126" t="s">
        <v>126</v>
      </c>
      <c r="E303" s="127" t="s">
        <v>957</v>
      </c>
      <c r="F303" s="128" t="s">
        <v>958</v>
      </c>
      <c r="G303" s="129" t="s">
        <v>269</v>
      </c>
      <c r="H303" s="130">
        <v>3.5</v>
      </c>
      <c r="I303" s="131"/>
      <c r="J303" s="132">
        <f>ROUND(I303*H303,2)</f>
        <v>0</v>
      </c>
      <c r="K303" s="128" t="s">
        <v>130</v>
      </c>
      <c r="L303" s="32"/>
      <c r="M303" s="133" t="s">
        <v>1</v>
      </c>
      <c r="N303" s="134" t="s">
        <v>45</v>
      </c>
      <c r="P303" s="135">
        <f>O303*H303</f>
        <v>0</v>
      </c>
      <c r="Q303" s="135">
        <v>0</v>
      </c>
      <c r="R303" s="135">
        <f>Q303*H303</f>
        <v>0</v>
      </c>
      <c r="S303" s="135">
        <v>3.5000000000000003E-2</v>
      </c>
      <c r="T303" s="136">
        <f>S303*H303</f>
        <v>0.12250000000000001</v>
      </c>
      <c r="AR303" s="137" t="s">
        <v>124</v>
      </c>
      <c r="AT303" s="137" t="s">
        <v>126</v>
      </c>
      <c r="AU303" s="137" t="s">
        <v>89</v>
      </c>
      <c r="AY303" s="17" t="s">
        <v>125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7" t="s">
        <v>87</v>
      </c>
      <c r="BK303" s="138">
        <f>ROUND(I303*H303,2)</f>
        <v>0</v>
      </c>
      <c r="BL303" s="17" t="s">
        <v>124</v>
      </c>
      <c r="BM303" s="137" t="s">
        <v>959</v>
      </c>
    </row>
    <row r="304" spans="2:65" s="1" customFormat="1" ht="33" customHeight="1">
      <c r="B304" s="32"/>
      <c r="C304" s="126" t="s">
        <v>500</v>
      </c>
      <c r="D304" s="126" t="s">
        <v>126</v>
      </c>
      <c r="E304" s="127" t="s">
        <v>960</v>
      </c>
      <c r="F304" s="128" t="s">
        <v>961</v>
      </c>
      <c r="G304" s="129" t="s">
        <v>269</v>
      </c>
      <c r="H304" s="130">
        <v>2</v>
      </c>
      <c r="I304" s="131"/>
      <c r="J304" s="132">
        <f>ROUND(I304*H304,2)</f>
        <v>0</v>
      </c>
      <c r="K304" s="128" t="s">
        <v>130</v>
      </c>
      <c r="L304" s="32"/>
      <c r="M304" s="133" t="s">
        <v>1</v>
      </c>
      <c r="N304" s="134" t="s">
        <v>45</v>
      </c>
      <c r="P304" s="135">
        <f>O304*H304</f>
        <v>0</v>
      </c>
      <c r="Q304" s="135">
        <v>2.0000000000000001E-4</v>
      </c>
      <c r="R304" s="135">
        <f>Q304*H304</f>
        <v>4.0000000000000002E-4</v>
      </c>
      <c r="S304" s="135">
        <v>0</v>
      </c>
      <c r="T304" s="136">
        <f>S304*H304</f>
        <v>0</v>
      </c>
      <c r="AR304" s="137" t="s">
        <v>124</v>
      </c>
      <c r="AT304" s="137" t="s">
        <v>126</v>
      </c>
      <c r="AU304" s="137" t="s">
        <v>89</v>
      </c>
      <c r="AY304" s="17" t="s">
        <v>125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7" t="s">
        <v>87</v>
      </c>
      <c r="BK304" s="138">
        <f>ROUND(I304*H304,2)</f>
        <v>0</v>
      </c>
      <c r="BL304" s="17" t="s">
        <v>124</v>
      </c>
      <c r="BM304" s="137" t="s">
        <v>962</v>
      </c>
    </row>
    <row r="305" spans="2:65" s="12" customFormat="1" ht="10.199999999999999">
      <c r="B305" s="152"/>
      <c r="D305" s="139" t="s">
        <v>216</v>
      </c>
      <c r="E305" s="153" t="s">
        <v>1</v>
      </c>
      <c r="F305" s="154" t="s">
        <v>963</v>
      </c>
      <c r="H305" s="155">
        <v>2</v>
      </c>
      <c r="I305" s="156"/>
      <c r="L305" s="152"/>
      <c r="M305" s="157"/>
      <c r="T305" s="158"/>
      <c r="AT305" s="153" t="s">
        <v>216</v>
      </c>
      <c r="AU305" s="153" t="s">
        <v>89</v>
      </c>
      <c r="AV305" s="12" t="s">
        <v>89</v>
      </c>
      <c r="AW305" s="12" t="s">
        <v>34</v>
      </c>
      <c r="AX305" s="12" t="s">
        <v>80</v>
      </c>
      <c r="AY305" s="153" t="s">
        <v>125</v>
      </c>
    </row>
    <row r="306" spans="2:65" s="13" customFormat="1" ht="10.199999999999999">
      <c r="B306" s="159"/>
      <c r="D306" s="139" t="s">
        <v>216</v>
      </c>
      <c r="E306" s="160" t="s">
        <v>1</v>
      </c>
      <c r="F306" s="161" t="s">
        <v>218</v>
      </c>
      <c r="H306" s="162">
        <v>2</v>
      </c>
      <c r="I306" s="163"/>
      <c r="L306" s="159"/>
      <c r="M306" s="164"/>
      <c r="T306" s="165"/>
      <c r="AT306" s="160" t="s">
        <v>216</v>
      </c>
      <c r="AU306" s="160" t="s">
        <v>89</v>
      </c>
      <c r="AV306" s="13" t="s">
        <v>124</v>
      </c>
      <c r="AW306" s="13" t="s">
        <v>34</v>
      </c>
      <c r="AX306" s="13" t="s">
        <v>87</v>
      </c>
      <c r="AY306" s="160" t="s">
        <v>125</v>
      </c>
    </row>
    <row r="307" spans="2:65" s="1" customFormat="1" ht="33" customHeight="1">
      <c r="B307" s="32"/>
      <c r="C307" s="126" t="s">
        <v>506</v>
      </c>
      <c r="D307" s="126" t="s">
        <v>126</v>
      </c>
      <c r="E307" s="127" t="s">
        <v>964</v>
      </c>
      <c r="F307" s="128" t="s">
        <v>965</v>
      </c>
      <c r="G307" s="129" t="s">
        <v>214</v>
      </c>
      <c r="H307" s="130">
        <v>6.48</v>
      </c>
      <c r="I307" s="131"/>
      <c r="J307" s="132">
        <f>ROUND(I307*H307,2)</f>
        <v>0</v>
      </c>
      <c r="K307" s="128" t="s">
        <v>392</v>
      </c>
      <c r="L307" s="32"/>
      <c r="M307" s="133" t="s">
        <v>1</v>
      </c>
      <c r="N307" s="134" t="s">
        <v>45</v>
      </c>
      <c r="P307" s="135">
        <f>O307*H307</f>
        <v>0</v>
      </c>
      <c r="Q307" s="135">
        <v>0.2631</v>
      </c>
      <c r="R307" s="135">
        <f>Q307*H307</f>
        <v>1.7048880000000002</v>
      </c>
      <c r="S307" s="135">
        <v>0</v>
      </c>
      <c r="T307" s="136">
        <f>S307*H307</f>
        <v>0</v>
      </c>
      <c r="AR307" s="137" t="s">
        <v>124</v>
      </c>
      <c r="AT307" s="137" t="s">
        <v>126</v>
      </c>
      <c r="AU307" s="137" t="s">
        <v>89</v>
      </c>
      <c r="AY307" s="17" t="s">
        <v>125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7" t="s">
        <v>87</v>
      </c>
      <c r="BK307" s="138">
        <f>ROUND(I307*H307,2)</f>
        <v>0</v>
      </c>
      <c r="BL307" s="17" t="s">
        <v>124</v>
      </c>
      <c r="BM307" s="137" t="s">
        <v>966</v>
      </c>
    </row>
    <row r="308" spans="2:65" s="14" customFormat="1" ht="20.399999999999999">
      <c r="B308" s="166"/>
      <c r="D308" s="139" t="s">
        <v>216</v>
      </c>
      <c r="E308" s="167" t="s">
        <v>1</v>
      </c>
      <c r="F308" s="168" t="s">
        <v>967</v>
      </c>
      <c r="H308" s="167" t="s">
        <v>1</v>
      </c>
      <c r="I308" s="169"/>
      <c r="L308" s="166"/>
      <c r="M308" s="170"/>
      <c r="T308" s="171"/>
      <c r="AT308" s="167" t="s">
        <v>216</v>
      </c>
      <c r="AU308" s="167" t="s">
        <v>89</v>
      </c>
      <c r="AV308" s="14" t="s">
        <v>87</v>
      </c>
      <c r="AW308" s="14" t="s">
        <v>34</v>
      </c>
      <c r="AX308" s="14" t="s">
        <v>80</v>
      </c>
      <c r="AY308" s="167" t="s">
        <v>125</v>
      </c>
    </row>
    <row r="309" spans="2:65" s="12" customFormat="1" ht="20.399999999999999">
      <c r="B309" s="152"/>
      <c r="D309" s="139" t="s">
        <v>216</v>
      </c>
      <c r="E309" s="153" t="s">
        <v>1</v>
      </c>
      <c r="F309" s="154" t="s">
        <v>968</v>
      </c>
      <c r="H309" s="155">
        <v>6.48</v>
      </c>
      <c r="I309" s="156"/>
      <c r="L309" s="152"/>
      <c r="M309" s="157"/>
      <c r="T309" s="158"/>
      <c r="AT309" s="153" t="s">
        <v>216</v>
      </c>
      <c r="AU309" s="153" t="s">
        <v>89</v>
      </c>
      <c r="AV309" s="12" t="s">
        <v>89</v>
      </c>
      <c r="AW309" s="12" t="s">
        <v>34</v>
      </c>
      <c r="AX309" s="12" t="s">
        <v>80</v>
      </c>
      <c r="AY309" s="153" t="s">
        <v>125</v>
      </c>
    </row>
    <row r="310" spans="2:65" s="13" customFormat="1" ht="10.199999999999999">
      <c r="B310" s="159"/>
      <c r="D310" s="139" t="s">
        <v>216</v>
      </c>
      <c r="E310" s="160" t="s">
        <v>1</v>
      </c>
      <c r="F310" s="161" t="s">
        <v>218</v>
      </c>
      <c r="H310" s="162">
        <v>6.48</v>
      </c>
      <c r="I310" s="163"/>
      <c r="L310" s="159"/>
      <c r="M310" s="164"/>
      <c r="T310" s="165"/>
      <c r="AT310" s="160" t="s">
        <v>216</v>
      </c>
      <c r="AU310" s="160" t="s">
        <v>89</v>
      </c>
      <c r="AV310" s="13" t="s">
        <v>124</v>
      </c>
      <c r="AW310" s="13" t="s">
        <v>34</v>
      </c>
      <c r="AX310" s="13" t="s">
        <v>87</v>
      </c>
      <c r="AY310" s="160" t="s">
        <v>125</v>
      </c>
    </row>
    <row r="311" spans="2:65" s="1" customFormat="1" ht="24.15" customHeight="1">
      <c r="B311" s="32"/>
      <c r="C311" s="126" t="s">
        <v>511</v>
      </c>
      <c r="D311" s="126" t="s">
        <v>126</v>
      </c>
      <c r="E311" s="127" t="s">
        <v>969</v>
      </c>
      <c r="F311" s="128" t="s">
        <v>970</v>
      </c>
      <c r="G311" s="129" t="s">
        <v>214</v>
      </c>
      <c r="H311" s="130">
        <v>12.6</v>
      </c>
      <c r="I311" s="131"/>
      <c r="J311" s="132">
        <f>ROUND(I311*H311,2)</f>
        <v>0</v>
      </c>
      <c r="K311" s="128" t="s">
        <v>130</v>
      </c>
      <c r="L311" s="32"/>
      <c r="M311" s="133" t="s">
        <v>1</v>
      </c>
      <c r="N311" s="134" t="s">
        <v>45</v>
      </c>
      <c r="P311" s="135">
        <f>O311*H311</f>
        <v>0</v>
      </c>
      <c r="Q311" s="135">
        <v>0</v>
      </c>
      <c r="R311" s="135">
        <f>Q311*H311</f>
        <v>0</v>
      </c>
      <c r="S311" s="135">
        <v>0</v>
      </c>
      <c r="T311" s="136">
        <f>S311*H311</f>
        <v>0</v>
      </c>
      <c r="AR311" s="137" t="s">
        <v>124</v>
      </c>
      <c r="AT311" s="137" t="s">
        <v>126</v>
      </c>
      <c r="AU311" s="137" t="s">
        <v>89</v>
      </c>
      <c r="AY311" s="17" t="s">
        <v>125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7" t="s">
        <v>87</v>
      </c>
      <c r="BK311" s="138">
        <f>ROUND(I311*H311,2)</f>
        <v>0</v>
      </c>
      <c r="BL311" s="17" t="s">
        <v>124</v>
      </c>
      <c r="BM311" s="137" t="s">
        <v>971</v>
      </c>
    </row>
    <row r="312" spans="2:65" s="12" customFormat="1" ht="10.199999999999999">
      <c r="B312" s="152"/>
      <c r="D312" s="139" t="s">
        <v>216</v>
      </c>
      <c r="E312" s="153" t="s">
        <v>1</v>
      </c>
      <c r="F312" s="154" t="s">
        <v>772</v>
      </c>
      <c r="H312" s="155">
        <v>12.6</v>
      </c>
      <c r="I312" s="156"/>
      <c r="L312" s="152"/>
      <c r="M312" s="157"/>
      <c r="T312" s="158"/>
      <c r="AT312" s="153" t="s">
        <v>216</v>
      </c>
      <c r="AU312" s="153" t="s">
        <v>89</v>
      </c>
      <c r="AV312" s="12" t="s">
        <v>89</v>
      </c>
      <c r="AW312" s="12" t="s">
        <v>34</v>
      </c>
      <c r="AX312" s="12" t="s">
        <v>80</v>
      </c>
      <c r="AY312" s="153" t="s">
        <v>125</v>
      </c>
    </row>
    <row r="313" spans="2:65" s="13" customFormat="1" ht="10.199999999999999">
      <c r="B313" s="159"/>
      <c r="D313" s="139" t="s">
        <v>216</v>
      </c>
      <c r="E313" s="160" t="s">
        <v>1</v>
      </c>
      <c r="F313" s="161" t="s">
        <v>218</v>
      </c>
      <c r="H313" s="162">
        <v>12.6</v>
      </c>
      <c r="I313" s="163"/>
      <c r="L313" s="159"/>
      <c r="M313" s="164"/>
      <c r="T313" s="165"/>
      <c r="AT313" s="160" t="s">
        <v>216</v>
      </c>
      <c r="AU313" s="160" t="s">
        <v>89</v>
      </c>
      <c r="AV313" s="13" t="s">
        <v>124</v>
      </c>
      <c r="AW313" s="13" t="s">
        <v>34</v>
      </c>
      <c r="AX313" s="13" t="s">
        <v>87</v>
      </c>
      <c r="AY313" s="160" t="s">
        <v>125</v>
      </c>
    </row>
    <row r="314" spans="2:65" s="1" customFormat="1" ht="21.75" customHeight="1">
      <c r="B314" s="32"/>
      <c r="C314" s="126" t="s">
        <v>516</v>
      </c>
      <c r="D314" s="126" t="s">
        <v>126</v>
      </c>
      <c r="E314" s="127" t="s">
        <v>972</v>
      </c>
      <c r="F314" s="128" t="s">
        <v>973</v>
      </c>
      <c r="G314" s="129" t="s">
        <v>129</v>
      </c>
      <c r="H314" s="130">
        <v>1</v>
      </c>
      <c r="I314" s="131"/>
      <c r="J314" s="132">
        <f>ROUND(I314*H314,2)</f>
        <v>0</v>
      </c>
      <c r="K314" s="128" t="s">
        <v>392</v>
      </c>
      <c r="L314" s="32"/>
      <c r="M314" s="133" t="s">
        <v>1</v>
      </c>
      <c r="N314" s="134" t="s">
        <v>45</v>
      </c>
      <c r="P314" s="135">
        <f>O314*H314</f>
        <v>0</v>
      </c>
      <c r="Q314" s="135">
        <v>0</v>
      </c>
      <c r="R314" s="135">
        <f>Q314*H314</f>
        <v>0</v>
      </c>
      <c r="S314" s="135">
        <v>0</v>
      </c>
      <c r="T314" s="136">
        <f>S314*H314</f>
        <v>0</v>
      </c>
      <c r="AR314" s="137" t="s">
        <v>124</v>
      </c>
      <c r="AT314" s="137" t="s">
        <v>126</v>
      </c>
      <c r="AU314" s="137" t="s">
        <v>89</v>
      </c>
      <c r="AY314" s="17" t="s">
        <v>125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87</v>
      </c>
      <c r="BK314" s="138">
        <f>ROUND(I314*H314,2)</f>
        <v>0</v>
      </c>
      <c r="BL314" s="17" t="s">
        <v>124</v>
      </c>
      <c r="BM314" s="137" t="s">
        <v>974</v>
      </c>
    </row>
    <row r="315" spans="2:65" s="1" customFormat="1" ht="24.15" customHeight="1">
      <c r="B315" s="32"/>
      <c r="C315" s="126" t="s">
        <v>522</v>
      </c>
      <c r="D315" s="126" t="s">
        <v>126</v>
      </c>
      <c r="E315" s="127" t="s">
        <v>975</v>
      </c>
      <c r="F315" s="128" t="s">
        <v>976</v>
      </c>
      <c r="G315" s="129" t="s">
        <v>391</v>
      </c>
      <c r="H315" s="130">
        <v>1</v>
      </c>
      <c r="I315" s="131"/>
      <c r="J315" s="132">
        <f>ROUND(I315*H315,2)</f>
        <v>0</v>
      </c>
      <c r="K315" s="128" t="s">
        <v>392</v>
      </c>
      <c r="L315" s="32"/>
      <c r="M315" s="133" t="s">
        <v>1</v>
      </c>
      <c r="N315" s="134" t="s">
        <v>45</v>
      </c>
      <c r="P315" s="135">
        <f>O315*H315</f>
        <v>0</v>
      </c>
      <c r="Q315" s="135">
        <v>0</v>
      </c>
      <c r="R315" s="135">
        <f>Q315*H315</f>
        <v>0</v>
      </c>
      <c r="S315" s="135">
        <v>0</v>
      </c>
      <c r="T315" s="136">
        <f>S315*H315</f>
        <v>0</v>
      </c>
      <c r="AR315" s="137" t="s">
        <v>124</v>
      </c>
      <c r="AT315" s="137" t="s">
        <v>126</v>
      </c>
      <c r="AU315" s="137" t="s">
        <v>89</v>
      </c>
      <c r="AY315" s="17" t="s">
        <v>125</v>
      </c>
      <c r="BE315" s="138">
        <f>IF(N315="základní",J315,0)</f>
        <v>0</v>
      </c>
      <c r="BF315" s="138">
        <f>IF(N315="snížená",J315,0)</f>
        <v>0</v>
      </c>
      <c r="BG315" s="138">
        <f>IF(N315="zákl. přenesená",J315,0)</f>
        <v>0</v>
      </c>
      <c r="BH315" s="138">
        <f>IF(N315="sníž. přenesená",J315,0)</f>
        <v>0</v>
      </c>
      <c r="BI315" s="138">
        <f>IF(N315="nulová",J315,0)</f>
        <v>0</v>
      </c>
      <c r="BJ315" s="17" t="s">
        <v>87</v>
      </c>
      <c r="BK315" s="138">
        <f>ROUND(I315*H315,2)</f>
        <v>0</v>
      </c>
      <c r="BL315" s="17" t="s">
        <v>124</v>
      </c>
      <c r="BM315" s="137" t="s">
        <v>977</v>
      </c>
    </row>
    <row r="316" spans="2:65" s="12" customFormat="1" ht="20.399999999999999">
      <c r="B316" s="152"/>
      <c r="D316" s="139" t="s">
        <v>216</v>
      </c>
      <c r="E316" s="153" t="s">
        <v>1</v>
      </c>
      <c r="F316" s="154" t="s">
        <v>978</v>
      </c>
      <c r="H316" s="155">
        <v>1</v>
      </c>
      <c r="I316" s="156"/>
      <c r="L316" s="152"/>
      <c r="M316" s="157"/>
      <c r="T316" s="158"/>
      <c r="AT316" s="153" t="s">
        <v>216</v>
      </c>
      <c r="AU316" s="153" t="s">
        <v>89</v>
      </c>
      <c r="AV316" s="12" t="s">
        <v>89</v>
      </c>
      <c r="AW316" s="12" t="s">
        <v>34</v>
      </c>
      <c r="AX316" s="12" t="s">
        <v>80</v>
      </c>
      <c r="AY316" s="153" t="s">
        <v>125</v>
      </c>
    </row>
    <row r="317" spans="2:65" s="13" customFormat="1" ht="10.199999999999999">
      <c r="B317" s="159"/>
      <c r="D317" s="139" t="s">
        <v>216</v>
      </c>
      <c r="E317" s="160" t="s">
        <v>1</v>
      </c>
      <c r="F317" s="161" t="s">
        <v>218</v>
      </c>
      <c r="H317" s="162">
        <v>1</v>
      </c>
      <c r="I317" s="163"/>
      <c r="L317" s="159"/>
      <c r="M317" s="164"/>
      <c r="T317" s="165"/>
      <c r="AT317" s="160" t="s">
        <v>216</v>
      </c>
      <c r="AU317" s="160" t="s">
        <v>89</v>
      </c>
      <c r="AV317" s="13" t="s">
        <v>124</v>
      </c>
      <c r="AW317" s="13" t="s">
        <v>34</v>
      </c>
      <c r="AX317" s="13" t="s">
        <v>87</v>
      </c>
      <c r="AY317" s="160" t="s">
        <v>125</v>
      </c>
    </row>
    <row r="318" spans="2:65" s="1" customFormat="1" ht="24.15" customHeight="1">
      <c r="B318" s="32"/>
      <c r="C318" s="126" t="s">
        <v>529</v>
      </c>
      <c r="D318" s="126" t="s">
        <v>126</v>
      </c>
      <c r="E318" s="127" t="s">
        <v>979</v>
      </c>
      <c r="F318" s="128" t="s">
        <v>980</v>
      </c>
      <c r="G318" s="129" t="s">
        <v>391</v>
      </c>
      <c r="H318" s="130">
        <v>1</v>
      </c>
      <c r="I318" s="131"/>
      <c r="J318" s="132">
        <f>ROUND(I318*H318,2)</f>
        <v>0</v>
      </c>
      <c r="K318" s="128" t="s">
        <v>392</v>
      </c>
      <c r="L318" s="32"/>
      <c r="M318" s="133" t="s">
        <v>1</v>
      </c>
      <c r="N318" s="134" t="s">
        <v>45</v>
      </c>
      <c r="P318" s="135">
        <f>O318*H318</f>
        <v>0</v>
      </c>
      <c r="Q318" s="135">
        <v>0</v>
      </c>
      <c r="R318" s="135">
        <f>Q318*H318</f>
        <v>0</v>
      </c>
      <c r="S318" s="135">
        <v>0</v>
      </c>
      <c r="T318" s="136">
        <f>S318*H318</f>
        <v>0</v>
      </c>
      <c r="AR318" s="137" t="s">
        <v>124</v>
      </c>
      <c r="AT318" s="137" t="s">
        <v>126</v>
      </c>
      <c r="AU318" s="137" t="s">
        <v>89</v>
      </c>
      <c r="AY318" s="17" t="s">
        <v>125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87</v>
      </c>
      <c r="BK318" s="138">
        <f>ROUND(I318*H318,2)</f>
        <v>0</v>
      </c>
      <c r="BL318" s="17" t="s">
        <v>124</v>
      </c>
      <c r="BM318" s="137" t="s">
        <v>981</v>
      </c>
    </row>
    <row r="319" spans="2:65" s="12" customFormat="1" ht="10.199999999999999">
      <c r="B319" s="152"/>
      <c r="D319" s="139" t="s">
        <v>216</v>
      </c>
      <c r="E319" s="153" t="s">
        <v>1</v>
      </c>
      <c r="F319" s="154" t="s">
        <v>982</v>
      </c>
      <c r="H319" s="155">
        <v>1</v>
      </c>
      <c r="I319" s="156"/>
      <c r="L319" s="152"/>
      <c r="M319" s="157"/>
      <c r="T319" s="158"/>
      <c r="AT319" s="153" t="s">
        <v>216</v>
      </c>
      <c r="AU319" s="153" t="s">
        <v>89</v>
      </c>
      <c r="AV319" s="12" t="s">
        <v>89</v>
      </c>
      <c r="AW319" s="12" t="s">
        <v>34</v>
      </c>
      <c r="AX319" s="12" t="s">
        <v>80</v>
      </c>
      <c r="AY319" s="153" t="s">
        <v>125</v>
      </c>
    </row>
    <row r="320" spans="2:65" s="13" customFormat="1" ht="10.199999999999999">
      <c r="B320" s="159"/>
      <c r="D320" s="139" t="s">
        <v>216</v>
      </c>
      <c r="E320" s="160" t="s">
        <v>1</v>
      </c>
      <c r="F320" s="161" t="s">
        <v>218</v>
      </c>
      <c r="H320" s="162">
        <v>1</v>
      </c>
      <c r="I320" s="163"/>
      <c r="L320" s="159"/>
      <c r="M320" s="164"/>
      <c r="T320" s="165"/>
      <c r="AT320" s="160" t="s">
        <v>216</v>
      </c>
      <c r="AU320" s="160" t="s">
        <v>89</v>
      </c>
      <c r="AV320" s="13" t="s">
        <v>124</v>
      </c>
      <c r="AW320" s="13" t="s">
        <v>34</v>
      </c>
      <c r="AX320" s="13" t="s">
        <v>87</v>
      </c>
      <c r="AY320" s="160" t="s">
        <v>125</v>
      </c>
    </row>
    <row r="321" spans="2:65" s="10" customFormat="1" ht="22.8" customHeight="1">
      <c r="B321" s="116"/>
      <c r="D321" s="117" t="s">
        <v>79</v>
      </c>
      <c r="E321" s="150" t="s">
        <v>527</v>
      </c>
      <c r="F321" s="150" t="s">
        <v>528</v>
      </c>
      <c r="I321" s="119"/>
      <c r="J321" s="151">
        <f>BK321</f>
        <v>0</v>
      </c>
      <c r="L321" s="116"/>
      <c r="M321" s="121"/>
      <c r="P321" s="122">
        <f>SUM(P322:P363)</f>
        <v>0</v>
      </c>
      <c r="R321" s="122">
        <f>SUM(R322:R363)</f>
        <v>0</v>
      </c>
      <c r="T321" s="123">
        <f>SUM(T322:T363)</f>
        <v>0</v>
      </c>
      <c r="AR321" s="117" t="s">
        <v>87</v>
      </c>
      <c r="AT321" s="124" t="s">
        <v>79</v>
      </c>
      <c r="AU321" s="124" t="s">
        <v>87</v>
      </c>
      <c r="AY321" s="117" t="s">
        <v>125</v>
      </c>
      <c r="BK321" s="125">
        <f>SUM(BK322:BK363)</f>
        <v>0</v>
      </c>
    </row>
    <row r="322" spans="2:65" s="1" customFormat="1" ht="21.75" customHeight="1">
      <c r="B322" s="32"/>
      <c r="C322" s="126" t="s">
        <v>538</v>
      </c>
      <c r="D322" s="126" t="s">
        <v>126</v>
      </c>
      <c r="E322" s="127" t="s">
        <v>530</v>
      </c>
      <c r="F322" s="128" t="s">
        <v>531</v>
      </c>
      <c r="G322" s="129" t="s">
        <v>330</v>
      </c>
      <c r="H322" s="130">
        <v>5.8730000000000002</v>
      </c>
      <c r="I322" s="131"/>
      <c r="J322" s="132">
        <f>ROUND(I322*H322,2)</f>
        <v>0</v>
      </c>
      <c r="K322" s="128" t="s">
        <v>130</v>
      </c>
      <c r="L322" s="32"/>
      <c r="M322" s="133" t="s">
        <v>1</v>
      </c>
      <c r="N322" s="134" t="s">
        <v>45</v>
      </c>
      <c r="P322" s="135">
        <f>O322*H322</f>
        <v>0</v>
      </c>
      <c r="Q322" s="135">
        <v>0</v>
      </c>
      <c r="R322" s="135">
        <f>Q322*H322</f>
        <v>0</v>
      </c>
      <c r="S322" s="135">
        <v>0</v>
      </c>
      <c r="T322" s="136">
        <f>S322*H322</f>
        <v>0</v>
      </c>
      <c r="AR322" s="137" t="s">
        <v>124</v>
      </c>
      <c r="AT322" s="137" t="s">
        <v>126</v>
      </c>
      <c r="AU322" s="137" t="s">
        <v>89</v>
      </c>
      <c r="AY322" s="17" t="s">
        <v>125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7" t="s">
        <v>87</v>
      </c>
      <c r="BK322" s="138">
        <f>ROUND(I322*H322,2)</f>
        <v>0</v>
      </c>
      <c r="BL322" s="17" t="s">
        <v>124</v>
      </c>
      <c r="BM322" s="137" t="s">
        <v>983</v>
      </c>
    </row>
    <row r="323" spans="2:65" s="12" customFormat="1" ht="10.199999999999999">
      <c r="B323" s="152"/>
      <c r="D323" s="139" t="s">
        <v>216</v>
      </c>
      <c r="E323" s="153" t="s">
        <v>1</v>
      </c>
      <c r="F323" s="154" t="s">
        <v>984</v>
      </c>
      <c r="H323" s="155">
        <v>5.8730000000000002</v>
      </c>
      <c r="I323" s="156"/>
      <c r="L323" s="152"/>
      <c r="M323" s="157"/>
      <c r="T323" s="158"/>
      <c r="AT323" s="153" t="s">
        <v>216</v>
      </c>
      <c r="AU323" s="153" t="s">
        <v>89</v>
      </c>
      <c r="AV323" s="12" t="s">
        <v>89</v>
      </c>
      <c r="AW323" s="12" t="s">
        <v>34</v>
      </c>
      <c r="AX323" s="12" t="s">
        <v>80</v>
      </c>
      <c r="AY323" s="153" t="s">
        <v>125</v>
      </c>
    </row>
    <row r="324" spans="2:65" s="13" customFormat="1" ht="10.199999999999999">
      <c r="B324" s="159"/>
      <c r="D324" s="139" t="s">
        <v>216</v>
      </c>
      <c r="E324" s="160" t="s">
        <v>1</v>
      </c>
      <c r="F324" s="161" t="s">
        <v>218</v>
      </c>
      <c r="H324" s="162">
        <v>5.8730000000000002</v>
      </c>
      <c r="I324" s="163"/>
      <c r="L324" s="159"/>
      <c r="M324" s="164"/>
      <c r="T324" s="165"/>
      <c r="AT324" s="160" t="s">
        <v>216</v>
      </c>
      <c r="AU324" s="160" t="s">
        <v>89</v>
      </c>
      <c r="AV324" s="13" t="s">
        <v>124</v>
      </c>
      <c r="AW324" s="13" t="s">
        <v>34</v>
      </c>
      <c r="AX324" s="13" t="s">
        <v>87</v>
      </c>
      <c r="AY324" s="160" t="s">
        <v>125</v>
      </c>
    </row>
    <row r="325" spans="2:65" s="1" customFormat="1" ht="24.15" customHeight="1">
      <c r="B325" s="32"/>
      <c r="C325" s="126" t="s">
        <v>547</v>
      </c>
      <c r="D325" s="126" t="s">
        <v>126</v>
      </c>
      <c r="E325" s="127" t="s">
        <v>539</v>
      </c>
      <c r="F325" s="128" t="s">
        <v>540</v>
      </c>
      <c r="G325" s="129" t="s">
        <v>330</v>
      </c>
      <c r="H325" s="130">
        <v>82.221999999999994</v>
      </c>
      <c r="I325" s="131"/>
      <c r="J325" s="132">
        <f>ROUND(I325*H325,2)</f>
        <v>0</v>
      </c>
      <c r="K325" s="128" t="s">
        <v>130</v>
      </c>
      <c r="L325" s="32"/>
      <c r="M325" s="133" t="s">
        <v>1</v>
      </c>
      <c r="N325" s="134" t="s">
        <v>45</v>
      </c>
      <c r="P325" s="135">
        <f>O325*H325</f>
        <v>0</v>
      </c>
      <c r="Q325" s="135">
        <v>0</v>
      </c>
      <c r="R325" s="135">
        <f>Q325*H325</f>
        <v>0</v>
      </c>
      <c r="S325" s="135">
        <v>0</v>
      </c>
      <c r="T325" s="136">
        <f>S325*H325</f>
        <v>0</v>
      </c>
      <c r="AR325" s="137" t="s">
        <v>124</v>
      </c>
      <c r="AT325" s="137" t="s">
        <v>126</v>
      </c>
      <c r="AU325" s="137" t="s">
        <v>89</v>
      </c>
      <c r="AY325" s="17" t="s">
        <v>125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7" t="s">
        <v>87</v>
      </c>
      <c r="BK325" s="138">
        <f>ROUND(I325*H325,2)</f>
        <v>0</v>
      </c>
      <c r="BL325" s="17" t="s">
        <v>124</v>
      </c>
      <c r="BM325" s="137" t="s">
        <v>985</v>
      </c>
    </row>
    <row r="326" spans="2:65" s="14" customFormat="1" ht="10.199999999999999">
      <c r="B326" s="166"/>
      <c r="D326" s="139" t="s">
        <v>216</v>
      </c>
      <c r="E326" s="167" t="s">
        <v>1</v>
      </c>
      <c r="F326" s="168" t="s">
        <v>320</v>
      </c>
      <c r="H326" s="167" t="s">
        <v>1</v>
      </c>
      <c r="I326" s="169"/>
      <c r="L326" s="166"/>
      <c r="M326" s="170"/>
      <c r="T326" s="171"/>
      <c r="AT326" s="167" t="s">
        <v>216</v>
      </c>
      <c r="AU326" s="167" t="s">
        <v>89</v>
      </c>
      <c r="AV326" s="14" t="s">
        <v>87</v>
      </c>
      <c r="AW326" s="14" t="s">
        <v>34</v>
      </c>
      <c r="AX326" s="14" t="s">
        <v>80</v>
      </c>
      <c r="AY326" s="167" t="s">
        <v>125</v>
      </c>
    </row>
    <row r="327" spans="2:65" s="12" customFormat="1" ht="10.199999999999999">
      <c r="B327" s="152"/>
      <c r="D327" s="139" t="s">
        <v>216</v>
      </c>
      <c r="E327" s="153" t="s">
        <v>1</v>
      </c>
      <c r="F327" s="154" t="s">
        <v>986</v>
      </c>
      <c r="H327" s="155">
        <v>82.221999999999994</v>
      </c>
      <c r="I327" s="156"/>
      <c r="L327" s="152"/>
      <c r="M327" s="157"/>
      <c r="T327" s="158"/>
      <c r="AT327" s="153" t="s">
        <v>216</v>
      </c>
      <c r="AU327" s="153" t="s">
        <v>89</v>
      </c>
      <c r="AV327" s="12" t="s">
        <v>89</v>
      </c>
      <c r="AW327" s="12" t="s">
        <v>34</v>
      </c>
      <c r="AX327" s="12" t="s">
        <v>80</v>
      </c>
      <c r="AY327" s="153" t="s">
        <v>125</v>
      </c>
    </row>
    <row r="328" spans="2:65" s="13" customFormat="1" ht="10.199999999999999">
      <c r="B328" s="159"/>
      <c r="D328" s="139" t="s">
        <v>216</v>
      </c>
      <c r="E328" s="160" t="s">
        <v>1</v>
      </c>
      <c r="F328" s="161" t="s">
        <v>218</v>
      </c>
      <c r="H328" s="162">
        <v>82.221999999999994</v>
      </c>
      <c r="I328" s="163"/>
      <c r="L328" s="159"/>
      <c r="M328" s="164"/>
      <c r="T328" s="165"/>
      <c r="AT328" s="160" t="s">
        <v>216</v>
      </c>
      <c r="AU328" s="160" t="s">
        <v>89</v>
      </c>
      <c r="AV328" s="13" t="s">
        <v>124</v>
      </c>
      <c r="AW328" s="13" t="s">
        <v>34</v>
      </c>
      <c r="AX328" s="13" t="s">
        <v>87</v>
      </c>
      <c r="AY328" s="160" t="s">
        <v>125</v>
      </c>
    </row>
    <row r="329" spans="2:65" s="1" customFormat="1" ht="21.75" customHeight="1">
      <c r="B329" s="32"/>
      <c r="C329" s="126" t="s">
        <v>562</v>
      </c>
      <c r="D329" s="126" t="s">
        <v>126</v>
      </c>
      <c r="E329" s="127" t="s">
        <v>548</v>
      </c>
      <c r="F329" s="128" t="s">
        <v>549</v>
      </c>
      <c r="G329" s="129" t="s">
        <v>330</v>
      </c>
      <c r="H329" s="130">
        <v>113.325</v>
      </c>
      <c r="I329" s="131"/>
      <c r="J329" s="132">
        <f>ROUND(I329*H329,2)</f>
        <v>0</v>
      </c>
      <c r="K329" s="128" t="s">
        <v>130</v>
      </c>
      <c r="L329" s="32"/>
      <c r="M329" s="133" t="s">
        <v>1</v>
      </c>
      <c r="N329" s="134" t="s">
        <v>45</v>
      </c>
      <c r="P329" s="135">
        <f>O329*H329</f>
        <v>0</v>
      </c>
      <c r="Q329" s="135">
        <v>0</v>
      </c>
      <c r="R329" s="135">
        <f>Q329*H329</f>
        <v>0</v>
      </c>
      <c r="S329" s="135">
        <v>0</v>
      </c>
      <c r="T329" s="136">
        <f>S329*H329</f>
        <v>0</v>
      </c>
      <c r="AR329" s="137" t="s">
        <v>124</v>
      </c>
      <c r="AT329" s="137" t="s">
        <v>126</v>
      </c>
      <c r="AU329" s="137" t="s">
        <v>89</v>
      </c>
      <c r="AY329" s="17" t="s">
        <v>125</v>
      </c>
      <c r="BE329" s="138">
        <f>IF(N329="základní",J329,0)</f>
        <v>0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7" t="s">
        <v>87</v>
      </c>
      <c r="BK329" s="138">
        <f>ROUND(I329*H329,2)</f>
        <v>0</v>
      </c>
      <c r="BL329" s="17" t="s">
        <v>124</v>
      </c>
      <c r="BM329" s="137" t="s">
        <v>987</v>
      </c>
    </row>
    <row r="330" spans="2:65" s="12" customFormat="1" ht="10.199999999999999">
      <c r="B330" s="152"/>
      <c r="D330" s="139" t="s">
        <v>216</v>
      </c>
      <c r="E330" s="153" t="s">
        <v>1</v>
      </c>
      <c r="F330" s="154" t="s">
        <v>988</v>
      </c>
      <c r="H330" s="155">
        <v>96</v>
      </c>
      <c r="I330" s="156"/>
      <c r="L330" s="152"/>
      <c r="M330" s="157"/>
      <c r="T330" s="158"/>
      <c r="AT330" s="153" t="s">
        <v>216</v>
      </c>
      <c r="AU330" s="153" t="s">
        <v>89</v>
      </c>
      <c r="AV330" s="12" t="s">
        <v>89</v>
      </c>
      <c r="AW330" s="12" t="s">
        <v>34</v>
      </c>
      <c r="AX330" s="12" t="s">
        <v>80</v>
      </c>
      <c r="AY330" s="153" t="s">
        <v>125</v>
      </c>
    </row>
    <row r="331" spans="2:65" s="12" customFormat="1" ht="10.199999999999999">
      <c r="B331" s="152"/>
      <c r="D331" s="139" t="s">
        <v>216</v>
      </c>
      <c r="E331" s="153" t="s">
        <v>1</v>
      </c>
      <c r="F331" s="154" t="s">
        <v>989</v>
      </c>
      <c r="H331" s="155">
        <v>2.64</v>
      </c>
      <c r="I331" s="156"/>
      <c r="L331" s="152"/>
      <c r="M331" s="157"/>
      <c r="T331" s="158"/>
      <c r="AT331" s="153" t="s">
        <v>216</v>
      </c>
      <c r="AU331" s="153" t="s">
        <v>89</v>
      </c>
      <c r="AV331" s="12" t="s">
        <v>89</v>
      </c>
      <c r="AW331" s="12" t="s">
        <v>34</v>
      </c>
      <c r="AX331" s="12" t="s">
        <v>80</v>
      </c>
      <c r="AY331" s="153" t="s">
        <v>125</v>
      </c>
    </row>
    <row r="332" spans="2:65" s="12" customFormat="1" ht="10.199999999999999">
      <c r="B332" s="152"/>
      <c r="D332" s="139" t="s">
        <v>216</v>
      </c>
      <c r="E332" s="153" t="s">
        <v>1</v>
      </c>
      <c r="F332" s="154" t="s">
        <v>990</v>
      </c>
      <c r="H332" s="155">
        <v>2.4</v>
      </c>
      <c r="I332" s="156"/>
      <c r="L332" s="152"/>
      <c r="M332" s="157"/>
      <c r="T332" s="158"/>
      <c r="AT332" s="153" t="s">
        <v>216</v>
      </c>
      <c r="AU332" s="153" t="s">
        <v>89</v>
      </c>
      <c r="AV332" s="12" t="s">
        <v>89</v>
      </c>
      <c r="AW332" s="12" t="s">
        <v>34</v>
      </c>
      <c r="AX332" s="12" t="s">
        <v>80</v>
      </c>
      <c r="AY332" s="153" t="s">
        <v>125</v>
      </c>
    </row>
    <row r="333" spans="2:65" s="12" customFormat="1" ht="10.199999999999999">
      <c r="B333" s="152"/>
      <c r="D333" s="139" t="s">
        <v>216</v>
      </c>
      <c r="E333" s="153" t="s">
        <v>1</v>
      </c>
      <c r="F333" s="154" t="s">
        <v>991</v>
      </c>
      <c r="H333" s="155">
        <v>6.8849999999999998</v>
      </c>
      <c r="I333" s="156"/>
      <c r="L333" s="152"/>
      <c r="M333" s="157"/>
      <c r="T333" s="158"/>
      <c r="AT333" s="153" t="s">
        <v>216</v>
      </c>
      <c r="AU333" s="153" t="s">
        <v>89</v>
      </c>
      <c r="AV333" s="12" t="s">
        <v>89</v>
      </c>
      <c r="AW333" s="12" t="s">
        <v>34</v>
      </c>
      <c r="AX333" s="12" t="s">
        <v>80</v>
      </c>
      <c r="AY333" s="153" t="s">
        <v>125</v>
      </c>
    </row>
    <row r="334" spans="2:65" s="12" customFormat="1" ht="20.399999999999999">
      <c r="B334" s="152"/>
      <c r="D334" s="139" t="s">
        <v>216</v>
      </c>
      <c r="E334" s="153" t="s">
        <v>1</v>
      </c>
      <c r="F334" s="154" t="s">
        <v>992</v>
      </c>
      <c r="H334" s="155">
        <v>5.4</v>
      </c>
      <c r="I334" s="156"/>
      <c r="L334" s="152"/>
      <c r="M334" s="157"/>
      <c r="T334" s="158"/>
      <c r="AT334" s="153" t="s">
        <v>216</v>
      </c>
      <c r="AU334" s="153" t="s">
        <v>89</v>
      </c>
      <c r="AV334" s="12" t="s">
        <v>89</v>
      </c>
      <c r="AW334" s="12" t="s">
        <v>34</v>
      </c>
      <c r="AX334" s="12" t="s">
        <v>80</v>
      </c>
      <c r="AY334" s="153" t="s">
        <v>125</v>
      </c>
    </row>
    <row r="335" spans="2:65" s="13" customFormat="1" ht="10.199999999999999">
      <c r="B335" s="159"/>
      <c r="D335" s="139" t="s">
        <v>216</v>
      </c>
      <c r="E335" s="160" t="s">
        <v>1</v>
      </c>
      <c r="F335" s="161" t="s">
        <v>218</v>
      </c>
      <c r="H335" s="162">
        <v>113.32500000000002</v>
      </c>
      <c r="I335" s="163"/>
      <c r="L335" s="159"/>
      <c r="M335" s="164"/>
      <c r="T335" s="165"/>
      <c r="AT335" s="160" t="s">
        <v>216</v>
      </c>
      <c r="AU335" s="160" t="s">
        <v>89</v>
      </c>
      <c r="AV335" s="13" t="s">
        <v>124</v>
      </c>
      <c r="AW335" s="13" t="s">
        <v>34</v>
      </c>
      <c r="AX335" s="13" t="s">
        <v>87</v>
      </c>
      <c r="AY335" s="160" t="s">
        <v>125</v>
      </c>
    </row>
    <row r="336" spans="2:65" s="1" customFormat="1" ht="24.15" customHeight="1">
      <c r="B336" s="32"/>
      <c r="C336" s="126" t="s">
        <v>577</v>
      </c>
      <c r="D336" s="126" t="s">
        <v>126</v>
      </c>
      <c r="E336" s="127" t="s">
        <v>563</v>
      </c>
      <c r="F336" s="128" t="s">
        <v>564</v>
      </c>
      <c r="G336" s="129" t="s">
        <v>330</v>
      </c>
      <c r="H336" s="130">
        <v>1586.55</v>
      </c>
      <c r="I336" s="131"/>
      <c r="J336" s="132">
        <f>ROUND(I336*H336,2)</f>
        <v>0</v>
      </c>
      <c r="K336" s="128" t="s">
        <v>130</v>
      </c>
      <c r="L336" s="32"/>
      <c r="M336" s="133" t="s">
        <v>1</v>
      </c>
      <c r="N336" s="134" t="s">
        <v>45</v>
      </c>
      <c r="P336" s="135">
        <f>O336*H336</f>
        <v>0</v>
      </c>
      <c r="Q336" s="135">
        <v>0</v>
      </c>
      <c r="R336" s="135">
        <f>Q336*H336</f>
        <v>0</v>
      </c>
      <c r="S336" s="135">
        <v>0</v>
      </c>
      <c r="T336" s="136">
        <f>S336*H336</f>
        <v>0</v>
      </c>
      <c r="AR336" s="137" t="s">
        <v>124</v>
      </c>
      <c r="AT336" s="137" t="s">
        <v>126</v>
      </c>
      <c r="AU336" s="137" t="s">
        <v>89</v>
      </c>
      <c r="AY336" s="17" t="s">
        <v>125</v>
      </c>
      <c r="BE336" s="138">
        <f>IF(N336="základní",J336,0)</f>
        <v>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7" t="s">
        <v>87</v>
      </c>
      <c r="BK336" s="138">
        <f>ROUND(I336*H336,2)</f>
        <v>0</v>
      </c>
      <c r="BL336" s="17" t="s">
        <v>124</v>
      </c>
      <c r="BM336" s="137" t="s">
        <v>993</v>
      </c>
    </row>
    <row r="337" spans="2:65" s="14" customFormat="1" ht="10.199999999999999">
      <c r="B337" s="166"/>
      <c r="D337" s="139" t="s">
        <v>216</v>
      </c>
      <c r="E337" s="167" t="s">
        <v>1</v>
      </c>
      <c r="F337" s="168" t="s">
        <v>320</v>
      </c>
      <c r="H337" s="167" t="s">
        <v>1</v>
      </c>
      <c r="I337" s="169"/>
      <c r="L337" s="166"/>
      <c r="M337" s="170"/>
      <c r="T337" s="171"/>
      <c r="AT337" s="167" t="s">
        <v>216</v>
      </c>
      <c r="AU337" s="167" t="s">
        <v>89</v>
      </c>
      <c r="AV337" s="14" t="s">
        <v>87</v>
      </c>
      <c r="AW337" s="14" t="s">
        <v>34</v>
      </c>
      <c r="AX337" s="14" t="s">
        <v>80</v>
      </c>
      <c r="AY337" s="167" t="s">
        <v>125</v>
      </c>
    </row>
    <row r="338" spans="2:65" s="12" customFormat="1" ht="10.199999999999999">
      <c r="B338" s="152"/>
      <c r="D338" s="139" t="s">
        <v>216</v>
      </c>
      <c r="E338" s="153" t="s">
        <v>1</v>
      </c>
      <c r="F338" s="154" t="s">
        <v>994</v>
      </c>
      <c r="H338" s="155">
        <v>1344</v>
      </c>
      <c r="I338" s="156"/>
      <c r="L338" s="152"/>
      <c r="M338" s="157"/>
      <c r="T338" s="158"/>
      <c r="AT338" s="153" t="s">
        <v>216</v>
      </c>
      <c r="AU338" s="153" t="s">
        <v>89</v>
      </c>
      <c r="AV338" s="12" t="s">
        <v>89</v>
      </c>
      <c r="AW338" s="12" t="s">
        <v>34</v>
      </c>
      <c r="AX338" s="12" t="s">
        <v>80</v>
      </c>
      <c r="AY338" s="153" t="s">
        <v>125</v>
      </c>
    </row>
    <row r="339" spans="2:65" s="12" customFormat="1" ht="10.199999999999999">
      <c r="B339" s="152"/>
      <c r="D339" s="139" t="s">
        <v>216</v>
      </c>
      <c r="E339" s="153" t="s">
        <v>1</v>
      </c>
      <c r="F339" s="154" t="s">
        <v>995</v>
      </c>
      <c r="H339" s="155">
        <v>36.96</v>
      </c>
      <c r="I339" s="156"/>
      <c r="L339" s="152"/>
      <c r="M339" s="157"/>
      <c r="T339" s="158"/>
      <c r="AT339" s="153" t="s">
        <v>216</v>
      </c>
      <c r="AU339" s="153" t="s">
        <v>89</v>
      </c>
      <c r="AV339" s="12" t="s">
        <v>89</v>
      </c>
      <c r="AW339" s="12" t="s">
        <v>34</v>
      </c>
      <c r="AX339" s="12" t="s">
        <v>80</v>
      </c>
      <c r="AY339" s="153" t="s">
        <v>125</v>
      </c>
    </row>
    <row r="340" spans="2:65" s="12" customFormat="1" ht="10.199999999999999">
      <c r="B340" s="152"/>
      <c r="D340" s="139" t="s">
        <v>216</v>
      </c>
      <c r="E340" s="153" t="s">
        <v>1</v>
      </c>
      <c r="F340" s="154" t="s">
        <v>996</v>
      </c>
      <c r="H340" s="155">
        <v>33.6</v>
      </c>
      <c r="I340" s="156"/>
      <c r="L340" s="152"/>
      <c r="M340" s="157"/>
      <c r="T340" s="158"/>
      <c r="AT340" s="153" t="s">
        <v>216</v>
      </c>
      <c r="AU340" s="153" t="s">
        <v>89</v>
      </c>
      <c r="AV340" s="12" t="s">
        <v>89</v>
      </c>
      <c r="AW340" s="12" t="s">
        <v>34</v>
      </c>
      <c r="AX340" s="12" t="s">
        <v>80</v>
      </c>
      <c r="AY340" s="153" t="s">
        <v>125</v>
      </c>
    </row>
    <row r="341" spans="2:65" s="12" customFormat="1" ht="10.199999999999999">
      <c r="B341" s="152"/>
      <c r="D341" s="139" t="s">
        <v>216</v>
      </c>
      <c r="E341" s="153" t="s">
        <v>1</v>
      </c>
      <c r="F341" s="154" t="s">
        <v>997</v>
      </c>
      <c r="H341" s="155">
        <v>96.39</v>
      </c>
      <c r="I341" s="156"/>
      <c r="L341" s="152"/>
      <c r="M341" s="157"/>
      <c r="T341" s="158"/>
      <c r="AT341" s="153" t="s">
        <v>216</v>
      </c>
      <c r="AU341" s="153" t="s">
        <v>89</v>
      </c>
      <c r="AV341" s="12" t="s">
        <v>89</v>
      </c>
      <c r="AW341" s="12" t="s">
        <v>34</v>
      </c>
      <c r="AX341" s="12" t="s">
        <v>80</v>
      </c>
      <c r="AY341" s="153" t="s">
        <v>125</v>
      </c>
    </row>
    <row r="342" spans="2:65" s="12" customFormat="1" ht="20.399999999999999">
      <c r="B342" s="152"/>
      <c r="D342" s="139" t="s">
        <v>216</v>
      </c>
      <c r="E342" s="153" t="s">
        <v>1</v>
      </c>
      <c r="F342" s="154" t="s">
        <v>998</v>
      </c>
      <c r="H342" s="155">
        <v>75.599999999999994</v>
      </c>
      <c r="I342" s="156"/>
      <c r="L342" s="152"/>
      <c r="M342" s="157"/>
      <c r="T342" s="158"/>
      <c r="AT342" s="153" t="s">
        <v>216</v>
      </c>
      <c r="AU342" s="153" t="s">
        <v>89</v>
      </c>
      <c r="AV342" s="12" t="s">
        <v>89</v>
      </c>
      <c r="AW342" s="12" t="s">
        <v>34</v>
      </c>
      <c r="AX342" s="12" t="s">
        <v>80</v>
      </c>
      <c r="AY342" s="153" t="s">
        <v>125</v>
      </c>
    </row>
    <row r="343" spans="2:65" s="13" customFormat="1" ht="10.199999999999999">
      <c r="B343" s="159"/>
      <c r="D343" s="139" t="s">
        <v>216</v>
      </c>
      <c r="E343" s="160" t="s">
        <v>1</v>
      </c>
      <c r="F343" s="161" t="s">
        <v>218</v>
      </c>
      <c r="H343" s="162">
        <v>1586.55</v>
      </c>
      <c r="I343" s="163"/>
      <c r="L343" s="159"/>
      <c r="M343" s="164"/>
      <c r="T343" s="165"/>
      <c r="AT343" s="160" t="s">
        <v>216</v>
      </c>
      <c r="AU343" s="160" t="s">
        <v>89</v>
      </c>
      <c r="AV343" s="13" t="s">
        <v>124</v>
      </c>
      <c r="AW343" s="13" t="s">
        <v>34</v>
      </c>
      <c r="AX343" s="13" t="s">
        <v>87</v>
      </c>
      <c r="AY343" s="160" t="s">
        <v>125</v>
      </c>
    </row>
    <row r="344" spans="2:65" s="1" customFormat="1" ht="16.5" customHeight="1">
      <c r="B344" s="32"/>
      <c r="C344" s="126" t="s">
        <v>583</v>
      </c>
      <c r="D344" s="126" t="s">
        <v>126</v>
      </c>
      <c r="E344" s="127" t="s">
        <v>578</v>
      </c>
      <c r="F344" s="128" t="s">
        <v>579</v>
      </c>
      <c r="G344" s="129" t="s">
        <v>330</v>
      </c>
      <c r="H344" s="130">
        <v>6.7649999999999997</v>
      </c>
      <c r="I344" s="131"/>
      <c r="J344" s="132">
        <f>ROUND(I344*H344,2)</f>
        <v>0</v>
      </c>
      <c r="K344" s="128" t="s">
        <v>130</v>
      </c>
      <c r="L344" s="32"/>
      <c r="M344" s="133" t="s">
        <v>1</v>
      </c>
      <c r="N344" s="134" t="s">
        <v>45</v>
      </c>
      <c r="P344" s="135">
        <f>O344*H344</f>
        <v>0</v>
      </c>
      <c r="Q344" s="135">
        <v>0</v>
      </c>
      <c r="R344" s="135">
        <f>Q344*H344</f>
        <v>0</v>
      </c>
      <c r="S344" s="135">
        <v>0</v>
      </c>
      <c r="T344" s="136">
        <f>S344*H344</f>
        <v>0</v>
      </c>
      <c r="AR344" s="137" t="s">
        <v>124</v>
      </c>
      <c r="AT344" s="137" t="s">
        <v>126</v>
      </c>
      <c r="AU344" s="137" t="s">
        <v>89</v>
      </c>
      <c r="AY344" s="17" t="s">
        <v>125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87</v>
      </c>
      <c r="BK344" s="138">
        <f>ROUND(I344*H344,2)</f>
        <v>0</v>
      </c>
      <c r="BL344" s="17" t="s">
        <v>124</v>
      </c>
      <c r="BM344" s="137" t="s">
        <v>999</v>
      </c>
    </row>
    <row r="345" spans="2:65" s="12" customFormat="1" ht="20.399999999999999">
      <c r="B345" s="152"/>
      <c r="D345" s="139" t="s">
        <v>216</v>
      </c>
      <c r="E345" s="153" t="s">
        <v>1</v>
      </c>
      <c r="F345" s="154" t="s">
        <v>1000</v>
      </c>
      <c r="H345" s="155">
        <v>6.7649999999999997</v>
      </c>
      <c r="I345" s="156"/>
      <c r="L345" s="152"/>
      <c r="M345" s="157"/>
      <c r="T345" s="158"/>
      <c r="AT345" s="153" t="s">
        <v>216</v>
      </c>
      <c r="AU345" s="153" t="s">
        <v>89</v>
      </c>
      <c r="AV345" s="12" t="s">
        <v>89</v>
      </c>
      <c r="AW345" s="12" t="s">
        <v>34</v>
      </c>
      <c r="AX345" s="12" t="s">
        <v>80</v>
      </c>
      <c r="AY345" s="153" t="s">
        <v>125</v>
      </c>
    </row>
    <row r="346" spans="2:65" s="13" customFormat="1" ht="10.199999999999999">
      <c r="B346" s="159"/>
      <c r="D346" s="139" t="s">
        <v>216</v>
      </c>
      <c r="E346" s="160" t="s">
        <v>1</v>
      </c>
      <c r="F346" s="161" t="s">
        <v>218</v>
      </c>
      <c r="H346" s="162">
        <v>6.7649999999999997</v>
      </c>
      <c r="I346" s="163"/>
      <c r="L346" s="159"/>
      <c r="M346" s="164"/>
      <c r="T346" s="165"/>
      <c r="AT346" s="160" t="s">
        <v>216</v>
      </c>
      <c r="AU346" s="160" t="s">
        <v>89</v>
      </c>
      <c r="AV346" s="13" t="s">
        <v>124</v>
      </c>
      <c r="AW346" s="13" t="s">
        <v>34</v>
      </c>
      <c r="AX346" s="13" t="s">
        <v>87</v>
      </c>
      <c r="AY346" s="160" t="s">
        <v>125</v>
      </c>
    </row>
    <row r="347" spans="2:65" s="1" customFormat="1" ht="24.15" customHeight="1">
      <c r="B347" s="32"/>
      <c r="C347" s="126" t="s">
        <v>589</v>
      </c>
      <c r="D347" s="126" t="s">
        <v>126</v>
      </c>
      <c r="E347" s="127" t="s">
        <v>584</v>
      </c>
      <c r="F347" s="128" t="s">
        <v>585</v>
      </c>
      <c r="G347" s="129" t="s">
        <v>330</v>
      </c>
      <c r="H347" s="130">
        <v>94.71</v>
      </c>
      <c r="I347" s="131"/>
      <c r="J347" s="132">
        <f>ROUND(I347*H347,2)</f>
        <v>0</v>
      </c>
      <c r="K347" s="128" t="s">
        <v>130</v>
      </c>
      <c r="L347" s="32"/>
      <c r="M347" s="133" t="s">
        <v>1</v>
      </c>
      <c r="N347" s="134" t="s">
        <v>45</v>
      </c>
      <c r="P347" s="135">
        <f>O347*H347</f>
        <v>0</v>
      </c>
      <c r="Q347" s="135">
        <v>0</v>
      </c>
      <c r="R347" s="135">
        <f>Q347*H347</f>
        <v>0</v>
      </c>
      <c r="S347" s="135">
        <v>0</v>
      </c>
      <c r="T347" s="136">
        <f>S347*H347</f>
        <v>0</v>
      </c>
      <c r="AR347" s="137" t="s">
        <v>124</v>
      </c>
      <c r="AT347" s="137" t="s">
        <v>126</v>
      </c>
      <c r="AU347" s="137" t="s">
        <v>89</v>
      </c>
      <c r="AY347" s="17" t="s">
        <v>125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7" t="s">
        <v>87</v>
      </c>
      <c r="BK347" s="138">
        <f>ROUND(I347*H347,2)</f>
        <v>0</v>
      </c>
      <c r="BL347" s="17" t="s">
        <v>124</v>
      </c>
      <c r="BM347" s="137" t="s">
        <v>1001</v>
      </c>
    </row>
    <row r="348" spans="2:65" s="14" customFormat="1" ht="10.199999999999999">
      <c r="B348" s="166"/>
      <c r="D348" s="139" t="s">
        <v>216</v>
      </c>
      <c r="E348" s="167" t="s">
        <v>1</v>
      </c>
      <c r="F348" s="168" t="s">
        <v>320</v>
      </c>
      <c r="H348" s="167" t="s">
        <v>1</v>
      </c>
      <c r="I348" s="169"/>
      <c r="L348" s="166"/>
      <c r="M348" s="170"/>
      <c r="T348" s="171"/>
      <c r="AT348" s="167" t="s">
        <v>216</v>
      </c>
      <c r="AU348" s="167" t="s">
        <v>89</v>
      </c>
      <c r="AV348" s="14" t="s">
        <v>87</v>
      </c>
      <c r="AW348" s="14" t="s">
        <v>34</v>
      </c>
      <c r="AX348" s="14" t="s">
        <v>80</v>
      </c>
      <c r="AY348" s="167" t="s">
        <v>125</v>
      </c>
    </row>
    <row r="349" spans="2:65" s="12" customFormat="1" ht="20.399999999999999">
      <c r="B349" s="152"/>
      <c r="D349" s="139" t="s">
        <v>216</v>
      </c>
      <c r="E349" s="153" t="s">
        <v>1</v>
      </c>
      <c r="F349" s="154" t="s">
        <v>1002</v>
      </c>
      <c r="H349" s="155">
        <v>94.71</v>
      </c>
      <c r="I349" s="156"/>
      <c r="L349" s="152"/>
      <c r="M349" s="157"/>
      <c r="T349" s="158"/>
      <c r="AT349" s="153" t="s">
        <v>216</v>
      </c>
      <c r="AU349" s="153" t="s">
        <v>89</v>
      </c>
      <c r="AV349" s="12" t="s">
        <v>89</v>
      </c>
      <c r="AW349" s="12" t="s">
        <v>34</v>
      </c>
      <c r="AX349" s="12" t="s">
        <v>80</v>
      </c>
      <c r="AY349" s="153" t="s">
        <v>125</v>
      </c>
    </row>
    <row r="350" spans="2:65" s="13" customFormat="1" ht="10.199999999999999">
      <c r="B350" s="159"/>
      <c r="D350" s="139" t="s">
        <v>216</v>
      </c>
      <c r="E350" s="160" t="s">
        <v>1</v>
      </c>
      <c r="F350" s="161" t="s">
        <v>218</v>
      </c>
      <c r="H350" s="162">
        <v>94.71</v>
      </c>
      <c r="I350" s="163"/>
      <c r="L350" s="159"/>
      <c r="M350" s="164"/>
      <c r="T350" s="165"/>
      <c r="AT350" s="160" t="s">
        <v>216</v>
      </c>
      <c r="AU350" s="160" t="s">
        <v>89</v>
      </c>
      <c r="AV350" s="13" t="s">
        <v>124</v>
      </c>
      <c r="AW350" s="13" t="s">
        <v>34</v>
      </c>
      <c r="AX350" s="13" t="s">
        <v>87</v>
      </c>
      <c r="AY350" s="160" t="s">
        <v>125</v>
      </c>
    </row>
    <row r="351" spans="2:65" s="1" customFormat="1" ht="37.799999999999997" customHeight="1">
      <c r="B351" s="32"/>
      <c r="C351" s="126" t="s">
        <v>604</v>
      </c>
      <c r="D351" s="126" t="s">
        <v>126</v>
      </c>
      <c r="E351" s="127" t="s">
        <v>590</v>
      </c>
      <c r="F351" s="128" t="s">
        <v>591</v>
      </c>
      <c r="G351" s="129" t="s">
        <v>330</v>
      </c>
      <c r="H351" s="130">
        <v>117.69</v>
      </c>
      <c r="I351" s="131"/>
      <c r="J351" s="132">
        <f>ROUND(I351*H351,2)</f>
        <v>0</v>
      </c>
      <c r="K351" s="128" t="s">
        <v>130</v>
      </c>
      <c r="L351" s="32"/>
      <c r="M351" s="133" t="s">
        <v>1</v>
      </c>
      <c r="N351" s="134" t="s">
        <v>45</v>
      </c>
      <c r="P351" s="135">
        <f>O351*H351</f>
        <v>0</v>
      </c>
      <c r="Q351" s="135">
        <v>0</v>
      </c>
      <c r="R351" s="135">
        <f>Q351*H351</f>
        <v>0</v>
      </c>
      <c r="S351" s="135">
        <v>0</v>
      </c>
      <c r="T351" s="136">
        <f>S351*H351</f>
        <v>0</v>
      </c>
      <c r="AR351" s="137" t="s">
        <v>124</v>
      </c>
      <c r="AT351" s="137" t="s">
        <v>126</v>
      </c>
      <c r="AU351" s="137" t="s">
        <v>89</v>
      </c>
      <c r="AY351" s="17" t="s">
        <v>125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7" t="s">
        <v>87</v>
      </c>
      <c r="BK351" s="138">
        <f>ROUND(I351*H351,2)</f>
        <v>0</v>
      </c>
      <c r="BL351" s="17" t="s">
        <v>124</v>
      </c>
      <c r="BM351" s="137" t="s">
        <v>1003</v>
      </c>
    </row>
    <row r="352" spans="2:65" s="12" customFormat="1" ht="10.199999999999999">
      <c r="B352" s="152"/>
      <c r="D352" s="139" t="s">
        <v>216</v>
      </c>
      <c r="E352" s="153" t="s">
        <v>1</v>
      </c>
      <c r="F352" s="154" t="s">
        <v>1004</v>
      </c>
      <c r="H352" s="155">
        <v>96</v>
      </c>
      <c r="I352" s="156"/>
      <c r="L352" s="152"/>
      <c r="M352" s="157"/>
      <c r="T352" s="158"/>
      <c r="AT352" s="153" t="s">
        <v>216</v>
      </c>
      <c r="AU352" s="153" t="s">
        <v>89</v>
      </c>
      <c r="AV352" s="12" t="s">
        <v>89</v>
      </c>
      <c r="AW352" s="12" t="s">
        <v>34</v>
      </c>
      <c r="AX352" s="12" t="s">
        <v>80</v>
      </c>
      <c r="AY352" s="153" t="s">
        <v>125</v>
      </c>
    </row>
    <row r="353" spans="2:65" s="12" customFormat="1" ht="10.199999999999999">
      <c r="B353" s="152"/>
      <c r="D353" s="139" t="s">
        <v>216</v>
      </c>
      <c r="E353" s="153" t="s">
        <v>1</v>
      </c>
      <c r="F353" s="154" t="s">
        <v>1005</v>
      </c>
      <c r="H353" s="155">
        <v>2.64</v>
      </c>
      <c r="I353" s="156"/>
      <c r="L353" s="152"/>
      <c r="M353" s="157"/>
      <c r="T353" s="158"/>
      <c r="AT353" s="153" t="s">
        <v>216</v>
      </c>
      <c r="AU353" s="153" t="s">
        <v>89</v>
      </c>
      <c r="AV353" s="12" t="s">
        <v>89</v>
      </c>
      <c r="AW353" s="12" t="s">
        <v>34</v>
      </c>
      <c r="AX353" s="12" t="s">
        <v>80</v>
      </c>
      <c r="AY353" s="153" t="s">
        <v>125</v>
      </c>
    </row>
    <row r="354" spans="2:65" s="12" customFormat="1" ht="10.199999999999999">
      <c r="B354" s="152"/>
      <c r="D354" s="139" t="s">
        <v>216</v>
      </c>
      <c r="E354" s="153" t="s">
        <v>1</v>
      </c>
      <c r="F354" s="154" t="s">
        <v>1006</v>
      </c>
      <c r="H354" s="155">
        <v>6.7649999999999997</v>
      </c>
      <c r="I354" s="156"/>
      <c r="L354" s="152"/>
      <c r="M354" s="157"/>
      <c r="T354" s="158"/>
      <c r="AT354" s="153" t="s">
        <v>216</v>
      </c>
      <c r="AU354" s="153" t="s">
        <v>89</v>
      </c>
      <c r="AV354" s="12" t="s">
        <v>89</v>
      </c>
      <c r="AW354" s="12" t="s">
        <v>34</v>
      </c>
      <c r="AX354" s="12" t="s">
        <v>80</v>
      </c>
      <c r="AY354" s="153" t="s">
        <v>125</v>
      </c>
    </row>
    <row r="355" spans="2:65" s="12" customFormat="1" ht="10.199999999999999">
      <c r="B355" s="152"/>
      <c r="D355" s="139" t="s">
        <v>216</v>
      </c>
      <c r="E355" s="153" t="s">
        <v>1</v>
      </c>
      <c r="F355" s="154" t="s">
        <v>1007</v>
      </c>
      <c r="H355" s="155">
        <v>6.8849999999999998</v>
      </c>
      <c r="I355" s="156"/>
      <c r="L355" s="152"/>
      <c r="M355" s="157"/>
      <c r="T355" s="158"/>
      <c r="AT355" s="153" t="s">
        <v>216</v>
      </c>
      <c r="AU355" s="153" t="s">
        <v>89</v>
      </c>
      <c r="AV355" s="12" t="s">
        <v>89</v>
      </c>
      <c r="AW355" s="12" t="s">
        <v>34</v>
      </c>
      <c r="AX355" s="12" t="s">
        <v>80</v>
      </c>
      <c r="AY355" s="153" t="s">
        <v>125</v>
      </c>
    </row>
    <row r="356" spans="2:65" s="12" customFormat="1" ht="20.399999999999999">
      <c r="B356" s="152"/>
      <c r="D356" s="139" t="s">
        <v>216</v>
      </c>
      <c r="E356" s="153" t="s">
        <v>1</v>
      </c>
      <c r="F356" s="154" t="s">
        <v>1008</v>
      </c>
      <c r="H356" s="155">
        <v>5.4</v>
      </c>
      <c r="I356" s="156"/>
      <c r="L356" s="152"/>
      <c r="M356" s="157"/>
      <c r="T356" s="158"/>
      <c r="AT356" s="153" t="s">
        <v>216</v>
      </c>
      <c r="AU356" s="153" t="s">
        <v>89</v>
      </c>
      <c r="AV356" s="12" t="s">
        <v>89</v>
      </c>
      <c r="AW356" s="12" t="s">
        <v>34</v>
      </c>
      <c r="AX356" s="12" t="s">
        <v>80</v>
      </c>
      <c r="AY356" s="153" t="s">
        <v>125</v>
      </c>
    </row>
    <row r="357" spans="2:65" s="13" customFormat="1" ht="10.199999999999999">
      <c r="B357" s="159"/>
      <c r="D357" s="139" t="s">
        <v>216</v>
      </c>
      <c r="E357" s="160" t="s">
        <v>1</v>
      </c>
      <c r="F357" s="161" t="s">
        <v>218</v>
      </c>
      <c r="H357" s="162">
        <v>117.69000000000001</v>
      </c>
      <c r="I357" s="163"/>
      <c r="L357" s="159"/>
      <c r="M357" s="164"/>
      <c r="T357" s="165"/>
      <c r="AT357" s="160" t="s">
        <v>216</v>
      </c>
      <c r="AU357" s="160" t="s">
        <v>89</v>
      </c>
      <c r="AV357" s="13" t="s">
        <v>124</v>
      </c>
      <c r="AW357" s="13" t="s">
        <v>34</v>
      </c>
      <c r="AX357" s="13" t="s">
        <v>87</v>
      </c>
      <c r="AY357" s="160" t="s">
        <v>125</v>
      </c>
    </row>
    <row r="358" spans="2:65" s="1" customFormat="1" ht="37.799999999999997" customHeight="1">
      <c r="B358" s="32"/>
      <c r="C358" s="126" t="s">
        <v>613</v>
      </c>
      <c r="D358" s="126" t="s">
        <v>126</v>
      </c>
      <c r="E358" s="127" t="s">
        <v>1009</v>
      </c>
      <c r="F358" s="128" t="s">
        <v>1010</v>
      </c>
      <c r="G358" s="129" t="s">
        <v>330</v>
      </c>
      <c r="H358" s="130">
        <v>2.4</v>
      </c>
      <c r="I358" s="131"/>
      <c r="J358" s="132">
        <f>ROUND(I358*H358,2)</f>
        <v>0</v>
      </c>
      <c r="K358" s="128" t="s">
        <v>130</v>
      </c>
      <c r="L358" s="32"/>
      <c r="M358" s="133" t="s">
        <v>1</v>
      </c>
      <c r="N358" s="134" t="s">
        <v>45</v>
      </c>
      <c r="P358" s="135">
        <f>O358*H358</f>
        <v>0</v>
      </c>
      <c r="Q358" s="135">
        <v>0</v>
      </c>
      <c r="R358" s="135">
        <f>Q358*H358</f>
        <v>0</v>
      </c>
      <c r="S358" s="135">
        <v>0</v>
      </c>
      <c r="T358" s="136">
        <f>S358*H358</f>
        <v>0</v>
      </c>
      <c r="AR358" s="137" t="s">
        <v>124</v>
      </c>
      <c r="AT358" s="137" t="s">
        <v>126</v>
      </c>
      <c r="AU358" s="137" t="s">
        <v>89</v>
      </c>
      <c r="AY358" s="17" t="s">
        <v>125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7" t="s">
        <v>87</v>
      </c>
      <c r="BK358" s="138">
        <f>ROUND(I358*H358,2)</f>
        <v>0</v>
      </c>
      <c r="BL358" s="17" t="s">
        <v>124</v>
      </c>
      <c r="BM358" s="137" t="s">
        <v>1011</v>
      </c>
    </row>
    <row r="359" spans="2:65" s="12" customFormat="1" ht="10.199999999999999">
      <c r="B359" s="152"/>
      <c r="D359" s="139" t="s">
        <v>216</v>
      </c>
      <c r="E359" s="153" t="s">
        <v>1</v>
      </c>
      <c r="F359" s="154" t="s">
        <v>1012</v>
      </c>
      <c r="H359" s="155">
        <v>2.4</v>
      </c>
      <c r="I359" s="156"/>
      <c r="L359" s="152"/>
      <c r="M359" s="157"/>
      <c r="T359" s="158"/>
      <c r="AT359" s="153" t="s">
        <v>216</v>
      </c>
      <c r="AU359" s="153" t="s">
        <v>89</v>
      </c>
      <c r="AV359" s="12" t="s">
        <v>89</v>
      </c>
      <c r="AW359" s="12" t="s">
        <v>34</v>
      </c>
      <c r="AX359" s="12" t="s">
        <v>80</v>
      </c>
      <c r="AY359" s="153" t="s">
        <v>125</v>
      </c>
    </row>
    <row r="360" spans="2:65" s="13" customFormat="1" ht="10.199999999999999">
      <c r="B360" s="159"/>
      <c r="D360" s="139" t="s">
        <v>216</v>
      </c>
      <c r="E360" s="160" t="s">
        <v>1</v>
      </c>
      <c r="F360" s="161" t="s">
        <v>218</v>
      </c>
      <c r="H360" s="162">
        <v>2.4</v>
      </c>
      <c r="I360" s="163"/>
      <c r="L360" s="159"/>
      <c r="M360" s="164"/>
      <c r="T360" s="165"/>
      <c r="AT360" s="160" t="s">
        <v>216</v>
      </c>
      <c r="AU360" s="160" t="s">
        <v>89</v>
      </c>
      <c r="AV360" s="13" t="s">
        <v>124</v>
      </c>
      <c r="AW360" s="13" t="s">
        <v>34</v>
      </c>
      <c r="AX360" s="13" t="s">
        <v>87</v>
      </c>
      <c r="AY360" s="160" t="s">
        <v>125</v>
      </c>
    </row>
    <row r="361" spans="2:65" s="1" customFormat="1" ht="44.25" customHeight="1">
      <c r="B361" s="32"/>
      <c r="C361" s="126" t="s">
        <v>621</v>
      </c>
      <c r="D361" s="126" t="s">
        <v>126</v>
      </c>
      <c r="E361" s="127" t="s">
        <v>605</v>
      </c>
      <c r="F361" s="128" t="s">
        <v>606</v>
      </c>
      <c r="G361" s="129" t="s">
        <v>330</v>
      </c>
      <c r="H361" s="130">
        <v>5.8730000000000002</v>
      </c>
      <c r="I361" s="131"/>
      <c r="J361" s="132">
        <f>ROUND(I361*H361,2)</f>
        <v>0</v>
      </c>
      <c r="K361" s="128" t="s">
        <v>130</v>
      </c>
      <c r="L361" s="32"/>
      <c r="M361" s="133" t="s">
        <v>1</v>
      </c>
      <c r="N361" s="134" t="s">
        <v>45</v>
      </c>
      <c r="P361" s="135">
        <f>O361*H361</f>
        <v>0</v>
      </c>
      <c r="Q361" s="135">
        <v>0</v>
      </c>
      <c r="R361" s="135">
        <f>Q361*H361</f>
        <v>0</v>
      </c>
      <c r="S361" s="135">
        <v>0</v>
      </c>
      <c r="T361" s="136">
        <f>S361*H361</f>
        <v>0</v>
      </c>
      <c r="AR361" s="137" t="s">
        <v>124</v>
      </c>
      <c r="AT361" s="137" t="s">
        <v>126</v>
      </c>
      <c r="AU361" s="137" t="s">
        <v>89</v>
      </c>
      <c r="AY361" s="17" t="s">
        <v>125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7" t="s">
        <v>87</v>
      </c>
      <c r="BK361" s="138">
        <f>ROUND(I361*H361,2)</f>
        <v>0</v>
      </c>
      <c r="BL361" s="17" t="s">
        <v>124</v>
      </c>
      <c r="BM361" s="137" t="s">
        <v>1013</v>
      </c>
    </row>
    <row r="362" spans="2:65" s="12" customFormat="1" ht="10.199999999999999">
      <c r="B362" s="152"/>
      <c r="D362" s="139" t="s">
        <v>216</v>
      </c>
      <c r="E362" s="153" t="s">
        <v>1</v>
      </c>
      <c r="F362" s="154" t="s">
        <v>1014</v>
      </c>
      <c r="H362" s="155">
        <v>5.8730000000000002</v>
      </c>
      <c r="I362" s="156"/>
      <c r="L362" s="152"/>
      <c r="M362" s="157"/>
      <c r="T362" s="158"/>
      <c r="AT362" s="153" t="s">
        <v>216</v>
      </c>
      <c r="AU362" s="153" t="s">
        <v>89</v>
      </c>
      <c r="AV362" s="12" t="s">
        <v>89</v>
      </c>
      <c r="AW362" s="12" t="s">
        <v>34</v>
      </c>
      <c r="AX362" s="12" t="s">
        <v>80</v>
      </c>
      <c r="AY362" s="153" t="s">
        <v>125</v>
      </c>
    </row>
    <row r="363" spans="2:65" s="13" customFormat="1" ht="10.199999999999999">
      <c r="B363" s="159"/>
      <c r="D363" s="139" t="s">
        <v>216</v>
      </c>
      <c r="E363" s="160" t="s">
        <v>1</v>
      </c>
      <c r="F363" s="161" t="s">
        <v>218</v>
      </c>
      <c r="H363" s="162">
        <v>5.8730000000000002</v>
      </c>
      <c r="I363" s="163"/>
      <c r="L363" s="159"/>
      <c r="M363" s="164"/>
      <c r="T363" s="165"/>
      <c r="AT363" s="160" t="s">
        <v>216</v>
      </c>
      <c r="AU363" s="160" t="s">
        <v>89</v>
      </c>
      <c r="AV363" s="13" t="s">
        <v>124</v>
      </c>
      <c r="AW363" s="13" t="s">
        <v>34</v>
      </c>
      <c r="AX363" s="13" t="s">
        <v>87</v>
      </c>
      <c r="AY363" s="160" t="s">
        <v>125</v>
      </c>
    </row>
    <row r="364" spans="2:65" s="10" customFormat="1" ht="22.8" customHeight="1">
      <c r="B364" s="116"/>
      <c r="D364" s="117" t="s">
        <v>79</v>
      </c>
      <c r="E364" s="150" t="s">
        <v>619</v>
      </c>
      <c r="F364" s="150" t="s">
        <v>620</v>
      </c>
      <c r="I364" s="119"/>
      <c r="J364" s="151">
        <f>BK364</f>
        <v>0</v>
      </c>
      <c r="L364" s="116"/>
      <c r="M364" s="121"/>
      <c r="P364" s="122">
        <f>P365</f>
        <v>0</v>
      </c>
      <c r="R364" s="122">
        <f>R365</f>
        <v>0</v>
      </c>
      <c r="T364" s="123">
        <f>T365</f>
        <v>0</v>
      </c>
      <c r="AR364" s="117" t="s">
        <v>87</v>
      </c>
      <c r="AT364" s="124" t="s">
        <v>79</v>
      </c>
      <c r="AU364" s="124" t="s">
        <v>87</v>
      </c>
      <c r="AY364" s="117" t="s">
        <v>125</v>
      </c>
      <c r="BK364" s="125">
        <f>BK365</f>
        <v>0</v>
      </c>
    </row>
    <row r="365" spans="2:65" s="1" customFormat="1" ht="24.15" customHeight="1">
      <c r="B365" s="32"/>
      <c r="C365" s="126" t="s">
        <v>629</v>
      </c>
      <c r="D365" s="126" t="s">
        <v>126</v>
      </c>
      <c r="E365" s="127" t="s">
        <v>1015</v>
      </c>
      <c r="F365" s="128" t="s">
        <v>1016</v>
      </c>
      <c r="G365" s="129" t="s">
        <v>330</v>
      </c>
      <c r="H365" s="130">
        <v>198.31700000000001</v>
      </c>
      <c r="I365" s="131"/>
      <c r="J365" s="132">
        <f>ROUND(I365*H365,2)</f>
        <v>0</v>
      </c>
      <c r="K365" s="128" t="s">
        <v>130</v>
      </c>
      <c r="L365" s="32"/>
      <c r="M365" s="189" t="s">
        <v>1</v>
      </c>
      <c r="N365" s="190" t="s">
        <v>45</v>
      </c>
      <c r="O365" s="144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37" t="s">
        <v>124</v>
      </c>
      <c r="AT365" s="137" t="s">
        <v>126</v>
      </c>
      <c r="AU365" s="137" t="s">
        <v>89</v>
      </c>
      <c r="AY365" s="17" t="s">
        <v>125</v>
      </c>
      <c r="BE365" s="138">
        <f>IF(N365="základní",J365,0)</f>
        <v>0</v>
      </c>
      <c r="BF365" s="138">
        <f>IF(N365="snížená",J365,0)</f>
        <v>0</v>
      </c>
      <c r="BG365" s="138">
        <f>IF(N365="zákl. přenesená",J365,0)</f>
        <v>0</v>
      </c>
      <c r="BH365" s="138">
        <f>IF(N365="sníž. přenesená",J365,0)</f>
        <v>0</v>
      </c>
      <c r="BI365" s="138">
        <f>IF(N365="nulová",J365,0)</f>
        <v>0</v>
      </c>
      <c r="BJ365" s="17" t="s">
        <v>87</v>
      </c>
      <c r="BK365" s="138">
        <f>ROUND(I365*H365,2)</f>
        <v>0</v>
      </c>
      <c r="BL365" s="17" t="s">
        <v>124</v>
      </c>
      <c r="BM365" s="137" t="s">
        <v>1017</v>
      </c>
    </row>
    <row r="366" spans="2:65" s="1" customFormat="1" ht="6.9" customHeight="1">
      <c r="B366" s="44"/>
      <c r="C366" s="45"/>
      <c r="D366" s="45"/>
      <c r="E366" s="45"/>
      <c r="F366" s="45"/>
      <c r="G366" s="45"/>
      <c r="H366" s="45"/>
      <c r="I366" s="45"/>
      <c r="J366" s="45"/>
      <c r="K366" s="45"/>
      <c r="L366" s="32"/>
    </row>
  </sheetData>
  <sheetProtection algorithmName="SHA-512" hashValue="MqhRX+M8aTUm/848Ffvu3QeFzsQEbQEuk8QuN3aAFLHsAUZvz+89x5Vruga+w9VV/epobEZtaPI6iN5vDhWclg==" saltValue="n/SKlC2VunfypKZNLFR4VGlRtYBzJp68DCUd6xktSMG5IOMCShqW2GvMgOs7kP6E0harF4AX3YTwwyOuAR1DUg==" spinCount="100000" sheet="1" objects="1" scenarios="1" formatColumns="0" formatRows="0" autoFilter="0"/>
  <autoFilter ref="C124:K365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0 - Ostatní a vedlejší ná...</vt:lpstr>
      <vt:lpstr>SO 101 - Chodník</vt:lpstr>
      <vt:lpstr>SO 102 - Obnova vozovky</vt:lpstr>
      <vt:lpstr>SO 301 - Obnova dešťové k...</vt:lpstr>
      <vt:lpstr>'0 - Ostatní a vedlejší ná...'!Názvy_tisku</vt:lpstr>
      <vt:lpstr>'Rekapitulace stavby'!Názvy_tisku</vt:lpstr>
      <vt:lpstr>'SO 101 - Chodník'!Názvy_tisku</vt:lpstr>
      <vt:lpstr>'SO 102 - Obnova vozovky'!Názvy_tisku</vt:lpstr>
      <vt:lpstr>'SO 301 - Obnova dešťové k...'!Názvy_tisku</vt:lpstr>
      <vt:lpstr>'0 - Ostatní a vedlejší ná...'!Oblast_tisku</vt:lpstr>
      <vt:lpstr>'Rekapitulace stavby'!Oblast_tisku</vt:lpstr>
      <vt:lpstr>'SO 101 - Chodník'!Oblast_tisku</vt:lpstr>
      <vt:lpstr>'SO 102 - Obnova vozovky'!Oblast_tisku</vt:lpstr>
      <vt:lpstr>'SO 301 - Obnova dešťové 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Miloš Drábek</cp:lastModifiedBy>
  <dcterms:created xsi:type="dcterms:W3CDTF">2023-04-03T08:24:16Z</dcterms:created>
  <dcterms:modified xsi:type="dcterms:W3CDTF">2023-04-03T08:29:34Z</dcterms:modified>
</cp:coreProperties>
</file>