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nduchpavel\Downloads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Pol'!$A$1:$U$117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I51" i="1"/>
  <c r="I50" i="1"/>
  <c r="I49" i="1"/>
  <c r="I48" i="1"/>
  <c r="I47" i="1"/>
  <c r="G39" i="1"/>
  <c r="F39" i="1"/>
  <c r="G107" i="12"/>
  <c r="AC107" i="12"/>
  <c r="AD107" i="12"/>
  <c r="BA78" i="12"/>
  <c r="BA77" i="12"/>
  <c r="BA62" i="12"/>
  <c r="BA60" i="12"/>
  <c r="BA59" i="12"/>
  <c r="BA56" i="12"/>
  <c r="BA55" i="12"/>
  <c r="BA53" i="12"/>
  <c r="BA52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2" i="12"/>
  <c r="G12" i="12"/>
  <c r="M12" i="12" s="1"/>
  <c r="I12" i="12"/>
  <c r="I11" i="12" s="1"/>
  <c r="K12" i="12"/>
  <c r="K11" i="12" s="1"/>
  <c r="O12" i="12"/>
  <c r="O11" i="12" s="1"/>
  <c r="Q12" i="12"/>
  <c r="Q11" i="12" s="1"/>
  <c r="U12" i="12"/>
  <c r="U11" i="12" s="1"/>
  <c r="F14" i="12"/>
  <c r="G14" i="12"/>
  <c r="M14" i="12" s="1"/>
  <c r="I14" i="12"/>
  <c r="K14" i="12"/>
  <c r="O14" i="12"/>
  <c r="Q14" i="12"/>
  <c r="U14" i="12"/>
  <c r="F17" i="12"/>
  <c r="G17" i="12"/>
  <c r="M17" i="12" s="1"/>
  <c r="I17" i="12"/>
  <c r="I16" i="12" s="1"/>
  <c r="K17" i="12"/>
  <c r="K16" i="12" s="1"/>
  <c r="O17" i="12"/>
  <c r="O16" i="12" s="1"/>
  <c r="Q17" i="12"/>
  <c r="Q16" i="12" s="1"/>
  <c r="U17" i="12"/>
  <c r="U16" i="12" s="1"/>
  <c r="F19" i="12"/>
  <c r="G19" i="12"/>
  <c r="M19" i="12" s="1"/>
  <c r="I19" i="12"/>
  <c r="K19" i="12"/>
  <c r="O19" i="12"/>
  <c r="Q19" i="12"/>
  <c r="U19" i="12"/>
  <c r="F21" i="12"/>
  <c r="G21" i="12"/>
  <c r="M21" i="12" s="1"/>
  <c r="I21" i="12"/>
  <c r="K21" i="12"/>
  <c r="O21" i="12"/>
  <c r="Q21" i="12"/>
  <c r="U21" i="12"/>
  <c r="F22" i="12"/>
  <c r="G22" i="12"/>
  <c r="M22" i="12" s="1"/>
  <c r="I22" i="12"/>
  <c r="K22" i="12"/>
  <c r="O22" i="12"/>
  <c r="Q22" i="12"/>
  <c r="U22" i="12"/>
  <c r="F24" i="12"/>
  <c r="G24" i="12"/>
  <c r="M24" i="12" s="1"/>
  <c r="I24" i="12"/>
  <c r="K24" i="12"/>
  <c r="O24" i="12"/>
  <c r="Q24" i="12"/>
  <c r="U24" i="12"/>
  <c r="F26" i="12"/>
  <c r="G26" i="12"/>
  <c r="M26" i="12" s="1"/>
  <c r="I26" i="12"/>
  <c r="K26" i="12"/>
  <c r="O26" i="12"/>
  <c r="Q26" i="12"/>
  <c r="U26" i="12"/>
  <c r="F29" i="12"/>
  <c r="G29" i="12" s="1"/>
  <c r="I29" i="12"/>
  <c r="I28" i="12" s="1"/>
  <c r="K29" i="12"/>
  <c r="K28" i="12" s="1"/>
  <c r="O29" i="12"/>
  <c r="O28" i="12" s="1"/>
  <c r="Q29" i="12"/>
  <c r="Q28" i="12" s="1"/>
  <c r="U29" i="12"/>
  <c r="U28" i="12" s="1"/>
  <c r="F30" i="12"/>
  <c r="G30" i="12" s="1"/>
  <c r="M30" i="12" s="1"/>
  <c r="I30" i="12"/>
  <c r="K30" i="12"/>
  <c r="O30" i="12"/>
  <c r="Q30" i="12"/>
  <c r="U30" i="12"/>
  <c r="F32" i="12"/>
  <c r="G32" i="12" s="1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5" i="12"/>
  <c r="G35" i="12" s="1"/>
  <c r="M35" i="12" s="1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8" i="12"/>
  <c r="G38" i="12" s="1"/>
  <c r="I38" i="12"/>
  <c r="I37" i="12" s="1"/>
  <c r="K38" i="12"/>
  <c r="K37" i="12" s="1"/>
  <c r="O38" i="12"/>
  <c r="O37" i="12" s="1"/>
  <c r="Q38" i="12"/>
  <c r="Q37" i="12" s="1"/>
  <c r="U38" i="12"/>
  <c r="U37" i="12" s="1"/>
  <c r="F42" i="12"/>
  <c r="G42" i="12"/>
  <c r="M42" i="12" s="1"/>
  <c r="I42" i="12"/>
  <c r="I41" i="12" s="1"/>
  <c r="K42" i="12"/>
  <c r="K41" i="12" s="1"/>
  <c r="O42" i="12"/>
  <c r="O41" i="12" s="1"/>
  <c r="Q42" i="12"/>
  <c r="Q41" i="12" s="1"/>
  <c r="U42" i="12"/>
  <c r="U41" i="12" s="1"/>
  <c r="F43" i="12"/>
  <c r="G43" i="12"/>
  <c r="M43" i="12" s="1"/>
  <c r="I43" i="12"/>
  <c r="K43" i="12"/>
  <c r="O43" i="12"/>
  <c r="Q43" i="12"/>
  <c r="U43" i="12"/>
  <c r="F45" i="12"/>
  <c r="G45" i="12"/>
  <c r="M45" i="12" s="1"/>
  <c r="I45" i="12"/>
  <c r="I44" i="12" s="1"/>
  <c r="K45" i="12"/>
  <c r="K44" i="12" s="1"/>
  <c r="O45" i="12"/>
  <c r="O44" i="12" s="1"/>
  <c r="Q45" i="12"/>
  <c r="Q44" i="12" s="1"/>
  <c r="U45" i="12"/>
  <c r="U44" i="12" s="1"/>
  <c r="F46" i="12"/>
  <c r="G46" i="12"/>
  <c r="M46" i="12" s="1"/>
  <c r="I46" i="12"/>
  <c r="K46" i="12"/>
  <c r="O46" i="12"/>
  <c r="Q46" i="12"/>
  <c r="U46" i="12"/>
  <c r="F47" i="12"/>
  <c r="G47" i="12"/>
  <c r="M47" i="12" s="1"/>
  <c r="I47" i="12"/>
  <c r="K47" i="12"/>
  <c r="O47" i="12"/>
  <c r="Q47" i="12"/>
  <c r="U47" i="12"/>
  <c r="F49" i="12"/>
  <c r="G49" i="12" s="1"/>
  <c r="I49" i="12"/>
  <c r="I48" i="12" s="1"/>
  <c r="K49" i="12"/>
  <c r="K48" i="12" s="1"/>
  <c r="O49" i="12"/>
  <c r="O48" i="12" s="1"/>
  <c r="Q49" i="12"/>
  <c r="Q48" i="12" s="1"/>
  <c r="U49" i="12"/>
  <c r="U48" i="12" s="1"/>
  <c r="F50" i="12"/>
  <c r="G50" i="12" s="1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4" i="12"/>
  <c r="G54" i="12" s="1"/>
  <c r="M54" i="12" s="1"/>
  <c r="I54" i="12"/>
  <c r="K54" i="12"/>
  <c r="O54" i="12"/>
  <c r="Q54" i="12"/>
  <c r="U54" i="12"/>
  <c r="F57" i="12"/>
  <c r="G57" i="12" s="1"/>
  <c r="M57" i="12" s="1"/>
  <c r="I57" i="12"/>
  <c r="K57" i="12"/>
  <c r="O57" i="12"/>
  <c r="Q57" i="12"/>
  <c r="U57" i="12"/>
  <c r="F58" i="12"/>
  <c r="G58" i="12" s="1"/>
  <c r="M58" i="12" s="1"/>
  <c r="I58" i="12"/>
  <c r="K58" i="12"/>
  <c r="O58" i="12"/>
  <c r="Q58" i="12"/>
  <c r="U58" i="12"/>
  <c r="F61" i="12"/>
  <c r="G61" i="12" s="1"/>
  <c r="M61" i="12" s="1"/>
  <c r="I61" i="12"/>
  <c r="K61" i="12"/>
  <c r="O61" i="12"/>
  <c r="Q61" i="12"/>
  <c r="U61" i="12"/>
  <c r="F63" i="12"/>
  <c r="G63" i="12" s="1"/>
  <c r="M63" i="12" s="1"/>
  <c r="I63" i="12"/>
  <c r="K63" i="12"/>
  <c r="O63" i="12"/>
  <c r="Q63" i="12"/>
  <c r="U63" i="12"/>
  <c r="F64" i="12"/>
  <c r="G64" i="12" s="1"/>
  <c r="M64" i="12" s="1"/>
  <c r="I64" i="12"/>
  <c r="K64" i="12"/>
  <c r="O64" i="12"/>
  <c r="Q64" i="12"/>
  <c r="U64" i="12"/>
  <c r="F65" i="12"/>
  <c r="G65" i="12" s="1"/>
  <c r="M65" i="12" s="1"/>
  <c r="I65" i="12"/>
  <c r="K65" i="12"/>
  <c r="O65" i="12"/>
  <c r="Q65" i="12"/>
  <c r="U65" i="12"/>
  <c r="F66" i="12"/>
  <c r="G66" i="12" s="1"/>
  <c r="M66" i="12" s="1"/>
  <c r="I66" i="12"/>
  <c r="K66" i="12"/>
  <c r="O66" i="12"/>
  <c r="Q66" i="12"/>
  <c r="U66" i="12"/>
  <c r="F67" i="12"/>
  <c r="G67" i="12" s="1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1" i="12"/>
  <c r="G71" i="12" s="1"/>
  <c r="M71" i="12" s="1"/>
  <c r="I71" i="12"/>
  <c r="K71" i="12"/>
  <c r="O71" i="12"/>
  <c r="Q71" i="12"/>
  <c r="U71" i="12"/>
  <c r="F72" i="12"/>
  <c r="G72" i="12" s="1"/>
  <c r="M72" i="12" s="1"/>
  <c r="I72" i="12"/>
  <c r="K72" i="12"/>
  <c r="O72" i="12"/>
  <c r="Q72" i="12"/>
  <c r="U72" i="12"/>
  <c r="F73" i="12"/>
  <c r="G73" i="12" s="1"/>
  <c r="M73" i="12" s="1"/>
  <c r="I73" i="12"/>
  <c r="K73" i="12"/>
  <c r="O73" i="12"/>
  <c r="Q73" i="12"/>
  <c r="U73" i="12"/>
  <c r="F75" i="12"/>
  <c r="G75" i="12" s="1"/>
  <c r="I75" i="12"/>
  <c r="I74" i="12" s="1"/>
  <c r="K75" i="12"/>
  <c r="K74" i="12" s="1"/>
  <c r="O75" i="12"/>
  <c r="O74" i="12" s="1"/>
  <c r="Q75" i="12"/>
  <c r="Q74" i="12" s="1"/>
  <c r="U75" i="12"/>
  <c r="U74" i="12" s="1"/>
  <c r="F76" i="12"/>
  <c r="G76" i="12" s="1"/>
  <c r="M76" i="12" s="1"/>
  <c r="I76" i="12"/>
  <c r="K76" i="12"/>
  <c r="O76" i="12"/>
  <c r="Q76" i="12"/>
  <c r="U76" i="12"/>
  <c r="F80" i="12"/>
  <c r="G80" i="12" s="1"/>
  <c r="I80" i="12"/>
  <c r="I79" i="12" s="1"/>
  <c r="K80" i="12"/>
  <c r="K79" i="12" s="1"/>
  <c r="O80" i="12"/>
  <c r="O79" i="12" s="1"/>
  <c r="Q80" i="12"/>
  <c r="Q79" i="12" s="1"/>
  <c r="U80" i="12"/>
  <c r="U79" i="12" s="1"/>
  <c r="F82" i="12"/>
  <c r="G82" i="12" s="1"/>
  <c r="M82" i="12" s="1"/>
  <c r="I82" i="12"/>
  <c r="K82" i="12"/>
  <c r="O82" i="12"/>
  <c r="Q82" i="12"/>
  <c r="U82" i="12"/>
  <c r="F84" i="12"/>
  <c r="G84" i="12" s="1"/>
  <c r="M84" i="12" s="1"/>
  <c r="I84" i="12"/>
  <c r="K84" i="12"/>
  <c r="O84" i="12"/>
  <c r="Q84" i="12"/>
  <c r="U84" i="12"/>
  <c r="G86" i="12"/>
  <c r="F87" i="12"/>
  <c r="G87" i="12"/>
  <c r="M87" i="12" s="1"/>
  <c r="I87" i="12"/>
  <c r="I86" i="12" s="1"/>
  <c r="K87" i="12"/>
  <c r="K86" i="12" s="1"/>
  <c r="O87" i="12"/>
  <c r="O86" i="12" s="1"/>
  <c r="Q87" i="12"/>
  <c r="Q86" i="12" s="1"/>
  <c r="U87" i="12"/>
  <c r="U86" i="12" s="1"/>
  <c r="F90" i="12"/>
  <c r="G90" i="12"/>
  <c r="M90" i="12" s="1"/>
  <c r="I90" i="12"/>
  <c r="K90" i="12"/>
  <c r="O90" i="12"/>
  <c r="Q90" i="12"/>
  <c r="U90" i="12"/>
  <c r="F93" i="12"/>
  <c r="G93" i="12"/>
  <c r="M93" i="12" s="1"/>
  <c r="I93" i="12"/>
  <c r="K93" i="12"/>
  <c r="O93" i="12"/>
  <c r="Q93" i="12"/>
  <c r="U93" i="12"/>
  <c r="F96" i="12"/>
  <c r="G96" i="12"/>
  <c r="M96" i="12" s="1"/>
  <c r="I96" i="12"/>
  <c r="K96" i="12"/>
  <c r="O96" i="12"/>
  <c r="Q96" i="12"/>
  <c r="U96" i="12"/>
  <c r="F98" i="12"/>
  <c r="G98" i="12" s="1"/>
  <c r="I98" i="12"/>
  <c r="I97" i="12" s="1"/>
  <c r="K98" i="12"/>
  <c r="K97" i="12" s="1"/>
  <c r="O98" i="12"/>
  <c r="O97" i="12" s="1"/>
  <c r="Q98" i="12"/>
  <c r="Q97" i="12" s="1"/>
  <c r="U98" i="12"/>
  <c r="U97" i="12" s="1"/>
  <c r="F99" i="12"/>
  <c r="G99" i="12" s="1"/>
  <c r="M99" i="12" s="1"/>
  <c r="I99" i="12"/>
  <c r="K99" i="12"/>
  <c r="O99" i="12"/>
  <c r="Q99" i="12"/>
  <c r="U99" i="12"/>
  <c r="F100" i="12"/>
  <c r="G100" i="12" s="1"/>
  <c r="M100" i="12" s="1"/>
  <c r="I100" i="12"/>
  <c r="K100" i="12"/>
  <c r="O100" i="12"/>
  <c r="Q100" i="12"/>
  <c r="U100" i="12"/>
  <c r="F101" i="12"/>
  <c r="G101" i="12" s="1"/>
  <c r="M101" i="12" s="1"/>
  <c r="I101" i="12"/>
  <c r="K101" i="12"/>
  <c r="O101" i="12"/>
  <c r="Q101" i="12"/>
  <c r="U101" i="12"/>
  <c r="F102" i="12"/>
  <c r="G102" i="12" s="1"/>
  <c r="M102" i="12" s="1"/>
  <c r="I102" i="12"/>
  <c r="K102" i="12"/>
  <c r="O102" i="12"/>
  <c r="Q102" i="12"/>
  <c r="U102" i="12"/>
  <c r="G103" i="12"/>
  <c r="F104" i="12"/>
  <c r="G104" i="12"/>
  <c r="M104" i="12" s="1"/>
  <c r="M103" i="12" s="1"/>
  <c r="I104" i="12"/>
  <c r="I103" i="12" s="1"/>
  <c r="K104" i="12"/>
  <c r="K103" i="12" s="1"/>
  <c r="O104" i="12"/>
  <c r="O103" i="12" s="1"/>
  <c r="Q104" i="12"/>
  <c r="Q103" i="12" s="1"/>
  <c r="U104" i="12"/>
  <c r="U103" i="12" s="1"/>
  <c r="I20" i="1"/>
  <c r="I19" i="1"/>
  <c r="I18" i="1"/>
  <c r="I17" i="1"/>
  <c r="I16" i="1"/>
  <c r="I60" i="1"/>
  <c r="G27" i="1"/>
  <c r="F40" i="1"/>
  <c r="G23" i="1" s="1"/>
  <c r="G40" i="1"/>
  <c r="G25" i="1" s="1"/>
  <c r="G26" i="1" s="1"/>
  <c r="H39" i="1"/>
  <c r="I39" i="1" s="1"/>
  <c r="I40" i="1" s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G24" i="1" l="1"/>
  <c r="G29" i="1" s="1"/>
  <c r="G28" i="1"/>
  <c r="M80" i="12"/>
  <c r="M79" i="12" s="1"/>
  <c r="G79" i="12"/>
  <c r="G74" i="12"/>
  <c r="M75" i="12"/>
  <c r="M74" i="12" s="1"/>
  <c r="M98" i="12"/>
  <c r="M97" i="12" s="1"/>
  <c r="G97" i="12"/>
  <c r="G37" i="12"/>
  <c r="M38" i="12"/>
  <c r="M37" i="12" s="1"/>
  <c r="M29" i="12"/>
  <c r="M28" i="12" s="1"/>
  <c r="G28" i="12"/>
  <c r="M41" i="12"/>
  <c r="M16" i="12"/>
  <c r="M86" i="12"/>
  <c r="M49" i="12"/>
  <c r="M48" i="12" s="1"/>
  <c r="G48" i="12"/>
  <c r="M44" i="12"/>
  <c r="M11" i="12"/>
  <c r="G41" i="12"/>
  <c r="G11" i="12"/>
  <c r="M9" i="12"/>
  <c r="M8" i="12" s="1"/>
  <c r="G44" i="12"/>
  <c r="G16" i="12"/>
  <c r="I21" i="1"/>
  <c r="H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<sst xmlns="http://schemas.openxmlformats.org/spreadsheetml/2006/main" count="490" uniqueCount="254">
  <si>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</si>
  <si>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</si>
  <si>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</si>
  <si>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</si>
  <si>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</si>
  <si>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</si>
  <si>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</si>
  <si>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</si>
  <si>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</si>
  <si>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</si>
  <si>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</si>
  <si>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</si>
  <si>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</si>
  <si>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</si>
  <si>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</si>
  <si>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</si>
  <si>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</si>
  <si>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</si>
  <si>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</si>
  <si>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</si>
  <si>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</si>
  <si>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</si>
  <si>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</si>
  <si>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</si>
  <si>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</si>
  <si>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</si>
  <si>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</si>
  <si>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</si>
  <si>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</si>
  <si>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</si>
  <si>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</si>
  <si>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</si>
  <si>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</si>
  <si>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</si>
  <si>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</si>
  <si>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</si>
  <si>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</si>
  <si>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</si>
  <si>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</si>
  <si>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</si>
  <si>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</si>
  <si>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</si>
  <si>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</si>
  <si>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Valašské Meziříčí</t>
  </si>
  <si>
    <t>Rozpočet:</t>
  </si>
  <si>
    <t>Misto</t>
  </si>
  <si>
    <t>MŠ Kraiczova - Oprava koupelny - Berušky</t>
  </si>
  <si>
    <t>Město Valašské Meziříčí</t>
  </si>
  <si>
    <t>Náměstí 7/5</t>
  </si>
  <si>
    <t>75701</t>
  </si>
  <si>
    <t>00304387</t>
  </si>
  <si>
    <t>Rozpočet</t>
  </si>
  <si>
    <t>Celkem za stavbu</t>
  </si>
  <si>
    <t>CZK</t>
  </si>
  <si>
    <t>Rekapitulace dílů</t>
  </si>
  <si>
    <t>Typ dílu</t>
  </si>
  <si>
    <t>61</t>
  </si>
  <si>
    <t>Upravy povrchů vnitřní</t>
  </si>
  <si>
    <t>63</t>
  </si>
  <si>
    <t>Podlahy a podlahové konstrukce</t>
  </si>
  <si>
    <t>96</t>
  </si>
  <si>
    <t>Bourání konstrukcí</t>
  </si>
  <si>
    <t>97</t>
  </si>
  <si>
    <t>Prorážení otvorů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</si>
  <si>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</si>
  <si>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</si>
  <si>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</si>
  <si>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</si>
  <si>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</si>
  <si>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</si>
  <si>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</si>
  <si>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</si>
  <si>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</si>
  <si>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</si>
  <si>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</si>
  <si>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</si>
  <si>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</si>
  <si>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</si>
  <si>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VN</t>
  </si>
  <si>
    <t>585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</si>
  <si>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</si>
  <si>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</si>
  <si>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</si>
  <si>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</si>
  <si>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</si>
  <si>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</si>
  <si>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</si>
  <si>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</si>
  <si>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</si>
  <si>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</si>
  <si>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</si>
  <si>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</si>
  <si>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</si>
  <si>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</si>
  <si>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</si>
  <si>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</si>
  <si>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</si>
  <si>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</si>
  <si>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</si>
  <si>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</si>
  <si>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</si>
  <si>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</si>
  <si>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</si>
  <si>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</si>
  <si>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</si>
  <si>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</si>
  <si>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</si>
  <si>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</si>
  <si>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611100012RAA</t>
  </si>
  <si>
    <t>Oprava omítek stropů vnitřních vápenocem.štukových, oprava ze 30 %, malba</t>
  </si>
  <si>
    <t>m2</t>
  </si>
  <si>
    <t>POL2_0</t>
  </si>
  <si>
    <t>(1,9+0,38+1,75+1,45)*0,3</t>
  </si>
  <si>
    <t>VV</t>
  </si>
  <si>
    <t>771101210R00</t>
  </si>
  <si>
    <t>Penetrace podkladu pod dlažby</t>
  </si>
  <si>
    <t>POL1_0</t>
  </si>
  <si>
    <t>Stěny:7,6*3,41-1,13*1,6</t>
  </si>
  <si>
    <t>632411150RU1</t>
  </si>
  <si>
    <t>Potěr ze SMS Cemix, ruční zpracování, tl. 50 mm, samonivelační anhydritový potěr 20 Cemix 110</t>
  </si>
  <si>
    <t>7,6*3,41-1,13*1,6</t>
  </si>
  <si>
    <t>965100032RA0</t>
  </si>
  <si>
    <t>Bourání dlažeb keramických</t>
  </si>
  <si>
    <t>630900020RAB</t>
  </si>
  <si>
    <t>Vybourání betonové mazaniny, tloušťka 10 cm</t>
  </si>
  <si>
    <t>968061125R00</t>
  </si>
  <si>
    <t>Vyvěšení dřevěných dveřních křídel pl. do 2 m2</t>
  </si>
  <si>
    <t>kus</t>
  </si>
  <si>
    <t>968072455R00</t>
  </si>
  <si>
    <t>Vybourání kovových dveřních zárubní pl. do 2 m2</t>
  </si>
  <si>
    <t>0,85*2+0,9*2</t>
  </si>
  <si>
    <t>962032432R00</t>
  </si>
  <si>
    <t>Bourání zdiva z dutých cihel nebo tvárnic na MVC</t>
  </si>
  <si>
    <t>m3</t>
  </si>
  <si>
    <t>2,64*0,42*2,25</t>
  </si>
  <si>
    <t>781900010RA0</t>
  </si>
  <si>
    <t>Odsekání obkladů vnitřních</t>
  </si>
  <si>
    <t>Stěny koupelen:11,8+3,96+12,2+9,82</t>
  </si>
  <si>
    <t>979081111R00</t>
  </si>
  <si>
    <t>Odvoz suti a vybour. hmot na skládku do 1 km</t>
  </si>
  <si>
    <t>t</t>
  </si>
  <si>
    <t>979081121R00</t>
  </si>
  <si>
    <t>Příplatek k odvozu za každý další 1 km</t>
  </si>
  <si>
    <t>Za dalších 5 km:11,55918*5</t>
  </si>
  <si>
    <t>979082111R00</t>
  </si>
  <si>
    <t>Vnitrostaveništní doprava suti do 10 m</t>
  </si>
  <si>
    <t>979082121R00</t>
  </si>
  <si>
    <t>Příplatek k vnitrost. dopravě suti za dalších 5 m</t>
  </si>
  <si>
    <t>Za dalších 20 m:11,55918*4</t>
  </si>
  <si>
    <t>979990107R00</t>
  </si>
  <si>
    <t>Poplatek za uložení suti - směs betonu, cihel, dřeva, skupina odpadu 170904</t>
  </si>
  <si>
    <t>979097012R00</t>
  </si>
  <si>
    <t>Pronájem kontejneru 7 t</t>
  </si>
  <si>
    <t xml:space="preserve">den   </t>
  </si>
  <si>
    <t>711212002RT3</t>
  </si>
  <si>
    <t>Izolace proti vodě a vlhkosti, hydroizolační povlak - nátěr nebo stěrka, Mapelastic (fa Mapei), tl. 2 mm</t>
  </si>
  <si>
    <t>Podlaha:7,6*3,41-1,13*1,6</t>
  </si>
  <si>
    <t>Stěny pod obkladem u ZP:4,2*1,5+3,41*1,2+3,0*2+1,5*1,5</t>
  </si>
  <si>
    <t>721200020RAA</t>
  </si>
  <si>
    <t>Demontáž svislého potrubí novodurového, do DN 110, s vysekáním ze zdi</t>
  </si>
  <si>
    <t>m</t>
  </si>
  <si>
    <t>721200002RA0</t>
  </si>
  <si>
    <t>Kanalizace vnitřní odpadní PP, D40 až D110 mm, (připojovací, odpadní)</t>
  </si>
  <si>
    <t>722200010RA0</t>
  </si>
  <si>
    <t>Demontáž potrubí plastového od DN 15 do DN 50</t>
  </si>
  <si>
    <t>722300022RA0</t>
  </si>
  <si>
    <t>Vodovod, potrubí PPR - typ 3 PN 16, D20 až D 35 mm</t>
  </si>
  <si>
    <t>722182001RT2</t>
  </si>
  <si>
    <t>Montáž tepelné izolace skruží na potrubí přímé, , samolepicí spoj a příčné stažení páskou D20 až D35</t>
  </si>
  <si>
    <t>725290020RA0</t>
  </si>
  <si>
    <t>Demontáž umyvadla včetně baterie a konzol</t>
  </si>
  <si>
    <t>725290010RA0</t>
  </si>
  <si>
    <t>Demontáž klozetu včetně splachovací nádrže</t>
  </si>
  <si>
    <t>725100023RA0</t>
  </si>
  <si>
    <t>Klozet se zazděnou nádržkou a ovládacím tlačítkem , včetně závěsného dětského WC KIND s ovl. zepředu</t>
  </si>
  <si>
    <t>Součástí WC je klozetové sedátko, ovládací tlačítko pro 2 množství plastové, připojovací sada pro vodu a kanalizaci, zvuková izolace, montážní příslušenství.</t>
  </si>
  <si>
    <t>POP</t>
  </si>
  <si>
    <t>Instalační prvek GEBERIT pro zazdění s ovládáním zepředu.</t>
  </si>
  <si>
    <t>725100027RA0</t>
  </si>
  <si>
    <t>Pisoár s automat. splach., s automat. splachováním, s radarovým senzorem</t>
  </si>
  <si>
    <t>Součástí pisoáru je odsávací urinál s radarovým senzorem s vnitřním přívodem vody, montážní příslušenství.</t>
  </si>
  <si>
    <t>Senzor na baterii.</t>
  </si>
  <si>
    <t>725200020RA0</t>
  </si>
  <si>
    <t>Keramická dělící stěna k pisoáru JIKA</t>
  </si>
  <si>
    <t>725100001RA0</t>
  </si>
  <si>
    <t>Umyvadlo, baterie, zápachová uzávěrka, LYRA PLUS 55 cm bez otvoru pro baterii</t>
  </si>
  <si>
    <t>Součástí umývadla je i připojovací sada a montážní příslušenství, včetně krytu na sifon - polonoha.</t>
  </si>
  <si>
    <t>LYRA (JIKA Bechyně).</t>
  </si>
  <si>
    <t>725100005RA0</t>
  </si>
  <si>
    <t>Sprchový kout včetně zápachové uzávěrky, sprchová vanička ONE z litého mramoru 120 x 90 cm</t>
  </si>
  <si>
    <t>Výrobce GELCO</t>
  </si>
  <si>
    <t>725100004RA0</t>
  </si>
  <si>
    <t>Sprchová zástěna posuvná do niky š = 120 cm, bezpečnostní sklo 6 mm + chrom</t>
  </si>
  <si>
    <t>55144203R</t>
  </si>
  <si>
    <t>Baterie páková umyvadlová rozteč 150 x 1/2"</t>
  </si>
  <si>
    <t>POL3_0</t>
  </si>
  <si>
    <t>55144103R</t>
  </si>
  <si>
    <t>Baterie páková sprchová termost. rozteč 150 x 1/2", včetně hadice 150 cm, sprchové hlavice, sprch.tyče</t>
  </si>
  <si>
    <t>55149023R</t>
  </si>
  <si>
    <t>Dávkovač tek. mýdla nerez SLZN 07 obsah 0,5 l</t>
  </si>
  <si>
    <t>55149060R</t>
  </si>
  <si>
    <t>Zrcadlo nerez nerozbitné š=400 mm, v=300 mm</t>
  </si>
  <si>
    <t>Zrcadlo nerez nerozbitné š=400 mm, v=500 mm</t>
  </si>
  <si>
    <t>55149032R</t>
  </si>
  <si>
    <t>Koš odpadkový nerezový, obsah 20 l, bezdotykový</t>
  </si>
  <si>
    <t>55149011R</t>
  </si>
  <si>
    <t>Zásobník nerez na papírové ručníky, kapacita min. 300 ks</t>
  </si>
  <si>
    <t>55149002R</t>
  </si>
  <si>
    <t>Držák toaletního papíru nerez</t>
  </si>
  <si>
    <t>55149050R</t>
  </si>
  <si>
    <t xml:space="preserve">Kartáč WC s nerez držákem univerzální </t>
  </si>
  <si>
    <t>Háček na ručník - chrom</t>
  </si>
  <si>
    <t>766410011RAB</t>
  </si>
  <si>
    <t>Kryt radiátoru, mat. lamino, barva dle výb. uživ., lamino tl 18 mm, š=3,41 m, v=0,8 m, hl=0,38 m</t>
  </si>
  <si>
    <t>766410012RAB</t>
  </si>
  <si>
    <t>Vestavěná skříň, mat. lamino, barva dle výb. uživ., lamino tl 18 mm, š=1,5 m, v=2,3 m, hl=0,45 m</t>
  </si>
  <si>
    <t>Policový systém s dvířky, spodní část bez dvířek pro umístění tříděného odpadového systémů (3x koš).</t>
  </si>
  <si>
    <t>Přesné provedení bude upřesněno při realizaci.</t>
  </si>
  <si>
    <t>771101111R00</t>
  </si>
  <si>
    <t>Vyrovnání podkladů maltou ze SMS tl. do 10 mm</t>
  </si>
  <si>
    <t>11,8+3,96+12,2+9,82</t>
  </si>
  <si>
    <t>771212113R00</t>
  </si>
  <si>
    <t>Kladení dlažby keramické do TM, vel. do 400x400 mm</t>
  </si>
  <si>
    <t>59782220R</t>
  </si>
  <si>
    <t>Dlaždice keramické  do rozm. 30x30, barva a formát dle výběru uživatele</t>
  </si>
  <si>
    <t>781101210R00</t>
  </si>
  <si>
    <t>Penetrace podkladu pod obklady</t>
  </si>
  <si>
    <t>(3,41+0,3+3,41+0,3)*1,2</t>
  </si>
  <si>
    <t>781415015RT5</t>
  </si>
  <si>
    <t>Montáž obkladů stěn, porovin.,tmel, 20x20,30x15 cm, Flexkleber (lepidlo), Fugenbund (spár. hmota)</t>
  </si>
  <si>
    <t>59782200R</t>
  </si>
  <si>
    <t>Obkládačka do rozm. 25x25, barva a formát dle výběru uživatele</t>
  </si>
  <si>
    <t>781111121R00</t>
  </si>
  <si>
    <t>Montáž lišt rohových, vanových a dilatačních</t>
  </si>
  <si>
    <t>005 12-1010.R</t>
  </si>
  <si>
    <t>Vybudování a následná likvidace zařízení stavenišť, včetně provozu a údržby</t>
  </si>
  <si>
    <t>Soubor</t>
  </si>
  <si>
    <t>POL99_0</t>
  </si>
  <si>
    <t>005 21-1010.R</t>
  </si>
  <si>
    <t>Předání a převzetí staveniště, včetně úklidu staveniště</t>
  </si>
  <si>
    <t>005 24-1010.R</t>
  </si>
  <si>
    <t>Příprava a doložení podkladů a dokladů k předání , včetně předávacího protokolu</t>
  </si>
  <si>
    <t>005 23-1010.R</t>
  </si>
  <si>
    <t>Doprava a přesun hmot</t>
  </si>
  <si>
    <t>005 55-1010.R</t>
  </si>
  <si>
    <t>Ostatní náklady jinde neuvedené</t>
  </si>
  <si>
    <t>58592646.AR</t>
  </si>
  <si>
    <t>Cementový postřik - strojní a ruční, balený</t>
  </si>
  <si>
    <t>0,025*4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</si>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</sst>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 shrinkToFit="1"/>
    </xf>
    <xf numFmtId="174" fontId="16" fillId="0" borderId="33" xfId="0" applyNumberFormat="1" applyFont="1" applyBorder="1" applyAlignment="1">
      <alignment vertical="top" shrinkToFit="1"/>
    </xf>
    <xf numFmtId="174" fontId="17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174" fontId="18" fillId="0" borderId="0" xfId="0" applyNumberFormat="1" applyFont="1" applyBorder="1" applyAlignment="1">
      <alignment vertical="top" wrapText="1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39" xfId="0" applyNumberFormat="1" applyFont="1" applyBorder="1" applyAlignment="1">
      <alignment vertical="top" wrapText="1" shrinkToFit="1"/>
    </xf>
    <xf numFmtId="174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8" fillId="0" borderId="26" xfId="0" applyNumberFormat="1" applyFont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 t="s">
        <v>50</v>
      </c>
      <c r="J5" s="11"/>
    </row>
    <row r="6" spans="1:15" ht="15.75" customHeight="1" x14ac:dyDescent="0.2">
      <c r="A6" s="4"/>
      <c r="B6" s="39"/>
      <c r="C6" s="25"/>
      <c r="D6" s="121" t="s">
        <v>48</v>
      </c>
      <c r="E6" s="25"/>
      <c r="F6" s="25"/>
      <c r="G6" s="25"/>
      <c r="H6" s="27" t="s">
        <v>34</v>
      </c>
      <c r="I6" s="121"/>
      <c r="J6" s="11"/>
    </row>
    <row r="7" spans="1:15" ht="15.75" customHeight="1" x14ac:dyDescent="0.2">
      <c r="A7" s="4"/>
      <c r="B7" s="40"/>
      <c r="C7" s="122" t="s">
        <v>49</v>
      </c>
      <c r="D7" s="104" t="s">
        <v>43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">
      <c r="A16" s="192" t="s">
        <v>23</v>
      </c>
      <c r="B16" s="193" t="s">
        <v>23</v>
      </c>
      <c r="C16" s="56"/>
      <c r="D16" s="57"/>
      <c r="E16" s="80"/>
      <c r="F16" s="81"/>
      <c r="G16" s="80"/>
      <c r="H16" s="81"/>
      <c r="I16" s="80">
        <f>SUMIF(F47:F59,A16,I47:I59)+SUMIF(F47:F59,"PSU",I47:I59)</f>
        <v>0</v>
      </c>
      <c r="J16" s="82"/>
    </row>
    <row r="17" spans="1:10" ht="23.25" customHeight="1" x14ac:dyDescent="0.2">
      <c r="A17" s="192" t="s">
        <v>24</v>
      </c>
      <c r="B17" s="193" t="s">
        <v>24</v>
      </c>
      <c r="C17" s="56"/>
      <c r="D17" s="57"/>
      <c r="E17" s="80"/>
      <c r="F17" s="81"/>
      <c r="G17" s="80"/>
      <c r="H17" s="81"/>
      <c r="I17" s="80">
        <f>SUMIF(F47:F59,A17,I47:I59)</f>
        <v>0</v>
      </c>
      <c r="J17" s="82"/>
    </row>
    <row r="18" spans="1:10" ht="23.25" customHeight="1" x14ac:dyDescent="0.2">
      <c r="A18" s="192" t="s">
        <v>25</v>
      </c>
      <c r="B18" s="193" t="s">
        <v>25</v>
      </c>
      <c r="C18" s="56"/>
      <c r="D18" s="57"/>
      <c r="E18" s="80"/>
      <c r="F18" s="81"/>
      <c r="G18" s="80"/>
      <c r="H18" s="81"/>
      <c r="I18" s="80">
        <f>SUMIF(F47:F59,A18,I47:I59)</f>
        <v>0</v>
      </c>
      <c r="J18" s="82"/>
    </row>
    <row r="19" spans="1:10" ht="23.25" customHeight="1" x14ac:dyDescent="0.2">
      <c r="A19" s="192" t="s">
        <v>78</v>
      </c>
      <c r="B19" s="193" t="s">
        <v>26</v>
      </c>
      <c r="C19" s="56"/>
      <c r="D19" s="57"/>
      <c r="E19" s="80"/>
      <c r="F19" s="81"/>
      <c r="G19" s="80"/>
      <c r="H19" s="81"/>
      <c r="I19" s="80">
        <f>SUMIF(F47:F59,A19,I47:I59)</f>
        <v>0</v>
      </c>
      <c r="J19" s="82"/>
    </row>
    <row r="20" spans="1:10" ht="23.25" customHeight="1" x14ac:dyDescent="0.2">
      <c r="A20" s="192" t="s">
        <v>80</v>
      </c>
      <c r="B20" s="193" t="s">
        <v>27</v>
      </c>
      <c r="C20" s="56"/>
      <c r="D20" s="57"/>
      <c r="E20" s="80"/>
      <c r="F20" s="81"/>
      <c r="G20" s="80"/>
      <c r="H20" s="81"/>
      <c r="I20" s="80">
        <f>SUMIF(F47:F59,A20,I47:I59)</f>
        <v>0</v>
      </c>
      <c r="J20" s="82"/>
    </row>
    <row r="21" spans="1:10" ht="23.25" customHeight="1" x14ac:dyDescent="0.2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25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25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45078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 x14ac:dyDescent="0.2">
      <c r="A39" s="130">
        <v>1</v>
      </c>
      <c r="B39" s="136" t="s">
        <v>51</v>
      </c>
      <c r="C39" s="137" t="s">
        <v>46</v>
      </c>
      <c r="D39" s="138"/>
      <c r="E39" s="138"/>
      <c r="F39" s="146">
        <f>'Rozpočet Pol'!AC107</f>
        <v>0</v>
      </c>
      <c r="G39" s="147">
        <f>'Rozpočet Pol'!AD107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10" ht="25.5" hidden="1" customHeight="1" x14ac:dyDescent="0.2">
      <c r="A40" s="130"/>
      <c r="B40" s="140" t="s">
        <v>52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75" x14ac:dyDescent="0.25">
      <c r="B44" s="160" t="s">
        <v>54</v>
      </c>
    </row>
    <row r="46" spans="1:10" ht="25.5" customHeight="1" x14ac:dyDescent="0.2">
      <c r="A46" s="161"/>
      <c r="B46" s="167" t="s">
        <v>16</v>
      </c>
      <c r="C46" s="167" t="s">
        <v>5</v>
      </c>
      <c r="D46" s="168"/>
      <c r="E46" s="168"/>
      <c r="F46" s="171" t="s">
        <v>55</v>
      </c>
      <c r="G46" s="171"/>
      <c r="H46" s="171"/>
      <c r="I46" s="172" t="s">
        <v>28</v>
      </c>
      <c r="J46" s="172"/>
    </row>
    <row r="47" spans="1:10" ht="25.5" customHeight="1" x14ac:dyDescent="0.2">
      <c r="A47" s="162"/>
      <c r="B47" s="173" t="s">
        <v>56</v>
      </c>
      <c r="C47" s="174" t="s">
        <v>57</v>
      </c>
      <c r="D47" s="175"/>
      <c r="E47" s="175"/>
      <c r="F47" s="179" t="s">
        <v>23</v>
      </c>
      <c r="G47" s="180"/>
      <c r="H47" s="180"/>
      <c r="I47" s="181">
        <f>'Rozpočet Pol'!G8</f>
        <v>0</v>
      </c>
      <c r="J47" s="181"/>
    </row>
    <row r="48" spans="1:10" ht="25.5" customHeight="1" x14ac:dyDescent="0.2">
      <c r="A48" s="162"/>
      <c r="B48" s="165" t="s">
        <v>58</v>
      </c>
      <c r="C48" s="164" t="s">
        <v>59</v>
      </c>
      <c r="D48" s="166"/>
      <c r="E48" s="166"/>
      <c r="F48" s="182" t="s">
        <v>23</v>
      </c>
      <c r="G48" s="183"/>
      <c r="H48" s="183"/>
      <c r="I48" s="184">
        <f>'Rozpočet Pol'!G11</f>
        <v>0</v>
      </c>
      <c r="J48" s="184"/>
    </row>
    <row r="49" spans="1:10" ht="25.5" customHeight="1" x14ac:dyDescent="0.2">
      <c r="A49" s="162"/>
      <c r="B49" s="165" t="s">
        <v>60</v>
      </c>
      <c r="C49" s="164" t="s">
        <v>61</v>
      </c>
      <c r="D49" s="166"/>
      <c r="E49" s="166"/>
      <c r="F49" s="182" t="s">
        <v>23</v>
      </c>
      <c r="G49" s="183"/>
      <c r="H49" s="183"/>
      <c r="I49" s="184">
        <f>'Rozpočet Pol'!G16</f>
        <v>0</v>
      </c>
      <c r="J49" s="184"/>
    </row>
    <row r="50" spans="1:10" ht="25.5" customHeight="1" x14ac:dyDescent="0.2">
      <c r="A50" s="162"/>
      <c r="B50" s="165" t="s">
        <v>62</v>
      </c>
      <c r="C50" s="164" t="s">
        <v>63</v>
      </c>
      <c r="D50" s="166"/>
      <c r="E50" s="166"/>
      <c r="F50" s="182" t="s">
        <v>23</v>
      </c>
      <c r="G50" s="183"/>
      <c r="H50" s="183"/>
      <c r="I50" s="184">
        <f>'Rozpočet Pol'!G28</f>
        <v>0</v>
      </c>
      <c r="J50" s="184"/>
    </row>
    <row r="51" spans="1:10" ht="25.5" customHeight="1" x14ac:dyDescent="0.2">
      <c r="A51" s="162"/>
      <c r="B51" s="165" t="s">
        <v>64</v>
      </c>
      <c r="C51" s="164" t="s">
        <v>65</v>
      </c>
      <c r="D51" s="166"/>
      <c r="E51" s="166"/>
      <c r="F51" s="182" t="s">
        <v>24</v>
      </c>
      <c r="G51" s="183"/>
      <c r="H51" s="183"/>
      <c r="I51" s="184">
        <f>'Rozpočet Pol'!G37</f>
        <v>0</v>
      </c>
      <c r="J51" s="184"/>
    </row>
    <row r="52" spans="1:10" ht="25.5" customHeight="1" x14ac:dyDescent="0.2">
      <c r="A52" s="162"/>
      <c r="B52" s="165" t="s">
        <v>66</v>
      </c>
      <c r="C52" s="164" t="s">
        <v>67</v>
      </c>
      <c r="D52" s="166"/>
      <c r="E52" s="166"/>
      <c r="F52" s="182" t="s">
        <v>24</v>
      </c>
      <c r="G52" s="183"/>
      <c r="H52" s="183"/>
      <c r="I52" s="184">
        <f>'Rozpočet Pol'!G41</f>
        <v>0</v>
      </c>
      <c r="J52" s="184"/>
    </row>
    <row r="53" spans="1:10" ht="25.5" customHeight="1" x14ac:dyDescent="0.2">
      <c r="A53" s="162"/>
      <c r="B53" s="165" t="s">
        <v>68</v>
      </c>
      <c r="C53" s="164" t="s">
        <v>69</v>
      </c>
      <c r="D53" s="166"/>
      <c r="E53" s="166"/>
      <c r="F53" s="182" t="s">
        <v>24</v>
      </c>
      <c r="G53" s="183"/>
      <c r="H53" s="183"/>
      <c r="I53" s="184">
        <f>'Rozpočet Pol'!G44</f>
        <v>0</v>
      </c>
      <c r="J53" s="184"/>
    </row>
    <row r="54" spans="1:10" ht="25.5" customHeight="1" x14ac:dyDescent="0.2">
      <c r="A54" s="162"/>
      <c r="B54" s="165" t="s">
        <v>70</v>
      </c>
      <c r="C54" s="164" t="s">
        <v>71</v>
      </c>
      <c r="D54" s="166"/>
      <c r="E54" s="166"/>
      <c r="F54" s="182" t="s">
        <v>24</v>
      </c>
      <c r="G54" s="183"/>
      <c r="H54" s="183"/>
      <c r="I54" s="184">
        <f>'Rozpočet Pol'!G48</f>
        <v>0</v>
      </c>
      <c r="J54" s="184"/>
    </row>
    <row r="55" spans="1:10" ht="25.5" customHeight="1" x14ac:dyDescent="0.2">
      <c r="A55" s="162"/>
      <c r="B55" s="165" t="s">
        <v>72</v>
      </c>
      <c r="C55" s="164" t="s">
        <v>73</v>
      </c>
      <c r="D55" s="166"/>
      <c r="E55" s="166"/>
      <c r="F55" s="182" t="s">
        <v>24</v>
      </c>
      <c r="G55" s="183"/>
      <c r="H55" s="183"/>
      <c r="I55" s="184">
        <f>'Rozpočet Pol'!G74</f>
        <v>0</v>
      </c>
      <c r="J55" s="184"/>
    </row>
    <row r="56" spans="1:10" ht="25.5" customHeight="1" x14ac:dyDescent="0.2">
      <c r="A56" s="162"/>
      <c r="B56" s="165" t="s">
        <v>74</v>
      </c>
      <c r="C56" s="164" t="s">
        <v>75</v>
      </c>
      <c r="D56" s="166"/>
      <c r="E56" s="166"/>
      <c r="F56" s="182" t="s">
        <v>24</v>
      </c>
      <c r="G56" s="183"/>
      <c r="H56" s="183"/>
      <c r="I56" s="184">
        <f>'Rozpočet Pol'!G79</f>
        <v>0</v>
      </c>
      <c r="J56" s="184"/>
    </row>
    <row r="57" spans="1:10" ht="25.5" customHeight="1" x14ac:dyDescent="0.2">
      <c r="A57" s="162"/>
      <c r="B57" s="165" t="s">
        <v>76</v>
      </c>
      <c r="C57" s="164" t="s">
        <v>77</v>
      </c>
      <c r="D57" s="166"/>
      <c r="E57" s="166"/>
      <c r="F57" s="182" t="s">
        <v>24</v>
      </c>
      <c r="G57" s="183"/>
      <c r="H57" s="183"/>
      <c r="I57" s="184">
        <f>'Rozpočet Pol'!G86</f>
        <v>0</v>
      </c>
      <c r="J57" s="184"/>
    </row>
    <row r="58" spans="1:10" ht="25.5" customHeight="1" x14ac:dyDescent="0.2">
      <c r="A58" s="162"/>
      <c r="B58" s="165" t="s">
        <v>78</v>
      </c>
      <c r="C58" s="164" t="s">
        <v>26</v>
      </c>
      <c r="D58" s="166"/>
      <c r="E58" s="166"/>
      <c r="F58" s="182" t="s">
        <v>78</v>
      </c>
      <c r="G58" s="183"/>
      <c r="H58" s="183"/>
      <c r="I58" s="184">
        <f>'Rozpočet Pol'!G97</f>
        <v>0</v>
      </c>
      <c r="J58" s="184"/>
    </row>
    <row r="59" spans="1:10" ht="25.5" customHeight="1" x14ac:dyDescent="0.2">
      <c r="A59" s="162"/>
      <c r="B59" s="176" t="s">
        <v>79</v>
      </c>
      <c r="C59" s="177" t="s">
        <v>61</v>
      </c>
      <c r="D59" s="178"/>
      <c r="E59" s="178"/>
      <c r="F59" s="185" t="s">
        <v>23</v>
      </c>
      <c r="G59" s="186"/>
      <c r="H59" s="186"/>
      <c r="I59" s="187">
        <f>'Rozpočet Pol'!G103</f>
        <v>0</v>
      </c>
      <c r="J59" s="187"/>
    </row>
    <row r="60" spans="1:10" ht="25.5" customHeight="1" x14ac:dyDescent="0.2">
      <c r="A60" s="163"/>
      <c r="B60" s="169" t="s">
        <v>1</v>
      </c>
      <c r="C60" s="169"/>
      <c r="D60" s="170"/>
      <c r="E60" s="170"/>
      <c r="F60" s="188"/>
      <c r="G60" s="189"/>
      <c r="H60" s="189"/>
      <c r="I60" s="190">
        <f>SUM(I47:I59)</f>
        <v>0</v>
      </c>
      <c r="J60" s="190"/>
    </row>
    <row r="61" spans="1:10" x14ac:dyDescent="0.2">
      <c r="F61" s="191"/>
      <c r="G61" s="129"/>
      <c r="H61" s="191"/>
      <c r="I61" s="129"/>
      <c r="J61" s="129"/>
    </row>
    <row r="62" spans="1:10" x14ac:dyDescent="0.2">
      <c r="F62" s="191"/>
      <c r="G62" s="129"/>
      <c r="H62" s="191"/>
      <c r="I62" s="129"/>
      <c r="J62" s="129"/>
    </row>
    <row r="63" spans="1:10" x14ac:dyDescent="0.2">
      <c r="F63" s="191"/>
      <c r="G63" s="129"/>
      <c r="H63" s="191"/>
      <c r="I63" s="129"/>
      <c r="J63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I60:J60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7" t="s">
        <v>41</v>
      </c>
      <c r="B2" s="76"/>
      <c r="C2" s="102"/>
      <c r="D2" s="102"/>
      <c r="E2" s="102"/>
      <c r="F2" s="102"/>
      <c r="G2" s="103"/>
    </row>
    <row r="3" spans="1:7" ht="24.95" hidden="1" customHeight="1" x14ac:dyDescent="0.2">
      <c r="A3" s="77" t="s">
        <v>7</v>
      </c>
      <c r="B3" s="76"/>
      <c r="C3" s="102"/>
      <c r="D3" s="102"/>
      <c r="E3" s="102"/>
      <c r="F3" s="102"/>
      <c r="G3" s="103"/>
    </row>
    <row r="4" spans="1:7" ht="24.95" hidden="1" customHeight="1" x14ac:dyDescent="0.2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17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4" t="s">
        <v>6</v>
      </c>
      <c r="B1" s="194"/>
      <c r="C1" s="194"/>
      <c r="D1" s="194"/>
      <c r="E1" s="194"/>
      <c r="F1" s="194"/>
      <c r="G1" s="194"/>
      <c r="AE1" t="s">
        <v>82</v>
      </c>
    </row>
    <row r="2" spans="1:60" ht="24.95" customHeight="1" x14ac:dyDescent="0.2">
      <c r="A2" s="201" t="s">
        <v>81</v>
      </c>
      <c r="B2" s="195"/>
      <c r="C2" s="196" t="s">
        <v>46</v>
      </c>
      <c r="D2" s="197"/>
      <c r="E2" s="197"/>
      <c r="F2" s="197"/>
      <c r="G2" s="203"/>
      <c r="AE2" t="s">
        <v>83</v>
      </c>
    </row>
    <row r="3" spans="1:60" ht="24.95" customHeight="1" x14ac:dyDescent="0.2">
      <c r="A3" s="202" t="s">
        <v>7</v>
      </c>
      <c r="B3" s="200"/>
      <c r="C3" s="198" t="s">
        <v>43</v>
      </c>
      <c r="D3" s="199"/>
      <c r="E3" s="199"/>
      <c r="F3" s="199"/>
      <c r="G3" s="204"/>
      <c r="AE3" t="s">
        <v>84</v>
      </c>
    </row>
    <row r="4" spans="1:60" ht="24.95" hidden="1" customHeight="1" x14ac:dyDescent="0.2">
      <c r="A4" s="202" t="s">
        <v>8</v>
      </c>
      <c r="B4" s="200"/>
      <c r="C4" s="198"/>
      <c r="D4" s="199"/>
      <c r="E4" s="199"/>
      <c r="F4" s="199"/>
      <c r="G4" s="204"/>
      <c r="AE4" t="s">
        <v>85</v>
      </c>
    </row>
    <row r="5" spans="1:60" hidden="1" x14ac:dyDescent="0.2">
      <c r="A5" s="205" t="s">
        <v>86</v>
      </c>
      <c r="B5" s="206"/>
      <c r="C5" s="207"/>
      <c r="D5" s="208"/>
      <c r="E5" s="208"/>
      <c r="F5" s="208"/>
      <c r="G5" s="209"/>
      <c r="AE5" t="s">
        <v>87</v>
      </c>
    </row>
    <row r="7" spans="1:60" ht="38.25" x14ac:dyDescent="0.2">
      <c r="A7" s="215" t="s">
        <v>88</v>
      </c>
      <c r="B7" s="216" t="s">
        <v>89</v>
      </c>
      <c r="C7" s="216" t="s">
        <v>90</v>
      </c>
      <c r="D7" s="215" t="s">
        <v>91</v>
      </c>
      <c r="E7" s="215" t="s">
        <v>92</v>
      </c>
      <c r="F7" s="210" t="s">
        <v>93</v>
      </c>
      <c r="G7" s="236" t="s">
        <v>28</v>
      </c>
      <c r="H7" s="237" t="s">
        <v>29</v>
      </c>
      <c r="I7" s="237" t="s">
        <v>94</v>
      </c>
      <c r="J7" s="237" t="s">
        <v>30</v>
      </c>
      <c r="K7" s="237" t="s">
        <v>95</v>
      </c>
      <c r="L7" s="237" t="s">
        <v>96</v>
      </c>
      <c r="M7" s="237" t="s">
        <v>97</v>
      </c>
      <c r="N7" s="237" t="s">
        <v>98</v>
      </c>
      <c r="O7" s="237" t="s">
        <v>99</v>
      </c>
      <c r="P7" s="237" t="s">
        <v>100</v>
      </c>
      <c r="Q7" s="237" t="s">
        <v>101</v>
      </c>
      <c r="R7" s="237" t="s">
        <v>102</v>
      </c>
      <c r="S7" s="237" t="s">
        <v>103</v>
      </c>
      <c r="T7" s="237" t="s">
        <v>104</v>
      </c>
      <c r="U7" s="218" t="s">
        <v>105</v>
      </c>
    </row>
    <row r="8" spans="1:60" x14ac:dyDescent="0.2">
      <c r="A8" s="238" t="s">
        <v>106</v>
      </c>
      <c r="B8" s="239" t="s">
        <v>56</v>
      </c>
      <c r="C8" s="240" t="s">
        <v>57</v>
      </c>
      <c r="D8" s="217"/>
      <c r="E8" s="241"/>
      <c r="F8" s="242"/>
      <c r="G8" s="242">
        <f>SUMIF(AE9:AE10,"&lt;&gt;NOR",G9:G10)</f>
        <v>0</v>
      </c>
      <c r="H8" s="242"/>
      <c r="I8" s="242">
        <f>SUM(I9:I10)</f>
        <v>0</v>
      </c>
      <c r="J8" s="242"/>
      <c r="K8" s="242">
        <f>SUM(K9:K10)</f>
        <v>0</v>
      </c>
      <c r="L8" s="242"/>
      <c r="M8" s="242">
        <f>SUM(M9:M10)</f>
        <v>0</v>
      </c>
      <c r="N8" s="217"/>
      <c r="O8" s="217">
        <f>SUM(O9:O10)</f>
        <v>2.971E-2</v>
      </c>
      <c r="P8" s="217"/>
      <c r="Q8" s="217">
        <f>SUM(Q9:Q10)</f>
        <v>1.644E-2</v>
      </c>
      <c r="R8" s="217"/>
      <c r="S8" s="217"/>
      <c r="T8" s="238"/>
      <c r="U8" s="217">
        <f>SUM(U9:U10)</f>
        <v>1.0900000000000001</v>
      </c>
      <c r="AE8" t="s">
        <v>107</v>
      </c>
    </row>
    <row r="9" spans="1:60" ht="22.5" outlineLevel="1" x14ac:dyDescent="0.2">
      <c r="A9" s="212">
        <v>1</v>
      </c>
      <c r="B9" s="219" t="s">
        <v>108</v>
      </c>
      <c r="C9" s="264" t="s">
        <v>109</v>
      </c>
      <c r="D9" s="221" t="s">
        <v>110</v>
      </c>
      <c r="E9" s="227">
        <v>1.6440000000000001</v>
      </c>
      <c r="F9" s="231">
        <f>H9+J9</f>
        <v>0</v>
      </c>
      <c r="G9" s="232">
        <f>ROUND(E9*F9,2)</f>
        <v>0</v>
      </c>
      <c r="H9" s="232"/>
      <c r="I9" s="232">
        <f>ROUND(E9*H9,2)</f>
        <v>0</v>
      </c>
      <c r="J9" s="232"/>
      <c r="K9" s="232">
        <f>ROUND(E9*J9,2)</f>
        <v>0</v>
      </c>
      <c r="L9" s="232">
        <v>21</v>
      </c>
      <c r="M9" s="232">
        <f>G9*(1+L9/100)</f>
        <v>0</v>
      </c>
      <c r="N9" s="221">
        <v>1.8069999999999999E-2</v>
      </c>
      <c r="O9" s="221">
        <f>ROUND(E9*N9,5)</f>
        <v>2.971E-2</v>
      </c>
      <c r="P9" s="221">
        <v>0.01</v>
      </c>
      <c r="Q9" s="221">
        <f>ROUND(E9*P9,5)</f>
        <v>1.644E-2</v>
      </c>
      <c r="R9" s="221"/>
      <c r="S9" s="221"/>
      <c r="T9" s="222">
        <v>0.66237000000000001</v>
      </c>
      <c r="U9" s="221">
        <f>ROUND(E9*T9,2)</f>
        <v>1.0900000000000001</v>
      </c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111</v>
      </c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2"/>
      <c r="B10" s="219"/>
      <c r="C10" s="265" t="s">
        <v>112</v>
      </c>
      <c r="D10" s="223"/>
      <c r="E10" s="228">
        <v>1.6439999999999999</v>
      </c>
      <c r="F10" s="232"/>
      <c r="G10" s="232"/>
      <c r="H10" s="232"/>
      <c r="I10" s="232"/>
      <c r="J10" s="232"/>
      <c r="K10" s="232"/>
      <c r="L10" s="232"/>
      <c r="M10" s="232"/>
      <c r="N10" s="221"/>
      <c r="O10" s="221"/>
      <c r="P10" s="221"/>
      <c r="Q10" s="221"/>
      <c r="R10" s="221"/>
      <c r="S10" s="221"/>
      <c r="T10" s="222"/>
      <c r="U10" s="221"/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113</v>
      </c>
      <c r="AF10" s="211">
        <v>0</v>
      </c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x14ac:dyDescent="0.2">
      <c r="A11" s="213" t="s">
        <v>106</v>
      </c>
      <c r="B11" s="220" t="s">
        <v>58</v>
      </c>
      <c r="C11" s="266" t="s">
        <v>59</v>
      </c>
      <c r="D11" s="224"/>
      <c r="E11" s="229"/>
      <c r="F11" s="233"/>
      <c r="G11" s="233">
        <f>SUMIF(AE12:AE15,"&lt;&gt;NOR",G12:G15)</f>
        <v>0</v>
      </c>
      <c r="H11" s="233"/>
      <c r="I11" s="233">
        <f>SUM(I12:I15)</f>
        <v>0</v>
      </c>
      <c r="J11" s="233"/>
      <c r="K11" s="233">
        <f>SUM(K12:K15)</f>
        <v>0</v>
      </c>
      <c r="L11" s="233"/>
      <c r="M11" s="233">
        <f>SUM(M12:M15)</f>
        <v>0</v>
      </c>
      <c r="N11" s="224"/>
      <c r="O11" s="224">
        <f>SUM(O12:O15)</f>
        <v>2.2953199999999998</v>
      </c>
      <c r="P11" s="224"/>
      <c r="Q11" s="224">
        <f>SUM(Q12:Q15)</f>
        <v>0</v>
      </c>
      <c r="R11" s="224"/>
      <c r="S11" s="224"/>
      <c r="T11" s="225"/>
      <c r="U11" s="224">
        <f>SUM(U12:U15)</f>
        <v>11.48</v>
      </c>
      <c r="AE11" t="s">
        <v>107</v>
      </c>
    </row>
    <row r="12" spans="1:60" outlineLevel="1" x14ac:dyDescent="0.2">
      <c r="A12" s="212">
        <v>2</v>
      </c>
      <c r="B12" s="219" t="s">
        <v>114</v>
      </c>
      <c r="C12" s="264" t="s">
        <v>115</v>
      </c>
      <c r="D12" s="221" t="s">
        <v>110</v>
      </c>
      <c r="E12" s="227">
        <v>24.108000000000001</v>
      </c>
      <c r="F12" s="231">
        <f>H12+J12</f>
        <v>0</v>
      </c>
      <c r="G12" s="232">
        <f>ROUND(E12*F12,2)</f>
        <v>0</v>
      </c>
      <c r="H12" s="232"/>
      <c r="I12" s="232">
        <f>ROUND(E12*H12,2)</f>
        <v>0</v>
      </c>
      <c r="J12" s="232"/>
      <c r="K12" s="232">
        <f>ROUND(E12*J12,2)</f>
        <v>0</v>
      </c>
      <c r="L12" s="232">
        <v>21</v>
      </c>
      <c r="M12" s="232">
        <f>G12*(1+L12/100)</f>
        <v>0</v>
      </c>
      <c r="N12" s="221">
        <v>2.1000000000000001E-4</v>
      </c>
      <c r="O12" s="221">
        <f>ROUND(E12*N12,5)</f>
        <v>5.0600000000000003E-3</v>
      </c>
      <c r="P12" s="221">
        <v>0</v>
      </c>
      <c r="Q12" s="221">
        <f>ROUND(E12*P12,5)</f>
        <v>0</v>
      </c>
      <c r="R12" s="221"/>
      <c r="S12" s="221"/>
      <c r="T12" s="222">
        <v>0.05</v>
      </c>
      <c r="U12" s="221">
        <f>ROUND(E12*T12,2)</f>
        <v>1.21</v>
      </c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116</v>
      </c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2"/>
      <c r="B13" s="219"/>
      <c r="C13" s="265" t="s">
        <v>117</v>
      </c>
      <c r="D13" s="223"/>
      <c r="E13" s="228">
        <v>24.108000000000001</v>
      </c>
      <c r="F13" s="232"/>
      <c r="G13" s="232"/>
      <c r="H13" s="232"/>
      <c r="I13" s="232"/>
      <c r="J13" s="232"/>
      <c r="K13" s="232"/>
      <c r="L13" s="232"/>
      <c r="M13" s="232"/>
      <c r="N13" s="221"/>
      <c r="O13" s="221"/>
      <c r="P13" s="221"/>
      <c r="Q13" s="221"/>
      <c r="R13" s="221"/>
      <c r="S13" s="221"/>
      <c r="T13" s="222"/>
      <c r="U13" s="221"/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113</v>
      </c>
      <c r="AF13" s="211">
        <v>0</v>
      </c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 x14ac:dyDescent="0.2">
      <c r="A14" s="212">
        <v>3</v>
      </c>
      <c r="B14" s="219" t="s">
        <v>118</v>
      </c>
      <c r="C14" s="264" t="s">
        <v>119</v>
      </c>
      <c r="D14" s="221" t="s">
        <v>110</v>
      </c>
      <c r="E14" s="227">
        <v>24.108000000000001</v>
      </c>
      <c r="F14" s="231">
        <f>H14+J14</f>
        <v>0</v>
      </c>
      <c r="G14" s="232">
        <f>ROUND(E14*F14,2)</f>
        <v>0</v>
      </c>
      <c r="H14" s="232"/>
      <c r="I14" s="232">
        <f>ROUND(E14*H14,2)</f>
        <v>0</v>
      </c>
      <c r="J14" s="232"/>
      <c r="K14" s="232">
        <f>ROUND(E14*J14,2)</f>
        <v>0</v>
      </c>
      <c r="L14" s="232">
        <v>21</v>
      </c>
      <c r="M14" s="232">
        <f>G14*(1+L14/100)</f>
        <v>0</v>
      </c>
      <c r="N14" s="221">
        <v>9.5000000000000001E-2</v>
      </c>
      <c r="O14" s="221">
        <f>ROUND(E14*N14,5)</f>
        <v>2.29026</v>
      </c>
      <c r="P14" s="221">
        <v>0</v>
      </c>
      <c r="Q14" s="221">
        <f>ROUND(E14*P14,5)</f>
        <v>0</v>
      </c>
      <c r="R14" s="221"/>
      <c r="S14" s="221"/>
      <c r="T14" s="222">
        <v>0.42599999999999999</v>
      </c>
      <c r="U14" s="221">
        <f>ROUND(E14*T14,2)</f>
        <v>10.27</v>
      </c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116</v>
      </c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12"/>
      <c r="B15" s="219"/>
      <c r="C15" s="265" t="s">
        <v>120</v>
      </c>
      <c r="D15" s="223"/>
      <c r="E15" s="228">
        <v>24.108000000000001</v>
      </c>
      <c r="F15" s="232"/>
      <c r="G15" s="232"/>
      <c r="H15" s="232"/>
      <c r="I15" s="232"/>
      <c r="J15" s="232"/>
      <c r="K15" s="232"/>
      <c r="L15" s="232"/>
      <c r="M15" s="232"/>
      <c r="N15" s="221"/>
      <c r="O15" s="221"/>
      <c r="P15" s="221"/>
      <c r="Q15" s="221"/>
      <c r="R15" s="221"/>
      <c r="S15" s="221"/>
      <c r="T15" s="222"/>
      <c r="U15" s="221"/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113</v>
      </c>
      <c r="AF15" s="211">
        <v>0</v>
      </c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x14ac:dyDescent="0.2">
      <c r="A16" s="213" t="s">
        <v>106</v>
      </c>
      <c r="B16" s="220" t="s">
        <v>60</v>
      </c>
      <c r="C16" s="266" t="s">
        <v>61</v>
      </c>
      <c r="D16" s="224"/>
      <c r="E16" s="229"/>
      <c r="F16" s="233"/>
      <c r="G16" s="233">
        <f>SUMIF(AE17:AE27,"&lt;&gt;NOR",G17:G27)</f>
        <v>0</v>
      </c>
      <c r="H16" s="233"/>
      <c r="I16" s="233">
        <f>SUM(I17:I27)</f>
        <v>0</v>
      </c>
      <c r="J16" s="233"/>
      <c r="K16" s="233">
        <f>SUM(K17:K27)</f>
        <v>0</v>
      </c>
      <c r="L16" s="233"/>
      <c r="M16" s="233">
        <f>SUM(M17:M27)</f>
        <v>0</v>
      </c>
      <c r="N16" s="224"/>
      <c r="O16" s="224">
        <f>SUM(O17:O27)</f>
        <v>6.8400000000000006E-3</v>
      </c>
      <c r="P16" s="224"/>
      <c r="Q16" s="224">
        <f>SUM(Q17:Q27)</f>
        <v>11.552350000000001</v>
      </c>
      <c r="R16" s="224"/>
      <c r="S16" s="224"/>
      <c r="T16" s="225"/>
      <c r="U16" s="224">
        <f>SUM(U17:U27)</f>
        <v>80.010000000000005</v>
      </c>
      <c r="AE16" t="s">
        <v>107</v>
      </c>
    </row>
    <row r="17" spans="1:60" outlineLevel="1" x14ac:dyDescent="0.2">
      <c r="A17" s="212">
        <v>4</v>
      </c>
      <c r="B17" s="219" t="s">
        <v>121</v>
      </c>
      <c r="C17" s="264" t="s">
        <v>122</v>
      </c>
      <c r="D17" s="221" t="s">
        <v>110</v>
      </c>
      <c r="E17" s="227">
        <v>24.108000000000001</v>
      </c>
      <c r="F17" s="231">
        <f>H17+J17</f>
        <v>0</v>
      </c>
      <c r="G17" s="232">
        <f>ROUND(E17*F17,2)</f>
        <v>0</v>
      </c>
      <c r="H17" s="232"/>
      <c r="I17" s="232">
        <f>ROUND(E17*H17,2)</f>
        <v>0</v>
      </c>
      <c r="J17" s="232"/>
      <c r="K17" s="232">
        <f>ROUND(E17*J17,2)</f>
        <v>0</v>
      </c>
      <c r="L17" s="232">
        <v>21</v>
      </c>
      <c r="M17" s="232">
        <f>G17*(1+L17/100)</f>
        <v>0</v>
      </c>
      <c r="N17" s="221">
        <v>0</v>
      </c>
      <c r="O17" s="221">
        <f>ROUND(E17*N17,5)</f>
        <v>0</v>
      </c>
      <c r="P17" s="221">
        <v>0.02</v>
      </c>
      <c r="Q17" s="221">
        <f>ROUND(E17*P17,5)</f>
        <v>0.48215999999999998</v>
      </c>
      <c r="R17" s="221"/>
      <c r="S17" s="221"/>
      <c r="T17" s="222">
        <v>0.29570000000000002</v>
      </c>
      <c r="U17" s="221">
        <f>ROUND(E17*T17,2)</f>
        <v>7.13</v>
      </c>
      <c r="V17" s="211"/>
      <c r="W17" s="211"/>
      <c r="X17" s="211"/>
      <c r="Y17" s="211"/>
      <c r="Z17" s="211"/>
      <c r="AA17" s="211"/>
      <c r="AB17" s="211"/>
      <c r="AC17" s="211"/>
      <c r="AD17" s="211"/>
      <c r="AE17" s="211" t="s">
        <v>111</v>
      </c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12"/>
      <c r="B18" s="219"/>
      <c r="C18" s="265" t="s">
        <v>120</v>
      </c>
      <c r="D18" s="223"/>
      <c r="E18" s="228">
        <v>24.108000000000001</v>
      </c>
      <c r="F18" s="232"/>
      <c r="G18" s="232"/>
      <c r="H18" s="232"/>
      <c r="I18" s="232"/>
      <c r="J18" s="232"/>
      <c r="K18" s="232"/>
      <c r="L18" s="232"/>
      <c r="M18" s="232"/>
      <c r="N18" s="221"/>
      <c r="O18" s="221"/>
      <c r="P18" s="221"/>
      <c r="Q18" s="221"/>
      <c r="R18" s="221"/>
      <c r="S18" s="221"/>
      <c r="T18" s="222"/>
      <c r="U18" s="221"/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113</v>
      </c>
      <c r="AF18" s="211">
        <v>0</v>
      </c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12">
        <v>5</v>
      </c>
      <c r="B19" s="219" t="s">
        <v>123</v>
      </c>
      <c r="C19" s="264" t="s">
        <v>124</v>
      </c>
      <c r="D19" s="221" t="s">
        <v>110</v>
      </c>
      <c r="E19" s="227">
        <v>24.108000000000001</v>
      </c>
      <c r="F19" s="231">
        <f>H19+J19</f>
        <v>0</v>
      </c>
      <c r="G19" s="232">
        <f>ROUND(E19*F19,2)</f>
        <v>0</v>
      </c>
      <c r="H19" s="232"/>
      <c r="I19" s="232">
        <f>ROUND(E19*H19,2)</f>
        <v>0</v>
      </c>
      <c r="J19" s="232"/>
      <c r="K19" s="232">
        <f>ROUND(E19*J19,2)</f>
        <v>0</v>
      </c>
      <c r="L19" s="232">
        <v>21</v>
      </c>
      <c r="M19" s="232">
        <f>G19*(1+L19/100)</f>
        <v>0</v>
      </c>
      <c r="N19" s="221">
        <v>0</v>
      </c>
      <c r="O19" s="221">
        <f>ROUND(E19*N19,5)</f>
        <v>0</v>
      </c>
      <c r="P19" s="221">
        <v>0.22</v>
      </c>
      <c r="Q19" s="221">
        <f>ROUND(E19*P19,5)</f>
        <v>5.3037599999999996</v>
      </c>
      <c r="R19" s="221"/>
      <c r="S19" s="221"/>
      <c r="T19" s="222">
        <v>1.7007000000000001</v>
      </c>
      <c r="U19" s="221">
        <f>ROUND(E19*T19,2)</f>
        <v>41</v>
      </c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111</v>
      </c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12"/>
      <c r="B20" s="219"/>
      <c r="C20" s="265" t="s">
        <v>120</v>
      </c>
      <c r="D20" s="223"/>
      <c r="E20" s="228">
        <v>24.108000000000001</v>
      </c>
      <c r="F20" s="232"/>
      <c r="G20" s="232"/>
      <c r="H20" s="232"/>
      <c r="I20" s="232"/>
      <c r="J20" s="232"/>
      <c r="K20" s="232"/>
      <c r="L20" s="232"/>
      <c r="M20" s="232"/>
      <c r="N20" s="221"/>
      <c r="O20" s="221"/>
      <c r="P20" s="221"/>
      <c r="Q20" s="221"/>
      <c r="R20" s="221"/>
      <c r="S20" s="221"/>
      <c r="T20" s="222"/>
      <c r="U20" s="221"/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113</v>
      </c>
      <c r="AF20" s="211">
        <v>0</v>
      </c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2">
        <v>6</v>
      </c>
      <c r="B21" s="219" t="s">
        <v>125</v>
      </c>
      <c r="C21" s="264" t="s">
        <v>126</v>
      </c>
      <c r="D21" s="221" t="s">
        <v>127</v>
      </c>
      <c r="E21" s="227">
        <v>2</v>
      </c>
      <c r="F21" s="231">
        <f>H21+J21</f>
        <v>0</v>
      </c>
      <c r="G21" s="232">
        <f>ROUND(E21*F21,2)</f>
        <v>0</v>
      </c>
      <c r="H21" s="232"/>
      <c r="I21" s="232">
        <f>ROUND(E21*H21,2)</f>
        <v>0</v>
      </c>
      <c r="J21" s="232"/>
      <c r="K21" s="232">
        <f>ROUND(E21*J21,2)</f>
        <v>0</v>
      </c>
      <c r="L21" s="232">
        <v>21</v>
      </c>
      <c r="M21" s="232">
        <f>G21*(1+L21/100)</f>
        <v>0</v>
      </c>
      <c r="N21" s="221">
        <v>0</v>
      </c>
      <c r="O21" s="221">
        <f>ROUND(E21*N21,5)</f>
        <v>0</v>
      </c>
      <c r="P21" s="221">
        <v>0</v>
      </c>
      <c r="Q21" s="221">
        <f>ROUND(E21*P21,5)</f>
        <v>0</v>
      </c>
      <c r="R21" s="221"/>
      <c r="S21" s="221"/>
      <c r="T21" s="222">
        <v>0.05</v>
      </c>
      <c r="U21" s="221">
        <f>ROUND(E21*T21,2)</f>
        <v>0.1</v>
      </c>
      <c r="V21" s="211"/>
      <c r="W21" s="211"/>
      <c r="X21" s="211"/>
      <c r="Y21" s="211"/>
      <c r="Z21" s="211"/>
      <c r="AA21" s="211"/>
      <c r="AB21" s="211"/>
      <c r="AC21" s="211"/>
      <c r="AD21" s="211"/>
      <c r="AE21" s="211" t="s">
        <v>116</v>
      </c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2">
        <v>7</v>
      </c>
      <c r="B22" s="219" t="s">
        <v>128</v>
      </c>
      <c r="C22" s="264" t="s">
        <v>129</v>
      </c>
      <c r="D22" s="221" t="s">
        <v>110</v>
      </c>
      <c r="E22" s="227">
        <v>3.5</v>
      </c>
      <c r="F22" s="231">
        <f>H22+J22</f>
        <v>0</v>
      </c>
      <c r="G22" s="232">
        <f>ROUND(E22*F22,2)</f>
        <v>0</v>
      </c>
      <c r="H22" s="232"/>
      <c r="I22" s="232">
        <f>ROUND(E22*H22,2)</f>
        <v>0</v>
      </c>
      <c r="J22" s="232"/>
      <c r="K22" s="232">
        <f>ROUND(E22*J22,2)</f>
        <v>0</v>
      </c>
      <c r="L22" s="232">
        <v>21</v>
      </c>
      <c r="M22" s="232">
        <f>G22*(1+L22/100)</f>
        <v>0</v>
      </c>
      <c r="N22" s="221">
        <v>1.17E-3</v>
      </c>
      <c r="O22" s="221">
        <f>ROUND(E22*N22,5)</f>
        <v>4.1000000000000003E-3</v>
      </c>
      <c r="P22" s="221">
        <v>7.5999999999999998E-2</v>
      </c>
      <c r="Q22" s="221">
        <f>ROUND(E22*P22,5)</f>
        <v>0.26600000000000001</v>
      </c>
      <c r="R22" s="221"/>
      <c r="S22" s="221"/>
      <c r="T22" s="222">
        <v>0.93899999999999995</v>
      </c>
      <c r="U22" s="221">
        <f>ROUND(E22*T22,2)</f>
        <v>3.29</v>
      </c>
      <c r="V22" s="211"/>
      <c r="W22" s="211"/>
      <c r="X22" s="211"/>
      <c r="Y22" s="211"/>
      <c r="Z22" s="211"/>
      <c r="AA22" s="211"/>
      <c r="AB22" s="211"/>
      <c r="AC22" s="211"/>
      <c r="AD22" s="211"/>
      <c r="AE22" s="211" t="s">
        <v>116</v>
      </c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2"/>
      <c r="B23" s="219"/>
      <c r="C23" s="265" t="s">
        <v>130</v>
      </c>
      <c r="D23" s="223"/>
      <c r="E23" s="228">
        <v>3.5</v>
      </c>
      <c r="F23" s="232"/>
      <c r="G23" s="232"/>
      <c r="H23" s="232"/>
      <c r="I23" s="232"/>
      <c r="J23" s="232"/>
      <c r="K23" s="232"/>
      <c r="L23" s="232"/>
      <c r="M23" s="232"/>
      <c r="N23" s="221"/>
      <c r="O23" s="221"/>
      <c r="P23" s="221"/>
      <c r="Q23" s="221"/>
      <c r="R23" s="221"/>
      <c r="S23" s="221"/>
      <c r="T23" s="222"/>
      <c r="U23" s="221"/>
      <c r="V23" s="211"/>
      <c r="W23" s="211"/>
      <c r="X23" s="211"/>
      <c r="Y23" s="211"/>
      <c r="Z23" s="211"/>
      <c r="AA23" s="211"/>
      <c r="AB23" s="211"/>
      <c r="AC23" s="211"/>
      <c r="AD23" s="211"/>
      <c r="AE23" s="211" t="s">
        <v>113</v>
      </c>
      <c r="AF23" s="211">
        <v>0</v>
      </c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12">
        <v>8</v>
      </c>
      <c r="B24" s="219" t="s">
        <v>131</v>
      </c>
      <c r="C24" s="264" t="s">
        <v>132</v>
      </c>
      <c r="D24" s="221" t="s">
        <v>133</v>
      </c>
      <c r="E24" s="227">
        <v>2.4948000000000001</v>
      </c>
      <c r="F24" s="231">
        <f>H24+J24</f>
        <v>0</v>
      </c>
      <c r="G24" s="232">
        <f>ROUND(E24*F24,2)</f>
        <v>0</v>
      </c>
      <c r="H24" s="232"/>
      <c r="I24" s="232">
        <f>ROUND(E24*H24,2)</f>
        <v>0</v>
      </c>
      <c r="J24" s="232"/>
      <c r="K24" s="232">
        <f>ROUND(E24*J24,2)</f>
        <v>0</v>
      </c>
      <c r="L24" s="232">
        <v>21</v>
      </c>
      <c r="M24" s="232">
        <f>G24*(1+L24/100)</f>
        <v>0</v>
      </c>
      <c r="N24" s="221">
        <v>1.1000000000000001E-3</v>
      </c>
      <c r="O24" s="221">
        <f>ROUND(E24*N24,5)</f>
        <v>2.7399999999999998E-3</v>
      </c>
      <c r="P24" s="221">
        <v>1.175</v>
      </c>
      <c r="Q24" s="221">
        <f>ROUND(E24*P24,5)</f>
        <v>2.9313899999999999</v>
      </c>
      <c r="R24" s="221"/>
      <c r="S24" s="221"/>
      <c r="T24" s="222">
        <v>1.2829999999999999</v>
      </c>
      <c r="U24" s="221">
        <f>ROUND(E24*T24,2)</f>
        <v>3.2</v>
      </c>
      <c r="V24" s="211"/>
      <c r="W24" s="211"/>
      <c r="X24" s="211"/>
      <c r="Y24" s="211"/>
      <c r="Z24" s="211"/>
      <c r="AA24" s="211"/>
      <c r="AB24" s="211"/>
      <c r="AC24" s="211"/>
      <c r="AD24" s="211"/>
      <c r="AE24" s="211" t="s">
        <v>116</v>
      </c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12"/>
      <c r="B25" s="219"/>
      <c r="C25" s="265" t="s">
        <v>134</v>
      </c>
      <c r="D25" s="223"/>
      <c r="E25" s="228">
        <v>2.4948000000000001</v>
      </c>
      <c r="F25" s="232"/>
      <c r="G25" s="232"/>
      <c r="H25" s="232"/>
      <c r="I25" s="232"/>
      <c r="J25" s="232"/>
      <c r="K25" s="232"/>
      <c r="L25" s="232"/>
      <c r="M25" s="232"/>
      <c r="N25" s="221"/>
      <c r="O25" s="221"/>
      <c r="P25" s="221"/>
      <c r="Q25" s="221"/>
      <c r="R25" s="221"/>
      <c r="S25" s="221"/>
      <c r="T25" s="222"/>
      <c r="U25" s="221"/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113</v>
      </c>
      <c r="AF25" s="211">
        <v>0</v>
      </c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12">
        <v>9</v>
      </c>
      <c r="B26" s="219" t="s">
        <v>135</v>
      </c>
      <c r="C26" s="264" t="s">
        <v>136</v>
      </c>
      <c r="D26" s="221" t="s">
        <v>110</v>
      </c>
      <c r="E26" s="227">
        <v>37.78</v>
      </c>
      <c r="F26" s="231">
        <f>H26+J26</f>
        <v>0</v>
      </c>
      <c r="G26" s="232">
        <f>ROUND(E26*F26,2)</f>
        <v>0</v>
      </c>
      <c r="H26" s="232"/>
      <c r="I26" s="232">
        <f>ROUND(E26*H26,2)</f>
        <v>0</v>
      </c>
      <c r="J26" s="232"/>
      <c r="K26" s="232">
        <f>ROUND(E26*J26,2)</f>
        <v>0</v>
      </c>
      <c r="L26" s="232">
        <v>21</v>
      </c>
      <c r="M26" s="232">
        <f>G26*(1+L26/100)</f>
        <v>0</v>
      </c>
      <c r="N26" s="221">
        <v>0</v>
      </c>
      <c r="O26" s="221">
        <f>ROUND(E26*N26,5)</f>
        <v>0</v>
      </c>
      <c r="P26" s="221">
        <v>6.8000000000000005E-2</v>
      </c>
      <c r="Q26" s="221">
        <f>ROUND(E26*P26,5)</f>
        <v>2.5690400000000002</v>
      </c>
      <c r="R26" s="221"/>
      <c r="S26" s="221"/>
      <c r="T26" s="222">
        <v>0.66937999999999998</v>
      </c>
      <c r="U26" s="221">
        <f>ROUND(E26*T26,2)</f>
        <v>25.29</v>
      </c>
      <c r="V26" s="211"/>
      <c r="W26" s="211"/>
      <c r="X26" s="211"/>
      <c r="Y26" s="211"/>
      <c r="Z26" s="211"/>
      <c r="AA26" s="211"/>
      <c r="AB26" s="211"/>
      <c r="AC26" s="211"/>
      <c r="AD26" s="211"/>
      <c r="AE26" s="211" t="s">
        <v>111</v>
      </c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12"/>
      <c r="B27" s="219"/>
      <c r="C27" s="265" t="s">
        <v>137</v>
      </c>
      <c r="D27" s="223"/>
      <c r="E27" s="228">
        <v>37.78</v>
      </c>
      <c r="F27" s="232"/>
      <c r="G27" s="232"/>
      <c r="H27" s="232"/>
      <c r="I27" s="232"/>
      <c r="J27" s="232"/>
      <c r="K27" s="232"/>
      <c r="L27" s="232"/>
      <c r="M27" s="232"/>
      <c r="N27" s="221"/>
      <c r="O27" s="221"/>
      <c r="P27" s="221"/>
      <c r="Q27" s="221"/>
      <c r="R27" s="221"/>
      <c r="S27" s="221"/>
      <c r="T27" s="222"/>
      <c r="U27" s="221"/>
      <c r="V27" s="211"/>
      <c r="W27" s="211"/>
      <c r="X27" s="211"/>
      <c r="Y27" s="211"/>
      <c r="Z27" s="211"/>
      <c r="AA27" s="211"/>
      <c r="AB27" s="211"/>
      <c r="AC27" s="211"/>
      <c r="AD27" s="211"/>
      <c r="AE27" s="211" t="s">
        <v>113</v>
      </c>
      <c r="AF27" s="211">
        <v>0</v>
      </c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x14ac:dyDescent="0.2">
      <c r="A28" s="213" t="s">
        <v>106</v>
      </c>
      <c r="B28" s="220" t="s">
        <v>62</v>
      </c>
      <c r="C28" s="266" t="s">
        <v>63</v>
      </c>
      <c r="D28" s="224"/>
      <c r="E28" s="229"/>
      <c r="F28" s="233"/>
      <c r="G28" s="233">
        <f>SUMIF(AE29:AE36,"&lt;&gt;NOR",G29:G36)</f>
        <v>0</v>
      </c>
      <c r="H28" s="233"/>
      <c r="I28" s="233">
        <f>SUM(I29:I36)</f>
        <v>0</v>
      </c>
      <c r="J28" s="233"/>
      <c r="K28" s="233">
        <f>SUM(K29:K36)</f>
        <v>0</v>
      </c>
      <c r="L28" s="233"/>
      <c r="M28" s="233">
        <f>SUM(M29:M36)</f>
        <v>0</v>
      </c>
      <c r="N28" s="224"/>
      <c r="O28" s="224">
        <f>SUM(O29:O36)</f>
        <v>0</v>
      </c>
      <c r="P28" s="224"/>
      <c r="Q28" s="224">
        <f>SUM(Q29:Q36)</f>
        <v>0</v>
      </c>
      <c r="R28" s="224"/>
      <c r="S28" s="224"/>
      <c r="T28" s="225"/>
      <c r="U28" s="224">
        <f>SUM(U29:U36)</f>
        <v>21.4</v>
      </c>
      <c r="AE28" t="s">
        <v>107</v>
      </c>
    </row>
    <row r="29" spans="1:60" outlineLevel="1" x14ac:dyDescent="0.2">
      <c r="A29" s="212">
        <v>10</v>
      </c>
      <c r="B29" s="219" t="s">
        <v>138</v>
      </c>
      <c r="C29" s="264" t="s">
        <v>139</v>
      </c>
      <c r="D29" s="221" t="s">
        <v>140</v>
      </c>
      <c r="E29" s="227">
        <v>11.55918</v>
      </c>
      <c r="F29" s="231">
        <f>H29+J29</f>
        <v>0</v>
      </c>
      <c r="G29" s="232">
        <f>ROUND(E29*F29,2)</f>
        <v>0</v>
      </c>
      <c r="H29" s="232"/>
      <c r="I29" s="232">
        <f>ROUND(E29*H29,2)</f>
        <v>0</v>
      </c>
      <c r="J29" s="232"/>
      <c r="K29" s="232">
        <f>ROUND(E29*J29,2)</f>
        <v>0</v>
      </c>
      <c r="L29" s="232">
        <v>21</v>
      </c>
      <c r="M29" s="232">
        <f>G29*(1+L29/100)</f>
        <v>0</v>
      </c>
      <c r="N29" s="221">
        <v>0</v>
      </c>
      <c r="O29" s="221">
        <f>ROUND(E29*N29,5)</f>
        <v>0</v>
      </c>
      <c r="P29" s="221">
        <v>0</v>
      </c>
      <c r="Q29" s="221">
        <f>ROUND(E29*P29,5)</f>
        <v>0</v>
      </c>
      <c r="R29" s="221"/>
      <c r="S29" s="221"/>
      <c r="T29" s="222">
        <v>0.49</v>
      </c>
      <c r="U29" s="221">
        <f>ROUND(E29*T29,2)</f>
        <v>5.66</v>
      </c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116</v>
      </c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2">
        <v>11</v>
      </c>
      <c r="B30" s="219" t="s">
        <v>141</v>
      </c>
      <c r="C30" s="264" t="s">
        <v>142</v>
      </c>
      <c r="D30" s="221" t="s">
        <v>140</v>
      </c>
      <c r="E30" s="227">
        <v>57.795899999999996</v>
      </c>
      <c r="F30" s="231">
        <f>H30+J30</f>
        <v>0</v>
      </c>
      <c r="G30" s="232">
        <f>ROUND(E30*F30,2)</f>
        <v>0</v>
      </c>
      <c r="H30" s="232"/>
      <c r="I30" s="232">
        <f>ROUND(E30*H30,2)</f>
        <v>0</v>
      </c>
      <c r="J30" s="232"/>
      <c r="K30" s="232">
        <f>ROUND(E30*J30,2)</f>
        <v>0</v>
      </c>
      <c r="L30" s="232">
        <v>21</v>
      </c>
      <c r="M30" s="232">
        <f>G30*(1+L30/100)</f>
        <v>0</v>
      </c>
      <c r="N30" s="221">
        <v>0</v>
      </c>
      <c r="O30" s="221">
        <f>ROUND(E30*N30,5)</f>
        <v>0</v>
      </c>
      <c r="P30" s="221">
        <v>0</v>
      </c>
      <c r="Q30" s="221">
        <f>ROUND(E30*P30,5)</f>
        <v>0</v>
      </c>
      <c r="R30" s="221"/>
      <c r="S30" s="221"/>
      <c r="T30" s="222">
        <v>0</v>
      </c>
      <c r="U30" s="221">
        <f>ROUND(E30*T30,2)</f>
        <v>0</v>
      </c>
      <c r="V30" s="211"/>
      <c r="W30" s="211"/>
      <c r="X30" s="211"/>
      <c r="Y30" s="211"/>
      <c r="Z30" s="211"/>
      <c r="AA30" s="211"/>
      <c r="AB30" s="211"/>
      <c r="AC30" s="211"/>
      <c r="AD30" s="211"/>
      <c r="AE30" s="211" t="s">
        <v>116</v>
      </c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2"/>
      <c r="B31" s="219"/>
      <c r="C31" s="265" t="s">
        <v>143</v>
      </c>
      <c r="D31" s="223"/>
      <c r="E31" s="228">
        <v>57.795900000000003</v>
      </c>
      <c r="F31" s="232"/>
      <c r="G31" s="232"/>
      <c r="H31" s="232"/>
      <c r="I31" s="232"/>
      <c r="J31" s="232"/>
      <c r="K31" s="232"/>
      <c r="L31" s="232"/>
      <c r="M31" s="232"/>
      <c r="N31" s="221"/>
      <c r="O31" s="221"/>
      <c r="P31" s="221"/>
      <c r="Q31" s="221"/>
      <c r="R31" s="221"/>
      <c r="S31" s="221"/>
      <c r="T31" s="222"/>
      <c r="U31" s="221"/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113</v>
      </c>
      <c r="AF31" s="211">
        <v>0</v>
      </c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2">
        <v>12</v>
      </c>
      <c r="B32" s="219" t="s">
        <v>144</v>
      </c>
      <c r="C32" s="264" t="s">
        <v>145</v>
      </c>
      <c r="D32" s="221" t="s">
        <v>140</v>
      </c>
      <c r="E32" s="227">
        <v>11.55918</v>
      </c>
      <c r="F32" s="231">
        <f>H32+J32</f>
        <v>0</v>
      </c>
      <c r="G32" s="232">
        <f>ROUND(E32*F32,2)</f>
        <v>0</v>
      </c>
      <c r="H32" s="232"/>
      <c r="I32" s="232">
        <f>ROUND(E32*H32,2)</f>
        <v>0</v>
      </c>
      <c r="J32" s="232"/>
      <c r="K32" s="232">
        <f>ROUND(E32*J32,2)</f>
        <v>0</v>
      </c>
      <c r="L32" s="232">
        <v>21</v>
      </c>
      <c r="M32" s="232">
        <f>G32*(1+L32/100)</f>
        <v>0</v>
      </c>
      <c r="N32" s="221">
        <v>0</v>
      </c>
      <c r="O32" s="221">
        <f>ROUND(E32*N32,5)</f>
        <v>0</v>
      </c>
      <c r="P32" s="221">
        <v>0</v>
      </c>
      <c r="Q32" s="221">
        <f>ROUND(E32*P32,5)</f>
        <v>0</v>
      </c>
      <c r="R32" s="221"/>
      <c r="S32" s="221"/>
      <c r="T32" s="222">
        <v>0.94199999999999995</v>
      </c>
      <c r="U32" s="221">
        <f>ROUND(E32*T32,2)</f>
        <v>10.89</v>
      </c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116</v>
      </c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12">
        <v>13</v>
      </c>
      <c r="B33" s="219" t="s">
        <v>146</v>
      </c>
      <c r="C33" s="264" t="s">
        <v>147</v>
      </c>
      <c r="D33" s="221" t="s">
        <v>140</v>
      </c>
      <c r="E33" s="227">
        <v>46.236719999999998</v>
      </c>
      <c r="F33" s="231">
        <f>H33+J33</f>
        <v>0</v>
      </c>
      <c r="G33" s="232">
        <f>ROUND(E33*F33,2)</f>
        <v>0</v>
      </c>
      <c r="H33" s="232"/>
      <c r="I33" s="232">
        <f>ROUND(E33*H33,2)</f>
        <v>0</v>
      </c>
      <c r="J33" s="232"/>
      <c r="K33" s="232">
        <f>ROUND(E33*J33,2)</f>
        <v>0</v>
      </c>
      <c r="L33" s="232">
        <v>21</v>
      </c>
      <c r="M33" s="232">
        <f>G33*(1+L33/100)</f>
        <v>0</v>
      </c>
      <c r="N33" s="221">
        <v>0</v>
      </c>
      <c r="O33" s="221">
        <f>ROUND(E33*N33,5)</f>
        <v>0</v>
      </c>
      <c r="P33" s="221">
        <v>0</v>
      </c>
      <c r="Q33" s="221">
        <f>ROUND(E33*P33,5)</f>
        <v>0</v>
      </c>
      <c r="R33" s="221"/>
      <c r="S33" s="221"/>
      <c r="T33" s="222">
        <v>0.105</v>
      </c>
      <c r="U33" s="221">
        <f>ROUND(E33*T33,2)</f>
        <v>4.8499999999999996</v>
      </c>
      <c r="V33" s="211"/>
      <c r="W33" s="211"/>
      <c r="X33" s="211"/>
      <c r="Y33" s="211"/>
      <c r="Z33" s="211"/>
      <c r="AA33" s="211"/>
      <c r="AB33" s="211"/>
      <c r="AC33" s="211"/>
      <c r="AD33" s="211"/>
      <c r="AE33" s="211" t="s">
        <v>116</v>
      </c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12"/>
      <c r="B34" s="219"/>
      <c r="C34" s="265" t="s">
        <v>148</v>
      </c>
      <c r="D34" s="223"/>
      <c r="E34" s="228">
        <v>46.236719999999998</v>
      </c>
      <c r="F34" s="232"/>
      <c r="G34" s="232"/>
      <c r="H34" s="232"/>
      <c r="I34" s="232"/>
      <c r="J34" s="232"/>
      <c r="K34" s="232"/>
      <c r="L34" s="232"/>
      <c r="M34" s="232"/>
      <c r="N34" s="221"/>
      <c r="O34" s="221"/>
      <c r="P34" s="221"/>
      <c r="Q34" s="221"/>
      <c r="R34" s="221"/>
      <c r="S34" s="221"/>
      <c r="T34" s="222"/>
      <c r="U34" s="221"/>
      <c r="V34" s="211"/>
      <c r="W34" s="211"/>
      <c r="X34" s="211"/>
      <c r="Y34" s="211"/>
      <c r="Z34" s="211"/>
      <c r="AA34" s="211"/>
      <c r="AB34" s="211"/>
      <c r="AC34" s="211"/>
      <c r="AD34" s="211"/>
      <c r="AE34" s="211" t="s">
        <v>113</v>
      </c>
      <c r="AF34" s="211">
        <v>0</v>
      </c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ht="22.5" outlineLevel="1" x14ac:dyDescent="0.2">
      <c r="A35" s="212">
        <v>14</v>
      </c>
      <c r="B35" s="219" t="s">
        <v>149</v>
      </c>
      <c r="C35" s="264" t="s">
        <v>150</v>
      </c>
      <c r="D35" s="221" t="s">
        <v>140</v>
      </c>
      <c r="E35" s="227">
        <v>11.55918</v>
      </c>
      <c r="F35" s="231">
        <f>H35+J35</f>
        <v>0</v>
      </c>
      <c r="G35" s="232">
        <f>ROUND(E35*F35,2)</f>
        <v>0</v>
      </c>
      <c r="H35" s="232"/>
      <c r="I35" s="232">
        <f>ROUND(E35*H35,2)</f>
        <v>0</v>
      </c>
      <c r="J35" s="232"/>
      <c r="K35" s="232">
        <f>ROUND(E35*J35,2)</f>
        <v>0</v>
      </c>
      <c r="L35" s="232">
        <v>21</v>
      </c>
      <c r="M35" s="232">
        <f>G35*(1+L35/100)</f>
        <v>0</v>
      </c>
      <c r="N35" s="221">
        <v>0</v>
      </c>
      <c r="O35" s="221">
        <f>ROUND(E35*N35,5)</f>
        <v>0</v>
      </c>
      <c r="P35" s="221">
        <v>0</v>
      </c>
      <c r="Q35" s="221">
        <f>ROUND(E35*P35,5)</f>
        <v>0</v>
      </c>
      <c r="R35" s="221"/>
      <c r="S35" s="221"/>
      <c r="T35" s="222">
        <v>0</v>
      </c>
      <c r="U35" s="221">
        <f>ROUND(E35*T35,2)</f>
        <v>0</v>
      </c>
      <c r="V35" s="211"/>
      <c r="W35" s="211"/>
      <c r="X35" s="211"/>
      <c r="Y35" s="211"/>
      <c r="Z35" s="211"/>
      <c r="AA35" s="211"/>
      <c r="AB35" s="211"/>
      <c r="AC35" s="211"/>
      <c r="AD35" s="211"/>
      <c r="AE35" s="211" t="s">
        <v>116</v>
      </c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2">
        <v>15</v>
      </c>
      <c r="B36" s="219" t="s">
        <v>151</v>
      </c>
      <c r="C36" s="264" t="s">
        <v>152</v>
      </c>
      <c r="D36" s="221" t="s">
        <v>153</v>
      </c>
      <c r="E36" s="227">
        <v>4</v>
      </c>
      <c r="F36" s="231">
        <f>H36+J36</f>
        <v>0</v>
      </c>
      <c r="G36" s="232">
        <f>ROUND(E36*F36,2)</f>
        <v>0</v>
      </c>
      <c r="H36" s="232"/>
      <c r="I36" s="232">
        <f>ROUND(E36*H36,2)</f>
        <v>0</v>
      </c>
      <c r="J36" s="232"/>
      <c r="K36" s="232">
        <f>ROUND(E36*J36,2)</f>
        <v>0</v>
      </c>
      <c r="L36" s="232">
        <v>21</v>
      </c>
      <c r="M36" s="232">
        <f>G36*(1+L36/100)</f>
        <v>0</v>
      </c>
      <c r="N36" s="221">
        <v>0</v>
      </c>
      <c r="O36" s="221">
        <f>ROUND(E36*N36,5)</f>
        <v>0</v>
      </c>
      <c r="P36" s="221">
        <v>0</v>
      </c>
      <c r="Q36" s="221">
        <f>ROUND(E36*P36,5)</f>
        <v>0</v>
      </c>
      <c r="R36" s="221"/>
      <c r="S36" s="221"/>
      <c r="T36" s="222">
        <v>0</v>
      </c>
      <c r="U36" s="221">
        <f>ROUND(E36*T36,2)</f>
        <v>0</v>
      </c>
      <c r="V36" s="211"/>
      <c r="W36" s="211"/>
      <c r="X36" s="211"/>
      <c r="Y36" s="211"/>
      <c r="Z36" s="211"/>
      <c r="AA36" s="211"/>
      <c r="AB36" s="211"/>
      <c r="AC36" s="211"/>
      <c r="AD36" s="211"/>
      <c r="AE36" s="211" t="s">
        <v>116</v>
      </c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x14ac:dyDescent="0.2">
      <c r="A37" s="213" t="s">
        <v>106</v>
      </c>
      <c r="B37" s="220" t="s">
        <v>64</v>
      </c>
      <c r="C37" s="266" t="s">
        <v>65</v>
      </c>
      <c r="D37" s="224"/>
      <c r="E37" s="229"/>
      <c r="F37" s="233"/>
      <c r="G37" s="233">
        <f>SUMIF(AE38:AE40,"&lt;&gt;NOR",G38:G40)</f>
        <v>0</v>
      </c>
      <c r="H37" s="233"/>
      <c r="I37" s="233">
        <f>SUM(I38:I40)</f>
        <v>0</v>
      </c>
      <c r="J37" s="233"/>
      <c r="K37" s="233">
        <f>SUM(K38:K40)</f>
        <v>0</v>
      </c>
      <c r="L37" s="233"/>
      <c r="M37" s="233">
        <f>SUM(M38:M40)</f>
        <v>0</v>
      </c>
      <c r="N37" s="224"/>
      <c r="O37" s="224">
        <f>SUM(O38:O40)</f>
        <v>0.14535000000000001</v>
      </c>
      <c r="P37" s="224"/>
      <c r="Q37" s="224">
        <f>SUM(Q38:Q40)</f>
        <v>0</v>
      </c>
      <c r="R37" s="224"/>
      <c r="S37" s="224"/>
      <c r="T37" s="225"/>
      <c r="U37" s="224">
        <f>SUM(U38:U40)</f>
        <v>16.46</v>
      </c>
      <c r="AE37" t="s">
        <v>107</v>
      </c>
    </row>
    <row r="38" spans="1:60" ht="22.5" outlineLevel="1" x14ac:dyDescent="0.2">
      <c r="A38" s="212">
        <v>16</v>
      </c>
      <c r="B38" s="219" t="s">
        <v>154</v>
      </c>
      <c r="C38" s="264" t="s">
        <v>155</v>
      </c>
      <c r="D38" s="221" t="s">
        <v>110</v>
      </c>
      <c r="E38" s="227">
        <v>42.75</v>
      </c>
      <c r="F38" s="231">
        <f>H38+J38</f>
        <v>0</v>
      </c>
      <c r="G38" s="232">
        <f>ROUND(E38*F38,2)</f>
        <v>0</v>
      </c>
      <c r="H38" s="232"/>
      <c r="I38" s="232">
        <f>ROUND(E38*H38,2)</f>
        <v>0</v>
      </c>
      <c r="J38" s="232"/>
      <c r="K38" s="232">
        <f>ROUND(E38*J38,2)</f>
        <v>0</v>
      </c>
      <c r="L38" s="232">
        <v>21</v>
      </c>
      <c r="M38" s="232">
        <f>G38*(1+L38/100)</f>
        <v>0</v>
      </c>
      <c r="N38" s="221">
        <v>3.3999999999999998E-3</v>
      </c>
      <c r="O38" s="221">
        <f>ROUND(E38*N38,5)</f>
        <v>0.14535000000000001</v>
      </c>
      <c r="P38" s="221">
        <v>0</v>
      </c>
      <c r="Q38" s="221">
        <f>ROUND(E38*P38,5)</f>
        <v>0</v>
      </c>
      <c r="R38" s="221"/>
      <c r="S38" s="221"/>
      <c r="T38" s="222">
        <v>0.38500000000000001</v>
      </c>
      <c r="U38" s="221">
        <f>ROUND(E38*T38,2)</f>
        <v>16.46</v>
      </c>
      <c r="V38" s="211"/>
      <c r="W38" s="211"/>
      <c r="X38" s="211"/>
      <c r="Y38" s="211"/>
      <c r="Z38" s="211"/>
      <c r="AA38" s="211"/>
      <c r="AB38" s="211"/>
      <c r="AC38" s="211"/>
      <c r="AD38" s="211"/>
      <c r="AE38" s="211" t="s">
        <v>116</v>
      </c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2"/>
      <c r="B39" s="219"/>
      <c r="C39" s="265" t="s">
        <v>156</v>
      </c>
      <c r="D39" s="223"/>
      <c r="E39" s="228">
        <v>24.108000000000001</v>
      </c>
      <c r="F39" s="232"/>
      <c r="G39" s="232"/>
      <c r="H39" s="232"/>
      <c r="I39" s="232"/>
      <c r="J39" s="232"/>
      <c r="K39" s="232"/>
      <c r="L39" s="232"/>
      <c r="M39" s="232"/>
      <c r="N39" s="221"/>
      <c r="O39" s="221"/>
      <c r="P39" s="221"/>
      <c r="Q39" s="221"/>
      <c r="R39" s="221"/>
      <c r="S39" s="221"/>
      <c r="T39" s="222"/>
      <c r="U39" s="221"/>
      <c r="V39" s="211"/>
      <c r="W39" s="211"/>
      <c r="X39" s="211"/>
      <c r="Y39" s="211"/>
      <c r="Z39" s="211"/>
      <c r="AA39" s="211"/>
      <c r="AB39" s="211"/>
      <c r="AC39" s="211"/>
      <c r="AD39" s="211"/>
      <c r="AE39" s="211" t="s">
        <v>113</v>
      </c>
      <c r="AF39" s="211">
        <v>0</v>
      </c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22.5" outlineLevel="1" x14ac:dyDescent="0.2">
      <c r="A40" s="212"/>
      <c r="B40" s="219"/>
      <c r="C40" s="265" t="s">
        <v>157</v>
      </c>
      <c r="D40" s="223"/>
      <c r="E40" s="228">
        <v>18.641999999999999</v>
      </c>
      <c r="F40" s="232"/>
      <c r="G40" s="232"/>
      <c r="H40" s="232"/>
      <c r="I40" s="232"/>
      <c r="J40" s="232"/>
      <c r="K40" s="232"/>
      <c r="L40" s="232"/>
      <c r="M40" s="232"/>
      <c r="N40" s="221"/>
      <c r="O40" s="221"/>
      <c r="P40" s="221"/>
      <c r="Q40" s="221"/>
      <c r="R40" s="221"/>
      <c r="S40" s="221"/>
      <c r="T40" s="222"/>
      <c r="U40" s="221"/>
      <c r="V40" s="211"/>
      <c r="W40" s="211"/>
      <c r="X40" s="211"/>
      <c r="Y40" s="211"/>
      <c r="Z40" s="211"/>
      <c r="AA40" s="211"/>
      <c r="AB40" s="211"/>
      <c r="AC40" s="211"/>
      <c r="AD40" s="211"/>
      <c r="AE40" s="211" t="s">
        <v>113</v>
      </c>
      <c r="AF40" s="211">
        <v>0</v>
      </c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x14ac:dyDescent="0.2">
      <c r="A41" s="213" t="s">
        <v>106</v>
      </c>
      <c r="B41" s="220" t="s">
        <v>66</v>
      </c>
      <c r="C41" s="266" t="s">
        <v>67</v>
      </c>
      <c r="D41" s="224"/>
      <c r="E41" s="229"/>
      <c r="F41" s="233"/>
      <c r="G41" s="233">
        <f>SUMIF(AE42:AE43,"&lt;&gt;NOR",G42:G43)</f>
        <v>0</v>
      </c>
      <c r="H41" s="233"/>
      <c r="I41" s="233">
        <f>SUM(I42:I43)</f>
        <v>0</v>
      </c>
      <c r="J41" s="233"/>
      <c r="K41" s="233">
        <f>SUM(K42:K43)</f>
        <v>0</v>
      </c>
      <c r="L41" s="233"/>
      <c r="M41" s="233">
        <f>SUM(M42:M43)</f>
        <v>0</v>
      </c>
      <c r="N41" s="224"/>
      <c r="O41" s="224">
        <f>SUM(O42:O43)</f>
        <v>2.4550000000000002E-2</v>
      </c>
      <c r="P41" s="224"/>
      <c r="Q41" s="224">
        <f>SUM(Q42:Q43)</f>
        <v>0.96779999999999999</v>
      </c>
      <c r="R41" s="224"/>
      <c r="S41" s="224"/>
      <c r="T41" s="225"/>
      <c r="U41" s="224">
        <f>SUM(U42:U43)</f>
        <v>24.41</v>
      </c>
      <c r="AE41" t="s">
        <v>107</v>
      </c>
    </row>
    <row r="42" spans="1:60" ht="22.5" outlineLevel="1" x14ac:dyDescent="0.2">
      <c r="A42" s="212">
        <v>17</v>
      </c>
      <c r="B42" s="219" t="s">
        <v>158</v>
      </c>
      <c r="C42" s="264" t="s">
        <v>159</v>
      </c>
      <c r="D42" s="221" t="s">
        <v>160</v>
      </c>
      <c r="E42" s="227">
        <v>10</v>
      </c>
      <c r="F42" s="231">
        <f>H42+J42</f>
        <v>0</v>
      </c>
      <c r="G42" s="232">
        <f>ROUND(E42*F42,2)</f>
        <v>0</v>
      </c>
      <c r="H42" s="232"/>
      <c r="I42" s="232">
        <f>ROUND(E42*H42,2)</f>
        <v>0</v>
      </c>
      <c r="J42" s="232"/>
      <c r="K42" s="232">
        <f>ROUND(E42*J42,2)</f>
        <v>0</v>
      </c>
      <c r="L42" s="232">
        <v>21</v>
      </c>
      <c r="M42" s="232">
        <f>G42*(1+L42/100)</f>
        <v>0</v>
      </c>
      <c r="N42" s="221">
        <v>4.8999999999999998E-4</v>
      </c>
      <c r="O42" s="221">
        <f>ROUND(E42*N42,5)</f>
        <v>4.8999999999999998E-3</v>
      </c>
      <c r="P42" s="221">
        <v>9.6780000000000005E-2</v>
      </c>
      <c r="Q42" s="221">
        <f>ROUND(E42*P42,5)</f>
        <v>0.96779999999999999</v>
      </c>
      <c r="R42" s="221"/>
      <c r="S42" s="221"/>
      <c r="T42" s="222">
        <v>1.24254</v>
      </c>
      <c r="U42" s="221">
        <f>ROUND(E42*T42,2)</f>
        <v>12.43</v>
      </c>
      <c r="V42" s="211"/>
      <c r="W42" s="211"/>
      <c r="X42" s="211"/>
      <c r="Y42" s="211"/>
      <c r="Z42" s="211"/>
      <c r="AA42" s="211"/>
      <c r="AB42" s="211"/>
      <c r="AC42" s="211"/>
      <c r="AD42" s="211"/>
      <c r="AE42" s="211" t="s">
        <v>111</v>
      </c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ht="22.5" outlineLevel="1" x14ac:dyDescent="0.2">
      <c r="A43" s="212">
        <v>18</v>
      </c>
      <c r="B43" s="219" t="s">
        <v>161</v>
      </c>
      <c r="C43" s="264" t="s">
        <v>162</v>
      </c>
      <c r="D43" s="221" t="s">
        <v>160</v>
      </c>
      <c r="E43" s="227">
        <v>15</v>
      </c>
      <c r="F43" s="231">
        <f>H43+J43</f>
        <v>0</v>
      </c>
      <c r="G43" s="232">
        <f>ROUND(E43*F43,2)</f>
        <v>0</v>
      </c>
      <c r="H43" s="232"/>
      <c r="I43" s="232">
        <f>ROUND(E43*H43,2)</f>
        <v>0</v>
      </c>
      <c r="J43" s="232"/>
      <c r="K43" s="232">
        <f>ROUND(E43*J43,2)</f>
        <v>0</v>
      </c>
      <c r="L43" s="232">
        <v>21</v>
      </c>
      <c r="M43" s="232">
        <f>G43*(1+L43/100)</f>
        <v>0</v>
      </c>
      <c r="N43" s="221">
        <v>1.31E-3</v>
      </c>
      <c r="O43" s="221">
        <f>ROUND(E43*N43,5)</f>
        <v>1.9650000000000001E-2</v>
      </c>
      <c r="P43" s="221">
        <v>0</v>
      </c>
      <c r="Q43" s="221">
        <f>ROUND(E43*P43,5)</f>
        <v>0</v>
      </c>
      <c r="R43" s="221"/>
      <c r="S43" s="221"/>
      <c r="T43" s="222">
        <v>0.79898999999999998</v>
      </c>
      <c r="U43" s="221">
        <f>ROUND(E43*T43,2)</f>
        <v>11.98</v>
      </c>
      <c r="V43" s="211"/>
      <c r="W43" s="211"/>
      <c r="X43" s="211"/>
      <c r="Y43" s="211"/>
      <c r="Z43" s="211"/>
      <c r="AA43" s="211"/>
      <c r="AB43" s="211"/>
      <c r="AC43" s="211"/>
      <c r="AD43" s="211"/>
      <c r="AE43" s="211" t="s">
        <v>111</v>
      </c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x14ac:dyDescent="0.2">
      <c r="A44" s="213" t="s">
        <v>106</v>
      </c>
      <c r="B44" s="220" t="s">
        <v>68</v>
      </c>
      <c r="C44" s="266" t="s">
        <v>69</v>
      </c>
      <c r="D44" s="224"/>
      <c r="E44" s="229"/>
      <c r="F44" s="233"/>
      <c r="G44" s="233">
        <f>SUMIF(AE45:AE47,"&lt;&gt;NOR",G45:G47)</f>
        <v>0</v>
      </c>
      <c r="H44" s="233"/>
      <c r="I44" s="233">
        <f>SUM(I45:I47)</f>
        <v>0</v>
      </c>
      <c r="J44" s="233"/>
      <c r="K44" s="233">
        <f>SUM(K45:K47)</f>
        <v>0</v>
      </c>
      <c r="L44" s="233"/>
      <c r="M44" s="233">
        <f>SUM(M45:M47)</f>
        <v>0</v>
      </c>
      <c r="N44" s="224"/>
      <c r="O44" s="224">
        <f>SUM(O45:O47)</f>
        <v>0.17799999999999999</v>
      </c>
      <c r="P44" s="224"/>
      <c r="Q44" s="224">
        <f>SUM(Q45:Q47)</f>
        <v>0.43080000000000002</v>
      </c>
      <c r="R44" s="224"/>
      <c r="S44" s="224"/>
      <c r="T44" s="225"/>
      <c r="U44" s="224">
        <f>SUM(U45:U47)</f>
        <v>41.06</v>
      </c>
      <c r="AE44" t="s">
        <v>107</v>
      </c>
    </row>
    <row r="45" spans="1:60" outlineLevel="1" x14ac:dyDescent="0.2">
      <c r="A45" s="212">
        <v>19</v>
      </c>
      <c r="B45" s="219" t="s">
        <v>163</v>
      </c>
      <c r="C45" s="264" t="s">
        <v>164</v>
      </c>
      <c r="D45" s="221" t="s">
        <v>160</v>
      </c>
      <c r="E45" s="227">
        <v>10</v>
      </c>
      <c r="F45" s="231">
        <f>H45+J45</f>
        <v>0</v>
      </c>
      <c r="G45" s="232">
        <f>ROUND(E45*F45,2)</f>
        <v>0</v>
      </c>
      <c r="H45" s="232"/>
      <c r="I45" s="232">
        <f>ROUND(E45*H45,2)</f>
        <v>0</v>
      </c>
      <c r="J45" s="232"/>
      <c r="K45" s="232">
        <f>ROUND(E45*J45,2)</f>
        <v>0</v>
      </c>
      <c r="L45" s="232">
        <v>21</v>
      </c>
      <c r="M45" s="232">
        <f>G45*(1+L45/100)</f>
        <v>0</v>
      </c>
      <c r="N45" s="221">
        <v>4.8999999999999998E-4</v>
      </c>
      <c r="O45" s="221">
        <f>ROUND(E45*N45,5)</f>
        <v>4.8999999999999998E-3</v>
      </c>
      <c r="P45" s="221">
        <v>4.308E-2</v>
      </c>
      <c r="Q45" s="221">
        <f>ROUND(E45*P45,5)</f>
        <v>0.43080000000000002</v>
      </c>
      <c r="R45" s="221"/>
      <c r="S45" s="221"/>
      <c r="T45" s="222">
        <v>0.85326999999999997</v>
      </c>
      <c r="U45" s="221">
        <f>ROUND(E45*T45,2)</f>
        <v>8.5299999999999994</v>
      </c>
      <c r="V45" s="211"/>
      <c r="W45" s="211"/>
      <c r="X45" s="211"/>
      <c r="Y45" s="211"/>
      <c r="Z45" s="211"/>
      <c r="AA45" s="211"/>
      <c r="AB45" s="211"/>
      <c r="AC45" s="211"/>
      <c r="AD45" s="211"/>
      <c r="AE45" s="211" t="s">
        <v>111</v>
      </c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2">
        <v>20</v>
      </c>
      <c r="B46" s="219" t="s">
        <v>165</v>
      </c>
      <c r="C46" s="264" t="s">
        <v>166</v>
      </c>
      <c r="D46" s="221" t="s">
        <v>160</v>
      </c>
      <c r="E46" s="227">
        <v>30</v>
      </c>
      <c r="F46" s="231">
        <f>H46+J46</f>
        <v>0</v>
      </c>
      <c r="G46" s="232">
        <f>ROUND(E46*F46,2)</f>
        <v>0</v>
      </c>
      <c r="H46" s="232"/>
      <c r="I46" s="232">
        <f>ROUND(E46*H46,2)</f>
        <v>0</v>
      </c>
      <c r="J46" s="232"/>
      <c r="K46" s="232">
        <f>ROUND(E46*J46,2)</f>
        <v>0</v>
      </c>
      <c r="L46" s="232">
        <v>21</v>
      </c>
      <c r="M46" s="232">
        <f>G46*(1+L46/100)</f>
        <v>0</v>
      </c>
      <c r="N46" s="221">
        <v>5.77E-3</v>
      </c>
      <c r="O46" s="221">
        <f>ROUND(E46*N46,5)</f>
        <v>0.1731</v>
      </c>
      <c r="P46" s="221">
        <v>0</v>
      </c>
      <c r="Q46" s="221">
        <f>ROUND(E46*P46,5)</f>
        <v>0</v>
      </c>
      <c r="R46" s="221"/>
      <c r="S46" s="221"/>
      <c r="T46" s="222">
        <v>0.97723000000000004</v>
      </c>
      <c r="U46" s="221">
        <f>ROUND(E46*T46,2)</f>
        <v>29.32</v>
      </c>
      <c r="V46" s="211"/>
      <c r="W46" s="211"/>
      <c r="X46" s="211"/>
      <c r="Y46" s="211"/>
      <c r="Z46" s="211"/>
      <c r="AA46" s="211"/>
      <c r="AB46" s="211"/>
      <c r="AC46" s="211"/>
      <c r="AD46" s="211"/>
      <c r="AE46" s="211" t="s">
        <v>111</v>
      </c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22.5" outlineLevel="1" x14ac:dyDescent="0.2">
      <c r="A47" s="212">
        <v>21</v>
      </c>
      <c r="B47" s="219" t="s">
        <v>167</v>
      </c>
      <c r="C47" s="264" t="s">
        <v>168</v>
      </c>
      <c r="D47" s="221" t="s">
        <v>160</v>
      </c>
      <c r="E47" s="227">
        <v>30</v>
      </c>
      <c r="F47" s="231">
        <f>H47+J47</f>
        <v>0</v>
      </c>
      <c r="G47" s="232">
        <f>ROUND(E47*F47,2)</f>
        <v>0</v>
      </c>
      <c r="H47" s="232"/>
      <c r="I47" s="232">
        <f>ROUND(E47*H47,2)</f>
        <v>0</v>
      </c>
      <c r="J47" s="232"/>
      <c r="K47" s="232">
        <f>ROUND(E47*J47,2)</f>
        <v>0</v>
      </c>
      <c r="L47" s="232">
        <v>21</v>
      </c>
      <c r="M47" s="232">
        <f>G47*(1+L47/100)</f>
        <v>0</v>
      </c>
      <c r="N47" s="221">
        <v>0</v>
      </c>
      <c r="O47" s="221">
        <f>ROUND(E47*N47,5)</f>
        <v>0</v>
      </c>
      <c r="P47" s="221">
        <v>0</v>
      </c>
      <c r="Q47" s="221">
        <f>ROUND(E47*P47,5)</f>
        <v>0</v>
      </c>
      <c r="R47" s="221"/>
      <c r="S47" s="221"/>
      <c r="T47" s="222">
        <v>0.107</v>
      </c>
      <c r="U47" s="221">
        <f>ROUND(E47*T47,2)</f>
        <v>3.21</v>
      </c>
      <c r="V47" s="211"/>
      <c r="W47" s="211"/>
      <c r="X47" s="211"/>
      <c r="Y47" s="211"/>
      <c r="Z47" s="211"/>
      <c r="AA47" s="211"/>
      <c r="AB47" s="211"/>
      <c r="AC47" s="211"/>
      <c r="AD47" s="211"/>
      <c r="AE47" s="211" t="s">
        <v>116</v>
      </c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x14ac:dyDescent="0.2">
      <c r="A48" s="213" t="s">
        <v>106</v>
      </c>
      <c r="B48" s="220" t="s">
        <v>70</v>
      </c>
      <c r="C48" s="266" t="s">
        <v>71</v>
      </c>
      <c r="D48" s="224"/>
      <c r="E48" s="229"/>
      <c r="F48" s="233"/>
      <c r="G48" s="233">
        <f>SUMIF(AE49:AE73,"&lt;&gt;NOR",G49:G73)</f>
        <v>0</v>
      </c>
      <c r="H48" s="233"/>
      <c r="I48" s="233">
        <f>SUM(I49:I73)</f>
        <v>0</v>
      </c>
      <c r="J48" s="233"/>
      <c r="K48" s="233">
        <f>SUM(K49:K73)</f>
        <v>0</v>
      </c>
      <c r="L48" s="233"/>
      <c r="M48" s="233">
        <f>SUM(M49:M73)</f>
        <v>0</v>
      </c>
      <c r="N48" s="224"/>
      <c r="O48" s="224">
        <f>SUM(O49:O73)</f>
        <v>0.38139999999999996</v>
      </c>
      <c r="P48" s="224"/>
      <c r="Q48" s="224">
        <f>SUM(Q49:Q73)</f>
        <v>0.22413</v>
      </c>
      <c r="R48" s="224"/>
      <c r="S48" s="224"/>
      <c r="T48" s="225"/>
      <c r="U48" s="224">
        <f>SUM(U49:U73)</f>
        <v>52.410000000000004</v>
      </c>
      <c r="AE48" t="s">
        <v>107</v>
      </c>
    </row>
    <row r="49" spans="1:60" outlineLevel="1" x14ac:dyDescent="0.2">
      <c r="A49" s="212">
        <v>22</v>
      </c>
      <c r="B49" s="219" t="s">
        <v>169</v>
      </c>
      <c r="C49" s="264" t="s">
        <v>170</v>
      </c>
      <c r="D49" s="221" t="s">
        <v>127</v>
      </c>
      <c r="E49" s="227">
        <v>4</v>
      </c>
      <c r="F49" s="231">
        <f>H49+J49</f>
        <v>0</v>
      </c>
      <c r="G49" s="232">
        <f>ROUND(E49*F49,2)</f>
        <v>0</v>
      </c>
      <c r="H49" s="232"/>
      <c r="I49" s="232">
        <f>ROUND(E49*H49,2)</f>
        <v>0</v>
      </c>
      <c r="J49" s="232"/>
      <c r="K49" s="232">
        <f>ROUND(E49*J49,2)</f>
        <v>0</v>
      </c>
      <c r="L49" s="232">
        <v>21</v>
      </c>
      <c r="M49" s="232">
        <f>G49*(1+L49/100)</f>
        <v>0</v>
      </c>
      <c r="N49" s="221">
        <v>0</v>
      </c>
      <c r="O49" s="221">
        <f>ROUND(E49*N49,5)</f>
        <v>0</v>
      </c>
      <c r="P49" s="221">
        <v>3.1870000000000002E-2</v>
      </c>
      <c r="Q49" s="221">
        <f>ROUND(E49*P49,5)</f>
        <v>0.12748000000000001</v>
      </c>
      <c r="R49" s="221"/>
      <c r="S49" s="221"/>
      <c r="T49" s="222">
        <v>0.89376</v>
      </c>
      <c r="U49" s="221">
        <f>ROUND(E49*T49,2)</f>
        <v>3.58</v>
      </c>
      <c r="V49" s="211"/>
      <c r="W49" s="211"/>
      <c r="X49" s="211"/>
      <c r="Y49" s="211"/>
      <c r="Z49" s="211"/>
      <c r="AA49" s="211"/>
      <c r="AB49" s="211"/>
      <c r="AC49" s="211"/>
      <c r="AD49" s="211"/>
      <c r="AE49" s="211" t="s">
        <v>111</v>
      </c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2">
        <v>23</v>
      </c>
      <c r="B50" s="219" t="s">
        <v>171</v>
      </c>
      <c r="C50" s="264" t="s">
        <v>172</v>
      </c>
      <c r="D50" s="221" t="s">
        <v>127</v>
      </c>
      <c r="E50" s="227">
        <v>5</v>
      </c>
      <c r="F50" s="231">
        <f>H50+J50</f>
        <v>0</v>
      </c>
      <c r="G50" s="232">
        <f>ROUND(E50*F50,2)</f>
        <v>0</v>
      </c>
      <c r="H50" s="232"/>
      <c r="I50" s="232">
        <f>ROUND(E50*H50,2)</f>
        <v>0</v>
      </c>
      <c r="J50" s="232"/>
      <c r="K50" s="232">
        <f>ROUND(E50*J50,2)</f>
        <v>0</v>
      </c>
      <c r="L50" s="232">
        <v>21</v>
      </c>
      <c r="M50" s="232">
        <f>G50*(1+L50/100)</f>
        <v>0</v>
      </c>
      <c r="N50" s="221">
        <v>0</v>
      </c>
      <c r="O50" s="221">
        <f>ROUND(E50*N50,5)</f>
        <v>0</v>
      </c>
      <c r="P50" s="221">
        <v>1.933E-2</v>
      </c>
      <c r="Q50" s="221">
        <f>ROUND(E50*P50,5)</f>
        <v>9.665E-2</v>
      </c>
      <c r="R50" s="221"/>
      <c r="S50" s="221"/>
      <c r="T50" s="222">
        <v>0.64383000000000001</v>
      </c>
      <c r="U50" s="221">
        <f>ROUND(E50*T50,2)</f>
        <v>3.22</v>
      </c>
      <c r="V50" s="211"/>
      <c r="W50" s="211"/>
      <c r="X50" s="211"/>
      <c r="Y50" s="211"/>
      <c r="Z50" s="211"/>
      <c r="AA50" s="211"/>
      <c r="AB50" s="211"/>
      <c r="AC50" s="211"/>
      <c r="AD50" s="211"/>
      <c r="AE50" s="211" t="s">
        <v>111</v>
      </c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ht="33.75" outlineLevel="1" x14ac:dyDescent="0.2">
      <c r="A51" s="212">
        <v>24</v>
      </c>
      <c r="B51" s="219" t="s">
        <v>173</v>
      </c>
      <c r="C51" s="264" t="s">
        <v>174</v>
      </c>
      <c r="D51" s="221" t="s">
        <v>127</v>
      </c>
      <c r="E51" s="227">
        <v>4</v>
      </c>
      <c r="F51" s="231">
        <f>H51+J51</f>
        <v>0</v>
      </c>
      <c r="G51" s="232">
        <f>ROUND(E51*F51,2)</f>
        <v>0</v>
      </c>
      <c r="H51" s="232"/>
      <c r="I51" s="232">
        <f>ROUND(E51*H51,2)</f>
        <v>0</v>
      </c>
      <c r="J51" s="232"/>
      <c r="K51" s="232">
        <f>ROUND(E51*J51,2)</f>
        <v>0</v>
      </c>
      <c r="L51" s="232">
        <v>21</v>
      </c>
      <c r="M51" s="232">
        <f>G51*(1+L51/100)</f>
        <v>0</v>
      </c>
      <c r="N51" s="221">
        <v>2.6009999999999998E-2</v>
      </c>
      <c r="O51" s="221">
        <f>ROUND(E51*N51,5)</f>
        <v>0.10403999999999999</v>
      </c>
      <c r="P51" s="221">
        <v>0</v>
      </c>
      <c r="Q51" s="221">
        <f>ROUND(E51*P51,5)</f>
        <v>0</v>
      </c>
      <c r="R51" s="221"/>
      <c r="S51" s="221"/>
      <c r="T51" s="222">
        <v>2.9309099999999999</v>
      </c>
      <c r="U51" s="221">
        <f>ROUND(E51*T51,2)</f>
        <v>11.72</v>
      </c>
      <c r="V51" s="211"/>
      <c r="W51" s="211"/>
      <c r="X51" s="211"/>
      <c r="Y51" s="211"/>
      <c r="Z51" s="211"/>
      <c r="AA51" s="211"/>
      <c r="AB51" s="211"/>
      <c r="AC51" s="211"/>
      <c r="AD51" s="211"/>
      <c r="AE51" s="211" t="s">
        <v>111</v>
      </c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22.5" outlineLevel="1" x14ac:dyDescent="0.2">
      <c r="A52" s="212"/>
      <c r="B52" s="219"/>
      <c r="C52" s="267" t="s">
        <v>175</v>
      </c>
      <c r="D52" s="226"/>
      <c r="E52" s="230"/>
      <c r="F52" s="234"/>
      <c r="G52" s="235"/>
      <c r="H52" s="232"/>
      <c r="I52" s="232"/>
      <c r="J52" s="232"/>
      <c r="K52" s="232"/>
      <c r="L52" s="232"/>
      <c r="M52" s="232"/>
      <c r="N52" s="221"/>
      <c r="O52" s="221"/>
      <c r="P52" s="221"/>
      <c r="Q52" s="221"/>
      <c r="R52" s="221"/>
      <c r="S52" s="221"/>
      <c r="T52" s="222"/>
      <c r="U52" s="221"/>
      <c r="V52" s="211"/>
      <c r="W52" s="211"/>
      <c r="X52" s="211"/>
      <c r="Y52" s="211"/>
      <c r="Z52" s="211"/>
      <c r="AA52" s="211"/>
      <c r="AB52" s="211"/>
      <c r="AC52" s="211"/>
      <c r="AD52" s="211"/>
      <c r="AE52" s="211" t="s">
        <v>176</v>
      </c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4" t="str">
        <f>C52</f>
        <v>Součástí WC je klozetové sedátko, ovládací tlačítko pro 2 množství plastové, připojovací sada pro vodu a kanalizaci, zvuková izolace, montážní příslušenství.</v>
      </c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2"/>
      <c r="B53" s="219"/>
      <c r="C53" s="267" t="s">
        <v>177</v>
      </c>
      <c r="D53" s="226"/>
      <c r="E53" s="230"/>
      <c r="F53" s="234"/>
      <c r="G53" s="235"/>
      <c r="H53" s="232"/>
      <c r="I53" s="232"/>
      <c r="J53" s="232"/>
      <c r="K53" s="232"/>
      <c r="L53" s="232"/>
      <c r="M53" s="232"/>
      <c r="N53" s="221"/>
      <c r="O53" s="221"/>
      <c r="P53" s="221"/>
      <c r="Q53" s="221"/>
      <c r="R53" s="221"/>
      <c r="S53" s="221"/>
      <c r="T53" s="222"/>
      <c r="U53" s="221"/>
      <c r="V53" s="211"/>
      <c r="W53" s="211"/>
      <c r="X53" s="211"/>
      <c r="Y53" s="211"/>
      <c r="Z53" s="211"/>
      <c r="AA53" s="211"/>
      <c r="AB53" s="211"/>
      <c r="AC53" s="211"/>
      <c r="AD53" s="211"/>
      <c r="AE53" s="211" t="s">
        <v>176</v>
      </c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4" t="str">
        <f>C53</f>
        <v>Instalační prvek GEBERIT pro zazdění s ovládáním zepředu.</v>
      </c>
      <c r="BB53" s="211"/>
      <c r="BC53" s="211"/>
      <c r="BD53" s="211"/>
      <c r="BE53" s="211"/>
      <c r="BF53" s="211"/>
      <c r="BG53" s="211"/>
      <c r="BH53" s="211"/>
    </row>
    <row r="54" spans="1:60" ht="22.5" outlineLevel="1" x14ac:dyDescent="0.2">
      <c r="A54" s="212">
        <v>25</v>
      </c>
      <c r="B54" s="219" t="s">
        <v>178</v>
      </c>
      <c r="C54" s="264" t="s">
        <v>179</v>
      </c>
      <c r="D54" s="221" t="s">
        <v>127</v>
      </c>
      <c r="E54" s="227">
        <v>2</v>
      </c>
      <c r="F54" s="231">
        <f>H54+J54</f>
        <v>0</v>
      </c>
      <c r="G54" s="232">
        <f>ROUND(E54*F54,2)</f>
        <v>0</v>
      </c>
      <c r="H54" s="232"/>
      <c r="I54" s="232">
        <f>ROUND(E54*H54,2)</f>
        <v>0</v>
      </c>
      <c r="J54" s="232"/>
      <c r="K54" s="232">
        <f>ROUND(E54*J54,2)</f>
        <v>0</v>
      </c>
      <c r="L54" s="232">
        <v>21</v>
      </c>
      <c r="M54" s="232">
        <f>G54*(1+L54/100)</f>
        <v>0</v>
      </c>
      <c r="N54" s="221">
        <v>3.4790000000000001E-2</v>
      </c>
      <c r="O54" s="221">
        <f>ROUND(E54*N54,5)</f>
        <v>6.9580000000000003E-2</v>
      </c>
      <c r="P54" s="221">
        <v>0</v>
      </c>
      <c r="Q54" s="221">
        <f>ROUND(E54*P54,5)</f>
        <v>0</v>
      </c>
      <c r="R54" s="221"/>
      <c r="S54" s="221"/>
      <c r="T54" s="222">
        <v>2.2797299999999998</v>
      </c>
      <c r="U54" s="221">
        <f>ROUND(E54*T54,2)</f>
        <v>4.5599999999999996</v>
      </c>
      <c r="V54" s="211"/>
      <c r="W54" s="211"/>
      <c r="X54" s="211"/>
      <c r="Y54" s="211"/>
      <c r="Z54" s="211"/>
      <c r="AA54" s="211"/>
      <c r="AB54" s="211"/>
      <c r="AC54" s="211"/>
      <c r="AD54" s="211"/>
      <c r="AE54" s="211" t="s">
        <v>111</v>
      </c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ht="22.5" outlineLevel="1" x14ac:dyDescent="0.2">
      <c r="A55" s="212"/>
      <c r="B55" s="219"/>
      <c r="C55" s="267" t="s">
        <v>180</v>
      </c>
      <c r="D55" s="226"/>
      <c r="E55" s="230"/>
      <c r="F55" s="234"/>
      <c r="G55" s="235"/>
      <c r="H55" s="232"/>
      <c r="I55" s="232"/>
      <c r="J55" s="232"/>
      <c r="K55" s="232"/>
      <c r="L55" s="232"/>
      <c r="M55" s="232"/>
      <c r="N55" s="221"/>
      <c r="O55" s="221"/>
      <c r="P55" s="221"/>
      <c r="Q55" s="221"/>
      <c r="R55" s="221"/>
      <c r="S55" s="221"/>
      <c r="T55" s="222"/>
      <c r="U55" s="221"/>
      <c r="V55" s="211"/>
      <c r="W55" s="211"/>
      <c r="X55" s="211"/>
      <c r="Y55" s="211"/>
      <c r="Z55" s="211"/>
      <c r="AA55" s="211"/>
      <c r="AB55" s="211"/>
      <c r="AC55" s="211"/>
      <c r="AD55" s="211"/>
      <c r="AE55" s="211" t="s">
        <v>176</v>
      </c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4" t="str">
        <f>C55</f>
        <v>Součástí pisoáru je odsávací urinál s radarovým senzorem s vnitřním přívodem vody, montážní příslušenství.</v>
      </c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2"/>
      <c r="B56" s="219"/>
      <c r="C56" s="267" t="s">
        <v>181</v>
      </c>
      <c r="D56" s="226"/>
      <c r="E56" s="230"/>
      <c r="F56" s="234"/>
      <c r="G56" s="235"/>
      <c r="H56" s="232"/>
      <c r="I56" s="232"/>
      <c r="J56" s="232"/>
      <c r="K56" s="232"/>
      <c r="L56" s="232"/>
      <c r="M56" s="232"/>
      <c r="N56" s="221"/>
      <c r="O56" s="221"/>
      <c r="P56" s="221"/>
      <c r="Q56" s="221"/>
      <c r="R56" s="221"/>
      <c r="S56" s="221"/>
      <c r="T56" s="222"/>
      <c r="U56" s="221"/>
      <c r="V56" s="211"/>
      <c r="W56" s="211"/>
      <c r="X56" s="211"/>
      <c r="Y56" s="211"/>
      <c r="Z56" s="211"/>
      <c r="AA56" s="211"/>
      <c r="AB56" s="211"/>
      <c r="AC56" s="211"/>
      <c r="AD56" s="211"/>
      <c r="AE56" s="211" t="s">
        <v>176</v>
      </c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4" t="str">
        <f>C56</f>
        <v>Senzor na baterii.</v>
      </c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2">
        <v>26</v>
      </c>
      <c r="B57" s="219" t="s">
        <v>182</v>
      </c>
      <c r="C57" s="264" t="s">
        <v>183</v>
      </c>
      <c r="D57" s="221" t="s">
        <v>127</v>
      </c>
      <c r="E57" s="227">
        <v>2</v>
      </c>
      <c r="F57" s="231">
        <f>H57+J57</f>
        <v>0</v>
      </c>
      <c r="G57" s="232">
        <f>ROUND(E57*F57,2)</f>
        <v>0</v>
      </c>
      <c r="H57" s="232"/>
      <c r="I57" s="232">
        <f>ROUND(E57*H57,2)</f>
        <v>0</v>
      </c>
      <c r="J57" s="232"/>
      <c r="K57" s="232">
        <f>ROUND(E57*J57,2)</f>
        <v>0</v>
      </c>
      <c r="L57" s="232">
        <v>21</v>
      </c>
      <c r="M57" s="232">
        <f>G57*(1+L57/100)</f>
        <v>0</v>
      </c>
      <c r="N57" s="221">
        <v>4.3899999999999998E-3</v>
      </c>
      <c r="O57" s="221">
        <f>ROUND(E57*N57,5)</f>
        <v>8.7799999999999996E-3</v>
      </c>
      <c r="P57" s="221">
        <v>0</v>
      </c>
      <c r="Q57" s="221">
        <f>ROUND(E57*P57,5)</f>
        <v>0</v>
      </c>
      <c r="R57" s="221"/>
      <c r="S57" s="221"/>
      <c r="T57" s="222">
        <v>1.4769099999999999</v>
      </c>
      <c r="U57" s="221">
        <f>ROUND(E57*T57,2)</f>
        <v>2.95</v>
      </c>
      <c r="V57" s="211"/>
      <c r="W57" s="211"/>
      <c r="X57" s="211"/>
      <c r="Y57" s="211"/>
      <c r="Z57" s="211"/>
      <c r="AA57" s="211"/>
      <c r="AB57" s="211"/>
      <c r="AC57" s="211"/>
      <c r="AD57" s="211"/>
      <c r="AE57" s="211" t="s">
        <v>111</v>
      </c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ht="22.5" outlineLevel="1" x14ac:dyDescent="0.2">
      <c r="A58" s="212">
        <v>27</v>
      </c>
      <c r="B58" s="219" t="s">
        <v>184</v>
      </c>
      <c r="C58" s="264" t="s">
        <v>185</v>
      </c>
      <c r="D58" s="221" t="s">
        <v>127</v>
      </c>
      <c r="E58" s="227">
        <v>6</v>
      </c>
      <c r="F58" s="231">
        <f>H58+J58</f>
        <v>0</v>
      </c>
      <c r="G58" s="232">
        <f>ROUND(E58*F58,2)</f>
        <v>0</v>
      </c>
      <c r="H58" s="232"/>
      <c r="I58" s="232">
        <f>ROUND(E58*H58,2)</f>
        <v>0</v>
      </c>
      <c r="J58" s="232"/>
      <c r="K58" s="232">
        <f>ROUND(E58*J58,2)</f>
        <v>0</v>
      </c>
      <c r="L58" s="232">
        <v>21</v>
      </c>
      <c r="M58" s="232">
        <f>G58*(1+L58/100)</f>
        <v>0</v>
      </c>
      <c r="N58" s="221">
        <v>1.8669999999999999E-2</v>
      </c>
      <c r="O58" s="221">
        <f>ROUND(E58*N58,5)</f>
        <v>0.11201999999999999</v>
      </c>
      <c r="P58" s="221">
        <v>0</v>
      </c>
      <c r="Q58" s="221">
        <f>ROUND(E58*P58,5)</f>
        <v>0</v>
      </c>
      <c r="R58" s="221"/>
      <c r="S58" s="221"/>
      <c r="T58" s="222">
        <v>2.92136</v>
      </c>
      <c r="U58" s="221">
        <f>ROUND(E58*T58,2)</f>
        <v>17.53</v>
      </c>
      <c r="V58" s="211"/>
      <c r="W58" s="211"/>
      <c r="X58" s="211"/>
      <c r="Y58" s="211"/>
      <c r="Z58" s="211"/>
      <c r="AA58" s="211"/>
      <c r="AB58" s="211"/>
      <c r="AC58" s="211"/>
      <c r="AD58" s="211"/>
      <c r="AE58" s="211" t="s">
        <v>111</v>
      </c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12"/>
      <c r="B59" s="219"/>
      <c r="C59" s="267" t="s">
        <v>186</v>
      </c>
      <c r="D59" s="226"/>
      <c r="E59" s="230"/>
      <c r="F59" s="234"/>
      <c r="G59" s="235"/>
      <c r="H59" s="232"/>
      <c r="I59" s="232"/>
      <c r="J59" s="232"/>
      <c r="K59" s="232"/>
      <c r="L59" s="232"/>
      <c r="M59" s="232"/>
      <c r="N59" s="221"/>
      <c r="O59" s="221"/>
      <c r="P59" s="221"/>
      <c r="Q59" s="221"/>
      <c r="R59" s="221"/>
      <c r="S59" s="221"/>
      <c r="T59" s="222"/>
      <c r="U59" s="221"/>
      <c r="V59" s="211"/>
      <c r="W59" s="211"/>
      <c r="X59" s="211"/>
      <c r="Y59" s="211"/>
      <c r="Z59" s="211"/>
      <c r="AA59" s="211"/>
      <c r="AB59" s="211"/>
      <c r="AC59" s="211"/>
      <c r="AD59" s="211"/>
      <c r="AE59" s="211" t="s">
        <v>176</v>
      </c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4" t="str">
        <f>C59</f>
        <v>Součástí umývadla je i připojovací sada a montážní příslušenství, včetně krytu na sifon - polonoha.</v>
      </c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2"/>
      <c r="B60" s="219"/>
      <c r="C60" s="267" t="s">
        <v>187</v>
      </c>
      <c r="D60" s="226"/>
      <c r="E60" s="230"/>
      <c r="F60" s="234"/>
      <c r="G60" s="235"/>
      <c r="H60" s="232"/>
      <c r="I60" s="232"/>
      <c r="J60" s="232"/>
      <c r="K60" s="232"/>
      <c r="L60" s="232"/>
      <c r="M60" s="232"/>
      <c r="N60" s="221"/>
      <c r="O60" s="221"/>
      <c r="P60" s="221"/>
      <c r="Q60" s="221"/>
      <c r="R60" s="221"/>
      <c r="S60" s="221"/>
      <c r="T60" s="222"/>
      <c r="U60" s="221"/>
      <c r="V60" s="211"/>
      <c r="W60" s="211"/>
      <c r="X60" s="211"/>
      <c r="Y60" s="211"/>
      <c r="Z60" s="211"/>
      <c r="AA60" s="211"/>
      <c r="AB60" s="211"/>
      <c r="AC60" s="211"/>
      <c r="AD60" s="211"/>
      <c r="AE60" s="211" t="s">
        <v>176</v>
      </c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4" t="str">
        <f>C60</f>
        <v>LYRA (JIKA Bechyně).</v>
      </c>
      <c r="BB60" s="211"/>
      <c r="BC60" s="211"/>
      <c r="BD60" s="211"/>
      <c r="BE60" s="211"/>
      <c r="BF60" s="211"/>
      <c r="BG60" s="211"/>
      <c r="BH60" s="211"/>
    </row>
    <row r="61" spans="1:60" ht="22.5" outlineLevel="1" x14ac:dyDescent="0.2">
      <c r="A61" s="212">
        <v>28</v>
      </c>
      <c r="B61" s="219" t="s">
        <v>188</v>
      </c>
      <c r="C61" s="264" t="s">
        <v>189</v>
      </c>
      <c r="D61" s="221" t="s">
        <v>127</v>
      </c>
      <c r="E61" s="227">
        <v>1</v>
      </c>
      <c r="F61" s="231">
        <f>H61+J61</f>
        <v>0</v>
      </c>
      <c r="G61" s="232">
        <f>ROUND(E61*F61,2)</f>
        <v>0</v>
      </c>
      <c r="H61" s="232"/>
      <c r="I61" s="232">
        <f>ROUND(E61*H61,2)</f>
        <v>0</v>
      </c>
      <c r="J61" s="232"/>
      <c r="K61" s="232">
        <f>ROUND(E61*J61,2)</f>
        <v>0</v>
      </c>
      <c r="L61" s="232">
        <v>21</v>
      </c>
      <c r="M61" s="232">
        <f>G61*(1+L61/100)</f>
        <v>0</v>
      </c>
      <c r="N61" s="221">
        <v>3.8280000000000002E-2</v>
      </c>
      <c r="O61" s="221">
        <f>ROUND(E61*N61,5)</f>
        <v>3.8280000000000002E-2</v>
      </c>
      <c r="P61" s="221">
        <v>0</v>
      </c>
      <c r="Q61" s="221">
        <f>ROUND(E61*P61,5)</f>
        <v>0</v>
      </c>
      <c r="R61" s="221"/>
      <c r="S61" s="221"/>
      <c r="T61" s="222">
        <v>6.9312100000000001</v>
      </c>
      <c r="U61" s="221">
        <f>ROUND(E61*T61,2)</f>
        <v>6.93</v>
      </c>
      <c r="V61" s="211"/>
      <c r="W61" s="211"/>
      <c r="X61" s="211"/>
      <c r="Y61" s="211"/>
      <c r="Z61" s="211"/>
      <c r="AA61" s="211"/>
      <c r="AB61" s="211"/>
      <c r="AC61" s="211"/>
      <c r="AD61" s="211"/>
      <c r="AE61" s="211" t="s">
        <v>111</v>
      </c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2"/>
      <c r="B62" s="219"/>
      <c r="C62" s="267" t="s">
        <v>190</v>
      </c>
      <c r="D62" s="226"/>
      <c r="E62" s="230"/>
      <c r="F62" s="234"/>
      <c r="G62" s="235"/>
      <c r="H62" s="232"/>
      <c r="I62" s="232"/>
      <c r="J62" s="232"/>
      <c r="K62" s="232"/>
      <c r="L62" s="232"/>
      <c r="M62" s="232"/>
      <c r="N62" s="221"/>
      <c r="O62" s="221"/>
      <c r="P62" s="221"/>
      <c r="Q62" s="221"/>
      <c r="R62" s="221"/>
      <c r="S62" s="221"/>
      <c r="T62" s="222"/>
      <c r="U62" s="221"/>
      <c r="V62" s="211"/>
      <c r="W62" s="211"/>
      <c r="X62" s="211"/>
      <c r="Y62" s="211"/>
      <c r="Z62" s="211"/>
      <c r="AA62" s="211"/>
      <c r="AB62" s="211"/>
      <c r="AC62" s="211"/>
      <c r="AD62" s="211"/>
      <c r="AE62" s="211" t="s">
        <v>176</v>
      </c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4" t="str">
        <f>C62</f>
        <v>Výrobce GELCO</v>
      </c>
      <c r="BB62" s="211"/>
      <c r="BC62" s="211"/>
      <c r="BD62" s="211"/>
      <c r="BE62" s="211"/>
      <c r="BF62" s="211"/>
      <c r="BG62" s="211"/>
      <c r="BH62" s="211"/>
    </row>
    <row r="63" spans="1:60" ht="22.5" outlineLevel="1" x14ac:dyDescent="0.2">
      <c r="A63" s="212">
        <v>29</v>
      </c>
      <c r="B63" s="219" t="s">
        <v>191</v>
      </c>
      <c r="C63" s="264" t="s">
        <v>192</v>
      </c>
      <c r="D63" s="221" t="s">
        <v>127</v>
      </c>
      <c r="E63" s="227">
        <v>1</v>
      </c>
      <c r="F63" s="231">
        <f>H63+J63</f>
        <v>0</v>
      </c>
      <c r="G63" s="232">
        <f>ROUND(E63*F63,2)</f>
        <v>0</v>
      </c>
      <c r="H63" s="232"/>
      <c r="I63" s="232">
        <f>ROUND(E63*H63,2)</f>
        <v>0</v>
      </c>
      <c r="J63" s="232"/>
      <c r="K63" s="232">
        <f>ROUND(E63*J63,2)</f>
        <v>0</v>
      </c>
      <c r="L63" s="232">
        <v>21</v>
      </c>
      <c r="M63" s="232">
        <f>G63*(1+L63/100)</f>
        <v>0</v>
      </c>
      <c r="N63" s="221">
        <v>8.3000000000000001E-3</v>
      </c>
      <c r="O63" s="221">
        <f>ROUND(E63*N63,5)</f>
        <v>8.3000000000000001E-3</v>
      </c>
      <c r="P63" s="221">
        <v>0</v>
      </c>
      <c r="Q63" s="221">
        <f>ROUND(E63*P63,5)</f>
        <v>0</v>
      </c>
      <c r="R63" s="221"/>
      <c r="S63" s="221"/>
      <c r="T63" s="222">
        <v>1.9204600000000001</v>
      </c>
      <c r="U63" s="221">
        <f>ROUND(E63*T63,2)</f>
        <v>1.92</v>
      </c>
      <c r="V63" s="211"/>
      <c r="W63" s="211"/>
      <c r="X63" s="211"/>
      <c r="Y63" s="211"/>
      <c r="Z63" s="211"/>
      <c r="AA63" s="211"/>
      <c r="AB63" s="211"/>
      <c r="AC63" s="211"/>
      <c r="AD63" s="211"/>
      <c r="AE63" s="211" t="s">
        <v>111</v>
      </c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2">
        <v>30</v>
      </c>
      <c r="B64" s="219" t="s">
        <v>193</v>
      </c>
      <c r="C64" s="264" t="s">
        <v>194</v>
      </c>
      <c r="D64" s="221" t="s">
        <v>127</v>
      </c>
      <c r="E64" s="227">
        <v>6</v>
      </c>
      <c r="F64" s="231">
        <f>H64+J64</f>
        <v>0</v>
      </c>
      <c r="G64" s="232">
        <f>ROUND(E64*F64,2)</f>
        <v>0</v>
      </c>
      <c r="H64" s="232"/>
      <c r="I64" s="232">
        <f>ROUND(E64*H64,2)</f>
        <v>0</v>
      </c>
      <c r="J64" s="232"/>
      <c r="K64" s="232">
        <f>ROUND(E64*J64,2)</f>
        <v>0</v>
      </c>
      <c r="L64" s="232">
        <v>21</v>
      </c>
      <c r="M64" s="232">
        <f>G64*(1+L64/100)</f>
        <v>0</v>
      </c>
      <c r="N64" s="221">
        <v>1.2999999999999999E-3</v>
      </c>
      <c r="O64" s="221">
        <f>ROUND(E64*N64,5)</f>
        <v>7.7999999999999996E-3</v>
      </c>
      <c r="P64" s="221">
        <v>0</v>
      </c>
      <c r="Q64" s="221">
        <f>ROUND(E64*P64,5)</f>
        <v>0</v>
      </c>
      <c r="R64" s="221"/>
      <c r="S64" s="221"/>
      <c r="T64" s="222">
        <v>0</v>
      </c>
      <c r="U64" s="221">
        <f>ROUND(E64*T64,2)</f>
        <v>0</v>
      </c>
      <c r="V64" s="211"/>
      <c r="W64" s="211"/>
      <c r="X64" s="211"/>
      <c r="Y64" s="211"/>
      <c r="Z64" s="211"/>
      <c r="AA64" s="211"/>
      <c r="AB64" s="211"/>
      <c r="AC64" s="211"/>
      <c r="AD64" s="211"/>
      <c r="AE64" s="211" t="s">
        <v>195</v>
      </c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ht="22.5" outlineLevel="1" x14ac:dyDescent="0.2">
      <c r="A65" s="212">
        <v>31</v>
      </c>
      <c r="B65" s="219" t="s">
        <v>196</v>
      </c>
      <c r="C65" s="264" t="s">
        <v>197</v>
      </c>
      <c r="D65" s="221" t="s">
        <v>127</v>
      </c>
      <c r="E65" s="227">
        <v>1</v>
      </c>
      <c r="F65" s="231">
        <f>H65+J65</f>
        <v>0</v>
      </c>
      <c r="G65" s="232">
        <f>ROUND(E65*F65,2)</f>
        <v>0</v>
      </c>
      <c r="H65" s="232"/>
      <c r="I65" s="232">
        <f>ROUND(E65*H65,2)</f>
        <v>0</v>
      </c>
      <c r="J65" s="232"/>
      <c r="K65" s="232">
        <f>ROUND(E65*J65,2)</f>
        <v>0</v>
      </c>
      <c r="L65" s="232">
        <v>21</v>
      </c>
      <c r="M65" s="232">
        <f>G65*(1+L65/100)</f>
        <v>0</v>
      </c>
      <c r="N65" s="221">
        <v>2.0999999999999999E-3</v>
      </c>
      <c r="O65" s="221">
        <f>ROUND(E65*N65,5)</f>
        <v>2.0999999999999999E-3</v>
      </c>
      <c r="P65" s="221">
        <v>0</v>
      </c>
      <c r="Q65" s="221">
        <f>ROUND(E65*P65,5)</f>
        <v>0</v>
      </c>
      <c r="R65" s="221"/>
      <c r="S65" s="221"/>
      <c r="T65" s="222">
        <v>0</v>
      </c>
      <c r="U65" s="221">
        <f>ROUND(E65*T65,2)</f>
        <v>0</v>
      </c>
      <c r="V65" s="211"/>
      <c r="W65" s="211"/>
      <c r="X65" s="211"/>
      <c r="Y65" s="211"/>
      <c r="Z65" s="211"/>
      <c r="AA65" s="211"/>
      <c r="AB65" s="211"/>
      <c r="AC65" s="211"/>
      <c r="AD65" s="211"/>
      <c r="AE65" s="211" t="s">
        <v>195</v>
      </c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12">
        <v>32</v>
      </c>
      <c r="B66" s="219" t="s">
        <v>198</v>
      </c>
      <c r="C66" s="264" t="s">
        <v>199</v>
      </c>
      <c r="D66" s="221" t="s">
        <v>127</v>
      </c>
      <c r="E66" s="227">
        <v>4</v>
      </c>
      <c r="F66" s="231">
        <f>H66+J66</f>
        <v>0</v>
      </c>
      <c r="G66" s="232">
        <f>ROUND(E66*F66,2)</f>
        <v>0</v>
      </c>
      <c r="H66" s="232"/>
      <c r="I66" s="232">
        <f>ROUND(E66*H66,2)</f>
        <v>0</v>
      </c>
      <c r="J66" s="232"/>
      <c r="K66" s="232">
        <f>ROUND(E66*J66,2)</f>
        <v>0</v>
      </c>
      <c r="L66" s="232">
        <v>21</v>
      </c>
      <c r="M66" s="232">
        <f>G66*(1+L66/100)</f>
        <v>0</v>
      </c>
      <c r="N66" s="221">
        <v>5.0000000000000001E-4</v>
      </c>
      <c r="O66" s="221">
        <f>ROUND(E66*N66,5)</f>
        <v>2E-3</v>
      </c>
      <c r="P66" s="221">
        <v>0</v>
      </c>
      <c r="Q66" s="221">
        <f>ROUND(E66*P66,5)</f>
        <v>0</v>
      </c>
      <c r="R66" s="221"/>
      <c r="S66" s="221"/>
      <c r="T66" s="222">
        <v>0</v>
      </c>
      <c r="U66" s="221">
        <f>ROUND(E66*T66,2)</f>
        <v>0</v>
      </c>
      <c r="V66" s="211"/>
      <c r="W66" s="211"/>
      <c r="X66" s="211"/>
      <c r="Y66" s="211"/>
      <c r="Z66" s="211"/>
      <c r="AA66" s="211"/>
      <c r="AB66" s="211"/>
      <c r="AC66" s="211"/>
      <c r="AD66" s="211"/>
      <c r="AE66" s="211" t="s">
        <v>195</v>
      </c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2">
        <v>33</v>
      </c>
      <c r="B67" s="219" t="s">
        <v>200</v>
      </c>
      <c r="C67" s="264" t="s">
        <v>201</v>
      </c>
      <c r="D67" s="221" t="s">
        <v>127</v>
      </c>
      <c r="E67" s="227">
        <v>5</v>
      </c>
      <c r="F67" s="231">
        <f>H67+J67</f>
        <v>0</v>
      </c>
      <c r="G67" s="232">
        <f>ROUND(E67*F67,2)</f>
        <v>0</v>
      </c>
      <c r="H67" s="232"/>
      <c r="I67" s="232">
        <f>ROUND(E67*H67,2)</f>
        <v>0</v>
      </c>
      <c r="J67" s="232"/>
      <c r="K67" s="232">
        <f>ROUND(E67*J67,2)</f>
        <v>0</v>
      </c>
      <c r="L67" s="232">
        <v>21</v>
      </c>
      <c r="M67" s="232">
        <f>G67*(1+L67/100)</f>
        <v>0</v>
      </c>
      <c r="N67" s="221">
        <v>1.9E-3</v>
      </c>
      <c r="O67" s="221">
        <f>ROUND(E67*N67,5)</f>
        <v>9.4999999999999998E-3</v>
      </c>
      <c r="P67" s="221">
        <v>0</v>
      </c>
      <c r="Q67" s="221">
        <f>ROUND(E67*P67,5)</f>
        <v>0</v>
      </c>
      <c r="R67" s="221"/>
      <c r="S67" s="221"/>
      <c r="T67" s="222">
        <v>0</v>
      </c>
      <c r="U67" s="221">
        <f>ROUND(E67*T67,2)</f>
        <v>0</v>
      </c>
      <c r="V67" s="211"/>
      <c r="W67" s="211"/>
      <c r="X67" s="211"/>
      <c r="Y67" s="211"/>
      <c r="Z67" s="211"/>
      <c r="AA67" s="211"/>
      <c r="AB67" s="211"/>
      <c r="AC67" s="211"/>
      <c r="AD67" s="211"/>
      <c r="AE67" s="211" t="s">
        <v>195</v>
      </c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2">
        <v>34</v>
      </c>
      <c r="B68" s="219" t="s">
        <v>200</v>
      </c>
      <c r="C68" s="264" t="s">
        <v>202</v>
      </c>
      <c r="D68" s="221" t="s">
        <v>127</v>
      </c>
      <c r="E68" s="227">
        <v>1</v>
      </c>
      <c r="F68" s="231">
        <f>H68+J68</f>
        <v>0</v>
      </c>
      <c r="G68" s="232">
        <f>ROUND(E68*F68,2)</f>
        <v>0</v>
      </c>
      <c r="H68" s="232"/>
      <c r="I68" s="232">
        <f>ROUND(E68*H68,2)</f>
        <v>0</v>
      </c>
      <c r="J68" s="232"/>
      <c r="K68" s="232">
        <f>ROUND(E68*J68,2)</f>
        <v>0</v>
      </c>
      <c r="L68" s="232">
        <v>21</v>
      </c>
      <c r="M68" s="232">
        <f>G68*(1+L68/100)</f>
        <v>0</v>
      </c>
      <c r="N68" s="221">
        <v>1.9E-3</v>
      </c>
      <c r="O68" s="221">
        <f>ROUND(E68*N68,5)</f>
        <v>1.9E-3</v>
      </c>
      <c r="P68" s="221">
        <v>0</v>
      </c>
      <c r="Q68" s="221">
        <f>ROUND(E68*P68,5)</f>
        <v>0</v>
      </c>
      <c r="R68" s="221"/>
      <c r="S68" s="221"/>
      <c r="T68" s="222">
        <v>0</v>
      </c>
      <c r="U68" s="221">
        <f>ROUND(E68*T68,2)</f>
        <v>0</v>
      </c>
      <c r="V68" s="211"/>
      <c r="W68" s="211"/>
      <c r="X68" s="211"/>
      <c r="Y68" s="211"/>
      <c r="Z68" s="211"/>
      <c r="AA68" s="211"/>
      <c r="AB68" s="211"/>
      <c r="AC68" s="211"/>
      <c r="AD68" s="211"/>
      <c r="AE68" s="211" t="s">
        <v>195</v>
      </c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12">
        <v>35</v>
      </c>
      <c r="B69" s="219" t="s">
        <v>203</v>
      </c>
      <c r="C69" s="264" t="s">
        <v>204</v>
      </c>
      <c r="D69" s="221" t="s">
        <v>127</v>
      </c>
      <c r="E69" s="227">
        <v>1</v>
      </c>
      <c r="F69" s="231">
        <f>H69+J69</f>
        <v>0</v>
      </c>
      <c r="G69" s="232">
        <f>ROUND(E69*F69,2)</f>
        <v>0</v>
      </c>
      <c r="H69" s="232"/>
      <c r="I69" s="232">
        <f>ROUND(E69*H69,2)</f>
        <v>0</v>
      </c>
      <c r="J69" s="232"/>
      <c r="K69" s="232">
        <f>ROUND(E69*J69,2)</f>
        <v>0</v>
      </c>
      <c r="L69" s="232">
        <v>21</v>
      </c>
      <c r="M69" s="232">
        <f>G69*(1+L69/100)</f>
        <v>0</v>
      </c>
      <c r="N69" s="221">
        <v>3.0999999999999999E-3</v>
      </c>
      <c r="O69" s="221">
        <f>ROUND(E69*N69,5)</f>
        <v>3.0999999999999999E-3</v>
      </c>
      <c r="P69" s="221">
        <v>0</v>
      </c>
      <c r="Q69" s="221">
        <f>ROUND(E69*P69,5)</f>
        <v>0</v>
      </c>
      <c r="R69" s="221"/>
      <c r="S69" s="221"/>
      <c r="T69" s="222">
        <v>0</v>
      </c>
      <c r="U69" s="221">
        <f>ROUND(E69*T69,2)</f>
        <v>0</v>
      </c>
      <c r="V69" s="211"/>
      <c r="W69" s="211"/>
      <c r="X69" s="211"/>
      <c r="Y69" s="211"/>
      <c r="Z69" s="211"/>
      <c r="AA69" s="211"/>
      <c r="AB69" s="211"/>
      <c r="AC69" s="211"/>
      <c r="AD69" s="211"/>
      <c r="AE69" s="211" t="s">
        <v>195</v>
      </c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ht="22.5" outlineLevel="1" x14ac:dyDescent="0.2">
      <c r="A70" s="212">
        <v>36</v>
      </c>
      <c r="B70" s="219" t="s">
        <v>205</v>
      </c>
      <c r="C70" s="264" t="s">
        <v>206</v>
      </c>
      <c r="D70" s="221" t="s">
        <v>127</v>
      </c>
      <c r="E70" s="227">
        <v>1</v>
      </c>
      <c r="F70" s="231">
        <f>H70+J70</f>
        <v>0</v>
      </c>
      <c r="G70" s="232">
        <f>ROUND(E70*F70,2)</f>
        <v>0</v>
      </c>
      <c r="H70" s="232"/>
      <c r="I70" s="232">
        <f>ROUND(E70*H70,2)</f>
        <v>0</v>
      </c>
      <c r="J70" s="232"/>
      <c r="K70" s="232">
        <f>ROUND(E70*J70,2)</f>
        <v>0</v>
      </c>
      <c r="L70" s="232">
        <v>21</v>
      </c>
      <c r="M70" s="232">
        <f>G70*(1+L70/100)</f>
        <v>0</v>
      </c>
      <c r="N70" s="221">
        <v>2.5000000000000001E-3</v>
      </c>
      <c r="O70" s="221">
        <f>ROUND(E70*N70,5)</f>
        <v>2.5000000000000001E-3</v>
      </c>
      <c r="P70" s="221">
        <v>0</v>
      </c>
      <c r="Q70" s="221">
        <f>ROUND(E70*P70,5)</f>
        <v>0</v>
      </c>
      <c r="R70" s="221"/>
      <c r="S70" s="221"/>
      <c r="T70" s="222">
        <v>0</v>
      </c>
      <c r="U70" s="221">
        <f>ROUND(E70*T70,2)</f>
        <v>0</v>
      </c>
      <c r="V70" s="211"/>
      <c r="W70" s="211"/>
      <c r="X70" s="211"/>
      <c r="Y70" s="211"/>
      <c r="Z70" s="211"/>
      <c r="AA70" s="211"/>
      <c r="AB70" s="211"/>
      <c r="AC70" s="211"/>
      <c r="AD70" s="211"/>
      <c r="AE70" s="211" t="s">
        <v>195</v>
      </c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2">
        <v>37</v>
      </c>
      <c r="B71" s="219" t="s">
        <v>207</v>
      </c>
      <c r="C71" s="264" t="s">
        <v>208</v>
      </c>
      <c r="D71" s="221" t="s">
        <v>127</v>
      </c>
      <c r="E71" s="227">
        <v>4</v>
      </c>
      <c r="F71" s="231">
        <f>H71+J71</f>
        <v>0</v>
      </c>
      <c r="G71" s="232">
        <f>ROUND(E71*F71,2)</f>
        <v>0</v>
      </c>
      <c r="H71" s="232"/>
      <c r="I71" s="232">
        <f>ROUND(E71*H71,2)</f>
        <v>0</v>
      </c>
      <c r="J71" s="232"/>
      <c r="K71" s="232">
        <f>ROUND(E71*J71,2)</f>
        <v>0</v>
      </c>
      <c r="L71" s="232">
        <v>21</v>
      </c>
      <c r="M71" s="232">
        <f>G71*(1+L71/100)</f>
        <v>0</v>
      </c>
      <c r="N71" s="221">
        <v>2.3999999999999998E-3</v>
      </c>
      <c r="O71" s="221">
        <f>ROUND(E71*N71,5)</f>
        <v>9.5999999999999992E-3</v>
      </c>
      <c r="P71" s="221">
        <v>0</v>
      </c>
      <c r="Q71" s="221">
        <f>ROUND(E71*P71,5)</f>
        <v>0</v>
      </c>
      <c r="R71" s="221"/>
      <c r="S71" s="221"/>
      <c r="T71" s="222">
        <v>0</v>
      </c>
      <c r="U71" s="221">
        <f>ROUND(E71*T71,2)</f>
        <v>0</v>
      </c>
      <c r="V71" s="211"/>
      <c r="W71" s="211"/>
      <c r="X71" s="211"/>
      <c r="Y71" s="211"/>
      <c r="Z71" s="211"/>
      <c r="AA71" s="211"/>
      <c r="AB71" s="211"/>
      <c r="AC71" s="211"/>
      <c r="AD71" s="211"/>
      <c r="AE71" s="211" t="s">
        <v>195</v>
      </c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2">
        <v>38</v>
      </c>
      <c r="B72" s="219" t="s">
        <v>209</v>
      </c>
      <c r="C72" s="264" t="s">
        <v>210</v>
      </c>
      <c r="D72" s="221" t="s">
        <v>127</v>
      </c>
      <c r="E72" s="227">
        <v>4</v>
      </c>
      <c r="F72" s="231">
        <f>H72+J72</f>
        <v>0</v>
      </c>
      <c r="G72" s="232">
        <f>ROUND(E72*F72,2)</f>
        <v>0</v>
      </c>
      <c r="H72" s="232"/>
      <c r="I72" s="232">
        <f>ROUND(E72*H72,2)</f>
        <v>0</v>
      </c>
      <c r="J72" s="232"/>
      <c r="K72" s="232">
        <f>ROUND(E72*J72,2)</f>
        <v>0</v>
      </c>
      <c r="L72" s="232">
        <v>21</v>
      </c>
      <c r="M72" s="232">
        <f>G72*(1+L72/100)</f>
        <v>0</v>
      </c>
      <c r="N72" s="221">
        <v>1E-4</v>
      </c>
      <c r="O72" s="221">
        <f>ROUND(E72*N72,5)</f>
        <v>4.0000000000000002E-4</v>
      </c>
      <c r="P72" s="221">
        <v>0</v>
      </c>
      <c r="Q72" s="221">
        <f>ROUND(E72*P72,5)</f>
        <v>0</v>
      </c>
      <c r="R72" s="221"/>
      <c r="S72" s="221"/>
      <c r="T72" s="222">
        <v>0</v>
      </c>
      <c r="U72" s="221">
        <f>ROUND(E72*T72,2)</f>
        <v>0</v>
      </c>
      <c r="V72" s="211"/>
      <c r="W72" s="211"/>
      <c r="X72" s="211"/>
      <c r="Y72" s="211"/>
      <c r="Z72" s="211"/>
      <c r="AA72" s="211"/>
      <c r="AB72" s="211"/>
      <c r="AC72" s="211"/>
      <c r="AD72" s="211"/>
      <c r="AE72" s="211" t="s">
        <v>195</v>
      </c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12">
        <v>39</v>
      </c>
      <c r="B73" s="219" t="s">
        <v>198</v>
      </c>
      <c r="C73" s="264" t="s">
        <v>211</v>
      </c>
      <c r="D73" s="221" t="s">
        <v>127</v>
      </c>
      <c r="E73" s="227">
        <v>3</v>
      </c>
      <c r="F73" s="231">
        <f>H73+J73</f>
        <v>0</v>
      </c>
      <c r="G73" s="232">
        <f>ROUND(E73*F73,2)</f>
        <v>0</v>
      </c>
      <c r="H73" s="232"/>
      <c r="I73" s="232">
        <f>ROUND(E73*H73,2)</f>
        <v>0</v>
      </c>
      <c r="J73" s="232"/>
      <c r="K73" s="232">
        <f>ROUND(E73*J73,2)</f>
        <v>0</v>
      </c>
      <c r="L73" s="232">
        <v>21</v>
      </c>
      <c r="M73" s="232">
        <f>G73*(1+L73/100)</f>
        <v>0</v>
      </c>
      <c r="N73" s="221">
        <v>5.0000000000000001E-4</v>
      </c>
      <c r="O73" s="221">
        <f>ROUND(E73*N73,5)</f>
        <v>1.5E-3</v>
      </c>
      <c r="P73" s="221">
        <v>0</v>
      </c>
      <c r="Q73" s="221">
        <f>ROUND(E73*P73,5)</f>
        <v>0</v>
      </c>
      <c r="R73" s="221"/>
      <c r="S73" s="221"/>
      <c r="T73" s="222">
        <v>0</v>
      </c>
      <c r="U73" s="221">
        <f>ROUND(E73*T73,2)</f>
        <v>0</v>
      </c>
      <c r="V73" s="211"/>
      <c r="W73" s="211"/>
      <c r="X73" s="211"/>
      <c r="Y73" s="211"/>
      <c r="Z73" s="211"/>
      <c r="AA73" s="211"/>
      <c r="AB73" s="211"/>
      <c r="AC73" s="211"/>
      <c r="AD73" s="211"/>
      <c r="AE73" s="211" t="s">
        <v>195</v>
      </c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x14ac:dyDescent="0.2">
      <c r="A74" s="213" t="s">
        <v>106</v>
      </c>
      <c r="B74" s="220" t="s">
        <v>72</v>
      </c>
      <c r="C74" s="266" t="s">
        <v>73</v>
      </c>
      <c r="D74" s="224"/>
      <c r="E74" s="229"/>
      <c r="F74" s="233"/>
      <c r="G74" s="233">
        <f>SUMIF(AE75:AE78,"&lt;&gt;NOR",G75:G78)</f>
        <v>0</v>
      </c>
      <c r="H74" s="233"/>
      <c r="I74" s="233">
        <f>SUM(I75:I78)</f>
        <v>0</v>
      </c>
      <c r="J74" s="233"/>
      <c r="K74" s="233">
        <f>SUM(K75:K78)</f>
        <v>0</v>
      </c>
      <c r="L74" s="233"/>
      <c r="M74" s="233">
        <f>SUM(M75:M78)</f>
        <v>0</v>
      </c>
      <c r="N74" s="224"/>
      <c r="O74" s="224">
        <f>SUM(O75:O78)</f>
        <v>9.0999999999999998E-2</v>
      </c>
      <c r="P74" s="224"/>
      <c r="Q74" s="224">
        <f>SUM(Q75:Q78)</f>
        <v>0</v>
      </c>
      <c r="R74" s="224"/>
      <c r="S74" s="224"/>
      <c r="T74" s="225"/>
      <c r="U74" s="224">
        <f>SUM(U75:U78)</f>
        <v>7.34</v>
      </c>
      <c r="AE74" t="s">
        <v>107</v>
      </c>
    </row>
    <row r="75" spans="1:60" ht="22.5" outlineLevel="1" x14ac:dyDescent="0.2">
      <c r="A75" s="212">
        <v>40</v>
      </c>
      <c r="B75" s="219" t="s">
        <v>212</v>
      </c>
      <c r="C75" s="264" t="s">
        <v>213</v>
      </c>
      <c r="D75" s="221" t="s">
        <v>110</v>
      </c>
      <c r="E75" s="227">
        <v>2.7280000000000002</v>
      </c>
      <c r="F75" s="231">
        <f>H75+J75</f>
        <v>0</v>
      </c>
      <c r="G75" s="232">
        <f>ROUND(E75*F75,2)</f>
        <v>0</v>
      </c>
      <c r="H75" s="232"/>
      <c r="I75" s="232">
        <f>ROUND(E75*H75,2)</f>
        <v>0</v>
      </c>
      <c r="J75" s="232"/>
      <c r="K75" s="232">
        <f>ROUND(E75*J75,2)</f>
        <v>0</v>
      </c>
      <c r="L75" s="232">
        <v>21</v>
      </c>
      <c r="M75" s="232">
        <f>G75*(1+L75/100)</f>
        <v>0</v>
      </c>
      <c r="N75" s="221">
        <v>1.473E-2</v>
      </c>
      <c r="O75" s="221">
        <f>ROUND(E75*N75,5)</f>
        <v>4.018E-2</v>
      </c>
      <c r="P75" s="221">
        <v>0</v>
      </c>
      <c r="Q75" s="221">
        <f>ROUND(E75*P75,5)</f>
        <v>0</v>
      </c>
      <c r="R75" s="221"/>
      <c r="S75" s="221"/>
      <c r="T75" s="222">
        <v>1.18841</v>
      </c>
      <c r="U75" s="221">
        <f>ROUND(E75*T75,2)</f>
        <v>3.24</v>
      </c>
      <c r="V75" s="211"/>
      <c r="W75" s="211"/>
      <c r="X75" s="211"/>
      <c r="Y75" s="211"/>
      <c r="Z75" s="211"/>
      <c r="AA75" s="211"/>
      <c r="AB75" s="211"/>
      <c r="AC75" s="211"/>
      <c r="AD75" s="211"/>
      <c r="AE75" s="211" t="s">
        <v>111</v>
      </c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ht="22.5" outlineLevel="1" x14ac:dyDescent="0.2">
      <c r="A76" s="212">
        <v>41</v>
      </c>
      <c r="B76" s="219" t="s">
        <v>214</v>
      </c>
      <c r="C76" s="264" t="s">
        <v>215</v>
      </c>
      <c r="D76" s="221" t="s">
        <v>110</v>
      </c>
      <c r="E76" s="227">
        <v>3.45</v>
      </c>
      <c r="F76" s="231">
        <f>H76+J76</f>
        <v>0</v>
      </c>
      <c r="G76" s="232">
        <f>ROUND(E76*F76,2)</f>
        <v>0</v>
      </c>
      <c r="H76" s="232"/>
      <c r="I76" s="232">
        <f>ROUND(E76*H76,2)</f>
        <v>0</v>
      </c>
      <c r="J76" s="232"/>
      <c r="K76" s="232">
        <f>ROUND(E76*J76,2)</f>
        <v>0</v>
      </c>
      <c r="L76" s="232">
        <v>21</v>
      </c>
      <c r="M76" s="232">
        <f>G76*(1+L76/100)</f>
        <v>0</v>
      </c>
      <c r="N76" s="221">
        <v>1.473E-2</v>
      </c>
      <c r="O76" s="221">
        <f>ROUND(E76*N76,5)</f>
        <v>5.0819999999999997E-2</v>
      </c>
      <c r="P76" s="221">
        <v>0</v>
      </c>
      <c r="Q76" s="221">
        <f>ROUND(E76*P76,5)</f>
        <v>0</v>
      </c>
      <c r="R76" s="221"/>
      <c r="S76" s="221"/>
      <c r="T76" s="222">
        <v>1.18841</v>
      </c>
      <c r="U76" s="221">
        <f>ROUND(E76*T76,2)</f>
        <v>4.0999999999999996</v>
      </c>
      <c r="V76" s="211"/>
      <c r="W76" s="211"/>
      <c r="X76" s="211"/>
      <c r="Y76" s="211"/>
      <c r="Z76" s="211"/>
      <c r="AA76" s="211"/>
      <c r="AB76" s="211"/>
      <c r="AC76" s="211"/>
      <c r="AD76" s="211"/>
      <c r="AE76" s="211" t="s">
        <v>111</v>
      </c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ht="22.5" outlineLevel="1" x14ac:dyDescent="0.2">
      <c r="A77" s="212"/>
      <c r="B77" s="219"/>
      <c r="C77" s="267" t="s">
        <v>216</v>
      </c>
      <c r="D77" s="226"/>
      <c r="E77" s="230"/>
      <c r="F77" s="234"/>
      <c r="G77" s="235"/>
      <c r="H77" s="232"/>
      <c r="I77" s="232"/>
      <c r="J77" s="232"/>
      <c r="K77" s="232"/>
      <c r="L77" s="232"/>
      <c r="M77" s="232"/>
      <c r="N77" s="221"/>
      <c r="O77" s="221"/>
      <c r="P77" s="221"/>
      <c r="Q77" s="221"/>
      <c r="R77" s="221"/>
      <c r="S77" s="221"/>
      <c r="T77" s="222"/>
      <c r="U77" s="221"/>
      <c r="V77" s="211"/>
      <c r="W77" s="211"/>
      <c r="X77" s="211"/>
      <c r="Y77" s="211"/>
      <c r="Z77" s="211"/>
      <c r="AA77" s="211"/>
      <c r="AB77" s="211"/>
      <c r="AC77" s="211"/>
      <c r="AD77" s="211"/>
      <c r="AE77" s="211" t="s">
        <v>176</v>
      </c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4" t="str">
        <f>C77</f>
        <v>Policový systém s dvířky, spodní část bez dvířek pro umístění tříděného odpadového systémů (3x koš).</v>
      </c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12"/>
      <c r="B78" s="219"/>
      <c r="C78" s="267" t="s">
        <v>217</v>
      </c>
      <c r="D78" s="226"/>
      <c r="E78" s="230"/>
      <c r="F78" s="234"/>
      <c r="G78" s="235"/>
      <c r="H78" s="232"/>
      <c r="I78" s="232"/>
      <c r="J78" s="232"/>
      <c r="K78" s="232"/>
      <c r="L78" s="232"/>
      <c r="M78" s="232"/>
      <c r="N78" s="221"/>
      <c r="O78" s="221"/>
      <c r="P78" s="221"/>
      <c r="Q78" s="221"/>
      <c r="R78" s="221"/>
      <c r="S78" s="221"/>
      <c r="T78" s="222"/>
      <c r="U78" s="221"/>
      <c r="V78" s="211"/>
      <c r="W78" s="211"/>
      <c r="X78" s="211"/>
      <c r="Y78" s="211"/>
      <c r="Z78" s="211"/>
      <c r="AA78" s="211"/>
      <c r="AB78" s="211"/>
      <c r="AC78" s="211"/>
      <c r="AD78" s="211"/>
      <c r="AE78" s="211" t="s">
        <v>176</v>
      </c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4" t="str">
        <f>C78</f>
        <v>Přesné provedení bude upřesněno při realizaci.</v>
      </c>
      <c r="BB78" s="211"/>
      <c r="BC78" s="211"/>
      <c r="BD78" s="211"/>
      <c r="BE78" s="211"/>
      <c r="BF78" s="211"/>
      <c r="BG78" s="211"/>
      <c r="BH78" s="211"/>
    </row>
    <row r="79" spans="1:60" x14ac:dyDescent="0.2">
      <c r="A79" s="213" t="s">
        <v>106</v>
      </c>
      <c r="B79" s="220" t="s">
        <v>74</v>
      </c>
      <c r="C79" s="266" t="s">
        <v>75</v>
      </c>
      <c r="D79" s="224"/>
      <c r="E79" s="229"/>
      <c r="F79" s="233"/>
      <c r="G79" s="233">
        <f>SUMIF(AE80:AE85,"&lt;&gt;NOR",G80:G85)</f>
        <v>0</v>
      </c>
      <c r="H79" s="233"/>
      <c r="I79" s="233">
        <f>SUM(I80:I85)</f>
        <v>0</v>
      </c>
      <c r="J79" s="233"/>
      <c r="K79" s="233">
        <f>SUM(K80:K85)</f>
        <v>0</v>
      </c>
      <c r="L79" s="233"/>
      <c r="M79" s="233">
        <f>SUM(M80:M85)</f>
        <v>0</v>
      </c>
      <c r="N79" s="224"/>
      <c r="O79" s="224">
        <f>SUM(O80:O85)</f>
        <v>0.42912</v>
      </c>
      <c r="P79" s="224"/>
      <c r="Q79" s="224">
        <f>SUM(Q80:Q85)</f>
        <v>0</v>
      </c>
      <c r="R79" s="224"/>
      <c r="S79" s="224"/>
      <c r="T79" s="225"/>
      <c r="U79" s="224">
        <f>SUM(U80:U85)</f>
        <v>36.239999999999995</v>
      </c>
      <c r="AE79" t="s">
        <v>107</v>
      </c>
    </row>
    <row r="80" spans="1:60" outlineLevel="1" x14ac:dyDescent="0.2">
      <c r="A80" s="212">
        <v>42</v>
      </c>
      <c r="B80" s="219" t="s">
        <v>218</v>
      </c>
      <c r="C80" s="264" t="s">
        <v>219</v>
      </c>
      <c r="D80" s="221" t="s">
        <v>110</v>
      </c>
      <c r="E80" s="227">
        <v>37.78</v>
      </c>
      <c r="F80" s="231">
        <f>H80+J80</f>
        <v>0</v>
      </c>
      <c r="G80" s="232">
        <f>ROUND(E80*F80,2)</f>
        <v>0</v>
      </c>
      <c r="H80" s="232"/>
      <c r="I80" s="232">
        <f>ROUND(E80*H80,2)</f>
        <v>0</v>
      </c>
      <c r="J80" s="232"/>
      <c r="K80" s="232">
        <f>ROUND(E80*J80,2)</f>
        <v>0</v>
      </c>
      <c r="L80" s="232">
        <v>21</v>
      </c>
      <c r="M80" s="232">
        <f>G80*(1+L80/100)</f>
        <v>0</v>
      </c>
      <c r="N80" s="221">
        <v>0</v>
      </c>
      <c r="O80" s="221">
        <f>ROUND(E80*N80,5)</f>
        <v>0</v>
      </c>
      <c r="P80" s="221">
        <v>0</v>
      </c>
      <c r="Q80" s="221">
        <f>ROUND(E80*P80,5)</f>
        <v>0</v>
      </c>
      <c r="R80" s="221"/>
      <c r="S80" s="221"/>
      <c r="T80" s="222">
        <v>0.33500000000000002</v>
      </c>
      <c r="U80" s="221">
        <f>ROUND(E80*T80,2)</f>
        <v>12.66</v>
      </c>
      <c r="V80" s="211"/>
      <c r="W80" s="211"/>
      <c r="X80" s="211"/>
      <c r="Y80" s="211"/>
      <c r="Z80" s="211"/>
      <c r="AA80" s="211"/>
      <c r="AB80" s="211"/>
      <c r="AC80" s="211"/>
      <c r="AD80" s="211"/>
      <c r="AE80" s="211" t="s">
        <v>116</v>
      </c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2"/>
      <c r="B81" s="219"/>
      <c r="C81" s="265" t="s">
        <v>220</v>
      </c>
      <c r="D81" s="223"/>
      <c r="E81" s="228">
        <v>37.78</v>
      </c>
      <c r="F81" s="232"/>
      <c r="G81" s="232"/>
      <c r="H81" s="232"/>
      <c r="I81" s="232"/>
      <c r="J81" s="232"/>
      <c r="K81" s="232"/>
      <c r="L81" s="232"/>
      <c r="M81" s="232"/>
      <c r="N81" s="221"/>
      <c r="O81" s="221"/>
      <c r="P81" s="221"/>
      <c r="Q81" s="221"/>
      <c r="R81" s="221"/>
      <c r="S81" s="221"/>
      <c r="T81" s="222"/>
      <c r="U81" s="221"/>
      <c r="V81" s="211"/>
      <c r="W81" s="211"/>
      <c r="X81" s="211"/>
      <c r="Y81" s="211"/>
      <c r="Z81" s="211"/>
      <c r="AA81" s="211"/>
      <c r="AB81" s="211"/>
      <c r="AC81" s="211"/>
      <c r="AD81" s="211"/>
      <c r="AE81" s="211" t="s">
        <v>113</v>
      </c>
      <c r="AF81" s="211">
        <v>0</v>
      </c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ht="22.5" outlineLevel="1" x14ac:dyDescent="0.2">
      <c r="A82" s="212">
        <v>43</v>
      </c>
      <c r="B82" s="219" t="s">
        <v>221</v>
      </c>
      <c r="C82" s="264" t="s">
        <v>222</v>
      </c>
      <c r="D82" s="221" t="s">
        <v>110</v>
      </c>
      <c r="E82" s="227">
        <v>24.108000000000001</v>
      </c>
      <c r="F82" s="231">
        <f>H82+J82</f>
        <v>0</v>
      </c>
      <c r="G82" s="232">
        <f>ROUND(E82*F82,2)</f>
        <v>0</v>
      </c>
      <c r="H82" s="232"/>
      <c r="I82" s="232">
        <f>ROUND(E82*H82,2)</f>
        <v>0</v>
      </c>
      <c r="J82" s="232"/>
      <c r="K82" s="232">
        <f>ROUND(E82*J82,2)</f>
        <v>0</v>
      </c>
      <c r="L82" s="232">
        <v>21</v>
      </c>
      <c r="M82" s="232">
        <f>G82*(1+L82/100)</f>
        <v>0</v>
      </c>
      <c r="N82" s="221">
        <v>0</v>
      </c>
      <c r="O82" s="221">
        <f>ROUND(E82*N82,5)</f>
        <v>0</v>
      </c>
      <c r="P82" s="221">
        <v>0</v>
      </c>
      <c r="Q82" s="221">
        <f>ROUND(E82*P82,5)</f>
        <v>0</v>
      </c>
      <c r="R82" s="221"/>
      <c r="S82" s="221"/>
      <c r="T82" s="222">
        <v>0.97799999999999998</v>
      </c>
      <c r="U82" s="221">
        <f>ROUND(E82*T82,2)</f>
        <v>23.58</v>
      </c>
      <c r="V82" s="211"/>
      <c r="W82" s="211"/>
      <c r="X82" s="211"/>
      <c r="Y82" s="211"/>
      <c r="Z82" s="211"/>
      <c r="AA82" s="211"/>
      <c r="AB82" s="211"/>
      <c r="AC82" s="211"/>
      <c r="AD82" s="211"/>
      <c r="AE82" s="211" t="s">
        <v>116</v>
      </c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2"/>
      <c r="B83" s="219"/>
      <c r="C83" s="265" t="s">
        <v>120</v>
      </c>
      <c r="D83" s="223"/>
      <c r="E83" s="228">
        <v>24.108000000000001</v>
      </c>
      <c r="F83" s="232"/>
      <c r="G83" s="232"/>
      <c r="H83" s="232"/>
      <c r="I83" s="232"/>
      <c r="J83" s="232"/>
      <c r="K83" s="232"/>
      <c r="L83" s="232"/>
      <c r="M83" s="232"/>
      <c r="N83" s="221"/>
      <c r="O83" s="221"/>
      <c r="P83" s="221"/>
      <c r="Q83" s="221"/>
      <c r="R83" s="221"/>
      <c r="S83" s="221"/>
      <c r="T83" s="222"/>
      <c r="U83" s="221"/>
      <c r="V83" s="211"/>
      <c r="W83" s="211"/>
      <c r="X83" s="211"/>
      <c r="Y83" s="211"/>
      <c r="Z83" s="211"/>
      <c r="AA83" s="211"/>
      <c r="AB83" s="211"/>
      <c r="AC83" s="211"/>
      <c r="AD83" s="211"/>
      <c r="AE83" s="211" t="s">
        <v>113</v>
      </c>
      <c r="AF83" s="211">
        <v>0</v>
      </c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ht="22.5" outlineLevel="1" x14ac:dyDescent="0.2">
      <c r="A84" s="212">
        <v>44</v>
      </c>
      <c r="B84" s="219" t="s">
        <v>223</v>
      </c>
      <c r="C84" s="264" t="s">
        <v>224</v>
      </c>
      <c r="D84" s="221" t="s">
        <v>110</v>
      </c>
      <c r="E84" s="227">
        <v>24.108000000000001</v>
      </c>
      <c r="F84" s="231">
        <f>H84+J84</f>
        <v>0</v>
      </c>
      <c r="G84" s="232">
        <f>ROUND(E84*F84,2)</f>
        <v>0</v>
      </c>
      <c r="H84" s="232"/>
      <c r="I84" s="232">
        <f>ROUND(E84*H84,2)</f>
        <v>0</v>
      </c>
      <c r="J84" s="232"/>
      <c r="K84" s="232">
        <f>ROUND(E84*J84,2)</f>
        <v>0</v>
      </c>
      <c r="L84" s="232">
        <v>21</v>
      </c>
      <c r="M84" s="232">
        <f>G84*(1+L84/100)</f>
        <v>0</v>
      </c>
      <c r="N84" s="221">
        <v>1.78E-2</v>
      </c>
      <c r="O84" s="221">
        <f>ROUND(E84*N84,5)</f>
        <v>0.42912</v>
      </c>
      <c r="P84" s="221">
        <v>0</v>
      </c>
      <c r="Q84" s="221">
        <f>ROUND(E84*P84,5)</f>
        <v>0</v>
      </c>
      <c r="R84" s="221"/>
      <c r="S84" s="221"/>
      <c r="T84" s="222">
        <v>0</v>
      </c>
      <c r="U84" s="221">
        <f>ROUND(E84*T84,2)</f>
        <v>0</v>
      </c>
      <c r="V84" s="211"/>
      <c r="W84" s="211"/>
      <c r="X84" s="211"/>
      <c r="Y84" s="211"/>
      <c r="Z84" s="211"/>
      <c r="AA84" s="211"/>
      <c r="AB84" s="211"/>
      <c r="AC84" s="211"/>
      <c r="AD84" s="211"/>
      <c r="AE84" s="211" t="s">
        <v>195</v>
      </c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1" x14ac:dyDescent="0.2">
      <c r="A85" s="212"/>
      <c r="B85" s="219"/>
      <c r="C85" s="265" t="s">
        <v>120</v>
      </c>
      <c r="D85" s="223"/>
      <c r="E85" s="228">
        <v>24.108000000000001</v>
      </c>
      <c r="F85" s="232"/>
      <c r="G85" s="232"/>
      <c r="H85" s="232"/>
      <c r="I85" s="232"/>
      <c r="J85" s="232"/>
      <c r="K85" s="232"/>
      <c r="L85" s="232"/>
      <c r="M85" s="232"/>
      <c r="N85" s="221"/>
      <c r="O85" s="221"/>
      <c r="P85" s="221"/>
      <c r="Q85" s="221"/>
      <c r="R85" s="221"/>
      <c r="S85" s="221"/>
      <c r="T85" s="222"/>
      <c r="U85" s="221"/>
      <c r="V85" s="211"/>
      <c r="W85" s="211"/>
      <c r="X85" s="211"/>
      <c r="Y85" s="211"/>
      <c r="Z85" s="211"/>
      <c r="AA85" s="211"/>
      <c r="AB85" s="211"/>
      <c r="AC85" s="211"/>
      <c r="AD85" s="211"/>
      <c r="AE85" s="211" t="s">
        <v>113</v>
      </c>
      <c r="AF85" s="211">
        <v>0</v>
      </c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x14ac:dyDescent="0.2">
      <c r="A86" s="213" t="s">
        <v>106</v>
      </c>
      <c r="B86" s="220" t="s">
        <v>76</v>
      </c>
      <c r="C86" s="266" t="s">
        <v>77</v>
      </c>
      <c r="D86" s="224"/>
      <c r="E86" s="229"/>
      <c r="F86" s="233"/>
      <c r="G86" s="233">
        <f>SUMIF(AE87:AE96,"&lt;&gt;NOR",G87:G96)</f>
        <v>0</v>
      </c>
      <c r="H86" s="233"/>
      <c r="I86" s="233">
        <f>SUM(I87:I96)</f>
        <v>0</v>
      </c>
      <c r="J86" s="233"/>
      <c r="K86" s="233">
        <f>SUM(K87:K96)</f>
        <v>0</v>
      </c>
      <c r="L86" s="233"/>
      <c r="M86" s="233">
        <f>SUM(M87:M96)</f>
        <v>0</v>
      </c>
      <c r="N86" s="224"/>
      <c r="O86" s="224">
        <f>SUM(O87:O96)</f>
        <v>0.70025000000000004</v>
      </c>
      <c r="P86" s="224"/>
      <c r="Q86" s="224">
        <f>SUM(Q87:Q96)</f>
        <v>0</v>
      </c>
      <c r="R86" s="224"/>
      <c r="S86" s="224"/>
      <c r="T86" s="225"/>
      <c r="U86" s="224">
        <f>SUM(U87:U96)</f>
        <v>57.5</v>
      </c>
      <c r="AE86" t="s">
        <v>107</v>
      </c>
    </row>
    <row r="87" spans="1:60" outlineLevel="1" x14ac:dyDescent="0.2">
      <c r="A87" s="212">
        <v>45</v>
      </c>
      <c r="B87" s="219" t="s">
        <v>225</v>
      </c>
      <c r="C87" s="264" t="s">
        <v>226</v>
      </c>
      <c r="D87" s="221" t="s">
        <v>110</v>
      </c>
      <c r="E87" s="227">
        <v>46.683999999999997</v>
      </c>
      <c r="F87" s="231">
        <f>H87+J87</f>
        <v>0</v>
      </c>
      <c r="G87" s="232">
        <f>ROUND(E87*F87,2)</f>
        <v>0</v>
      </c>
      <c r="H87" s="232"/>
      <c r="I87" s="232">
        <f>ROUND(E87*H87,2)</f>
        <v>0</v>
      </c>
      <c r="J87" s="232"/>
      <c r="K87" s="232">
        <f>ROUND(E87*J87,2)</f>
        <v>0</v>
      </c>
      <c r="L87" s="232">
        <v>21</v>
      </c>
      <c r="M87" s="232">
        <f>G87*(1+L87/100)</f>
        <v>0</v>
      </c>
      <c r="N87" s="221">
        <v>2.1000000000000001E-4</v>
      </c>
      <c r="O87" s="221">
        <f>ROUND(E87*N87,5)</f>
        <v>9.7999999999999997E-3</v>
      </c>
      <c r="P87" s="221">
        <v>0</v>
      </c>
      <c r="Q87" s="221">
        <f>ROUND(E87*P87,5)</f>
        <v>0</v>
      </c>
      <c r="R87" s="221"/>
      <c r="S87" s="221"/>
      <c r="T87" s="222">
        <v>0.05</v>
      </c>
      <c r="U87" s="221">
        <f>ROUND(E87*T87,2)</f>
        <v>2.33</v>
      </c>
      <c r="V87" s="211"/>
      <c r="W87" s="211"/>
      <c r="X87" s="211"/>
      <c r="Y87" s="211"/>
      <c r="Z87" s="211"/>
      <c r="AA87" s="211"/>
      <c r="AB87" s="211"/>
      <c r="AC87" s="211"/>
      <c r="AD87" s="211"/>
      <c r="AE87" s="211" t="s">
        <v>116</v>
      </c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1" x14ac:dyDescent="0.2">
      <c r="A88" s="212"/>
      <c r="B88" s="219"/>
      <c r="C88" s="265" t="s">
        <v>220</v>
      </c>
      <c r="D88" s="223"/>
      <c r="E88" s="228">
        <v>37.78</v>
      </c>
      <c r="F88" s="232"/>
      <c r="G88" s="232"/>
      <c r="H88" s="232"/>
      <c r="I88" s="232"/>
      <c r="J88" s="232"/>
      <c r="K88" s="232"/>
      <c r="L88" s="232"/>
      <c r="M88" s="232"/>
      <c r="N88" s="221"/>
      <c r="O88" s="221"/>
      <c r="P88" s="221"/>
      <c r="Q88" s="221"/>
      <c r="R88" s="221"/>
      <c r="S88" s="221"/>
      <c r="T88" s="222"/>
      <c r="U88" s="221"/>
      <c r="V88" s="211"/>
      <c r="W88" s="211"/>
      <c r="X88" s="211"/>
      <c r="Y88" s="211"/>
      <c r="Z88" s="211"/>
      <c r="AA88" s="211"/>
      <c r="AB88" s="211"/>
      <c r="AC88" s="211"/>
      <c r="AD88" s="211"/>
      <c r="AE88" s="211" t="s">
        <v>113</v>
      </c>
      <c r="AF88" s="211">
        <v>0</v>
      </c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1" x14ac:dyDescent="0.2">
      <c r="A89" s="212"/>
      <c r="B89" s="219"/>
      <c r="C89" s="265" t="s">
        <v>227</v>
      </c>
      <c r="D89" s="223"/>
      <c r="E89" s="228">
        <v>8.9039999999999999</v>
      </c>
      <c r="F89" s="232"/>
      <c r="G89" s="232"/>
      <c r="H89" s="232"/>
      <c r="I89" s="232"/>
      <c r="J89" s="232"/>
      <c r="K89" s="232"/>
      <c r="L89" s="232"/>
      <c r="M89" s="232"/>
      <c r="N89" s="221"/>
      <c r="O89" s="221"/>
      <c r="P89" s="221"/>
      <c r="Q89" s="221"/>
      <c r="R89" s="221"/>
      <c r="S89" s="221"/>
      <c r="T89" s="222"/>
      <c r="U89" s="221"/>
      <c r="V89" s="211"/>
      <c r="W89" s="211"/>
      <c r="X89" s="211"/>
      <c r="Y89" s="211"/>
      <c r="Z89" s="211"/>
      <c r="AA89" s="211"/>
      <c r="AB89" s="211"/>
      <c r="AC89" s="211"/>
      <c r="AD89" s="211"/>
      <c r="AE89" s="211" t="s">
        <v>113</v>
      </c>
      <c r="AF89" s="211">
        <v>0</v>
      </c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ht="22.5" outlineLevel="1" x14ac:dyDescent="0.2">
      <c r="A90" s="212">
        <v>46</v>
      </c>
      <c r="B90" s="219" t="s">
        <v>228</v>
      </c>
      <c r="C90" s="264" t="s">
        <v>229</v>
      </c>
      <c r="D90" s="221" t="s">
        <v>110</v>
      </c>
      <c r="E90" s="227">
        <v>46.683999999999997</v>
      </c>
      <c r="F90" s="231">
        <f>H90+J90</f>
        <v>0</v>
      </c>
      <c r="G90" s="232">
        <f>ROUND(E90*F90,2)</f>
        <v>0</v>
      </c>
      <c r="H90" s="232"/>
      <c r="I90" s="232">
        <f>ROUND(E90*H90,2)</f>
        <v>0</v>
      </c>
      <c r="J90" s="232"/>
      <c r="K90" s="232">
        <f>ROUND(E90*J90,2)</f>
        <v>0</v>
      </c>
      <c r="L90" s="232">
        <v>21</v>
      </c>
      <c r="M90" s="232">
        <f>G90*(1+L90/100)</f>
        <v>0</v>
      </c>
      <c r="N90" s="221">
        <v>3.0899999999999999E-3</v>
      </c>
      <c r="O90" s="221">
        <f>ROUND(E90*N90,5)</f>
        <v>0.14424999999999999</v>
      </c>
      <c r="P90" s="221">
        <v>0</v>
      </c>
      <c r="Q90" s="221">
        <f>ROUND(E90*P90,5)</f>
        <v>0</v>
      </c>
      <c r="R90" s="221"/>
      <c r="S90" s="221"/>
      <c r="T90" s="222">
        <v>1.1259999999999999</v>
      </c>
      <c r="U90" s="221">
        <f>ROUND(E90*T90,2)</f>
        <v>52.57</v>
      </c>
      <c r="V90" s="211"/>
      <c r="W90" s="211"/>
      <c r="X90" s="211"/>
      <c r="Y90" s="211"/>
      <c r="Z90" s="211"/>
      <c r="AA90" s="211"/>
      <c r="AB90" s="211"/>
      <c r="AC90" s="211"/>
      <c r="AD90" s="211"/>
      <c r="AE90" s="211" t="s">
        <v>116</v>
      </c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12"/>
      <c r="B91" s="219"/>
      <c r="C91" s="265" t="s">
        <v>220</v>
      </c>
      <c r="D91" s="223"/>
      <c r="E91" s="228">
        <v>37.78</v>
      </c>
      <c r="F91" s="232"/>
      <c r="G91" s="232"/>
      <c r="H91" s="232"/>
      <c r="I91" s="232"/>
      <c r="J91" s="232"/>
      <c r="K91" s="232"/>
      <c r="L91" s="232"/>
      <c r="M91" s="232"/>
      <c r="N91" s="221"/>
      <c r="O91" s="221"/>
      <c r="P91" s="221"/>
      <c r="Q91" s="221"/>
      <c r="R91" s="221"/>
      <c r="S91" s="221"/>
      <c r="T91" s="222"/>
      <c r="U91" s="221"/>
      <c r="V91" s="211"/>
      <c r="W91" s="211"/>
      <c r="X91" s="211"/>
      <c r="Y91" s="211"/>
      <c r="Z91" s="211"/>
      <c r="AA91" s="211"/>
      <c r="AB91" s="211"/>
      <c r="AC91" s="211"/>
      <c r="AD91" s="211"/>
      <c r="AE91" s="211" t="s">
        <v>113</v>
      </c>
      <c r="AF91" s="211">
        <v>0</v>
      </c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12"/>
      <c r="B92" s="219"/>
      <c r="C92" s="265" t="s">
        <v>227</v>
      </c>
      <c r="D92" s="223"/>
      <c r="E92" s="228">
        <v>8.9039999999999999</v>
      </c>
      <c r="F92" s="232"/>
      <c r="G92" s="232"/>
      <c r="H92" s="232"/>
      <c r="I92" s="232"/>
      <c r="J92" s="232"/>
      <c r="K92" s="232"/>
      <c r="L92" s="232"/>
      <c r="M92" s="232"/>
      <c r="N92" s="221"/>
      <c r="O92" s="221"/>
      <c r="P92" s="221"/>
      <c r="Q92" s="221"/>
      <c r="R92" s="221"/>
      <c r="S92" s="221"/>
      <c r="T92" s="222"/>
      <c r="U92" s="221"/>
      <c r="V92" s="211"/>
      <c r="W92" s="211"/>
      <c r="X92" s="211"/>
      <c r="Y92" s="211"/>
      <c r="Z92" s="211"/>
      <c r="AA92" s="211"/>
      <c r="AB92" s="211"/>
      <c r="AC92" s="211"/>
      <c r="AD92" s="211"/>
      <c r="AE92" s="211" t="s">
        <v>113</v>
      </c>
      <c r="AF92" s="211">
        <v>0</v>
      </c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ht="22.5" outlineLevel="1" x14ac:dyDescent="0.2">
      <c r="A93" s="212">
        <v>47</v>
      </c>
      <c r="B93" s="219" t="s">
        <v>230</v>
      </c>
      <c r="C93" s="264" t="s">
        <v>231</v>
      </c>
      <c r="D93" s="221" t="s">
        <v>110</v>
      </c>
      <c r="E93" s="227">
        <v>46.683999999999997</v>
      </c>
      <c r="F93" s="231">
        <f>H93+J93</f>
        <v>0</v>
      </c>
      <c r="G93" s="232">
        <f>ROUND(E93*F93,2)</f>
        <v>0</v>
      </c>
      <c r="H93" s="232"/>
      <c r="I93" s="232">
        <f>ROUND(E93*H93,2)</f>
        <v>0</v>
      </c>
      <c r="J93" s="232"/>
      <c r="K93" s="232">
        <f>ROUND(E93*J93,2)</f>
        <v>0</v>
      </c>
      <c r="L93" s="232">
        <v>21</v>
      </c>
      <c r="M93" s="232">
        <f>G93*(1+L93/100)</f>
        <v>0</v>
      </c>
      <c r="N93" s="221">
        <v>1.17E-2</v>
      </c>
      <c r="O93" s="221">
        <f>ROUND(E93*N93,5)</f>
        <v>0.54620000000000002</v>
      </c>
      <c r="P93" s="221">
        <v>0</v>
      </c>
      <c r="Q93" s="221">
        <f>ROUND(E93*P93,5)</f>
        <v>0</v>
      </c>
      <c r="R93" s="221"/>
      <c r="S93" s="221"/>
      <c r="T93" s="222">
        <v>0</v>
      </c>
      <c r="U93" s="221">
        <f>ROUND(E93*T93,2)</f>
        <v>0</v>
      </c>
      <c r="V93" s="211"/>
      <c r="W93" s="211"/>
      <c r="X93" s="211"/>
      <c r="Y93" s="211"/>
      <c r="Z93" s="211"/>
      <c r="AA93" s="211"/>
      <c r="AB93" s="211"/>
      <c r="AC93" s="211"/>
      <c r="AD93" s="211"/>
      <c r="AE93" s="211" t="s">
        <v>195</v>
      </c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12"/>
      <c r="B94" s="219"/>
      <c r="C94" s="265" t="s">
        <v>220</v>
      </c>
      <c r="D94" s="223"/>
      <c r="E94" s="228">
        <v>37.78</v>
      </c>
      <c r="F94" s="232"/>
      <c r="G94" s="232"/>
      <c r="H94" s="232"/>
      <c r="I94" s="232"/>
      <c r="J94" s="232"/>
      <c r="K94" s="232"/>
      <c r="L94" s="232"/>
      <c r="M94" s="232"/>
      <c r="N94" s="221"/>
      <c r="O94" s="221"/>
      <c r="P94" s="221"/>
      <c r="Q94" s="221"/>
      <c r="R94" s="221"/>
      <c r="S94" s="221"/>
      <c r="T94" s="222"/>
      <c r="U94" s="221"/>
      <c r="V94" s="211"/>
      <c r="W94" s="211"/>
      <c r="X94" s="211"/>
      <c r="Y94" s="211"/>
      <c r="Z94" s="211"/>
      <c r="AA94" s="211"/>
      <c r="AB94" s="211"/>
      <c r="AC94" s="211"/>
      <c r="AD94" s="211"/>
      <c r="AE94" s="211" t="s">
        <v>113</v>
      </c>
      <c r="AF94" s="211">
        <v>0</v>
      </c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12"/>
      <c r="B95" s="219"/>
      <c r="C95" s="265" t="s">
        <v>227</v>
      </c>
      <c r="D95" s="223"/>
      <c r="E95" s="228">
        <v>8.9039999999999999</v>
      </c>
      <c r="F95" s="232"/>
      <c r="G95" s="232"/>
      <c r="H95" s="232"/>
      <c r="I95" s="232"/>
      <c r="J95" s="232"/>
      <c r="K95" s="232"/>
      <c r="L95" s="232"/>
      <c r="M95" s="232"/>
      <c r="N95" s="221"/>
      <c r="O95" s="221"/>
      <c r="P95" s="221"/>
      <c r="Q95" s="221"/>
      <c r="R95" s="221"/>
      <c r="S95" s="221"/>
      <c r="T95" s="222"/>
      <c r="U95" s="221"/>
      <c r="V95" s="211"/>
      <c r="W95" s="211"/>
      <c r="X95" s="211"/>
      <c r="Y95" s="211"/>
      <c r="Z95" s="211"/>
      <c r="AA95" s="211"/>
      <c r="AB95" s="211"/>
      <c r="AC95" s="211"/>
      <c r="AD95" s="211"/>
      <c r="AE95" s="211" t="s">
        <v>113</v>
      </c>
      <c r="AF95" s="211">
        <v>0</v>
      </c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1" x14ac:dyDescent="0.2">
      <c r="A96" s="212">
        <v>48</v>
      </c>
      <c r="B96" s="219" t="s">
        <v>232</v>
      </c>
      <c r="C96" s="264" t="s">
        <v>233</v>
      </c>
      <c r="D96" s="221" t="s">
        <v>160</v>
      </c>
      <c r="E96" s="227">
        <v>20</v>
      </c>
      <c r="F96" s="231">
        <f>H96+J96</f>
        <v>0</v>
      </c>
      <c r="G96" s="232">
        <f>ROUND(E96*F96,2)</f>
        <v>0</v>
      </c>
      <c r="H96" s="232"/>
      <c r="I96" s="232">
        <f>ROUND(E96*H96,2)</f>
        <v>0</v>
      </c>
      <c r="J96" s="232"/>
      <c r="K96" s="232">
        <f>ROUND(E96*J96,2)</f>
        <v>0</v>
      </c>
      <c r="L96" s="232">
        <v>21</v>
      </c>
      <c r="M96" s="232">
        <f>G96*(1+L96/100)</f>
        <v>0</v>
      </c>
      <c r="N96" s="221">
        <v>0</v>
      </c>
      <c r="O96" s="221">
        <f>ROUND(E96*N96,5)</f>
        <v>0</v>
      </c>
      <c r="P96" s="221">
        <v>0</v>
      </c>
      <c r="Q96" s="221">
        <f>ROUND(E96*P96,5)</f>
        <v>0</v>
      </c>
      <c r="R96" s="221"/>
      <c r="S96" s="221"/>
      <c r="T96" s="222">
        <v>0.13</v>
      </c>
      <c r="U96" s="221">
        <f>ROUND(E96*T96,2)</f>
        <v>2.6</v>
      </c>
      <c r="V96" s="211"/>
      <c r="W96" s="211"/>
      <c r="X96" s="211"/>
      <c r="Y96" s="211"/>
      <c r="Z96" s="211"/>
      <c r="AA96" s="211"/>
      <c r="AB96" s="211"/>
      <c r="AC96" s="211"/>
      <c r="AD96" s="211"/>
      <c r="AE96" s="211" t="s">
        <v>116</v>
      </c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x14ac:dyDescent="0.2">
      <c r="A97" s="213" t="s">
        <v>106</v>
      </c>
      <c r="B97" s="220" t="s">
        <v>78</v>
      </c>
      <c r="C97" s="266" t="s">
        <v>26</v>
      </c>
      <c r="D97" s="224"/>
      <c r="E97" s="229"/>
      <c r="F97" s="233"/>
      <c r="G97" s="233">
        <f>SUMIF(AE98:AE102,"&lt;&gt;NOR",G98:G102)</f>
        <v>0</v>
      </c>
      <c r="H97" s="233"/>
      <c r="I97" s="233">
        <f>SUM(I98:I102)</f>
        <v>0</v>
      </c>
      <c r="J97" s="233"/>
      <c r="K97" s="233">
        <f>SUM(K98:K102)</f>
        <v>0</v>
      </c>
      <c r="L97" s="233"/>
      <c r="M97" s="233">
        <f>SUM(M98:M102)</f>
        <v>0</v>
      </c>
      <c r="N97" s="224"/>
      <c r="O97" s="224">
        <f>SUM(O98:O102)</f>
        <v>0</v>
      </c>
      <c r="P97" s="224"/>
      <c r="Q97" s="224">
        <f>SUM(Q98:Q102)</f>
        <v>0</v>
      </c>
      <c r="R97" s="224"/>
      <c r="S97" s="224"/>
      <c r="T97" s="225"/>
      <c r="U97" s="224">
        <f>SUM(U98:U102)</f>
        <v>0</v>
      </c>
      <c r="AE97" t="s">
        <v>107</v>
      </c>
    </row>
    <row r="98" spans="1:60" ht="22.5" outlineLevel="1" x14ac:dyDescent="0.2">
      <c r="A98" s="212">
        <v>49</v>
      </c>
      <c r="B98" s="219" t="s">
        <v>234</v>
      </c>
      <c r="C98" s="264" t="s">
        <v>235</v>
      </c>
      <c r="D98" s="221" t="s">
        <v>236</v>
      </c>
      <c r="E98" s="227">
        <v>1</v>
      </c>
      <c r="F98" s="231">
        <f>H98+J98</f>
        <v>0</v>
      </c>
      <c r="G98" s="232">
        <f>ROUND(E98*F98,2)</f>
        <v>0</v>
      </c>
      <c r="H98" s="232"/>
      <c r="I98" s="232">
        <f>ROUND(E98*H98,2)</f>
        <v>0</v>
      </c>
      <c r="J98" s="232"/>
      <c r="K98" s="232">
        <f>ROUND(E98*J98,2)</f>
        <v>0</v>
      </c>
      <c r="L98" s="232">
        <v>21</v>
      </c>
      <c r="M98" s="232">
        <f>G98*(1+L98/100)</f>
        <v>0</v>
      </c>
      <c r="N98" s="221">
        <v>0</v>
      </c>
      <c r="O98" s="221">
        <f>ROUND(E98*N98,5)</f>
        <v>0</v>
      </c>
      <c r="P98" s="221">
        <v>0</v>
      </c>
      <c r="Q98" s="221">
        <f>ROUND(E98*P98,5)</f>
        <v>0</v>
      </c>
      <c r="R98" s="221"/>
      <c r="S98" s="221"/>
      <c r="T98" s="222">
        <v>0</v>
      </c>
      <c r="U98" s="221">
        <f>ROUND(E98*T98,2)</f>
        <v>0</v>
      </c>
      <c r="V98" s="211"/>
      <c r="W98" s="211"/>
      <c r="X98" s="211"/>
      <c r="Y98" s="211"/>
      <c r="Z98" s="211"/>
      <c r="AA98" s="211"/>
      <c r="AB98" s="211"/>
      <c r="AC98" s="211"/>
      <c r="AD98" s="211"/>
      <c r="AE98" s="211" t="s">
        <v>237</v>
      </c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ht="22.5" outlineLevel="1" x14ac:dyDescent="0.2">
      <c r="A99" s="212">
        <v>50</v>
      </c>
      <c r="B99" s="219" t="s">
        <v>238</v>
      </c>
      <c r="C99" s="264" t="s">
        <v>239</v>
      </c>
      <c r="D99" s="221" t="s">
        <v>236</v>
      </c>
      <c r="E99" s="227">
        <v>1</v>
      </c>
      <c r="F99" s="231">
        <f>H99+J99</f>
        <v>0</v>
      </c>
      <c r="G99" s="232">
        <f>ROUND(E99*F99,2)</f>
        <v>0</v>
      </c>
      <c r="H99" s="232"/>
      <c r="I99" s="232">
        <f>ROUND(E99*H99,2)</f>
        <v>0</v>
      </c>
      <c r="J99" s="232"/>
      <c r="K99" s="232">
        <f>ROUND(E99*J99,2)</f>
        <v>0</v>
      </c>
      <c r="L99" s="232">
        <v>21</v>
      </c>
      <c r="M99" s="232">
        <f>G99*(1+L99/100)</f>
        <v>0</v>
      </c>
      <c r="N99" s="221">
        <v>0</v>
      </c>
      <c r="O99" s="221">
        <f>ROUND(E99*N99,5)</f>
        <v>0</v>
      </c>
      <c r="P99" s="221">
        <v>0</v>
      </c>
      <c r="Q99" s="221">
        <f>ROUND(E99*P99,5)</f>
        <v>0</v>
      </c>
      <c r="R99" s="221"/>
      <c r="S99" s="221"/>
      <c r="T99" s="222">
        <v>0</v>
      </c>
      <c r="U99" s="221">
        <f>ROUND(E99*T99,2)</f>
        <v>0</v>
      </c>
      <c r="V99" s="211"/>
      <c r="W99" s="211"/>
      <c r="X99" s="211"/>
      <c r="Y99" s="211"/>
      <c r="Z99" s="211"/>
      <c r="AA99" s="211"/>
      <c r="AB99" s="211"/>
      <c r="AC99" s="211"/>
      <c r="AD99" s="211"/>
      <c r="AE99" s="211" t="s">
        <v>237</v>
      </c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ht="22.5" outlineLevel="1" x14ac:dyDescent="0.2">
      <c r="A100" s="212">
        <v>51</v>
      </c>
      <c r="B100" s="219" t="s">
        <v>240</v>
      </c>
      <c r="C100" s="264" t="s">
        <v>241</v>
      </c>
      <c r="D100" s="221" t="s">
        <v>236</v>
      </c>
      <c r="E100" s="227">
        <v>1</v>
      </c>
      <c r="F100" s="231">
        <f>H100+J100</f>
        <v>0</v>
      </c>
      <c r="G100" s="232">
        <f>ROUND(E100*F100,2)</f>
        <v>0</v>
      </c>
      <c r="H100" s="232"/>
      <c r="I100" s="232">
        <f>ROUND(E100*H100,2)</f>
        <v>0</v>
      </c>
      <c r="J100" s="232"/>
      <c r="K100" s="232">
        <f>ROUND(E100*J100,2)</f>
        <v>0</v>
      </c>
      <c r="L100" s="232">
        <v>21</v>
      </c>
      <c r="M100" s="232">
        <f>G100*(1+L100/100)</f>
        <v>0</v>
      </c>
      <c r="N100" s="221">
        <v>0</v>
      </c>
      <c r="O100" s="221">
        <f>ROUND(E100*N100,5)</f>
        <v>0</v>
      </c>
      <c r="P100" s="221">
        <v>0</v>
      </c>
      <c r="Q100" s="221">
        <f>ROUND(E100*P100,5)</f>
        <v>0</v>
      </c>
      <c r="R100" s="221"/>
      <c r="S100" s="221"/>
      <c r="T100" s="222">
        <v>0</v>
      </c>
      <c r="U100" s="221">
        <f>ROUND(E100*T100,2)</f>
        <v>0</v>
      </c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 t="s">
        <v>237</v>
      </c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12">
        <v>52</v>
      </c>
      <c r="B101" s="219" t="s">
        <v>242</v>
      </c>
      <c r="C101" s="264" t="s">
        <v>243</v>
      </c>
      <c r="D101" s="221" t="s">
        <v>236</v>
      </c>
      <c r="E101" s="227">
        <v>1</v>
      </c>
      <c r="F101" s="231">
        <f>H101+J101</f>
        <v>0</v>
      </c>
      <c r="G101" s="232">
        <f>ROUND(E101*F101,2)</f>
        <v>0</v>
      </c>
      <c r="H101" s="232"/>
      <c r="I101" s="232">
        <f>ROUND(E101*H101,2)</f>
        <v>0</v>
      </c>
      <c r="J101" s="232"/>
      <c r="K101" s="232">
        <f>ROUND(E101*J101,2)</f>
        <v>0</v>
      </c>
      <c r="L101" s="232">
        <v>21</v>
      </c>
      <c r="M101" s="232">
        <f>G101*(1+L101/100)</f>
        <v>0</v>
      </c>
      <c r="N101" s="221">
        <v>0</v>
      </c>
      <c r="O101" s="221">
        <f>ROUND(E101*N101,5)</f>
        <v>0</v>
      </c>
      <c r="P101" s="221">
        <v>0</v>
      </c>
      <c r="Q101" s="221">
        <f>ROUND(E101*P101,5)</f>
        <v>0</v>
      </c>
      <c r="R101" s="221"/>
      <c r="S101" s="221"/>
      <c r="T101" s="222">
        <v>0</v>
      </c>
      <c r="U101" s="221">
        <f>ROUND(E101*T101,2)</f>
        <v>0</v>
      </c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 t="s">
        <v>237</v>
      </c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12">
        <v>53</v>
      </c>
      <c r="B102" s="219" t="s">
        <v>244</v>
      </c>
      <c r="C102" s="264" t="s">
        <v>245</v>
      </c>
      <c r="D102" s="221" t="s">
        <v>236</v>
      </c>
      <c r="E102" s="227">
        <v>1</v>
      </c>
      <c r="F102" s="231">
        <f>H102+J102</f>
        <v>0</v>
      </c>
      <c r="G102" s="232">
        <f>ROUND(E102*F102,2)</f>
        <v>0</v>
      </c>
      <c r="H102" s="232"/>
      <c r="I102" s="232">
        <f>ROUND(E102*H102,2)</f>
        <v>0</v>
      </c>
      <c r="J102" s="232"/>
      <c r="K102" s="232">
        <f>ROUND(E102*J102,2)</f>
        <v>0</v>
      </c>
      <c r="L102" s="232">
        <v>21</v>
      </c>
      <c r="M102" s="232">
        <f>G102*(1+L102/100)</f>
        <v>0</v>
      </c>
      <c r="N102" s="221">
        <v>0</v>
      </c>
      <c r="O102" s="221">
        <f>ROUND(E102*N102,5)</f>
        <v>0</v>
      </c>
      <c r="P102" s="221">
        <v>0</v>
      </c>
      <c r="Q102" s="221">
        <f>ROUND(E102*P102,5)</f>
        <v>0</v>
      </c>
      <c r="R102" s="221"/>
      <c r="S102" s="221"/>
      <c r="T102" s="222">
        <v>0</v>
      </c>
      <c r="U102" s="221">
        <f>ROUND(E102*T102,2)</f>
        <v>0</v>
      </c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 t="s">
        <v>237</v>
      </c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x14ac:dyDescent="0.2">
      <c r="A103" s="213" t="s">
        <v>106</v>
      </c>
      <c r="B103" s="220" t="s">
        <v>79</v>
      </c>
      <c r="C103" s="266" t="s">
        <v>61</v>
      </c>
      <c r="D103" s="224"/>
      <c r="E103" s="229"/>
      <c r="F103" s="233"/>
      <c r="G103" s="233">
        <f>SUMIF(AE104:AE105,"&lt;&gt;NOR",G104:G105)</f>
        <v>0</v>
      </c>
      <c r="H103" s="233"/>
      <c r="I103" s="233">
        <f>SUM(I104:I105)</f>
        <v>0</v>
      </c>
      <c r="J103" s="233"/>
      <c r="K103" s="233">
        <f>SUM(K104:K105)</f>
        <v>0</v>
      </c>
      <c r="L103" s="233"/>
      <c r="M103" s="233">
        <f>SUM(M104:M105)</f>
        <v>0</v>
      </c>
      <c r="N103" s="224"/>
      <c r="O103" s="224">
        <f>SUM(O104:O105)</f>
        <v>0.1</v>
      </c>
      <c r="P103" s="224"/>
      <c r="Q103" s="224">
        <f>SUM(Q104:Q105)</f>
        <v>0</v>
      </c>
      <c r="R103" s="224"/>
      <c r="S103" s="224"/>
      <c r="T103" s="225"/>
      <c r="U103" s="224">
        <f>SUM(U104:U105)</f>
        <v>0</v>
      </c>
      <c r="AE103" t="s">
        <v>107</v>
      </c>
    </row>
    <row r="104" spans="1:60" outlineLevel="1" x14ac:dyDescent="0.2">
      <c r="A104" s="212">
        <v>54</v>
      </c>
      <c r="B104" s="219" t="s">
        <v>246</v>
      </c>
      <c r="C104" s="264" t="s">
        <v>247</v>
      </c>
      <c r="D104" s="221" t="s">
        <v>140</v>
      </c>
      <c r="E104" s="227">
        <v>0.1</v>
      </c>
      <c r="F104" s="231">
        <f>H104+J104</f>
        <v>0</v>
      </c>
      <c r="G104" s="232">
        <f>ROUND(E104*F104,2)</f>
        <v>0</v>
      </c>
      <c r="H104" s="232"/>
      <c r="I104" s="232">
        <f>ROUND(E104*H104,2)</f>
        <v>0</v>
      </c>
      <c r="J104" s="232"/>
      <c r="K104" s="232">
        <f>ROUND(E104*J104,2)</f>
        <v>0</v>
      </c>
      <c r="L104" s="232">
        <v>21</v>
      </c>
      <c r="M104" s="232">
        <f>G104*(1+L104/100)</f>
        <v>0</v>
      </c>
      <c r="N104" s="221">
        <v>1</v>
      </c>
      <c r="O104" s="221">
        <f>ROUND(E104*N104,5)</f>
        <v>0.1</v>
      </c>
      <c r="P104" s="221">
        <v>0</v>
      </c>
      <c r="Q104" s="221">
        <f>ROUND(E104*P104,5)</f>
        <v>0</v>
      </c>
      <c r="R104" s="221"/>
      <c r="S104" s="221"/>
      <c r="T104" s="222">
        <v>0</v>
      </c>
      <c r="U104" s="221">
        <f>ROUND(E104*T104,2)</f>
        <v>0</v>
      </c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 t="s">
        <v>195</v>
      </c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1" x14ac:dyDescent="0.2">
      <c r="A105" s="243"/>
      <c r="B105" s="244"/>
      <c r="C105" s="268" t="s">
        <v>248</v>
      </c>
      <c r="D105" s="245"/>
      <c r="E105" s="246">
        <v>0.1</v>
      </c>
      <c r="F105" s="247"/>
      <c r="G105" s="247"/>
      <c r="H105" s="247"/>
      <c r="I105" s="247"/>
      <c r="J105" s="247"/>
      <c r="K105" s="247"/>
      <c r="L105" s="247"/>
      <c r="M105" s="247"/>
      <c r="N105" s="248"/>
      <c r="O105" s="248"/>
      <c r="P105" s="248"/>
      <c r="Q105" s="248"/>
      <c r="R105" s="248"/>
      <c r="S105" s="248"/>
      <c r="T105" s="249"/>
      <c r="U105" s="248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 t="s">
        <v>113</v>
      </c>
      <c r="AF105" s="211">
        <v>0</v>
      </c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x14ac:dyDescent="0.2">
      <c r="A106" s="6"/>
      <c r="B106" s="7" t="s">
        <v>249</v>
      </c>
      <c r="C106" s="269" t="s">
        <v>249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AC106">
        <v>15</v>
      </c>
      <c r="AD106">
        <v>21</v>
      </c>
    </row>
    <row r="107" spans="1:60" x14ac:dyDescent="0.2">
      <c r="A107" s="250"/>
      <c r="B107" s="251" t="s">
        <v>28</v>
      </c>
      <c r="C107" s="270" t="s">
        <v>249</v>
      </c>
      <c r="D107" s="252"/>
      <c r="E107" s="252"/>
      <c r="F107" s="252"/>
      <c r="G107" s="263">
        <f>G8+G11+G16+G28+G37+G41+G44+G48+G74+G79+G86+G97+G103</f>
        <v>0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AC107">
        <f>SUMIF(L7:L105,AC106,G7:G105)</f>
        <v>0</v>
      </c>
      <c r="AD107">
        <f>SUMIF(L7:L105,AD106,G7:G105)</f>
        <v>0</v>
      </c>
      <c r="AE107" t="s">
        <v>250</v>
      </c>
    </row>
    <row r="108" spans="1:60" x14ac:dyDescent="0.2">
      <c r="A108" s="6"/>
      <c r="B108" s="7" t="s">
        <v>249</v>
      </c>
      <c r="C108" s="269" t="s">
        <v>249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60" x14ac:dyDescent="0.2">
      <c r="A109" s="6"/>
      <c r="B109" s="7" t="s">
        <v>249</v>
      </c>
      <c r="C109" s="269" t="s">
        <v>249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60" x14ac:dyDescent="0.2">
      <c r="A110" s="253" t="s">
        <v>251</v>
      </c>
      <c r="B110" s="253"/>
      <c r="C110" s="271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60" x14ac:dyDescent="0.2">
      <c r="A111" s="254"/>
      <c r="B111" s="255"/>
      <c r="C111" s="272"/>
      <c r="D111" s="255"/>
      <c r="E111" s="255"/>
      <c r="F111" s="255"/>
      <c r="G111" s="25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AE111" t="s">
        <v>252</v>
      </c>
    </row>
    <row r="112" spans="1:60" x14ac:dyDescent="0.2">
      <c r="A112" s="257"/>
      <c r="B112" s="258"/>
      <c r="C112" s="273"/>
      <c r="D112" s="258"/>
      <c r="E112" s="258"/>
      <c r="F112" s="258"/>
      <c r="G112" s="259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31" x14ac:dyDescent="0.2">
      <c r="A113" s="257"/>
      <c r="B113" s="258"/>
      <c r="C113" s="273"/>
      <c r="D113" s="258"/>
      <c r="E113" s="258"/>
      <c r="F113" s="258"/>
      <c r="G113" s="259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31" x14ac:dyDescent="0.2">
      <c r="A114" s="257"/>
      <c r="B114" s="258"/>
      <c r="C114" s="273"/>
      <c r="D114" s="258"/>
      <c r="E114" s="258"/>
      <c r="F114" s="258"/>
      <c r="G114" s="259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31" x14ac:dyDescent="0.2">
      <c r="A115" s="260"/>
      <c r="B115" s="261"/>
      <c r="C115" s="274"/>
      <c r="D115" s="261"/>
      <c r="E115" s="261"/>
      <c r="F115" s="261"/>
      <c r="G115" s="262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31" x14ac:dyDescent="0.2">
      <c r="A116" s="6"/>
      <c r="B116" s="7" t="s">
        <v>249</v>
      </c>
      <c r="C116" s="269" t="s">
        <v>249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31" x14ac:dyDescent="0.2">
      <c r="C117" s="275"/>
      <c r="AE117" t="s">
        <v>253</v>
      </c>
    </row>
  </sheetData>
  <mergeCells count="15">
    <mergeCell ref="C78:G78"/>
    <mergeCell ref="A110:C110"/>
    <mergeCell ref="A111:G115"/>
    <mergeCell ref="C55:G55"/>
    <mergeCell ref="C56:G56"/>
    <mergeCell ref="C59:G59"/>
    <mergeCell ref="C60:G60"/>
    <mergeCell ref="C62:G62"/>
    <mergeCell ref="C77:G77"/>
    <mergeCell ref="A1:G1"/>
    <mergeCell ref="C2:G2"/>
    <mergeCell ref="C3:G3"/>
    <mergeCell ref="C4:G4"/>
    <mergeCell ref="C52:G52"/>
    <mergeCell ref="C53:G53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Vanduch Pavel, Ing.</dc:creator>
  <cp:lastModifiedBy>Vanduch Pavel, Ing.</cp:lastModifiedBy>
  <cp:lastPrinted>2014-02-28T09:52:57Z</cp:lastPrinted>
  <dcterms:created xsi:type="dcterms:W3CDTF">2009-04-08T07:15:50Z</dcterms:created>
  <dcterms:modified xsi:type="dcterms:W3CDTF">2023-06-01T13:39:32Z</dcterms:modified>
</cp:coreProperties>
</file>