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300" activeTab="1"/>
  </bookViews>
  <sheets>
    <sheet name="Rekapitulace stavby" sheetId="1" r:id="rId1"/>
    <sheet name="Opravy" sheetId="2" r:id="rId2"/>
  </sheets>
  <definedNames>
    <definedName name="_xlnm._FilterDatabase" localSheetId="1" hidden="1">'Opravy'!$C$111:$K$118</definedName>
    <definedName name="_xlnm.Print_Area" localSheetId="1">'Opravy'!$C$4:$J$76,'Opravy'!$C$82:$J$95,'Opravy'!$C$101:$K$118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'Opravy'!$111:$111</definedName>
  </definedNames>
  <calcPr calcId="162913"/>
  <extLst/>
</workbook>
</file>

<file path=xl/sharedStrings.xml><?xml version="1.0" encoding="utf-8"?>
<sst xmlns="http://schemas.openxmlformats.org/spreadsheetml/2006/main" count="299" uniqueCount="111">
  <si>
    <t>Export Komplet</t>
  </si>
  <si>
    <t/>
  </si>
  <si>
    <t>False</t>
  </si>
  <si>
    <t>{6b8c602e-8d61-43aa-b338-8b3859f0f618}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</si>
  <si>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</si>
  <si>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</si>
  <si>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</si>
  <si>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</si>
  <si>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</si>
  <si>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</si>
  <si>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</si>
  <si>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</si>
  <si>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</si>
  <si>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</si>
  <si>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</si>
  <si>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</si>
  <si>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>Valašské Meziříčí</t>
  </si>
  <si>
    <t>Datum:</t>
  </si>
  <si>
    <t>Zadavatel:</t>
  </si>
  <si>
    <t>IČ:</t>
  </si>
  <si>
    <t>Město Valašské Meziříčí</t>
  </si>
  <si>
    <t>DIČ:</t>
  </si>
  <si>
    <t>Uchazeč:</t>
  </si>
  <si>
    <t>Projektant:</t>
  </si>
  <si>
    <t xml:space="preserve"> </t>
  </si>
  <si>
    <t>True</t>
  </si>
  <si>
    <t>Zpracovatel:</t>
  </si>
  <si>
    <t>Poznámka: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</si>
  <si>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</si>
  <si>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</si>
  <si>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</si>
  <si>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</si>
  <si>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</si>
  <si>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</si>
  <si>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</si>
  <si>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</si>
  <si>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</si>
  <si>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</si>
  <si>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</si>
  <si>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</si>
  <si>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</si>
  <si>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</si>
  <si>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</si>
  <si>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</si>
  <si>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</si>
  <si>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</si>
  <si>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Kód</t>
  </si>
  <si>
    <t>Popis</t>
  </si>
  <si>
    <t>Typ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</si>
  <si>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</si>
  <si>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</si>
  <si>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</si>
  <si>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</si>
  <si>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</si>
  <si>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</si>
  <si>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</si>
  <si>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</si>
  <si>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</si>
  <si>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sut1</t>
  </si>
  <si>
    <t>264,566</t>
  </si>
  <si>
    <t>2</t>
  </si>
  <si>
    <t>sut2</t>
  </si>
  <si>
    <t>109,835</t>
  </si>
  <si>
    <t>KRYCÍ LIST SOUPISU PRACÍ</t>
  </si>
  <si>
    <t>or</t>
  </si>
  <si>
    <t>113,5</t>
  </si>
  <si>
    <t>r</t>
  </si>
  <si>
    <t>12,76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</si>
  <si>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</si>
  <si>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</si>
  <si>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</si>
  <si>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</si>
  <si>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</si>
  <si>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</si>
  <si>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>SOUPIS PRACÍ</t>
  </si>
  <si>
    <t>PČ</t>
  </si>
  <si>
    <t>MJ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</si>
  <si>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</si>
  <si>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</si>
  <si>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</si>
  <si>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</si>
  <si>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</si>
  <si>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</si>
  <si>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</si>
  <si>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</si>
  <si>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</si>
  <si>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</si>
  <si>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</si>
  <si>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</si>
  <si>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</si>
  <si>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</si>
  <si>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m2</t>
  </si>
  <si>
    <t>4</t>
  </si>
  <si>
    <t>1559597969</t>
  </si>
  <si>
    <t>VV</t>
  </si>
  <si>
    <t>1867865327</t>
  </si>
  <si>
    <t>3</t>
  </si>
  <si>
    <t>113107223</t>
  </si>
  <si>
    <t>Odstranění podkladu z kameniva drceného tl 300 mm strojně pl přes 200 m2</t>
  </si>
  <si>
    <t>1271514516</t>
  </si>
  <si>
    <t>t</t>
  </si>
  <si>
    <t>CS ÚRS 2021 01</t>
  </si>
  <si>
    <t>R1</t>
  </si>
  <si>
    <t>R2</t>
  </si>
  <si>
    <t>Cena celkem s DPH</t>
  </si>
  <si>
    <t>Cena celkem bez DPH</t>
  </si>
  <si>
    <t>Údržba MK tryskovou metodou TURBO</t>
  </si>
  <si>
    <t>údržba komunikací metodou TURBO</t>
  </si>
  <si>
    <t>zametení přebytečného kameniva do max. 5 dní</t>
  </si>
  <si>
    <t>Předpokládaný rozsah</t>
  </si>
  <si>
    <t>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</si>
</sst>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969696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49" fontId="18" fillId="0" borderId="5" xfId="0" applyNumberFormat="1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167" fontId="18" fillId="0" borderId="5" xfId="0" applyNumberFormat="1" applyFont="1" applyBorder="1" applyAlignment="1" applyProtection="1">
      <alignment vertical="center"/>
      <protection locked="0"/>
    </xf>
    <xf numFmtId="4" fontId="18" fillId="3" borderId="5" xfId="0" applyNumberFormat="1" applyFont="1" applyFill="1" applyBorder="1" applyAlignment="1" applyProtection="1">
      <alignment vertical="center"/>
      <protection locked="0"/>
    </xf>
    <xf numFmtId="4" fontId="18" fillId="0" borderId="5" xfId="0" applyNumberFormat="1" applyFont="1" applyBorder="1" applyAlignment="1" applyProtection="1">
      <alignment vertical="center"/>
      <protection locked="0"/>
    </xf>
    <xf numFmtId="0" fontId="19" fillId="3" borderId="6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4" fontId="3" fillId="3" borderId="0" xfId="0" applyNumberFormat="1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7" xfId="0" applyBorder="1" applyProtection="1">
      <protection/>
    </xf>
    <xf numFmtId="0" fontId="0" fillId="0" borderId="1" xfId="0" applyBorder="1" applyProtection="1">
      <protection/>
    </xf>
    <xf numFmtId="0" fontId="0" fillId="0" borderId="4" xfId="0" applyBorder="1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8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10" xfId="0" applyFont="1" applyFill="1" applyBorder="1" applyAlignment="1" applyProtection="1">
      <alignment horizontal="left"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16" fillId="0" borderId="8" xfId="0" applyFont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1" fillId="0" borderId="0" xfId="20" applyFont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0" fillId="0" borderId="7" xfId="0" applyBorder="1" applyProtection="1">
      <protection locked="0"/>
    </xf>
    <xf numFmtId="0" fontId="0" fillId="0" borderId="4" xfId="0" applyBorder="1" applyProtection="1"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18" fillId="2" borderId="0" xfId="0" applyFont="1" applyFill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6" fontId="27" fillId="0" borderId="2" xfId="0" applyNumberFormat="1" applyFont="1" applyBorder="1" applyAlignment="1" applyProtection="1">
      <alignment/>
      <protection locked="0"/>
    </xf>
    <xf numFmtId="166" fontId="27" fillId="0" borderId="17" xfId="0" applyNumberFormat="1" applyFont="1" applyBorder="1" applyAlignment="1" applyProtection="1">
      <alignment/>
      <protection locked="0"/>
    </xf>
    <xf numFmtId="4" fontId="28" fillId="0" borderId="0" xfId="0" applyNumberFormat="1" applyFont="1" applyAlignment="1" applyProtection="1">
      <alignment vertical="center"/>
      <protection locked="0"/>
    </xf>
    <xf numFmtId="0" fontId="9" fillId="0" borderId="4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6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66" fontId="9" fillId="0" borderId="0" xfId="0" applyNumberFormat="1" applyFont="1" applyBorder="1" applyAlignment="1" applyProtection="1">
      <alignment/>
      <protection locked="0"/>
    </xf>
    <xf numFmtId="166" fontId="9" fillId="0" borderId="18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66" fontId="19" fillId="0" borderId="0" xfId="0" applyNumberFormat="1" applyFont="1" applyBorder="1" applyAlignment="1" applyProtection="1">
      <alignment vertical="center"/>
      <protection locked="0"/>
    </xf>
    <xf numFmtId="166" fontId="19" fillId="0" borderId="18" xfId="0" applyNumberFormat="1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5" fillId="2" borderId="10" xfId="0" applyFont="1" applyFill="1" applyBorder="1" applyAlignment="1" applyProtection="1">
      <alignment horizontal="left" vertical="center"/>
      <protection/>
    </xf>
    <xf numFmtId="0" fontId="5" fillId="2" borderId="11" xfId="0" applyFont="1" applyFill="1" applyBorder="1" applyAlignment="1" applyProtection="1">
      <alignment horizontal="right" vertical="center"/>
      <protection/>
    </xf>
    <xf numFmtId="0" fontId="5" fillId="2" borderId="11" xfId="0" applyFont="1" applyFill="1" applyBorder="1" applyAlignment="1" applyProtection="1">
      <alignment horizontal="center" vertical="center"/>
      <protection/>
    </xf>
    <xf numFmtId="4" fontId="5" fillId="2" borderId="11" xfId="0" applyNumberFormat="1" applyFont="1" applyFill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2" borderId="0" xfId="0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8" fillId="2" borderId="14" xfId="0" applyFont="1" applyFill="1" applyBorder="1" applyAlignment="1" applyProtection="1">
      <alignment horizontal="center" vertical="center" wrapText="1"/>
      <protection/>
    </xf>
    <xf numFmtId="0" fontId="18" fillId="2" borderId="15" xfId="0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8" fillId="0" borderId="5" xfId="0" applyFont="1" applyBorder="1" applyAlignment="1" applyProtection="1">
      <alignment horizontal="center" vertical="center"/>
      <protection/>
    </xf>
    <xf numFmtId="49" fontId="18" fillId="0" borderId="5" xfId="0" applyNumberFormat="1" applyFont="1" applyBorder="1" applyAlignment="1" applyProtection="1">
      <alignment horizontal="left" vertical="center" wrapText="1"/>
      <protection/>
    </xf>
    <xf numFmtId="0" fontId="18" fillId="0" borderId="5" xfId="0" applyFont="1" applyBorder="1" applyAlignment="1" applyProtection="1">
      <alignment horizontal="left" vertical="center" wrapText="1"/>
      <protection/>
    </xf>
    <xf numFmtId="0" fontId="18" fillId="0" borderId="5" xfId="0" applyFont="1" applyBorder="1" applyAlignment="1" applyProtection="1">
      <alignment horizontal="center" vertical="center" wrapText="1"/>
      <protection/>
    </xf>
    <xf numFmtId="167" fontId="18" fillId="0" borderId="5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14" fillId="0" borderId="9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5" fillId="4" borderId="11" xfId="0" applyFont="1" applyFill="1" applyBorder="1" applyAlignment="1" applyProtection="1">
      <alignment horizontal="left"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4" fontId="5" fillId="4" borderId="11" xfId="0" applyNumberFormat="1" applyFont="1" applyFill="1" applyBorder="1" applyAlignment="1" applyProtection="1">
      <alignment vertical="center"/>
      <protection/>
    </xf>
    <xf numFmtId="0" fontId="0" fillId="4" borderId="19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18" fillId="2" borderId="10" xfId="0" applyFont="1" applyFill="1" applyBorder="1" applyAlignment="1" applyProtection="1">
      <alignment horizontal="center" vertical="center"/>
      <protection/>
    </xf>
    <xf numFmtId="0" fontId="18" fillId="2" borderId="11" xfId="0" applyFont="1" applyFill="1" applyBorder="1" applyAlignment="1" applyProtection="1">
      <alignment horizontal="left" vertical="center"/>
      <protection/>
    </xf>
    <xf numFmtId="0" fontId="18" fillId="2" borderId="11" xfId="0" applyFont="1" applyFill="1" applyBorder="1" applyAlignment="1" applyProtection="1">
      <alignment horizontal="center" vertical="center"/>
      <protection/>
    </xf>
    <xf numFmtId="0" fontId="18" fillId="2" borderId="11" xfId="0" applyFont="1" applyFill="1" applyBorder="1" applyAlignment="1" applyProtection="1">
      <alignment horizontal="right" vertical="center"/>
      <protection/>
    </xf>
    <xf numFmtId="0" fontId="18" fillId="2" borderId="1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2" fillId="5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7"/>
  <sheetViews>
    <sheetView showGridLines="0" workbookViewId="0" topLeftCell="A34">
      <selection activeCell="K6" sqref="K6:AO6"/>
    </sheetView>
  </sheetViews>
  <sheetFormatPr defaultColWidth="9.140625" defaultRowHeight="12"/>
  <cols>
    <col min="1" max="1" width="8.28125" style="25" customWidth="1"/>
    <col min="2" max="2" width="1.7109375" style="25" customWidth="1"/>
    <col min="3" max="3" width="4.140625" style="25" customWidth="1"/>
    <col min="4" max="33" width="2.7109375" style="25" customWidth="1"/>
    <col min="34" max="34" width="3.28125" style="25" customWidth="1"/>
    <col min="35" max="35" width="31.7109375" style="25" customWidth="1"/>
    <col min="36" max="37" width="2.421875" style="25" customWidth="1"/>
    <col min="38" max="38" width="8.28125" style="25" customWidth="1"/>
    <col min="39" max="39" width="3.28125" style="25" customWidth="1"/>
    <col min="40" max="40" width="13.28125" style="25" customWidth="1"/>
    <col min="41" max="41" width="7.421875" style="25" customWidth="1"/>
    <col min="42" max="42" width="4.140625" style="25" customWidth="1"/>
    <col min="43" max="43" width="15.7109375" style="25" hidden="1" customWidth="1"/>
    <col min="44" max="56" width="9.28125" style="25" customWidth="1"/>
    <col min="57" max="77" width="9.28125" style="25" hidden="1" customWidth="1"/>
    <col min="78" max="16384" width="9.28125" style="25" customWidth="1"/>
  </cols>
  <sheetData>
    <row r="1" spans="1:60" ht="12">
      <c r="A1" s="24" t="s">
        <v>0</v>
      </c>
      <c r="BF1" s="24" t="s">
        <v>2</v>
      </c>
      <c r="BG1" s="24" t="s">
        <v>2</v>
      </c>
      <c r="BH1" s="24" t="s">
        <v>3</v>
      </c>
    </row>
    <row r="2" spans="57:58" ht="36.95" customHeight="1">
      <c r="BE2" s="26" t="s">
        <v>5</v>
      </c>
      <c r="BF2" s="26" t="s">
        <v>6</v>
      </c>
    </row>
    <row r="3" spans="2:58" ht="6.95" customHeight="1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BE3" s="26" t="s">
        <v>5</v>
      </c>
      <c r="BF3" s="26" t="s">
        <v>7</v>
      </c>
    </row>
    <row r="4" spans="2:57" ht="24.95" customHeight="1">
      <c r="B4" s="78"/>
      <c r="C4" s="1"/>
      <c r="D4" s="79" t="s">
        <v>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BE4" s="26" t="s">
        <v>10</v>
      </c>
    </row>
    <row r="5" spans="2:57" ht="12" customHeight="1">
      <c r="B5" s="78"/>
      <c r="C5" s="1"/>
      <c r="D5" s="169" t="s">
        <v>11</v>
      </c>
      <c r="E5" s="1"/>
      <c r="F5" s="1"/>
      <c r="G5" s="1"/>
      <c r="H5" s="1"/>
      <c r="I5" s="1"/>
      <c r="J5" s="1"/>
      <c r="K5" s="171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"/>
      <c r="BE5" s="26" t="s">
        <v>5</v>
      </c>
    </row>
    <row r="6" spans="2:57" ht="36.95" customHeight="1">
      <c r="B6" s="78"/>
      <c r="C6" s="1"/>
      <c r="D6" s="170" t="s">
        <v>12</v>
      </c>
      <c r="E6" s="1"/>
      <c r="F6" s="1"/>
      <c r="G6" s="1"/>
      <c r="H6" s="1"/>
      <c r="I6" s="1"/>
      <c r="J6" s="1"/>
      <c r="K6" s="173" t="str">
        <f>Opravy!E7</f>
        <v>Údržba MK tryskovou metodou TURBO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"/>
      <c r="BE6" s="26" t="s">
        <v>5</v>
      </c>
    </row>
    <row r="7" spans="2:57" ht="12" customHeight="1">
      <c r="B7" s="78"/>
      <c r="C7" s="1"/>
      <c r="D7" s="4" t="s">
        <v>13</v>
      </c>
      <c r="E7" s="1"/>
      <c r="F7" s="1"/>
      <c r="G7" s="1"/>
      <c r="H7" s="1"/>
      <c r="I7" s="1"/>
      <c r="J7" s="1"/>
      <c r="K7" s="83" t="s">
        <v>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4" t="s">
        <v>14</v>
      </c>
      <c r="AL7" s="1"/>
      <c r="AM7" s="1"/>
      <c r="AN7" s="83" t="s">
        <v>1</v>
      </c>
      <c r="AO7" s="1"/>
      <c r="AP7" s="1"/>
      <c r="BE7" s="26" t="s">
        <v>5</v>
      </c>
    </row>
    <row r="8" spans="2:57" ht="12" customHeight="1">
      <c r="B8" s="78"/>
      <c r="C8" s="1"/>
      <c r="D8" s="4" t="s">
        <v>15</v>
      </c>
      <c r="E8" s="1"/>
      <c r="F8" s="1"/>
      <c r="G8" s="1"/>
      <c r="H8" s="1"/>
      <c r="I8" s="1"/>
      <c r="J8" s="1"/>
      <c r="K8" s="83" t="s">
        <v>16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4" t="s">
        <v>17</v>
      </c>
      <c r="AL8" s="1"/>
      <c r="AM8" s="1"/>
      <c r="AN8" s="21">
        <v>45154</v>
      </c>
      <c r="AO8" s="1"/>
      <c r="AP8" s="1"/>
      <c r="BE8" s="26" t="s">
        <v>5</v>
      </c>
    </row>
    <row r="9" spans="2:57" ht="14.45" customHeight="1">
      <c r="B9" s="7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BE9" s="26" t="s">
        <v>5</v>
      </c>
    </row>
    <row r="10" spans="2:57" ht="12" customHeight="1">
      <c r="B10" s="78"/>
      <c r="C10" s="1"/>
      <c r="D10" s="4" t="s">
        <v>18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4" t="s">
        <v>19</v>
      </c>
      <c r="AL10" s="1"/>
      <c r="AM10" s="1"/>
      <c r="AN10" s="83" t="s">
        <v>1</v>
      </c>
      <c r="AO10" s="1"/>
      <c r="AP10" s="1"/>
      <c r="BE10" s="26" t="s">
        <v>5</v>
      </c>
    </row>
    <row r="11" spans="2:57" ht="18.4" customHeight="1">
      <c r="B11" s="78"/>
      <c r="C11" s="1"/>
      <c r="D11" s="1"/>
      <c r="E11" s="83" t="s">
        <v>20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4" t="s">
        <v>21</v>
      </c>
      <c r="AL11" s="1"/>
      <c r="AM11" s="1"/>
      <c r="AN11" s="83" t="s">
        <v>1</v>
      </c>
      <c r="AO11" s="1"/>
      <c r="AP11" s="1"/>
      <c r="BE11" s="26" t="s">
        <v>5</v>
      </c>
    </row>
    <row r="12" spans="2:57" ht="6.95" customHeight="1">
      <c r="B12" s="7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BE12" s="26" t="s">
        <v>5</v>
      </c>
    </row>
    <row r="13" spans="2:57" ht="12" customHeight="1">
      <c r="B13" s="78"/>
      <c r="C13" s="1"/>
      <c r="D13" s="4" t="s">
        <v>22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4" t="s">
        <v>19</v>
      </c>
      <c r="AL13" s="1"/>
      <c r="AM13" s="1"/>
      <c r="AN13" s="22"/>
      <c r="AO13" s="1"/>
      <c r="AP13" s="1"/>
      <c r="BE13" s="26" t="s">
        <v>5</v>
      </c>
    </row>
    <row r="14" spans="2:57" ht="12.75">
      <c r="B14" s="78"/>
      <c r="C14" s="1"/>
      <c r="D14" s="1"/>
      <c r="E14" s="174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4" t="s">
        <v>21</v>
      </c>
      <c r="AL14" s="1"/>
      <c r="AM14" s="1"/>
      <c r="AN14" s="22"/>
      <c r="AO14" s="1"/>
      <c r="AP14" s="1"/>
      <c r="BE14" s="26" t="s">
        <v>5</v>
      </c>
    </row>
    <row r="15" spans="2:57" ht="6.95" customHeight="1">
      <c r="B15" s="7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BE15" s="26" t="s">
        <v>2</v>
      </c>
    </row>
    <row r="16" spans="2:57" ht="12" customHeight="1">
      <c r="B16" s="78"/>
      <c r="C16" s="1"/>
      <c r="D16" s="4" t="s">
        <v>23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4" t="s">
        <v>19</v>
      </c>
      <c r="AL16" s="1"/>
      <c r="AM16" s="1"/>
      <c r="AN16" s="83" t="s">
        <v>1</v>
      </c>
      <c r="AO16" s="1"/>
      <c r="AP16" s="1"/>
      <c r="BE16" s="26" t="s">
        <v>2</v>
      </c>
    </row>
    <row r="17" spans="2:57" ht="18.4" customHeight="1">
      <c r="B17" s="78"/>
      <c r="C17" s="1"/>
      <c r="D17" s="1"/>
      <c r="E17" s="83" t="s">
        <v>24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4" t="s">
        <v>21</v>
      </c>
      <c r="AL17" s="1"/>
      <c r="AM17" s="1"/>
      <c r="AN17" s="83" t="s">
        <v>1</v>
      </c>
      <c r="AO17" s="1"/>
      <c r="AP17" s="1"/>
      <c r="BE17" s="26" t="s">
        <v>25</v>
      </c>
    </row>
    <row r="18" spans="2:57" ht="6.95" customHeight="1">
      <c r="B18" s="7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BE18" s="26" t="s">
        <v>5</v>
      </c>
    </row>
    <row r="19" spans="2:57" ht="12" customHeight="1">
      <c r="B19" s="78"/>
      <c r="C19" s="1"/>
      <c r="D19" s="4" t="s">
        <v>26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4" t="s">
        <v>19</v>
      </c>
      <c r="AL19" s="1"/>
      <c r="AM19" s="1"/>
      <c r="AN19" s="83" t="s">
        <v>1</v>
      </c>
      <c r="AO19" s="1"/>
      <c r="AP19" s="1"/>
      <c r="BE19" s="26" t="s">
        <v>5</v>
      </c>
    </row>
    <row r="20" spans="2:57" ht="18.4" customHeight="1">
      <c r="B20" s="78"/>
      <c r="C20" s="1"/>
      <c r="D20" s="1"/>
      <c r="E20" s="8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4" t="s">
        <v>21</v>
      </c>
      <c r="AL20" s="1"/>
      <c r="AM20" s="1"/>
      <c r="AN20" s="83" t="s">
        <v>1</v>
      </c>
      <c r="AO20" s="1"/>
      <c r="AP20" s="1"/>
      <c r="BE20" s="26" t="s">
        <v>25</v>
      </c>
    </row>
    <row r="21" spans="2:42" ht="6.95" customHeight="1">
      <c r="B21" s="7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2:42" ht="12" customHeight="1">
      <c r="B22" s="78"/>
      <c r="C22" s="1"/>
      <c r="D22" s="4" t="s">
        <v>27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2:42" ht="16.5" customHeight="1">
      <c r="B23" s="78"/>
      <c r="C23" s="1"/>
      <c r="D23" s="1"/>
      <c r="E23" s="176" t="s">
        <v>1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"/>
      <c r="AP23" s="1"/>
    </row>
    <row r="24" ht="6.95" customHeight="1">
      <c r="B24" s="29"/>
    </row>
    <row r="25" spans="2:41" ht="6.95" customHeight="1">
      <c r="B25" s="2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</row>
    <row r="26" spans="1:43" s="38" customFormat="1" ht="25.9" customHeight="1">
      <c r="A26" s="34"/>
      <c r="B26" s="35"/>
      <c r="C26" s="34"/>
      <c r="D26" s="36" t="s">
        <v>105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177">
        <f>ROUND(AG94,2)</f>
        <v>0</v>
      </c>
      <c r="AL26" s="178"/>
      <c r="AM26" s="178"/>
      <c r="AN26" s="178"/>
      <c r="AO26" s="178"/>
      <c r="AP26" s="34"/>
      <c r="AQ26" s="34"/>
    </row>
    <row r="27" spans="1:43" s="38" customFormat="1" ht="6.7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pans="1:43" s="38" customFormat="1" ht="12.75" customHeight="1" hidden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179" t="s">
        <v>28</v>
      </c>
      <c r="M28" s="179"/>
      <c r="N28" s="179"/>
      <c r="O28" s="179"/>
      <c r="P28" s="179"/>
      <c r="Q28" s="34"/>
      <c r="R28" s="34"/>
      <c r="S28" s="34"/>
      <c r="T28" s="34"/>
      <c r="U28" s="34"/>
      <c r="V28" s="34"/>
      <c r="W28" s="179" t="s">
        <v>29</v>
      </c>
      <c r="X28" s="179"/>
      <c r="Y28" s="179"/>
      <c r="Z28" s="179"/>
      <c r="AA28" s="179"/>
      <c r="AB28" s="179"/>
      <c r="AC28" s="179"/>
      <c r="AD28" s="179"/>
      <c r="AE28" s="179"/>
      <c r="AF28" s="34"/>
      <c r="AG28" s="34"/>
      <c r="AH28" s="34"/>
      <c r="AI28" s="34"/>
      <c r="AJ28" s="34"/>
      <c r="AK28" s="179" t="s">
        <v>30</v>
      </c>
      <c r="AL28" s="179"/>
      <c r="AM28" s="179"/>
      <c r="AN28" s="179"/>
      <c r="AO28" s="179"/>
      <c r="AP28" s="34"/>
      <c r="AQ28" s="34"/>
    </row>
    <row r="29" spans="2:41" s="39" customFormat="1" ht="14.45" customHeight="1" hidden="1">
      <c r="B29" s="40"/>
      <c r="D29" s="31" t="s">
        <v>31</v>
      </c>
      <c r="F29" s="31" t="s">
        <v>32</v>
      </c>
      <c r="L29" s="182">
        <v>0.21</v>
      </c>
      <c r="M29" s="181"/>
      <c r="N29" s="181"/>
      <c r="O29" s="181"/>
      <c r="P29" s="181"/>
      <c r="W29" s="180">
        <v>0</v>
      </c>
      <c r="X29" s="181"/>
      <c r="Y29" s="181"/>
      <c r="Z29" s="181"/>
      <c r="AA29" s="181"/>
      <c r="AB29" s="181"/>
      <c r="AC29" s="181"/>
      <c r="AD29" s="181"/>
      <c r="AE29" s="181"/>
      <c r="AK29" s="180">
        <v>0</v>
      </c>
      <c r="AL29" s="181"/>
      <c r="AM29" s="181"/>
      <c r="AN29" s="181"/>
      <c r="AO29" s="181"/>
    </row>
    <row r="30" spans="2:41" s="39" customFormat="1" ht="14.45" customHeight="1" hidden="1">
      <c r="B30" s="40"/>
      <c r="F30" s="31" t="s">
        <v>33</v>
      </c>
      <c r="L30" s="182">
        <v>0.15</v>
      </c>
      <c r="M30" s="181"/>
      <c r="N30" s="181"/>
      <c r="O30" s="181"/>
      <c r="P30" s="181"/>
      <c r="W30" s="180" t="e">
        <f>ROUND(#REF!,2)</f>
        <v>#REF!</v>
      </c>
      <c r="X30" s="181"/>
      <c r="Y30" s="181"/>
      <c r="Z30" s="181"/>
      <c r="AA30" s="181"/>
      <c r="AB30" s="181"/>
      <c r="AC30" s="181"/>
      <c r="AD30" s="181"/>
      <c r="AE30" s="181"/>
      <c r="AK30" s="180" t="e">
        <f>ROUND(#REF!,2)</f>
        <v>#REF!</v>
      </c>
      <c r="AL30" s="181"/>
      <c r="AM30" s="181"/>
      <c r="AN30" s="181"/>
      <c r="AO30" s="181"/>
    </row>
    <row r="31" spans="2:41" s="39" customFormat="1" ht="14.45" customHeight="1" hidden="1">
      <c r="B31" s="40"/>
      <c r="F31" s="31" t="s">
        <v>34</v>
      </c>
      <c r="L31" s="182">
        <v>0.21</v>
      </c>
      <c r="M31" s="181"/>
      <c r="N31" s="181"/>
      <c r="O31" s="181"/>
      <c r="P31" s="181"/>
      <c r="W31" s="180" t="e">
        <f>ROUND(#REF!,2)</f>
        <v>#REF!</v>
      </c>
      <c r="X31" s="181"/>
      <c r="Y31" s="181"/>
      <c r="Z31" s="181"/>
      <c r="AA31" s="181"/>
      <c r="AB31" s="181"/>
      <c r="AC31" s="181"/>
      <c r="AD31" s="181"/>
      <c r="AE31" s="181"/>
      <c r="AK31" s="180">
        <v>0</v>
      </c>
      <c r="AL31" s="181"/>
      <c r="AM31" s="181"/>
      <c r="AN31" s="181"/>
      <c r="AO31" s="181"/>
    </row>
    <row r="32" spans="2:41" s="39" customFormat="1" ht="14.45" customHeight="1" hidden="1">
      <c r="B32" s="40"/>
      <c r="F32" s="31" t="s">
        <v>35</v>
      </c>
      <c r="L32" s="182">
        <v>0.15</v>
      </c>
      <c r="M32" s="181"/>
      <c r="N32" s="181"/>
      <c r="O32" s="181"/>
      <c r="P32" s="181"/>
      <c r="W32" s="180" t="e">
        <f>ROUND(#REF!,2)</f>
        <v>#REF!</v>
      </c>
      <c r="X32" s="181"/>
      <c r="Y32" s="181"/>
      <c r="Z32" s="181"/>
      <c r="AA32" s="181"/>
      <c r="AB32" s="181"/>
      <c r="AC32" s="181"/>
      <c r="AD32" s="181"/>
      <c r="AE32" s="181"/>
      <c r="AK32" s="180">
        <v>0</v>
      </c>
      <c r="AL32" s="181"/>
      <c r="AM32" s="181"/>
      <c r="AN32" s="181"/>
      <c r="AO32" s="181"/>
    </row>
    <row r="33" spans="2:41" s="39" customFormat="1" ht="14.45" customHeight="1" hidden="1">
      <c r="B33" s="40"/>
      <c r="F33" s="31" t="s">
        <v>36</v>
      </c>
      <c r="L33" s="182">
        <v>0</v>
      </c>
      <c r="M33" s="181"/>
      <c r="N33" s="181"/>
      <c r="O33" s="181"/>
      <c r="P33" s="181"/>
      <c r="W33" s="180" t="e">
        <f>ROUND(#REF!,2)</f>
        <v>#REF!</v>
      </c>
      <c r="X33" s="181"/>
      <c r="Y33" s="181"/>
      <c r="Z33" s="181"/>
      <c r="AA33" s="181"/>
      <c r="AB33" s="181"/>
      <c r="AC33" s="181"/>
      <c r="AD33" s="181"/>
      <c r="AE33" s="181"/>
      <c r="AK33" s="180">
        <v>0</v>
      </c>
      <c r="AL33" s="181"/>
      <c r="AM33" s="181"/>
      <c r="AN33" s="181"/>
      <c r="AO33" s="181"/>
    </row>
    <row r="34" spans="1:43" s="38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 s="38" customFormat="1" ht="25.9" customHeight="1">
      <c r="A35" s="34"/>
      <c r="B35" s="35"/>
      <c r="C35" s="41"/>
      <c r="D35" s="42" t="s">
        <v>104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37</v>
      </c>
      <c r="U35" s="43"/>
      <c r="V35" s="43"/>
      <c r="W35" s="43"/>
      <c r="X35" s="185" t="s">
        <v>38</v>
      </c>
      <c r="Y35" s="186"/>
      <c r="Z35" s="186"/>
      <c r="AA35" s="186"/>
      <c r="AB35" s="186"/>
      <c r="AC35" s="43"/>
      <c r="AD35" s="43"/>
      <c r="AE35" s="43"/>
      <c r="AF35" s="43"/>
      <c r="AG35" s="43"/>
      <c r="AH35" s="43"/>
      <c r="AI35" s="43"/>
      <c r="AJ35" s="43"/>
      <c r="AK35" s="187">
        <f>AK26*1.21</f>
        <v>0</v>
      </c>
      <c r="AL35" s="186"/>
      <c r="AM35" s="186"/>
      <c r="AN35" s="186"/>
      <c r="AO35" s="188"/>
      <c r="AP35" s="41"/>
      <c r="AQ35" s="41"/>
    </row>
    <row r="36" spans="1:43" s="38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</row>
    <row r="37" spans="1:43" s="38" customFormat="1" ht="14.45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ht="14.45" customHeight="1">
      <c r="B38" s="29"/>
    </row>
    <row r="39" ht="14.45" customHeight="1">
      <c r="B39" s="29"/>
    </row>
    <row r="40" ht="14.45" customHeight="1">
      <c r="B40" s="29"/>
    </row>
    <row r="41" ht="14.45" customHeight="1">
      <c r="B41" s="29"/>
    </row>
    <row r="42" ht="14.45" customHeight="1">
      <c r="B42" s="29"/>
    </row>
    <row r="43" ht="14.45" customHeight="1">
      <c r="B43" s="29"/>
    </row>
    <row r="44" ht="14.45" customHeight="1">
      <c r="B44" s="29"/>
    </row>
    <row r="45" ht="14.45" customHeight="1">
      <c r="B45" s="29"/>
    </row>
    <row r="46" ht="14.45" customHeight="1">
      <c r="B46" s="29"/>
    </row>
    <row r="47" ht="14.45" customHeight="1">
      <c r="B47" s="29"/>
    </row>
    <row r="48" ht="14.45" customHeight="1">
      <c r="B48" s="29"/>
    </row>
    <row r="49" spans="2:41" s="38" customFormat="1" ht="14.45" customHeight="1">
      <c r="B49" s="45"/>
      <c r="D49" s="46" t="s">
        <v>39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40</v>
      </c>
      <c r="AI49" s="47"/>
      <c r="AJ49" s="47"/>
      <c r="AK49" s="47"/>
      <c r="AL49" s="47"/>
      <c r="AM49" s="47"/>
      <c r="AN49" s="47"/>
      <c r="AO49" s="47"/>
    </row>
    <row r="50" ht="12">
      <c r="B50" s="29"/>
    </row>
    <row r="51" ht="12">
      <c r="B51" s="29"/>
    </row>
    <row r="52" ht="12">
      <c r="B52" s="29"/>
    </row>
    <row r="53" ht="12">
      <c r="B53" s="29"/>
    </row>
    <row r="54" ht="12">
      <c r="B54" s="29"/>
    </row>
    <row r="55" ht="12">
      <c r="B55" s="29"/>
    </row>
    <row r="56" ht="12">
      <c r="B56" s="29"/>
    </row>
    <row r="57" ht="12">
      <c r="B57" s="29"/>
    </row>
    <row r="58" ht="12">
      <c r="B58" s="29"/>
    </row>
    <row r="59" ht="12">
      <c r="B59" s="29"/>
    </row>
    <row r="60" spans="1:43" s="38" customFormat="1" ht="12.75">
      <c r="A60" s="34"/>
      <c r="B60" s="35"/>
      <c r="C60" s="34"/>
      <c r="D60" s="48" t="s">
        <v>41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8" t="s">
        <v>42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48" t="s">
        <v>41</v>
      </c>
      <c r="AI60" s="37"/>
      <c r="AJ60" s="37"/>
      <c r="AK60" s="37"/>
      <c r="AL60" s="37"/>
      <c r="AM60" s="48" t="s">
        <v>42</v>
      </c>
      <c r="AN60" s="37"/>
      <c r="AO60" s="37"/>
      <c r="AP60" s="34"/>
      <c r="AQ60" s="34"/>
    </row>
    <row r="61" ht="12">
      <c r="B61" s="29"/>
    </row>
    <row r="62" ht="12">
      <c r="B62" s="29"/>
    </row>
    <row r="63" ht="12">
      <c r="B63" s="29"/>
    </row>
    <row r="64" spans="1:43" s="38" customFormat="1" ht="12.75">
      <c r="A64" s="34"/>
      <c r="B64" s="35"/>
      <c r="C64" s="34"/>
      <c r="D64" s="46" t="s">
        <v>43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44</v>
      </c>
      <c r="AI64" s="49"/>
      <c r="AJ64" s="49"/>
      <c r="AK64" s="49"/>
      <c r="AL64" s="49"/>
      <c r="AM64" s="49"/>
      <c r="AN64" s="49"/>
      <c r="AO64" s="49"/>
      <c r="AP64" s="34"/>
      <c r="AQ64" s="34"/>
    </row>
    <row r="65" ht="12">
      <c r="B65" s="29"/>
    </row>
    <row r="66" ht="12">
      <c r="B66" s="29"/>
    </row>
    <row r="67" ht="12">
      <c r="B67" s="29"/>
    </row>
    <row r="68" ht="12">
      <c r="B68" s="29"/>
    </row>
    <row r="69" ht="12">
      <c r="B69" s="29"/>
    </row>
    <row r="70" ht="12">
      <c r="B70" s="29"/>
    </row>
    <row r="71" ht="12">
      <c r="B71" s="29"/>
    </row>
    <row r="72" ht="12">
      <c r="B72" s="29"/>
    </row>
    <row r="73" ht="12">
      <c r="B73" s="29"/>
    </row>
    <row r="74" ht="12">
      <c r="B74" s="29"/>
    </row>
    <row r="75" spans="1:43" s="38" customFormat="1" ht="12.75">
      <c r="A75" s="34"/>
      <c r="B75" s="35"/>
      <c r="C75" s="34"/>
      <c r="D75" s="48" t="s">
        <v>41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8" t="s">
        <v>42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48" t="s">
        <v>41</v>
      </c>
      <c r="AI75" s="37"/>
      <c r="AJ75" s="37"/>
      <c r="AK75" s="37"/>
      <c r="AL75" s="37"/>
      <c r="AM75" s="48" t="s">
        <v>42</v>
      </c>
      <c r="AN75" s="37"/>
      <c r="AO75" s="37"/>
      <c r="AP75" s="34"/>
      <c r="AQ75" s="34"/>
    </row>
    <row r="76" spans="1:43" s="38" customFormat="1" ht="12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</row>
    <row r="77" spans="1:43" s="38" customFormat="1" ht="6.95" customHeight="1">
      <c r="A77" s="34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</row>
    <row r="81" spans="1:43" s="38" customFormat="1" ht="6.95" customHeight="1">
      <c r="A81" s="34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</row>
    <row r="82" spans="1:43" s="38" customFormat="1" ht="24.95" customHeight="1">
      <c r="A82" s="34"/>
      <c r="B82" s="35"/>
      <c r="C82" s="30" t="s">
        <v>45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</row>
    <row r="83" spans="1:43" s="38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</row>
    <row r="84" spans="2:3" s="54" customFormat="1" ht="12" customHeight="1">
      <c r="B84" s="55"/>
      <c r="C84" s="31" t="s">
        <v>11</v>
      </c>
    </row>
    <row r="85" spans="2:41" s="56" customFormat="1" ht="36.95" customHeight="1">
      <c r="B85" s="57"/>
      <c r="C85" s="58" t="s">
        <v>12</v>
      </c>
      <c r="L85" s="189" t="str">
        <f>Opravy!E7</f>
        <v>Údržba MK tryskovou metodou TURBO</v>
      </c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</row>
    <row r="86" spans="1:43" s="38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</row>
    <row r="87" spans="1:43" s="38" customFormat="1" ht="12" customHeight="1">
      <c r="A87" s="34"/>
      <c r="B87" s="35"/>
      <c r="C87" s="31" t="s">
        <v>15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>Valašské Meziříčí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1" t="s">
        <v>17</v>
      </c>
      <c r="AJ87" s="34"/>
      <c r="AK87" s="34"/>
      <c r="AL87" s="34"/>
      <c r="AM87" s="191"/>
      <c r="AN87" s="191"/>
      <c r="AO87" s="34"/>
      <c r="AP87" s="34"/>
      <c r="AQ87" s="34"/>
    </row>
    <row r="88" spans="1:43" s="38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</row>
    <row r="89" spans="1:43" s="38" customFormat="1" ht="15.2" customHeight="1">
      <c r="A89" s="34"/>
      <c r="B89" s="35"/>
      <c r="C89" s="31" t="s">
        <v>18</v>
      </c>
      <c r="D89" s="34"/>
      <c r="E89" s="34"/>
      <c r="F89" s="34"/>
      <c r="G89" s="34"/>
      <c r="H89" s="34"/>
      <c r="I89" s="34"/>
      <c r="J89" s="34"/>
      <c r="K89" s="34"/>
      <c r="L89" s="54" t="str">
        <f>IF(E11="","",E11)</f>
        <v>Město Valašské Meziříčí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1" t="s">
        <v>23</v>
      </c>
      <c r="AJ89" s="34"/>
      <c r="AK89" s="34"/>
      <c r="AL89" s="34"/>
      <c r="AM89" s="192" t="str">
        <f>IF(E17="","",E17)</f>
        <v xml:space="preserve"> </v>
      </c>
      <c r="AN89" s="193"/>
      <c r="AO89" s="193"/>
      <c r="AP89" s="193"/>
      <c r="AQ89" s="34"/>
    </row>
    <row r="90" spans="1:43" s="38" customFormat="1" ht="15.2" customHeight="1">
      <c r="A90" s="34"/>
      <c r="B90" s="35"/>
      <c r="C90" s="31" t="s">
        <v>22</v>
      </c>
      <c r="D90" s="34"/>
      <c r="E90" s="34"/>
      <c r="F90" s="34"/>
      <c r="G90" s="34"/>
      <c r="H90" s="34"/>
      <c r="I90" s="34"/>
      <c r="J90" s="34"/>
      <c r="K90" s="34"/>
      <c r="L90" s="5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1" t="s">
        <v>26</v>
      </c>
      <c r="AJ90" s="34"/>
      <c r="AK90" s="34"/>
      <c r="AL90" s="34"/>
      <c r="AM90" s="192"/>
      <c r="AN90" s="193"/>
      <c r="AO90" s="193"/>
      <c r="AP90" s="193"/>
      <c r="AQ90" s="34"/>
    </row>
    <row r="91" spans="1:43" s="38" customFormat="1" ht="10.9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</row>
    <row r="92" spans="1:43" s="38" customFormat="1" ht="29.25" customHeight="1">
      <c r="A92" s="34"/>
      <c r="B92" s="35"/>
      <c r="C92" s="197" t="s">
        <v>46</v>
      </c>
      <c r="D92" s="198"/>
      <c r="E92" s="198"/>
      <c r="F92" s="198"/>
      <c r="G92" s="198"/>
      <c r="H92" s="60"/>
      <c r="I92" s="199" t="s">
        <v>47</v>
      </c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200" t="s">
        <v>70</v>
      </c>
      <c r="AH92" s="198"/>
      <c r="AI92" s="198"/>
      <c r="AJ92" s="198"/>
      <c r="AK92" s="198"/>
      <c r="AL92" s="198"/>
      <c r="AM92" s="198"/>
      <c r="AN92" s="199" t="s">
        <v>70</v>
      </c>
      <c r="AO92" s="198"/>
      <c r="AP92" s="201"/>
      <c r="AQ92" s="61" t="s">
        <v>48</v>
      </c>
    </row>
    <row r="93" spans="1:43" s="38" customFormat="1" ht="10.9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</row>
    <row r="94" spans="2:76" s="62" customFormat="1" ht="32.45" customHeight="1">
      <c r="B94" s="63"/>
      <c r="C94" s="64" t="s">
        <v>49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95">
        <f>ROUND(AG95,2)</f>
        <v>0</v>
      </c>
      <c r="AH94" s="195"/>
      <c r="AI94" s="195"/>
      <c r="AJ94" s="195"/>
      <c r="AK94" s="195"/>
      <c r="AL94" s="195"/>
      <c r="AM94" s="195"/>
      <c r="AN94" s="196">
        <f>AG94</f>
        <v>0</v>
      </c>
      <c r="AO94" s="196"/>
      <c r="AP94" s="196"/>
      <c r="AQ94" s="66" t="s">
        <v>1</v>
      </c>
      <c r="BE94" s="67" t="s">
        <v>50</v>
      </c>
      <c r="BF94" s="67" t="s">
        <v>51</v>
      </c>
      <c r="BH94" s="67" t="s">
        <v>52</v>
      </c>
      <c r="BI94" s="67" t="s">
        <v>3</v>
      </c>
      <c r="BJ94" s="67" t="s">
        <v>53</v>
      </c>
      <c r="BX94" s="67" t="s">
        <v>1</v>
      </c>
    </row>
    <row r="95" spans="1:76" s="73" customFormat="1" ht="31.5" customHeight="1">
      <c r="A95" s="68" t="s">
        <v>54</v>
      </c>
      <c r="B95" s="69"/>
      <c r="C95" s="70"/>
      <c r="D95" s="194">
        <v>2022</v>
      </c>
      <c r="E95" s="194"/>
      <c r="F95" s="194"/>
      <c r="G95" s="194"/>
      <c r="H95" s="194"/>
      <c r="I95" s="71"/>
      <c r="J95" s="194" t="str">
        <f>L85</f>
        <v>Údržba MK tryskovou metodou TURBO</v>
      </c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83">
        <f>Opravy!J28</f>
        <v>0</v>
      </c>
      <c r="AH95" s="184"/>
      <c r="AI95" s="184"/>
      <c r="AJ95" s="184"/>
      <c r="AK95" s="184"/>
      <c r="AL95" s="184"/>
      <c r="AM95" s="184"/>
      <c r="AN95" s="183">
        <f>AG95</f>
        <v>0</v>
      </c>
      <c r="AO95" s="184"/>
      <c r="AP95" s="184"/>
      <c r="AQ95" s="72" t="s">
        <v>55</v>
      </c>
      <c r="BF95" s="74" t="s">
        <v>56</v>
      </c>
      <c r="BG95" s="74" t="s">
        <v>57</v>
      </c>
      <c r="BH95" s="74" t="s">
        <v>52</v>
      </c>
      <c r="BI95" s="74" t="s">
        <v>3</v>
      </c>
      <c r="BJ95" s="74" t="s">
        <v>53</v>
      </c>
      <c r="BX95" s="74" t="s">
        <v>1</v>
      </c>
    </row>
    <row r="96" spans="1:43" s="38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</row>
    <row r="97" spans="1:43" s="38" customFormat="1" ht="6.95" customHeight="1">
      <c r="A97" s="34"/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</row>
  </sheetData>
  <sheetProtection algorithmName="SHA-512" hashValue="JxGZ4XJz0pFMtN2iYCDo/TDxT7GVBpCWCuMSO6m54rV7dlTVn9SPt8vBmd1als961vgjKAH0+bCdrzVwhrHudQ==" saltValue="zC6xWYFFw84Z18AknHf3LA==" spinCount="100000" sheet="1" objects="1" scenarios="1"/>
  <mergeCells count="39">
    <mergeCell ref="AM89:AP89"/>
    <mergeCell ref="AM90:AP90"/>
    <mergeCell ref="W33:AE33"/>
    <mergeCell ref="AK33:AO33"/>
    <mergeCell ref="D95:H95"/>
    <mergeCell ref="J95:AF95"/>
    <mergeCell ref="AG94:AM94"/>
    <mergeCell ref="AN94:AP94"/>
    <mergeCell ref="C92:G92"/>
    <mergeCell ref="I92:AF92"/>
    <mergeCell ref="AG92:AM92"/>
    <mergeCell ref="AN92:AP92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L85:AO85"/>
    <mergeCell ref="AM87:AN87"/>
    <mergeCell ref="L28:P28"/>
    <mergeCell ref="W28:AE28"/>
    <mergeCell ref="AK28:AO28"/>
    <mergeCell ref="W29:AE29"/>
    <mergeCell ref="AK29:AO29"/>
    <mergeCell ref="L29:P29"/>
    <mergeCell ref="K5:AO5"/>
    <mergeCell ref="K6:AO6"/>
    <mergeCell ref="E14:AJ14"/>
    <mergeCell ref="E23:AN23"/>
    <mergeCell ref="AK26:AO26"/>
  </mergeCells>
  <hyperlinks>
    <hyperlink ref="A95" location="'Mesto095 - Oprava chodní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9"/>
  <sheetViews>
    <sheetView showGridLines="0" tabSelected="1" workbookViewId="0" topLeftCell="B90">
      <selection activeCell="H115" sqref="H11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5.28125" style="1" customWidth="1"/>
    <col min="9" max="9" width="16.28125" style="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32" max="43" width="9.28125" style="1" customWidth="1"/>
    <col min="44" max="65" width="9.28125" style="1" hidden="1" customWidth="1"/>
    <col min="66" max="16384" width="9.28125" style="1" customWidth="1"/>
  </cols>
  <sheetData>
    <row r="1" ht="12"/>
    <row r="2" spans="12:56" ht="36.95" customHeight="1">
      <c r="L2" s="203" t="s">
        <v>4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AT2" s="75" t="s">
        <v>3</v>
      </c>
      <c r="AZ2" s="76" t="s">
        <v>58</v>
      </c>
      <c r="BA2" s="76" t="s">
        <v>1</v>
      </c>
      <c r="BB2" s="76" t="s">
        <v>1</v>
      </c>
      <c r="BC2" s="76" t="s">
        <v>59</v>
      </c>
      <c r="BD2" s="76" t="s">
        <v>60</v>
      </c>
    </row>
    <row r="3" spans="2:56" ht="6.95" customHeight="1">
      <c r="B3" s="77"/>
      <c r="C3" s="2"/>
      <c r="D3" s="2"/>
      <c r="E3" s="2"/>
      <c r="F3" s="2"/>
      <c r="G3" s="2"/>
      <c r="H3" s="2"/>
      <c r="I3" s="2"/>
      <c r="J3" s="2"/>
      <c r="K3" s="2"/>
      <c r="L3" s="78"/>
      <c r="AT3" s="75" t="s">
        <v>60</v>
      </c>
      <c r="AZ3" s="76" t="s">
        <v>61</v>
      </c>
      <c r="BA3" s="76" t="s">
        <v>1</v>
      </c>
      <c r="BB3" s="76" t="s">
        <v>1</v>
      </c>
      <c r="BC3" s="76" t="s">
        <v>62</v>
      </c>
      <c r="BD3" s="76" t="s">
        <v>60</v>
      </c>
    </row>
    <row r="4" spans="2:56" ht="24.95" customHeight="1">
      <c r="B4" s="78"/>
      <c r="D4" s="79" t="s">
        <v>63</v>
      </c>
      <c r="L4" s="78"/>
      <c r="M4" s="80" t="s">
        <v>9</v>
      </c>
      <c r="AT4" s="75" t="s">
        <v>2</v>
      </c>
      <c r="AZ4" s="76" t="s">
        <v>64</v>
      </c>
      <c r="BA4" s="76" t="s">
        <v>1</v>
      </c>
      <c r="BB4" s="76" t="s">
        <v>1</v>
      </c>
      <c r="BC4" s="76" t="s">
        <v>65</v>
      </c>
      <c r="BD4" s="76" t="s">
        <v>60</v>
      </c>
    </row>
    <row r="5" spans="2:56" ht="6.95" customHeight="1">
      <c r="B5" s="78"/>
      <c r="L5" s="78"/>
      <c r="AZ5" s="76" t="s">
        <v>66</v>
      </c>
      <c r="BA5" s="76" t="s">
        <v>1</v>
      </c>
      <c r="BB5" s="76" t="s">
        <v>1</v>
      </c>
      <c r="BC5" s="76" t="s">
        <v>67</v>
      </c>
      <c r="BD5" s="76" t="s">
        <v>60</v>
      </c>
    </row>
    <row r="6" spans="1:31" s="82" customFormat="1" ht="12" customHeight="1">
      <c r="A6" s="3"/>
      <c r="B6" s="11"/>
      <c r="C6" s="3"/>
      <c r="D6" s="4" t="s">
        <v>12</v>
      </c>
      <c r="E6" s="3"/>
      <c r="F6" s="3"/>
      <c r="G6" s="3"/>
      <c r="H6" s="3"/>
      <c r="I6" s="3"/>
      <c r="J6" s="3"/>
      <c r="K6" s="3"/>
      <c r="L6" s="8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82" customFormat="1" ht="33.75" customHeight="1">
      <c r="A7" s="3"/>
      <c r="B7" s="11"/>
      <c r="C7" s="3"/>
      <c r="D7" s="3"/>
      <c r="E7" s="204" t="s">
        <v>106</v>
      </c>
      <c r="F7" s="205"/>
      <c r="G7" s="205"/>
      <c r="H7" s="205"/>
      <c r="I7" s="3"/>
      <c r="J7" s="3"/>
      <c r="K7" s="3"/>
      <c r="L7" s="8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s="82" customFormat="1" ht="12">
      <c r="A8" s="3"/>
      <c r="B8" s="11"/>
      <c r="C8" s="3"/>
      <c r="D8" s="3"/>
      <c r="E8" s="3"/>
      <c r="F8" s="3"/>
      <c r="G8" s="3"/>
      <c r="H8" s="3"/>
      <c r="I8" s="3"/>
      <c r="J8" s="3"/>
      <c r="K8" s="3"/>
      <c r="L8" s="8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82" customFormat="1" ht="12" customHeight="1">
      <c r="A9" s="3"/>
      <c r="B9" s="11"/>
      <c r="C9" s="3"/>
      <c r="D9" s="4" t="s">
        <v>13</v>
      </c>
      <c r="E9" s="3"/>
      <c r="F9" s="83" t="s">
        <v>1</v>
      </c>
      <c r="G9" s="3"/>
      <c r="H9" s="3"/>
      <c r="I9" s="4" t="s">
        <v>14</v>
      </c>
      <c r="J9" s="83" t="s">
        <v>1</v>
      </c>
      <c r="K9" s="3"/>
      <c r="L9" s="8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s="82" customFormat="1" ht="12" customHeight="1">
      <c r="A10" s="3"/>
      <c r="B10" s="11"/>
      <c r="C10" s="3"/>
      <c r="D10" s="4" t="s">
        <v>15</v>
      </c>
      <c r="E10" s="3"/>
      <c r="F10" s="83" t="s">
        <v>16</v>
      </c>
      <c r="G10" s="3"/>
      <c r="H10" s="3"/>
      <c r="I10" s="4" t="s">
        <v>17</v>
      </c>
      <c r="J10" s="84">
        <v>45154</v>
      </c>
      <c r="K10" s="3"/>
      <c r="L10" s="8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82" customFormat="1" ht="10.9" customHeight="1">
      <c r="A11" s="3"/>
      <c r="B11" s="11"/>
      <c r="C11" s="3"/>
      <c r="D11" s="3"/>
      <c r="E11" s="3"/>
      <c r="F11" s="3"/>
      <c r="G11" s="3"/>
      <c r="H11" s="3"/>
      <c r="I11" s="3"/>
      <c r="J11" s="3"/>
      <c r="K11" s="3"/>
      <c r="L11" s="81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s="82" customFormat="1" ht="12" customHeight="1">
      <c r="A12" s="3"/>
      <c r="B12" s="11"/>
      <c r="C12" s="3"/>
      <c r="D12" s="4" t="s">
        <v>18</v>
      </c>
      <c r="E12" s="3"/>
      <c r="F12" s="3"/>
      <c r="G12" s="3"/>
      <c r="H12" s="3"/>
      <c r="I12" s="4" t="s">
        <v>19</v>
      </c>
      <c r="J12" s="83" t="s">
        <v>1</v>
      </c>
      <c r="K12" s="3"/>
      <c r="L12" s="81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82" customFormat="1" ht="18" customHeight="1">
      <c r="A13" s="3"/>
      <c r="B13" s="11"/>
      <c r="C13" s="3"/>
      <c r="D13" s="3"/>
      <c r="E13" s="83" t="s">
        <v>20</v>
      </c>
      <c r="F13" s="3"/>
      <c r="G13" s="3"/>
      <c r="H13" s="3"/>
      <c r="I13" s="4" t="s">
        <v>21</v>
      </c>
      <c r="J13" s="83" t="s">
        <v>1</v>
      </c>
      <c r="K13" s="3"/>
      <c r="L13" s="8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s="82" customFormat="1" ht="6.95" customHeight="1">
      <c r="A14" s="3"/>
      <c r="B14" s="11"/>
      <c r="C14" s="3"/>
      <c r="D14" s="3"/>
      <c r="E14" s="3"/>
      <c r="F14" s="3"/>
      <c r="G14" s="3"/>
      <c r="H14" s="3"/>
      <c r="I14" s="3"/>
      <c r="J14" s="3"/>
      <c r="K14" s="3"/>
      <c r="L14" s="8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82" customFormat="1" ht="12" customHeight="1">
      <c r="A15" s="3"/>
      <c r="B15" s="11"/>
      <c r="C15" s="3"/>
      <c r="D15" s="4" t="s">
        <v>22</v>
      </c>
      <c r="E15" s="3"/>
      <c r="F15" s="3"/>
      <c r="G15" s="3"/>
      <c r="H15" s="3"/>
      <c r="I15" s="4" t="s">
        <v>19</v>
      </c>
      <c r="J15" s="23"/>
      <c r="K15" s="3"/>
      <c r="L15" s="8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82" customFormat="1" ht="18" customHeight="1">
      <c r="A16" s="3"/>
      <c r="B16" s="11"/>
      <c r="C16" s="3"/>
      <c r="D16" s="3"/>
      <c r="E16" s="206"/>
      <c r="F16" s="171"/>
      <c r="G16" s="171"/>
      <c r="H16" s="171"/>
      <c r="I16" s="4" t="s">
        <v>21</v>
      </c>
      <c r="J16" s="23"/>
      <c r="K16" s="3"/>
      <c r="L16" s="8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82" customFormat="1" ht="6.95" customHeight="1">
      <c r="A17" s="3"/>
      <c r="B17" s="11"/>
      <c r="C17" s="3"/>
      <c r="D17" s="3"/>
      <c r="E17" s="3"/>
      <c r="F17" s="3"/>
      <c r="G17" s="3"/>
      <c r="H17" s="3"/>
      <c r="I17" s="3"/>
      <c r="J17" s="3"/>
      <c r="K17" s="3"/>
      <c r="L17" s="8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82" customFormat="1" ht="12" customHeight="1">
      <c r="A18" s="3"/>
      <c r="B18" s="11"/>
      <c r="C18" s="3"/>
      <c r="D18" s="4" t="s">
        <v>23</v>
      </c>
      <c r="E18" s="3"/>
      <c r="F18" s="3"/>
      <c r="G18" s="3"/>
      <c r="H18" s="3"/>
      <c r="I18" s="4" t="s">
        <v>19</v>
      </c>
      <c r="J18" s="83" t="str">
        <f>IF('Rekapitulace stavby'!AN16="","",'Rekapitulace stavby'!AN16)</f>
        <v/>
      </c>
      <c r="K18" s="3"/>
      <c r="L18" s="8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82" customFormat="1" ht="18" customHeight="1">
      <c r="A19" s="3"/>
      <c r="B19" s="11"/>
      <c r="C19" s="3"/>
      <c r="D19" s="3"/>
      <c r="E19" s="83" t="str">
        <f>IF('Rekapitulace stavby'!E17="","",'Rekapitulace stavby'!E17)</f>
        <v xml:space="preserve"> </v>
      </c>
      <c r="F19" s="3"/>
      <c r="G19" s="3"/>
      <c r="H19" s="3"/>
      <c r="I19" s="4" t="s">
        <v>21</v>
      </c>
      <c r="J19" s="83" t="str">
        <f>IF('Rekapitulace stavby'!AN17="","",'Rekapitulace stavby'!AN17)</f>
        <v/>
      </c>
      <c r="K19" s="3"/>
      <c r="L19" s="8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82" customFormat="1" ht="6.95" customHeight="1">
      <c r="A20" s="3"/>
      <c r="B20" s="11"/>
      <c r="C20" s="3"/>
      <c r="D20" s="3"/>
      <c r="E20" s="3"/>
      <c r="F20" s="3"/>
      <c r="G20" s="3"/>
      <c r="H20" s="3"/>
      <c r="I20" s="3"/>
      <c r="J20" s="3"/>
      <c r="K20" s="3"/>
      <c r="L20" s="8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82" customFormat="1" ht="12" customHeight="1">
      <c r="A21" s="3"/>
      <c r="B21" s="11"/>
      <c r="C21" s="3"/>
      <c r="D21" s="4" t="s">
        <v>26</v>
      </c>
      <c r="E21" s="3"/>
      <c r="F21" s="3"/>
      <c r="G21" s="3"/>
      <c r="H21" s="3"/>
      <c r="I21" s="4" t="s">
        <v>19</v>
      </c>
      <c r="J21" s="83" t="s">
        <v>1</v>
      </c>
      <c r="K21" s="3"/>
      <c r="L21" s="8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82" customFormat="1" ht="18" customHeight="1">
      <c r="A22" s="3"/>
      <c r="B22" s="11"/>
      <c r="C22" s="3"/>
      <c r="D22" s="3"/>
      <c r="E22" s="83"/>
      <c r="F22" s="3"/>
      <c r="G22" s="3"/>
      <c r="H22" s="3"/>
      <c r="I22" s="4" t="s">
        <v>21</v>
      </c>
      <c r="J22" s="83" t="s">
        <v>1</v>
      </c>
      <c r="K22" s="3"/>
      <c r="L22" s="8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82" customFormat="1" ht="6.95" customHeight="1">
      <c r="A23" s="3"/>
      <c r="B23" s="11"/>
      <c r="C23" s="3"/>
      <c r="D23" s="3"/>
      <c r="E23" s="3"/>
      <c r="F23" s="3"/>
      <c r="G23" s="3"/>
      <c r="H23" s="3"/>
      <c r="I23" s="3"/>
      <c r="J23" s="3"/>
      <c r="K23" s="3"/>
      <c r="L23" s="8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82" customFormat="1" ht="12" customHeight="1">
      <c r="A24" s="3"/>
      <c r="B24" s="11"/>
      <c r="C24" s="3"/>
      <c r="D24" s="4" t="s">
        <v>27</v>
      </c>
      <c r="E24" s="3"/>
      <c r="F24" s="3"/>
      <c r="G24" s="3"/>
      <c r="H24" s="3"/>
      <c r="I24" s="3"/>
      <c r="J24" s="3"/>
      <c r="K24" s="3"/>
      <c r="L24" s="8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87" customFormat="1" ht="16.5" customHeight="1">
      <c r="A25" s="5"/>
      <c r="B25" s="85"/>
      <c r="C25" s="5"/>
      <c r="D25" s="5"/>
      <c r="E25" s="176" t="s">
        <v>1</v>
      </c>
      <c r="F25" s="176"/>
      <c r="G25" s="176"/>
      <c r="H25" s="176"/>
      <c r="I25" s="5"/>
      <c r="J25" s="5"/>
      <c r="K25" s="5"/>
      <c r="L25" s="86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82" customFormat="1" ht="6.95" customHeight="1">
      <c r="A26" s="3"/>
      <c r="B26" s="11"/>
      <c r="C26" s="3"/>
      <c r="D26" s="3"/>
      <c r="E26" s="3"/>
      <c r="F26" s="3"/>
      <c r="G26" s="3"/>
      <c r="H26" s="3"/>
      <c r="I26" s="3"/>
      <c r="J26" s="3"/>
      <c r="K26" s="3"/>
      <c r="L26" s="8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82" customFormat="1" ht="6.95" customHeight="1">
      <c r="A27" s="3"/>
      <c r="B27" s="11"/>
      <c r="C27" s="3"/>
      <c r="D27" s="6"/>
      <c r="E27" s="6"/>
      <c r="F27" s="6"/>
      <c r="G27" s="6"/>
      <c r="H27" s="6"/>
      <c r="I27" s="6"/>
      <c r="J27" s="6"/>
      <c r="K27" s="6"/>
      <c r="L27" s="81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82" customFormat="1" ht="25.35" customHeight="1">
      <c r="A28" s="3"/>
      <c r="B28" s="11"/>
      <c r="C28" s="3"/>
      <c r="D28" s="127" t="s">
        <v>105</v>
      </c>
      <c r="E28" s="34"/>
      <c r="F28" s="34"/>
      <c r="G28" s="34"/>
      <c r="H28" s="34"/>
      <c r="I28" s="34"/>
      <c r="J28" s="128">
        <f>ROUND(J112,2)</f>
        <v>0</v>
      </c>
      <c r="K28" s="34"/>
      <c r="L28" s="81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82" customFormat="1" ht="6.95" customHeight="1">
      <c r="A29" s="3"/>
      <c r="B29" s="11"/>
      <c r="C29" s="3"/>
      <c r="D29" s="129"/>
      <c r="E29" s="129"/>
      <c r="F29" s="129"/>
      <c r="G29" s="129"/>
      <c r="H29" s="129"/>
      <c r="I29" s="129"/>
      <c r="J29" s="129"/>
      <c r="K29" s="129"/>
      <c r="L29" s="81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82" customFormat="1" ht="14.45" customHeight="1" hidden="1">
      <c r="A30" s="3"/>
      <c r="B30" s="11"/>
      <c r="C30" s="3"/>
      <c r="D30" s="34"/>
      <c r="E30" s="34"/>
      <c r="F30" s="130" t="s">
        <v>29</v>
      </c>
      <c r="G30" s="34"/>
      <c r="H30" s="34"/>
      <c r="I30" s="130" t="s">
        <v>28</v>
      </c>
      <c r="J30" s="130" t="s">
        <v>30</v>
      </c>
      <c r="K30" s="34"/>
      <c r="L30" s="81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82" customFormat="1" ht="14.45" customHeight="1" hidden="1">
      <c r="A31" s="3"/>
      <c r="B31" s="11"/>
      <c r="C31" s="3"/>
      <c r="D31" s="131" t="s">
        <v>31</v>
      </c>
      <c r="E31" s="31" t="s">
        <v>32</v>
      </c>
      <c r="F31" s="132">
        <v>0</v>
      </c>
      <c r="G31" s="34"/>
      <c r="H31" s="34"/>
      <c r="I31" s="133">
        <v>0.21</v>
      </c>
      <c r="J31" s="132">
        <v>0</v>
      </c>
      <c r="K31" s="34"/>
      <c r="L31" s="81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82" customFormat="1" ht="14.45" customHeight="1" hidden="1">
      <c r="A32" s="3"/>
      <c r="B32" s="11"/>
      <c r="C32" s="3"/>
      <c r="D32" s="34"/>
      <c r="E32" s="31" t="s">
        <v>33</v>
      </c>
      <c r="F32" s="132">
        <f>ROUND((SUM(BF112:BF118)),2)</f>
        <v>0</v>
      </c>
      <c r="G32" s="34"/>
      <c r="H32" s="34"/>
      <c r="I32" s="133">
        <v>0.15</v>
      </c>
      <c r="J32" s="132">
        <f>ROUND(((SUM(BF112:BF118))*I32),2)</f>
        <v>0</v>
      </c>
      <c r="K32" s="34"/>
      <c r="L32" s="81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82" customFormat="1" ht="14.45" customHeight="1" hidden="1">
      <c r="A33" s="3"/>
      <c r="B33" s="11"/>
      <c r="C33" s="3"/>
      <c r="D33" s="34"/>
      <c r="E33" s="31" t="s">
        <v>34</v>
      </c>
      <c r="F33" s="132">
        <f>ROUND((SUM(BG112:BG118)),2)</f>
        <v>0</v>
      </c>
      <c r="G33" s="34"/>
      <c r="H33" s="34"/>
      <c r="I33" s="133">
        <v>0.21</v>
      </c>
      <c r="J33" s="132">
        <f>0</f>
        <v>0</v>
      </c>
      <c r="K33" s="34"/>
      <c r="L33" s="81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82" customFormat="1" ht="14.45" customHeight="1" hidden="1">
      <c r="A34" s="3"/>
      <c r="B34" s="11"/>
      <c r="C34" s="3"/>
      <c r="D34" s="34"/>
      <c r="E34" s="31" t="s">
        <v>35</v>
      </c>
      <c r="F34" s="132">
        <f>ROUND((SUM(BH112:BH118)),2)</f>
        <v>0</v>
      </c>
      <c r="G34" s="34"/>
      <c r="H34" s="34"/>
      <c r="I34" s="133">
        <v>0.15</v>
      </c>
      <c r="J34" s="132">
        <f>0</f>
        <v>0</v>
      </c>
      <c r="K34" s="34"/>
      <c r="L34" s="81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82" customFormat="1" ht="14.45" customHeight="1" hidden="1">
      <c r="A35" s="3"/>
      <c r="B35" s="11"/>
      <c r="C35" s="3"/>
      <c r="D35" s="34"/>
      <c r="E35" s="31" t="s">
        <v>36</v>
      </c>
      <c r="F35" s="132">
        <f>ROUND((SUM(BI112:BI118)),2)</f>
        <v>0</v>
      </c>
      <c r="G35" s="34"/>
      <c r="H35" s="34"/>
      <c r="I35" s="133">
        <v>0</v>
      </c>
      <c r="J35" s="132">
        <f>0</f>
        <v>0</v>
      </c>
      <c r="K35" s="34"/>
      <c r="L35" s="81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82" customFormat="1" ht="6.95" customHeight="1">
      <c r="A36" s="3"/>
      <c r="B36" s="11"/>
      <c r="C36" s="3"/>
      <c r="D36" s="34"/>
      <c r="E36" s="34"/>
      <c r="F36" s="34"/>
      <c r="G36" s="34"/>
      <c r="H36" s="34"/>
      <c r="I36" s="34"/>
      <c r="J36" s="34"/>
      <c r="K36" s="34"/>
      <c r="L36" s="81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82" customFormat="1" ht="25.35" customHeight="1">
      <c r="A37" s="3"/>
      <c r="B37" s="11"/>
      <c r="C37" s="9"/>
      <c r="D37" s="134" t="s">
        <v>104</v>
      </c>
      <c r="E37" s="60"/>
      <c r="F37" s="60"/>
      <c r="G37" s="135" t="s">
        <v>37</v>
      </c>
      <c r="H37" s="136" t="s">
        <v>38</v>
      </c>
      <c r="I37" s="60"/>
      <c r="J37" s="137">
        <f>J28*1.21</f>
        <v>0</v>
      </c>
      <c r="K37" s="138"/>
      <c r="L37" s="81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82" customFormat="1" ht="14.45" customHeight="1">
      <c r="A38" s="3"/>
      <c r="B38" s="11"/>
      <c r="C38" s="3"/>
      <c r="D38" s="34"/>
      <c r="E38" s="34"/>
      <c r="F38" s="34"/>
      <c r="G38" s="34"/>
      <c r="H38" s="34"/>
      <c r="I38" s="34"/>
      <c r="J38" s="34"/>
      <c r="K38" s="34"/>
      <c r="L38" s="81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2:12" ht="14.45" customHeight="1">
      <c r="B39" s="78"/>
      <c r="D39" s="25"/>
      <c r="E39" s="25"/>
      <c r="F39" s="25"/>
      <c r="G39" s="25"/>
      <c r="H39" s="25"/>
      <c r="I39" s="25"/>
      <c r="J39" s="25"/>
      <c r="K39" s="25"/>
      <c r="L39" s="78"/>
    </row>
    <row r="40" spans="2:12" ht="14.45" customHeight="1">
      <c r="B40" s="78"/>
      <c r="D40" s="25"/>
      <c r="E40" s="25"/>
      <c r="F40" s="25"/>
      <c r="G40" s="25"/>
      <c r="H40" s="25"/>
      <c r="I40" s="25"/>
      <c r="J40" s="25"/>
      <c r="K40" s="25"/>
      <c r="L40" s="78"/>
    </row>
    <row r="41" spans="2:12" ht="14.45" customHeight="1">
      <c r="B41" s="78"/>
      <c r="D41" s="25"/>
      <c r="E41" s="25"/>
      <c r="F41" s="25"/>
      <c r="G41" s="25"/>
      <c r="H41" s="25"/>
      <c r="I41" s="25"/>
      <c r="J41" s="25"/>
      <c r="K41" s="25"/>
      <c r="L41" s="78"/>
    </row>
    <row r="42" spans="2:12" ht="14.45" customHeight="1">
      <c r="B42" s="78"/>
      <c r="D42" s="25"/>
      <c r="E42" s="25"/>
      <c r="F42" s="25"/>
      <c r="G42" s="25"/>
      <c r="H42" s="25"/>
      <c r="I42" s="25"/>
      <c r="J42" s="25"/>
      <c r="K42" s="25"/>
      <c r="L42" s="78"/>
    </row>
    <row r="43" spans="2:12" ht="14.45" customHeight="1">
      <c r="B43" s="78"/>
      <c r="D43" s="25"/>
      <c r="E43" s="25"/>
      <c r="F43" s="25"/>
      <c r="G43" s="25"/>
      <c r="H43" s="25"/>
      <c r="I43" s="25"/>
      <c r="J43" s="25"/>
      <c r="K43" s="25"/>
      <c r="L43" s="78"/>
    </row>
    <row r="44" spans="2:12" ht="14.45" customHeight="1">
      <c r="B44" s="78"/>
      <c r="D44" s="25"/>
      <c r="E44" s="25"/>
      <c r="F44" s="25"/>
      <c r="G44" s="25"/>
      <c r="H44" s="25"/>
      <c r="I44" s="25"/>
      <c r="J44" s="25"/>
      <c r="K44" s="25"/>
      <c r="L44" s="78"/>
    </row>
    <row r="45" spans="2:12" ht="14.45" customHeight="1">
      <c r="B45" s="78"/>
      <c r="D45" s="25"/>
      <c r="E45" s="25"/>
      <c r="F45" s="25"/>
      <c r="G45" s="25"/>
      <c r="H45" s="25"/>
      <c r="I45" s="25"/>
      <c r="J45" s="25"/>
      <c r="K45" s="25"/>
      <c r="L45" s="78"/>
    </row>
    <row r="46" spans="2:12" ht="14.45" customHeight="1">
      <c r="B46" s="78"/>
      <c r="D46" s="25"/>
      <c r="E46" s="25"/>
      <c r="F46" s="25"/>
      <c r="G46" s="25"/>
      <c r="H46" s="25"/>
      <c r="I46" s="25"/>
      <c r="J46" s="25"/>
      <c r="K46" s="25"/>
      <c r="L46" s="78"/>
    </row>
    <row r="47" spans="2:12" ht="14.45" customHeight="1">
      <c r="B47" s="78"/>
      <c r="D47" s="25"/>
      <c r="E47" s="25"/>
      <c r="F47" s="25"/>
      <c r="G47" s="25"/>
      <c r="H47" s="25"/>
      <c r="I47" s="25"/>
      <c r="J47" s="25"/>
      <c r="K47" s="25"/>
      <c r="L47" s="78"/>
    </row>
    <row r="48" spans="2:12" ht="14.45" customHeight="1">
      <c r="B48" s="78"/>
      <c r="D48" s="25"/>
      <c r="E48" s="25"/>
      <c r="F48" s="25"/>
      <c r="G48" s="25"/>
      <c r="H48" s="25"/>
      <c r="I48" s="25"/>
      <c r="J48" s="25"/>
      <c r="K48" s="25"/>
      <c r="L48" s="78"/>
    </row>
    <row r="49" spans="2:12" ht="14.45" customHeight="1">
      <c r="B49" s="78"/>
      <c r="D49" s="25"/>
      <c r="E49" s="25"/>
      <c r="F49" s="25"/>
      <c r="G49" s="25"/>
      <c r="H49" s="25"/>
      <c r="I49" s="25"/>
      <c r="J49" s="25"/>
      <c r="K49" s="25"/>
      <c r="L49" s="78"/>
    </row>
    <row r="50" spans="2:12" s="82" customFormat="1" ht="14.45" customHeight="1">
      <c r="B50" s="81"/>
      <c r="D50" s="46" t="s">
        <v>39</v>
      </c>
      <c r="E50" s="47"/>
      <c r="F50" s="47"/>
      <c r="G50" s="46" t="s">
        <v>40</v>
      </c>
      <c r="H50" s="47"/>
      <c r="I50" s="47"/>
      <c r="J50" s="47"/>
      <c r="K50" s="47"/>
      <c r="L50" s="81"/>
    </row>
    <row r="51" spans="2:12" ht="12">
      <c r="B51" s="78"/>
      <c r="D51" s="25"/>
      <c r="E51" s="25"/>
      <c r="F51" s="25"/>
      <c r="G51" s="25"/>
      <c r="H51" s="25"/>
      <c r="I51" s="25"/>
      <c r="J51" s="25"/>
      <c r="K51" s="25"/>
      <c r="L51" s="78"/>
    </row>
    <row r="52" spans="2:12" ht="12">
      <c r="B52" s="78"/>
      <c r="D52" s="25"/>
      <c r="E52" s="25"/>
      <c r="F52" s="25"/>
      <c r="G52" s="25"/>
      <c r="H52" s="25"/>
      <c r="I52" s="25"/>
      <c r="J52" s="25"/>
      <c r="K52" s="25"/>
      <c r="L52" s="78"/>
    </row>
    <row r="53" spans="2:12" ht="12">
      <c r="B53" s="78"/>
      <c r="D53" s="25"/>
      <c r="E53" s="25"/>
      <c r="F53" s="25"/>
      <c r="G53" s="25"/>
      <c r="H53" s="25"/>
      <c r="I53" s="25"/>
      <c r="J53" s="25"/>
      <c r="K53" s="25"/>
      <c r="L53" s="78"/>
    </row>
    <row r="54" spans="2:12" ht="12">
      <c r="B54" s="78"/>
      <c r="D54" s="25"/>
      <c r="E54" s="25"/>
      <c r="F54" s="25"/>
      <c r="G54" s="25"/>
      <c r="H54" s="25"/>
      <c r="I54" s="25"/>
      <c r="J54" s="25"/>
      <c r="K54" s="25"/>
      <c r="L54" s="78"/>
    </row>
    <row r="55" spans="2:12" ht="12">
      <c r="B55" s="78"/>
      <c r="D55" s="25"/>
      <c r="E55" s="25"/>
      <c r="F55" s="25"/>
      <c r="G55" s="25"/>
      <c r="H55" s="25"/>
      <c r="I55" s="25"/>
      <c r="J55" s="25"/>
      <c r="K55" s="25"/>
      <c r="L55" s="78"/>
    </row>
    <row r="56" spans="2:12" ht="12">
      <c r="B56" s="78"/>
      <c r="D56" s="25"/>
      <c r="E56" s="25"/>
      <c r="F56" s="25"/>
      <c r="G56" s="25"/>
      <c r="H56" s="25"/>
      <c r="I56" s="25"/>
      <c r="J56" s="25"/>
      <c r="K56" s="25"/>
      <c r="L56" s="78"/>
    </row>
    <row r="57" spans="2:12" ht="12">
      <c r="B57" s="78"/>
      <c r="D57" s="25"/>
      <c r="E57" s="25"/>
      <c r="F57" s="25"/>
      <c r="G57" s="25"/>
      <c r="H57" s="25"/>
      <c r="I57" s="25"/>
      <c r="J57" s="25"/>
      <c r="K57" s="25"/>
      <c r="L57" s="78"/>
    </row>
    <row r="58" spans="2:12" ht="12">
      <c r="B58" s="78"/>
      <c r="D58" s="25"/>
      <c r="E58" s="25"/>
      <c r="F58" s="25"/>
      <c r="G58" s="25"/>
      <c r="H58" s="25"/>
      <c r="I58" s="25"/>
      <c r="J58" s="25"/>
      <c r="K58" s="25"/>
      <c r="L58" s="78"/>
    </row>
    <row r="59" spans="2:12" ht="12">
      <c r="B59" s="78"/>
      <c r="D59" s="25"/>
      <c r="E59" s="25"/>
      <c r="F59" s="25"/>
      <c r="G59" s="25"/>
      <c r="H59" s="25"/>
      <c r="I59" s="25"/>
      <c r="J59" s="25"/>
      <c r="K59" s="25"/>
      <c r="L59" s="78"/>
    </row>
    <row r="60" spans="2:12" ht="12">
      <c r="B60" s="78"/>
      <c r="D60" s="25"/>
      <c r="E60" s="25"/>
      <c r="F60" s="25"/>
      <c r="G60" s="25"/>
      <c r="H60" s="25"/>
      <c r="I60" s="25"/>
      <c r="J60" s="25"/>
      <c r="K60" s="25"/>
      <c r="L60" s="78"/>
    </row>
    <row r="61" spans="1:31" s="82" customFormat="1" ht="12.75">
      <c r="A61" s="3"/>
      <c r="B61" s="11"/>
      <c r="C61" s="3"/>
      <c r="D61" s="48" t="s">
        <v>41</v>
      </c>
      <c r="E61" s="37"/>
      <c r="F61" s="139" t="s">
        <v>42</v>
      </c>
      <c r="G61" s="48" t="s">
        <v>41</v>
      </c>
      <c r="H61" s="37"/>
      <c r="I61" s="37"/>
      <c r="J61" s="140" t="s">
        <v>42</v>
      </c>
      <c r="K61" s="37"/>
      <c r="L61" s="81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2:12" ht="12">
      <c r="B62" s="78"/>
      <c r="D62" s="25"/>
      <c r="E62" s="25"/>
      <c r="F62" s="25"/>
      <c r="G62" s="25"/>
      <c r="H62" s="25"/>
      <c r="I62" s="25"/>
      <c r="J62" s="25"/>
      <c r="K62" s="25"/>
      <c r="L62" s="78"/>
    </row>
    <row r="63" spans="2:12" ht="12">
      <c r="B63" s="78"/>
      <c r="D63" s="25"/>
      <c r="E63" s="25"/>
      <c r="F63" s="25"/>
      <c r="G63" s="25"/>
      <c r="H63" s="25"/>
      <c r="I63" s="25"/>
      <c r="J63" s="25"/>
      <c r="K63" s="25"/>
      <c r="L63" s="78"/>
    </row>
    <row r="64" spans="2:12" ht="12">
      <c r="B64" s="78"/>
      <c r="D64" s="25"/>
      <c r="E64" s="25"/>
      <c r="F64" s="25"/>
      <c r="G64" s="25"/>
      <c r="H64" s="25"/>
      <c r="I64" s="25"/>
      <c r="J64" s="25"/>
      <c r="K64" s="25"/>
      <c r="L64" s="78"/>
    </row>
    <row r="65" spans="1:31" s="82" customFormat="1" ht="12.75">
      <c r="A65" s="3"/>
      <c r="B65" s="11"/>
      <c r="C65" s="3"/>
      <c r="D65" s="46" t="s">
        <v>43</v>
      </c>
      <c r="E65" s="49"/>
      <c r="F65" s="49"/>
      <c r="G65" s="46" t="s">
        <v>44</v>
      </c>
      <c r="H65" s="49"/>
      <c r="I65" s="49"/>
      <c r="J65" s="49"/>
      <c r="K65" s="49"/>
      <c r="L65" s="81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2:12" ht="12">
      <c r="B66" s="78"/>
      <c r="D66" s="25"/>
      <c r="E66" s="25"/>
      <c r="F66" s="25"/>
      <c r="G66" s="25"/>
      <c r="H66" s="25"/>
      <c r="I66" s="25"/>
      <c r="J66" s="25"/>
      <c r="K66" s="25"/>
      <c r="L66" s="78"/>
    </row>
    <row r="67" spans="2:12" ht="12">
      <c r="B67" s="78"/>
      <c r="D67" s="25"/>
      <c r="E67" s="25"/>
      <c r="F67" s="25"/>
      <c r="G67" s="25"/>
      <c r="H67" s="25"/>
      <c r="I67" s="25"/>
      <c r="J67" s="25"/>
      <c r="K67" s="25"/>
      <c r="L67" s="78"/>
    </row>
    <row r="68" spans="2:12" ht="12">
      <c r="B68" s="78"/>
      <c r="D68" s="25"/>
      <c r="E68" s="25"/>
      <c r="F68" s="25"/>
      <c r="G68" s="25"/>
      <c r="H68" s="25"/>
      <c r="I68" s="25"/>
      <c r="J68" s="25"/>
      <c r="K68" s="25"/>
      <c r="L68" s="78"/>
    </row>
    <row r="69" spans="2:12" ht="12">
      <c r="B69" s="78"/>
      <c r="D69" s="25"/>
      <c r="E69" s="25"/>
      <c r="F69" s="25"/>
      <c r="G69" s="25"/>
      <c r="H69" s="25"/>
      <c r="I69" s="25"/>
      <c r="J69" s="25"/>
      <c r="K69" s="25"/>
      <c r="L69" s="78"/>
    </row>
    <row r="70" spans="2:12" ht="12">
      <c r="B70" s="78"/>
      <c r="D70" s="25"/>
      <c r="E70" s="25"/>
      <c r="F70" s="25"/>
      <c r="G70" s="25"/>
      <c r="H70" s="25"/>
      <c r="I70" s="25"/>
      <c r="J70" s="25"/>
      <c r="K70" s="25"/>
      <c r="L70" s="78"/>
    </row>
    <row r="71" spans="2:12" ht="12">
      <c r="B71" s="78"/>
      <c r="D71" s="25"/>
      <c r="E71" s="25"/>
      <c r="F71" s="25"/>
      <c r="G71" s="25"/>
      <c r="H71" s="25"/>
      <c r="I71" s="25"/>
      <c r="J71" s="25"/>
      <c r="K71" s="25"/>
      <c r="L71" s="78"/>
    </row>
    <row r="72" spans="2:12" ht="12">
      <c r="B72" s="78"/>
      <c r="D72" s="25"/>
      <c r="E72" s="25"/>
      <c r="F72" s="25"/>
      <c r="G72" s="25"/>
      <c r="H72" s="25"/>
      <c r="I72" s="25"/>
      <c r="J72" s="25"/>
      <c r="K72" s="25"/>
      <c r="L72" s="78"/>
    </row>
    <row r="73" spans="2:12" ht="12">
      <c r="B73" s="78"/>
      <c r="D73" s="25"/>
      <c r="E73" s="25"/>
      <c r="F73" s="25"/>
      <c r="G73" s="25"/>
      <c r="H73" s="25"/>
      <c r="I73" s="25"/>
      <c r="J73" s="25"/>
      <c r="K73" s="25"/>
      <c r="L73" s="78"/>
    </row>
    <row r="74" spans="2:12" ht="12">
      <c r="B74" s="78"/>
      <c r="D74" s="25"/>
      <c r="E74" s="25"/>
      <c r="F74" s="25"/>
      <c r="G74" s="25"/>
      <c r="H74" s="25"/>
      <c r="I74" s="25"/>
      <c r="J74" s="25"/>
      <c r="K74" s="25"/>
      <c r="L74" s="78"/>
    </row>
    <row r="75" spans="2:12" ht="12">
      <c r="B75" s="78"/>
      <c r="D75" s="25"/>
      <c r="E75" s="25"/>
      <c r="F75" s="25"/>
      <c r="G75" s="25"/>
      <c r="H75" s="25"/>
      <c r="I75" s="25"/>
      <c r="J75" s="25"/>
      <c r="K75" s="25"/>
      <c r="L75" s="78"/>
    </row>
    <row r="76" spans="1:31" s="82" customFormat="1" ht="12.75">
      <c r="A76" s="3"/>
      <c r="B76" s="11"/>
      <c r="C76" s="3"/>
      <c r="D76" s="48" t="s">
        <v>41</v>
      </c>
      <c r="E76" s="37"/>
      <c r="F76" s="139" t="s">
        <v>42</v>
      </c>
      <c r="G76" s="48" t="s">
        <v>41</v>
      </c>
      <c r="H76" s="37"/>
      <c r="I76" s="37"/>
      <c r="J76" s="140" t="s">
        <v>42</v>
      </c>
      <c r="K76" s="37"/>
      <c r="L76" s="81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s="82" customFormat="1" ht="14.45" customHeight="1">
      <c r="A77" s="3"/>
      <c r="B77" s="88"/>
      <c r="C77" s="7"/>
      <c r="D77" s="51"/>
      <c r="E77" s="51"/>
      <c r="F77" s="51"/>
      <c r="G77" s="51"/>
      <c r="H77" s="51"/>
      <c r="I77" s="51"/>
      <c r="J77" s="51"/>
      <c r="K77" s="51"/>
      <c r="L77" s="81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4:11" ht="12">
      <c r="D78" s="25"/>
      <c r="E78" s="25"/>
      <c r="F78" s="25"/>
      <c r="G78" s="25"/>
      <c r="H78" s="25"/>
      <c r="I78" s="25"/>
      <c r="J78" s="25"/>
      <c r="K78" s="25"/>
    </row>
    <row r="79" spans="4:11" ht="12">
      <c r="D79" s="25"/>
      <c r="E79" s="25"/>
      <c r="F79" s="25"/>
      <c r="G79" s="25"/>
      <c r="H79" s="25"/>
      <c r="I79" s="25"/>
      <c r="J79" s="25"/>
      <c r="K79" s="25"/>
    </row>
    <row r="80" spans="4:11" ht="12">
      <c r="D80" s="25"/>
      <c r="E80" s="25"/>
      <c r="F80" s="25"/>
      <c r="G80" s="25"/>
      <c r="H80" s="25"/>
      <c r="I80" s="25"/>
      <c r="J80" s="25"/>
      <c r="K80" s="25"/>
    </row>
    <row r="81" spans="1:31" s="82" customFormat="1" ht="6.95" customHeight="1">
      <c r="A81" s="3"/>
      <c r="B81" s="89"/>
      <c r="C81" s="8"/>
      <c r="D81" s="53"/>
      <c r="E81" s="53"/>
      <c r="F81" s="53"/>
      <c r="G81" s="53"/>
      <c r="H81" s="53"/>
      <c r="I81" s="53"/>
      <c r="J81" s="53"/>
      <c r="K81" s="53"/>
      <c r="L81" s="81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s="82" customFormat="1" ht="24.95" customHeight="1">
      <c r="A82" s="3"/>
      <c r="B82" s="11"/>
      <c r="C82" s="79" t="s">
        <v>68</v>
      </c>
      <c r="D82" s="34"/>
      <c r="E82" s="34"/>
      <c r="F82" s="34"/>
      <c r="G82" s="34"/>
      <c r="H82" s="34"/>
      <c r="I82" s="34"/>
      <c r="J82" s="34"/>
      <c r="K82" s="34"/>
      <c r="L82" s="81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s="82" customFormat="1" ht="6.95" customHeight="1">
      <c r="A83" s="3"/>
      <c r="B83" s="11"/>
      <c r="C83" s="3"/>
      <c r="D83" s="34"/>
      <c r="E83" s="34"/>
      <c r="F83" s="34"/>
      <c r="G83" s="34"/>
      <c r="H83" s="34"/>
      <c r="I83" s="34"/>
      <c r="J83" s="34"/>
      <c r="K83" s="34"/>
      <c r="L83" s="81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s="82" customFormat="1" ht="12" customHeight="1">
      <c r="A84" s="3"/>
      <c r="B84" s="11"/>
      <c r="C84" s="4" t="s">
        <v>12</v>
      </c>
      <c r="D84" s="34"/>
      <c r="E84" s="34"/>
      <c r="F84" s="34"/>
      <c r="G84" s="34"/>
      <c r="H84" s="34"/>
      <c r="I84" s="34"/>
      <c r="J84" s="34"/>
      <c r="K84" s="34"/>
      <c r="L84" s="81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s="82" customFormat="1" ht="24.75" customHeight="1">
      <c r="A85" s="3"/>
      <c r="B85" s="11"/>
      <c r="C85" s="3"/>
      <c r="D85" s="34"/>
      <c r="E85" s="189" t="str">
        <f>E7</f>
        <v>Údržba MK tryskovou metodou TURBO</v>
      </c>
      <c r="F85" s="202"/>
      <c r="G85" s="202"/>
      <c r="H85" s="202"/>
      <c r="I85" s="34"/>
      <c r="J85" s="34"/>
      <c r="K85" s="34"/>
      <c r="L85" s="81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s="82" customFormat="1" ht="6.95" customHeight="1">
      <c r="A86" s="3"/>
      <c r="B86" s="11"/>
      <c r="C86" s="3"/>
      <c r="D86" s="34"/>
      <c r="E86" s="34"/>
      <c r="F86" s="34"/>
      <c r="G86" s="34"/>
      <c r="H86" s="34"/>
      <c r="I86" s="34"/>
      <c r="J86" s="34"/>
      <c r="K86" s="34"/>
      <c r="L86" s="81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s="82" customFormat="1" ht="12" customHeight="1">
      <c r="A87" s="3"/>
      <c r="B87" s="11"/>
      <c r="C87" s="4" t="s">
        <v>15</v>
      </c>
      <c r="D87" s="34"/>
      <c r="E87" s="34"/>
      <c r="F87" s="32" t="str">
        <f>F10</f>
        <v>Valašské Meziříčí</v>
      </c>
      <c r="G87" s="34"/>
      <c r="H87" s="34"/>
      <c r="I87" s="31" t="s">
        <v>17</v>
      </c>
      <c r="J87" s="141">
        <f>IF(J10="","",J10)</f>
        <v>45154</v>
      </c>
      <c r="K87" s="34"/>
      <c r="L87" s="81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s="82" customFormat="1" ht="6.95" customHeight="1">
      <c r="A88" s="3"/>
      <c r="B88" s="11"/>
      <c r="C88" s="3"/>
      <c r="D88" s="34"/>
      <c r="E88" s="34"/>
      <c r="F88" s="34"/>
      <c r="G88" s="34"/>
      <c r="H88" s="34"/>
      <c r="I88" s="34"/>
      <c r="J88" s="34"/>
      <c r="K88" s="34"/>
      <c r="L88" s="81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s="82" customFormat="1" ht="15.2" customHeight="1">
      <c r="A89" s="3"/>
      <c r="B89" s="11"/>
      <c r="C89" s="4" t="s">
        <v>18</v>
      </c>
      <c r="D89" s="34"/>
      <c r="E89" s="34"/>
      <c r="F89" s="32" t="str">
        <f>E13</f>
        <v>Město Valašské Meziříčí</v>
      </c>
      <c r="G89" s="34"/>
      <c r="H89" s="34"/>
      <c r="I89" s="31" t="s">
        <v>23</v>
      </c>
      <c r="J89" s="142" t="str">
        <f>E19</f>
        <v xml:space="preserve"> </v>
      </c>
      <c r="K89" s="34"/>
      <c r="L89" s="81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s="82" customFormat="1" ht="15.2" customHeight="1">
      <c r="A90" s="3"/>
      <c r="B90" s="11"/>
      <c r="C90" s="4" t="s">
        <v>22</v>
      </c>
      <c r="D90" s="34"/>
      <c r="E90" s="34"/>
      <c r="F90" s="32" t="str">
        <f>IF(E16="","",E16)</f>
        <v/>
      </c>
      <c r="G90" s="34"/>
      <c r="H90" s="34"/>
      <c r="I90" s="31" t="s">
        <v>26</v>
      </c>
      <c r="J90" s="142">
        <f>E22</f>
        <v>0</v>
      </c>
      <c r="K90" s="34"/>
      <c r="L90" s="81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s="82" customFormat="1" ht="10.35" customHeight="1">
      <c r="A91" s="3"/>
      <c r="B91" s="11"/>
      <c r="C91" s="3"/>
      <c r="D91" s="34"/>
      <c r="E91" s="34"/>
      <c r="F91" s="34"/>
      <c r="G91" s="34"/>
      <c r="H91" s="34"/>
      <c r="I91" s="34"/>
      <c r="J91" s="34"/>
      <c r="K91" s="34"/>
      <c r="L91" s="81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s="82" customFormat="1" ht="29.25" customHeight="1">
      <c r="A92" s="3"/>
      <c r="B92" s="11"/>
      <c r="C92" s="90" t="s">
        <v>69</v>
      </c>
      <c r="D92" s="143"/>
      <c r="E92" s="143"/>
      <c r="F92" s="143"/>
      <c r="G92" s="143"/>
      <c r="H92" s="143"/>
      <c r="I92" s="143"/>
      <c r="J92" s="144" t="s">
        <v>70</v>
      </c>
      <c r="K92" s="143"/>
      <c r="L92" s="81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s="82" customFormat="1" ht="10.35" customHeight="1">
      <c r="A93" s="3"/>
      <c r="B93" s="11"/>
      <c r="C93" s="3"/>
      <c r="D93" s="34"/>
      <c r="E93" s="34"/>
      <c r="F93" s="34"/>
      <c r="G93" s="34"/>
      <c r="H93" s="34"/>
      <c r="I93" s="34"/>
      <c r="J93" s="34"/>
      <c r="K93" s="34"/>
      <c r="L93" s="81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47" s="82" customFormat="1" ht="22.9" customHeight="1">
      <c r="A94" s="3"/>
      <c r="B94" s="11"/>
      <c r="C94" s="91" t="s">
        <v>71</v>
      </c>
      <c r="D94" s="34"/>
      <c r="E94" s="34"/>
      <c r="F94" s="34"/>
      <c r="G94" s="34"/>
      <c r="H94" s="34"/>
      <c r="I94" s="34"/>
      <c r="J94" s="128">
        <f>J112</f>
        <v>0</v>
      </c>
      <c r="K94" s="34"/>
      <c r="L94" s="81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U94" s="75" t="s">
        <v>72</v>
      </c>
    </row>
    <row r="95" spans="2:12" s="92" customFormat="1" ht="24.95" customHeight="1">
      <c r="B95" s="93"/>
      <c r="D95" s="145" t="s">
        <v>73</v>
      </c>
      <c r="E95" s="146"/>
      <c r="F95" s="146"/>
      <c r="G95" s="146"/>
      <c r="H95" s="146"/>
      <c r="I95" s="146"/>
      <c r="J95" s="147">
        <f>J113</f>
        <v>0</v>
      </c>
      <c r="K95" s="148"/>
      <c r="L95" s="93"/>
    </row>
    <row r="96" spans="1:31" s="82" customFormat="1" ht="6.95" customHeight="1">
      <c r="A96" s="3"/>
      <c r="B96" s="88"/>
      <c r="C96" s="7"/>
      <c r="D96" s="51"/>
      <c r="E96" s="51"/>
      <c r="F96" s="51"/>
      <c r="G96" s="51"/>
      <c r="H96" s="51"/>
      <c r="I96" s="51"/>
      <c r="J96" s="51"/>
      <c r="K96" s="51"/>
      <c r="L96" s="81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4:11" ht="12">
      <c r="D97" s="25"/>
      <c r="E97" s="25"/>
      <c r="F97" s="25"/>
      <c r="G97" s="25"/>
      <c r="H97" s="25"/>
      <c r="I97" s="25"/>
      <c r="J97" s="25"/>
      <c r="K97" s="25"/>
    </row>
    <row r="98" spans="4:11" ht="12">
      <c r="D98" s="25"/>
      <c r="E98" s="25"/>
      <c r="F98" s="25"/>
      <c r="G98" s="25"/>
      <c r="H98" s="25"/>
      <c r="I98" s="25"/>
      <c r="J98" s="25"/>
      <c r="K98" s="25"/>
    </row>
    <row r="99" spans="4:11" ht="12">
      <c r="D99" s="25"/>
      <c r="E99" s="25"/>
      <c r="F99" s="25"/>
      <c r="G99" s="25"/>
      <c r="H99" s="25"/>
      <c r="I99" s="25"/>
      <c r="J99" s="25"/>
      <c r="K99" s="25"/>
    </row>
    <row r="100" spans="1:31" s="82" customFormat="1" ht="6.95" customHeight="1">
      <c r="A100" s="3"/>
      <c r="B100" s="89"/>
      <c r="C100" s="8"/>
      <c r="D100" s="53"/>
      <c r="E100" s="53"/>
      <c r="F100" s="53"/>
      <c r="G100" s="53"/>
      <c r="H100" s="53"/>
      <c r="I100" s="53"/>
      <c r="J100" s="53"/>
      <c r="K100" s="53"/>
      <c r="L100" s="81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s="82" customFormat="1" ht="24.95" customHeight="1">
      <c r="A101" s="3"/>
      <c r="B101" s="11"/>
      <c r="C101" s="79" t="s">
        <v>74</v>
      </c>
      <c r="D101" s="34"/>
      <c r="E101" s="34"/>
      <c r="F101" s="34"/>
      <c r="G101" s="34"/>
      <c r="H101" s="34"/>
      <c r="I101" s="34"/>
      <c r="J101" s="34"/>
      <c r="K101" s="34"/>
      <c r="L101" s="81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s="82" customFormat="1" ht="6.95" customHeight="1">
      <c r="A102" s="3"/>
      <c r="B102" s="11"/>
      <c r="C102" s="3"/>
      <c r="D102" s="34"/>
      <c r="E102" s="34"/>
      <c r="F102" s="34"/>
      <c r="G102" s="34"/>
      <c r="H102" s="34"/>
      <c r="I102" s="34"/>
      <c r="J102" s="34"/>
      <c r="K102" s="34"/>
      <c r="L102" s="81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s="82" customFormat="1" ht="12" customHeight="1">
      <c r="A103" s="3"/>
      <c r="B103" s="11"/>
      <c r="C103" s="4" t="s">
        <v>12</v>
      </c>
      <c r="D103" s="34"/>
      <c r="E103" s="34"/>
      <c r="F103" s="34"/>
      <c r="G103" s="34"/>
      <c r="H103" s="34"/>
      <c r="I103" s="34"/>
      <c r="J103" s="34"/>
      <c r="K103" s="34"/>
      <c r="L103" s="81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s="82" customFormat="1" ht="36.75" customHeight="1">
      <c r="A104" s="3"/>
      <c r="B104" s="11"/>
      <c r="C104" s="3"/>
      <c r="D104" s="34"/>
      <c r="E104" s="189" t="str">
        <f>E7</f>
        <v>Údržba MK tryskovou metodou TURBO</v>
      </c>
      <c r="F104" s="202"/>
      <c r="G104" s="202"/>
      <c r="H104" s="202"/>
      <c r="I104" s="34"/>
      <c r="J104" s="34"/>
      <c r="K104" s="34"/>
      <c r="L104" s="81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s="82" customFormat="1" ht="6.95" customHeight="1">
      <c r="A105" s="3"/>
      <c r="B105" s="11"/>
      <c r="C105" s="3"/>
      <c r="D105" s="34"/>
      <c r="E105" s="34"/>
      <c r="F105" s="34"/>
      <c r="G105" s="34"/>
      <c r="H105" s="34"/>
      <c r="I105" s="34"/>
      <c r="J105" s="34"/>
      <c r="K105" s="34"/>
      <c r="L105" s="81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s="82" customFormat="1" ht="12" customHeight="1">
      <c r="A106" s="3"/>
      <c r="B106" s="11"/>
      <c r="C106" s="4" t="s">
        <v>15</v>
      </c>
      <c r="D106" s="34"/>
      <c r="E106" s="34"/>
      <c r="F106" s="32" t="str">
        <f>F10</f>
        <v>Valašské Meziříčí</v>
      </c>
      <c r="G106" s="34"/>
      <c r="H106" s="34"/>
      <c r="I106" s="31" t="s">
        <v>17</v>
      </c>
      <c r="J106" s="141">
        <f>IF(J10="","",J10)</f>
        <v>45154</v>
      </c>
      <c r="K106" s="34"/>
      <c r="L106" s="81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s="82" customFormat="1" ht="6.95" customHeight="1">
      <c r="A107" s="3"/>
      <c r="B107" s="11"/>
      <c r="C107" s="3"/>
      <c r="D107" s="34"/>
      <c r="E107" s="34"/>
      <c r="F107" s="34"/>
      <c r="G107" s="34"/>
      <c r="H107" s="34"/>
      <c r="I107" s="34"/>
      <c r="J107" s="34"/>
      <c r="K107" s="34"/>
      <c r="L107" s="81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s="82" customFormat="1" ht="15.2" customHeight="1">
      <c r="A108" s="3"/>
      <c r="B108" s="11"/>
      <c r="C108" s="4" t="s">
        <v>18</v>
      </c>
      <c r="D108" s="34"/>
      <c r="E108" s="34"/>
      <c r="F108" s="32" t="str">
        <f>E13</f>
        <v>Město Valašské Meziříčí</v>
      </c>
      <c r="G108" s="34"/>
      <c r="H108" s="34"/>
      <c r="I108" s="31" t="s">
        <v>23</v>
      </c>
      <c r="J108" s="142" t="str">
        <f>E19</f>
        <v xml:space="preserve"> </v>
      </c>
      <c r="K108" s="34"/>
      <c r="L108" s="81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s="82" customFormat="1" ht="15.2" customHeight="1">
      <c r="A109" s="3"/>
      <c r="B109" s="11"/>
      <c r="C109" s="4" t="s">
        <v>22</v>
      </c>
      <c r="D109" s="34"/>
      <c r="E109" s="34"/>
      <c r="F109" s="32" t="str">
        <f>IF(E16="","",E16)</f>
        <v/>
      </c>
      <c r="G109" s="34"/>
      <c r="H109" s="34"/>
      <c r="I109" s="31" t="s">
        <v>26</v>
      </c>
      <c r="J109" s="142">
        <f>E22</f>
        <v>0</v>
      </c>
      <c r="K109" s="34"/>
      <c r="L109" s="81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s="82" customFormat="1" ht="10.35" customHeight="1">
      <c r="A110" s="3"/>
      <c r="B110" s="11"/>
      <c r="C110" s="3"/>
      <c r="D110" s="34"/>
      <c r="E110" s="34"/>
      <c r="F110" s="34"/>
      <c r="G110" s="34"/>
      <c r="H110" s="34"/>
      <c r="I110" s="34"/>
      <c r="J110" s="34"/>
      <c r="K110" s="34"/>
      <c r="L110" s="81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s="101" customFormat="1" ht="29.25" customHeight="1">
      <c r="A111" s="94"/>
      <c r="B111" s="95"/>
      <c r="C111" s="96" t="s">
        <v>75</v>
      </c>
      <c r="D111" s="149" t="s">
        <v>48</v>
      </c>
      <c r="E111" s="149" t="s">
        <v>46</v>
      </c>
      <c r="F111" s="149" t="s">
        <v>47</v>
      </c>
      <c r="G111" s="149" t="s">
        <v>76</v>
      </c>
      <c r="H111" s="149" t="s">
        <v>109</v>
      </c>
      <c r="I111" s="149" t="s">
        <v>77</v>
      </c>
      <c r="J111" s="149" t="s">
        <v>70</v>
      </c>
      <c r="K111" s="150" t="s">
        <v>78</v>
      </c>
      <c r="L111" s="97"/>
      <c r="M111" s="98" t="s">
        <v>1</v>
      </c>
      <c r="N111" s="99" t="s">
        <v>31</v>
      </c>
      <c r="O111" s="99" t="s">
        <v>79</v>
      </c>
      <c r="P111" s="99" t="s">
        <v>80</v>
      </c>
      <c r="Q111" s="99" t="s">
        <v>81</v>
      </c>
      <c r="R111" s="99" t="s">
        <v>82</v>
      </c>
      <c r="S111" s="99" t="s">
        <v>83</v>
      </c>
      <c r="T111" s="100" t="s">
        <v>84</v>
      </c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</row>
    <row r="112" spans="1:63" s="82" customFormat="1" ht="22.9" customHeight="1">
      <c r="A112" s="3"/>
      <c r="B112" s="11"/>
      <c r="C112" s="102" t="s">
        <v>85</v>
      </c>
      <c r="D112" s="34"/>
      <c r="E112" s="34"/>
      <c r="F112" s="34"/>
      <c r="G112" s="34"/>
      <c r="H112" s="34"/>
      <c r="I112" s="34"/>
      <c r="J112" s="151">
        <f>J113</f>
        <v>0</v>
      </c>
      <c r="K112" s="34"/>
      <c r="L112" s="11"/>
      <c r="M112" s="103"/>
      <c r="N112" s="104"/>
      <c r="O112" s="6"/>
      <c r="P112" s="105" t="e">
        <f>P113+#REF!</f>
        <v>#REF!</v>
      </c>
      <c r="Q112" s="6"/>
      <c r="R112" s="105" t="e">
        <f>R113+#REF!</f>
        <v>#REF!</v>
      </c>
      <c r="S112" s="6"/>
      <c r="T112" s="106" t="e">
        <f>T113+#REF!</f>
        <v>#REF!</v>
      </c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T112" s="75" t="s">
        <v>50</v>
      </c>
      <c r="AU112" s="75" t="s">
        <v>72</v>
      </c>
      <c r="BK112" s="107" t="e">
        <f>BK113+#REF!</f>
        <v>#REF!</v>
      </c>
    </row>
    <row r="113" spans="2:63" s="10" customFormat="1" ht="25.9" customHeight="1">
      <c r="B113" s="108"/>
      <c r="D113" s="152" t="s">
        <v>50</v>
      </c>
      <c r="E113" s="153" t="s">
        <v>86</v>
      </c>
      <c r="F113" s="153" t="s">
        <v>87</v>
      </c>
      <c r="G113" s="154"/>
      <c r="H113" s="154"/>
      <c r="I113" s="154"/>
      <c r="J113" s="155">
        <f>J114</f>
        <v>0</v>
      </c>
      <c r="K113" s="154"/>
      <c r="L113" s="108"/>
      <c r="M113" s="110"/>
      <c r="N113" s="111"/>
      <c r="O113" s="111"/>
      <c r="P113" s="112" t="e">
        <f>P114+#REF!+#REF!+#REF!+#REF!+#REF!</f>
        <v>#REF!</v>
      </c>
      <c r="Q113" s="111"/>
      <c r="R113" s="112" t="e">
        <f>R114+#REF!+#REF!+#REF!+#REF!+#REF!</f>
        <v>#REF!</v>
      </c>
      <c r="S113" s="111"/>
      <c r="T113" s="113" t="e">
        <f>T114+#REF!+#REF!+#REF!+#REF!+#REF!</f>
        <v>#REF!</v>
      </c>
      <c r="AR113" s="109" t="s">
        <v>56</v>
      </c>
      <c r="AT113" s="114" t="s">
        <v>50</v>
      </c>
      <c r="AU113" s="114" t="s">
        <v>51</v>
      </c>
      <c r="AY113" s="109" t="s">
        <v>88</v>
      </c>
      <c r="BK113" s="115" t="e">
        <f>BK114+#REF!+#REF!+#REF!+#REF!+#REF!</f>
        <v>#REF!</v>
      </c>
    </row>
    <row r="114" spans="2:63" s="10" customFormat="1" ht="22.9" customHeight="1">
      <c r="B114" s="108"/>
      <c r="D114" s="152" t="s">
        <v>50</v>
      </c>
      <c r="E114" s="156" t="s">
        <v>56</v>
      </c>
      <c r="F114" s="156" t="s">
        <v>89</v>
      </c>
      <c r="G114" s="154"/>
      <c r="H114" s="154"/>
      <c r="I114" s="154"/>
      <c r="J114" s="157">
        <f>J115+J117</f>
        <v>0</v>
      </c>
      <c r="K114" s="154"/>
      <c r="L114" s="108"/>
      <c r="M114" s="110"/>
      <c r="N114" s="111"/>
      <c r="O114" s="111"/>
      <c r="P114" s="112">
        <f>SUM(P115:P118)</f>
        <v>0</v>
      </c>
      <c r="Q114" s="111"/>
      <c r="R114" s="112">
        <f>SUM(R115:R118)</f>
        <v>0</v>
      </c>
      <c r="S114" s="111"/>
      <c r="T114" s="113">
        <f>SUM(T115:T118)</f>
        <v>49.7</v>
      </c>
      <c r="AR114" s="109" t="s">
        <v>56</v>
      </c>
      <c r="AT114" s="114" t="s">
        <v>50</v>
      </c>
      <c r="AU114" s="114" t="s">
        <v>56</v>
      </c>
      <c r="AY114" s="109" t="s">
        <v>88</v>
      </c>
      <c r="BK114" s="115">
        <f>SUM(BK115:BK118)</f>
        <v>0</v>
      </c>
    </row>
    <row r="115" spans="1:65" s="82" customFormat="1" ht="21.75" customHeight="1">
      <c r="A115" s="3"/>
      <c r="B115" s="11"/>
      <c r="C115" s="158" t="s">
        <v>56</v>
      </c>
      <c r="D115" s="158" t="s">
        <v>90</v>
      </c>
      <c r="E115" s="159" t="s">
        <v>102</v>
      </c>
      <c r="F115" s="160" t="s">
        <v>107</v>
      </c>
      <c r="G115" s="161" t="s">
        <v>100</v>
      </c>
      <c r="H115" s="162">
        <v>180</v>
      </c>
      <c r="I115" s="17">
        <v>0</v>
      </c>
      <c r="J115" s="168">
        <f>ROUND(I115*H115,2)</f>
        <v>0</v>
      </c>
      <c r="K115" s="160" t="s">
        <v>101</v>
      </c>
      <c r="L115" s="11"/>
      <c r="M115" s="19" t="s">
        <v>1</v>
      </c>
      <c r="N115" s="116" t="s">
        <v>32</v>
      </c>
      <c r="O115" s="117"/>
      <c r="P115" s="118">
        <f>O115*H115</f>
        <v>0</v>
      </c>
      <c r="Q115" s="118">
        <v>0</v>
      </c>
      <c r="R115" s="118">
        <f>Q115*H115</f>
        <v>0</v>
      </c>
      <c r="S115" s="118">
        <v>0.26</v>
      </c>
      <c r="T115" s="119">
        <f>S115*H115</f>
        <v>46.800000000000004</v>
      </c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R115" s="120" t="s">
        <v>92</v>
      </c>
      <c r="AT115" s="120" t="s">
        <v>90</v>
      </c>
      <c r="AU115" s="120" t="s">
        <v>60</v>
      </c>
      <c r="AY115" s="75" t="s">
        <v>88</v>
      </c>
      <c r="BE115" s="121">
        <f>IF(N115="základní",J115,0)</f>
        <v>0</v>
      </c>
      <c r="BF115" s="121">
        <f>IF(N115="snížená",J115,0)</f>
        <v>0</v>
      </c>
      <c r="BG115" s="121">
        <f>IF(N115="zákl. přenesená",J115,0)</f>
        <v>0</v>
      </c>
      <c r="BH115" s="121">
        <f>IF(N115="sníž. přenesená",J115,0)</f>
        <v>0</v>
      </c>
      <c r="BI115" s="121">
        <f>IF(N115="nulová",J115,0)</f>
        <v>0</v>
      </c>
      <c r="BJ115" s="75" t="s">
        <v>56</v>
      </c>
      <c r="BK115" s="121">
        <f>ROUND(I115*H115,2)</f>
        <v>0</v>
      </c>
      <c r="BL115" s="75" t="s">
        <v>92</v>
      </c>
      <c r="BM115" s="120" t="s">
        <v>93</v>
      </c>
    </row>
    <row r="116" spans="2:51" s="20" customFormat="1" ht="12">
      <c r="B116" s="122"/>
      <c r="C116" s="163"/>
      <c r="D116" s="164" t="s">
        <v>94</v>
      </c>
      <c r="E116" s="165" t="s">
        <v>1</v>
      </c>
      <c r="F116" s="166"/>
      <c r="G116" s="163"/>
      <c r="H116" s="167"/>
      <c r="J116" s="163"/>
      <c r="K116" s="163"/>
      <c r="L116" s="122"/>
      <c r="M116" s="124"/>
      <c r="N116" s="125"/>
      <c r="O116" s="125"/>
      <c r="P116" s="125"/>
      <c r="Q116" s="125"/>
      <c r="R116" s="125"/>
      <c r="S116" s="125"/>
      <c r="T116" s="126"/>
      <c r="AT116" s="123" t="s">
        <v>94</v>
      </c>
      <c r="AU116" s="123" t="s">
        <v>60</v>
      </c>
      <c r="AV116" s="20" t="s">
        <v>60</v>
      </c>
      <c r="AW116" s="20" t="s">
        <v>25</v>
      </c>
      <c r="AX116" s="20" t="s">
        <v>56</v>
      </c>
      <c r="AY116" s="123" t="s">
        <v>88</v>
      </c>
    </row>
    <row r="117" spans="1:65" s="82" customFormat="1" ht="21.75" customHeight="1">
      <c r="A117" s="3"/>
      <c r="B117" s="11"/>
      <c r="C117" s="158" t="s">
        <v>60</v>
      </c>
      <c r="D117" s="158" t="s">
        <v>90</v>
      </c>
      <c r="E117" s="159" t="s">
        <v>103</v>
      </c>
      <c r="F117" s="160" t="s">
        <v>108</v>
      </c>
      <c r="G117" s="161" t="s">
        <v>110</v>
      </c>
      <c r="H117" s="162">
        <v>10</v>
      </c>
      <c r="I117" s="17">
        <v>0</v>
      </c>
      <c r="J117" s="168">
        <f>ROUND(I117*H117,2)</f>
        <v>0</v>
      </c>
      <c r="K117" s="160" t="s">
        <v>101</v>
      </c>
      <c r="L117" s="11"/>
      <c r="M117" s="19" t="s">
        <v>1</v>
      </c>
      <c r="N117" s="116" t="s">
        <v>32</v>
      </c>
      <c r="O117" s="117"/>
      <c r="P117" s="118">
        <f>O117*H117</f>
        <v>0</v>
      </c>
      <c r="Q117" s="118">
        <v>0</v>
      </c>
      <c r="R117" s="118">
        <f>Q117*H117</f>
        <v>0</v>
      </c>
      <c r="S117" s="118">
        <v>0.29</v>
      </c>
      <c r="T117" s="119">
        <f>S117*H117</f>
        <v>2.9</v>
      </c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R117" s="120" t="s">
        <v>92</v>
      </c>
      <c r="AT117" s="120" t="s">
        <v>90</v>
      </c>
      <c r="AU117" s="120" t="s">
        <v>60</v>
      </c>
      <c r="AY117" s="75" t="s">
        <v>88</v>
      </c>
      <c r="BE117" s="121">
        <f>IF(N117="základní",J117,0)</f>
        <v>0</v>
      </c>
      <c r="BF117" s="121">
        <f>IF(N117="snížená",J117,0)</f>
        <v>0</v>
      </c>
      <c r="BG117" s="121">
        <f>IF(N117="zákl. přenesená",J117,0)</f>
        <v>0</v>
      </c>
      <c r="BH117" s="121">
        <f>IF(N117="sníž. přenesená",J117,0)</f>
        <v>0</v>
      </c>
      <c r="BI117" s="121">
        <f>IF(N117="nulová",J117,0)</f>
        <v>0</v>
      </c>
      <c r="BJ117" s="75" t="s">
        <v>56</v>
      </c>
      <c r="BK117" s="121">
        <f>ROUND(I117*H117,2)</f>
        <v>0</v>
      </c>
      <c r="BL117" s="75" t="s">
        <v>92</v>
      </c>
      <c r="BM117" s="120" t="s">
        <v>95</v>
      </c>
    </row>
    <row r="118" spans="1:65" s="82" customFormat="1" ht="21.75" customHeight="1" hidden="1">
      <c r="A118" s="3"/>
      <c r="B118" s="11"/>
      <c r="C118" s="12" t="s">
        <v>96</v>
      </c>
      <c r="D118" s="12" t="s">
        <v>90</v>
      </c>
      <c r="E118" s="13" t="s">
        <v>97</v>
      </c>
      <c r="F118" s="14" t="s">
        <v>98</v>
      </c>
      <c r="G118" s="15" t="s">
        <v>91</v>
      </c>
      <c r="H118" s="16">
        <v>0</v>
      </c>
      <c r="I118" s="17">
        <v>52.88</v>
      </c>
      <c r="J118" s="18">
        <f>ROUND(I118*H118,2)</f>
        <v>0</v>
      </c>
      <c r="K118" s="14" t="s">
        <v>101</v>
      </c>
      <c r="L118" s="11"/>
      <c r="M118" s="19" t="s">
        <v>1</v>
      </c>
      <c r="N118" s="116" t="s">
        <v>32</v>
      </c>
      <c r="O118" s="117"/>
      <c r="P118" s="118">
        <f>O118*H118</f>
        <v>0</v>
      </c>
      <c r="Q118" s="118">
        <v>0</v>
      </c>
      <c r="R118" s="118">
        <f>Q118*H118</f>
        <v>0</v>
      </c>
      <c r="S118" s="118">
        <v>0.44</v>
      </c>
      <c r="T118" s="119">
        <f>S118*H118</f>
        <v>0</v>
      </c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R118" s="120" t="s">
        <v>92</v>
      </c>
      <c r="AT118" s="120" t="s">
        <v>90</v>
      </c>
      <c r="AU118" s="120" t="s">
        <v>60</v>
      </c>
      <c r="AY118" s="75" t="s">
        <v>88</v>
      </c>
      <c r="BE118" s="121">
        <f>IF(N118="základní",J118,0)</f>
        <v>0</v>
      </c>
      <c r="BF118" s="121">
        <f>IF(N118="snížená",J118,0)</f>
        <v>0</v>
      </c>
      <c r="BG118" s="121">
        <f>IF(N118="zákl. přenesená",J118,0)</f>
        <v>0</v>
      </c>
      <c r="BH118" s="121">
        <f>IF(N118="sníž. přenesená",J118,0)</f>
        <v>0</v>
      </c>
      <c r="BI118" s="121">
        <f>IF(N118="nulová",J118,0)</f>
        <v>0</v>
      </c>
      <c r="BJ118" s="75" t="s">
        <v>56</v>
      </c>
      <c r="BK118" s="121">
        <f>ROUND(I118*H118,2)</f>
        <v>0</v>
      </c>
      <c r="BL118" s="75" t="s">
        <v>92</v>
      </c>
      <c r="BM118" s="120" t="s">
        <v>99</v>
      </c>
    </row>
    <row r="119" spans="1:31" s="82" customFormat="1" ht="6.95" customHeight="1">
      <c r="A119" s="3"/>
      <c r="B119" s="88"/>
      <c r="C119" s="7"/>
      <c r="D119" s="7"/>
      <c r="E119" s="7"/>
      <c r="F119" s="7"/>
      <c r="G119" s="7"/>
      <c r="H119" s="7"/>
      <c r="I119" s="7"/>
      <c r="J119" s="7"/>
      <c r="K119" s="7"/>
      <c r="L119" s="11"/>
      <c r="M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</sheetData>
  <sheetProtection algorithmName="SHA-512" hashValue="eeVgBqEryLrePOjXwNqQz7/DCwIMxForKfwBElNsyoNkY7yMMt6LgdbqwH68stGWj55A7HvPSmfjT1EA57AQ+A==" saltValue="rxqaIMg3iiieXB+fmyHLGg==" spinCount="100000" sheet="1" objects="1" scenarios="1"/>
  <autoFilter ref="C111:K118"/>
  <mergeCells count="6">
    <mergeCell ref="E104:H104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Hermannová Dagmar, Ing.</cp:lastModifiedBy>
  <cp:lastPrinted>2022-05-09T04:57:38Z</cp:lastPrinted>
  <dcterms:created xsi:type="dcterms:W3CDTF">2020-01-23T08:54:52Z</dcterms:created>
  <dcterms:modified xsi:type="dcterms:W3CDTF">2023-08-16T10:44:33Z</dcterms:modified>
  <cp:category/>
  <cp:version/>
  <cp:contentType/>
  <cp:contentStatus/>
</cp:coreProperties>
</file>