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Dokumenty\Zakázky\Město 2022\"/>
    </mc:Choice>
  </mc:AlternateContent>
  <xr:revisionPtr revIDLastSave="0" documentId="13_ncr:1_{85F41B49-5150-4177-8D97-E993519515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01 - Oprava víceúčelovéh..." sheetId="2" r:id="rId2"/>
    <sheet name="Seznam figur" sheetId="3" r:id="rId3"/>
  </sheets>
  <definedNames>
    <definedName name="_xlnm._FilterDatabase" localSheetId="1" hidden="1">'001 - Oprava víceúčelovéh...'!$C$134:$K$379</definedName>
    <definedName name="_xlnm.Print_Titles" localSheetId="1">'001 - Oprava víceúčelovéh...'!$134:$134</definedName>
    <definedName name="_xlnm.Print_Titles" localSheetId="0">'Rekapitulace stavby'!$92:$92</definedName>
    <definedName name="_xlnm.Print_Titles" localSheetId="2">'Seznam figur'!$9:$9</definedName>
    <definedName name="_xlnm.Print_Area" localSheetId="1">'001 - Oprava víceúčelovéh...'!$C$4:$J$76,'001 - Oprava víceúčelovéh...'!$C$82:$J$116,'001 - Oprava víceúčelovéh...'!$C$122:$K$379</definedName>
    <definedName name="_xlnm.Print_Area" localSheetId="0">'Rekapitulace stavby'!$D$4:$AO$76,'Rekapitulace stavby'!$C$82:$AQ$96</definedName>
    <definedName name="_xlnm.Print_Area" localSheetId="2">'Seznam figur'!$C$4:$G$83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95" i="1"/>
  <c r="J35" i="2"/>
  <c r="AX95" i="1" s="1"/>
  <c r="BI379" i="2"/>
  <c r="BH379" i="2"/>
  <c r="BG379" i="2"/>
  <c r="BF379" i="2"/>
  <c r="T379" i="2"/>
  <c r="T378" i="2"/>
  <c r="R379" i="2"/>
  <c r="R378" i="2" s="1"/>
  <c r="P379" i="2"/>
  <c r="P378" i="2"/>
  <c r="BI377" i="2"/>
  <c r="BH377" i="2"/>
  <c r="BG377" i="2"/>
  <c r="BF377" i="2"/>
  <c r="T377" i="2"/>
  <c r="T376" i="2" s="1"/>
  <c r="R377" i="2"/>
  <c r="R376" i="2"/>
  <c r="P377" i="2"/>
  <c r="P376" i="2" s="1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T370" i="2" s="1"/>
  <c r="T369" i="2" s="1"/>
  <c r="R371" i="2"/>
  <c r="R370" i="2" s="1"/>
  <c r="R369" i="2" s="1"/>
  <c r="P371" i="2"/>
  <c r="P370" i="2"/>
  <c r="P369" i="2" s="1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T347" i="2" s="1"/>
  <c r="R348" i="2"/>
  <c r="R347" i="2"/>
  <c r="P348" i="2"/>
  <c r="P347" i="2" s="1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T299" i="2"/>
  <c r="R300" i="2"/>
  <c r="R299" i="2" s="1"/>
  <c r="P300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89" i="2"/>
  <c r="BH289" i="2"/>
  <c r="BG289" i="2"/>
  <c r="BF289" i="2"/>
  <c r="T289" i="2"/>
  <c r="R289" i="2"/>
  <c r="P289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J132" i="2"/>
  <c r="J131" i="2"/>
  <c r="F131" i="2"/>
  <c r="F129" i="2"/>
  <c r="E127" i="2"/>
  <c r="J92" i="2"/>
  <c r="J91" i="2"/>
  <c r="F91" i="2"/>
  <c r="F89" i="2"/>
  <c r="E87" i="2"/>
  <c r="J18" i="2"/>
  <c r="E18" i="2"/>
  <c r="F92" i="2" s="1"/>
  <c r="J17" i="2"/>
  <c r="J12" i="2"/>
  <c r="J89" i="2" s="1"/>
  <c r="E7" i="2"/>
  <c r="E125" i="2"/>
  <c r="L90" i="1"/>
  <c r="AM90" i="1"/>
  <c r="AM89" i="1"/>
  <c r="L89" i="1"/>
  <c r="AM87" i="1"/>
  <c r="L87" i="1"/>
  <c r="L85" i="1"/>
  <c r="L84" i="1"/>
  <c r="J377" i="2"/>
  <c r="BK366" i="2"/>
  <c r="J354" i="2"/>
  <c r="J344" i="2"/>
  <c r="BK338" i="2"/>
  <c r="J327" i="2"/>
  <c r="BK320" i="2"/>
  <c r="J315" i="2"/>
  <c r="BK300" i="2"/>
  <c r="J286" i="2"/>
  <c r="J270" i="2"/>
  <c r="J240" i="2"/>
  <c r="J216" i="2"/>
  <c r="J208" i="2"/>
  <c r="J201" i="2"/>
  <c r="J180" i="2"/>
  <c r="BK357" i="2"/>
  <c r="J330" i="2"/>
  <c r="J320" i="2"/>
  <c r="BK308" i="2"/>
  <c r="J303" i="2"/>
  <c r="BK283" i="2"/>
  <c r="BK270" i="2"/>
  <c r="J257" i="2"/>
  <c r="J245" i="2"/>
  <c r="J231" i="2"/>
  <c r="J213" i="2"/>
  <c r="BK193" i="2"/>
  <c r="BK142" i="2"/>
  <c r="AS94" i="1"/>
  <c r="BK375" i="2"/>
  <c r="BK363" i="2"/>
  <c r="J348" i="2"/>
  <c r="J329" i="2"/>
  <c r="BK307" i="2"/>
  <c r="J297" i="2"/>
  <c r="BK284" i="2"/>
  <c r="BK274" i="2"/>
  <c r="BK268" i="2"/>
  <c r="BK245" i="2"/>
  <c r="BK216" i="2"/>
  <c r="J197" i="2"/>
  <c r="BK188" i="2"/>
  <c r="J146" i="2"/>
  <c r="J138" i="2"/>
  <c r="J363" i="2"/>
  <c r="BK340" i="2"/>
  <c r="BK330" i="2"/>
  <c r="J308" i="2"/>
  <c r="BK285" i="2"/>
  <c r="BK278" i="2"/>
  <c r="BK265" i="2"/>
  <c r="J256" i="2"/>
  <c r="BK224" i="2"/>
  <c r="BK201" i="2"/>
  <c r="J195" i="2"/>
  <c r="J169" i="2"/>
  <c r="J152" i="2"/>
  <c r="BK371" i="2"/>
  <c r="J355" i="2"/>
  <c r="J345" i="2"/>
  <c r="J340" i="2"/>
  <c r="J334" i="2"/>
  <c r="J326" i="2"/>
  <c r="BK316" i="2"/>
  <c r="BK309" i="2"/>
  <c r="BK297" i="2"/>
  <c r="J274" i="2"/>
  <c r="J259" i="2"/>
  <c r="J229" i="2"/>
  <c r="BK210" i="2"/>
  <c r="BK203" i="2"/>
  <c r="J186" i="2"/>
  <c r="BK152" i="2"/>
  <c r="J375" i="2"/>
  <c r="BK345" i="2"/>
  <c r="J338" i="2"/>
  <c r="BK321" i="2"/>
  <c r="J312" i="2"/>
  <c r="J305" i="2"/>
  <c r="J300" i="2"/>
  <c r="J276" i="2"/>
  <c r="J269" i="2"/>
  <c r="BK251" i="2"/>
  <c r="BK233" i="2"/>
  <c r="BK217" i="2"/>
  <c r="BK178" i="2"/>
  <c r="J157" i="2"/>
  <c r="J379" i="2"/>
  <c r="BK365" i="2"/>
  <c r="BK351" i="2"/>
  <c r="BK332" i="2"/>
  <c r="BK322" i="2"/>
  <c r="BK302" i="2"/>
  <c r="BK286" i="2"/>
  <c r="J282" i="2"/>
  <c r="BK269" i="2"/>
  <c r="J251" i="2"/>
  <c r="BK231" i="2"/>
  <c r="BK198" i="2"/>
  <c r="BK186" i="2"/>
  <c r="BK143" i="2"/>
  <c r="J371" i="2"/>
  <c r="J357" i="2"/>
  <c r="BK334" i="2"/>
  <c r="BK315" i="2"/>
  <c r="BK303" i="2"/>
  <c r="J279" i="2"/>
  <c r="J268" i="2"/>
  <c r="BK257" i="2"/>
  <c r="BK241" i="2"/>
  <c r="J217" i="2"/>
  <c r="BK200" i="2"/>
  <c r="J184" i="2"/>
  <c r="BK157" i="2"/>
  <c r="J374" i="2"/>
  <c r="J365" i="2"/>
  <c r="BK348" i="2"/>
  <c r="J342" i="2"/>
  <c r="J336" i="2"/>
  <c r="J325" i="2"/>
  <c r="J319" i="2"/>
  <c r="BK312" i="2"/>
  <c r="J298" i="2"/>
  <c r="J275" i="2"/>
  <c r="BK264" i="2"/>
  <c r="J239" i="2"/>
  <c r="BK213" i="2"/>
  <c r="J205" i="2"/>
  <c r="J200" i="2"/>
  <c r="BK146" i="2"/>
  <c r="J364" i="2"/>
  <c r="BK343" i="2"/>
  <c r="BK329" i="2"/>
  <c r="BK319" i="2"/>
  <c r="J307" i="2"/>
  <c r="J302" i="2"/>
  <c r="BK279" i="2"/>
  <c r="BK271" i="2"/>
  <c r="BK259" i="2"/>
  <c r="BK239" i="2"/>
  <c r="BK229" i="2"/>
  <c r="BK208" i="2"/>
  <c r="BK169" i="2"/>
  <c r="J139" i="2"/>
  <c r="BK377" i="2"/>
  <c r="J366" i="2"/>
  <c r="BK354" i="2"/>
  <c r="J343" i="2"/>
  <c r="BK327" i="2"/>
  <c r="J306" i="2"/>
  <c r="J289" i="2"/>
  <c r="J283" i="2"/>
  <c r="J271" i="2"/>
  <c r="BK256" i="2"/>
  <c r="J233" i="2"/>
  <c r="BK205" i="2"/>
  <c r="J193" i="2"/>
  <c r="J178" i="2"/>
  <c r="BK379" i="2"/>
  <c r="J360" i="2"/>
  <c r="BK336" i="2"/>
  <c r="BK325" i="2"/>
  <c r="J309" i="2"/>
  <c r="BK289" i="2"/>
  <c r="BK276" i="2"/>
  <c r="J264" i="2"/>
  <c r="BK254" i="2"/>
  <c r="J234" i="2"/>
  <c r="J203" i="2"/>
  <c r="BK197" i="2"/>
  <c r="BK180" i="2"/>
  <c r="J143" i="2"/>
  <c r="BK139" i="2"/>
  <c r="BK355" i="2"/>
  <c r="BK342" i="2"/>
  <c r="BK326" i="2"/>
  <c r="J316" i="2"/>
  <c r="BK306" i="2"/>
  <c r="J284" i="2"/>
  <c r="BK273" i="2"/>
  <c r="BK263" i="2"/>
  <c r="J254" i="2"/>
  <c r="BK234" i="2"/>
  <c r="J224" i="2"/>
  <c r="J207" i="2"/>
  <c r="J163" i="2"/>
  <c r="BK138" i="2"/>
  <c r="BK374" i="2"/>
  <c r="BK360" i="2"/>
  <c r="BK344" i="2"/>
  <c r="J321" i="2"/>
  <c r="BK298" i="2"/>
  <c r="J285" i="2"/>
  <c r="J278" i="2"/>
  <c r="J273" i="2"/>
  <c r="J265" i="2"/>
  <c r="J241" i="2"/>
  <c r="BK207" i="2"/>
  <c r="BK195" i="2"/>
  <c r="BK184" i="2"/>
  <c r="J142" i="2"/>
  <c r="BK364" i="2"/>
  <c r="J351" i="2"/>
  <c r="J332" i="2"/>
  <c r="J322" i="2"/>
  <c r="BK305" i="2"/>
  <c r="BK282" i="2"/>
  <c r="BK275" i="2"/>
  <c r="J263" i="2"/>
  <c r="BK240" i="2"/>
  <c r="J210" i="2"/>
  <c r="J198" i="2"/>
  <c r="J188" i="2"/>
  <c r="BK163" i="2"/>
  <c r="BK137" i="2" l="1"/>
  <c r="J137" i="2" s="1"/>
  <c r="J98" i="2" s="1"/>
  <c r="R137" i="2"/>
  <c r="P202" i="2"/>
  <c r="P262" i="2"/>
  <c r="BK281" i="2"/>
  <c r="J281" i="2" s="1"/>
  <c r="J101" i="2" s="1"/>
  <c r="R281" i="2"/>
  <c r="P301" i="2"/>
  <c r="P137" i="2"/>
  <c r="BK202" i="2"/>
  <c r="J202" i="2" s="1"/>
  <c r="J99" i="2" s="1"/>
  <c r="T202" i="2"/>
  <c r="R262" i="2"/>
  <c r="T281" i="2"/>
  <c r="T301" i="2"/>
  <c r="P331" i="2"/>
  <c r="T331" i="2"/>
  <c r="P350" i="2"/>
  <c r="T350" i="2"/>
  <c r="P356" i="2"/>
  <c r="BK362" i="2"/>
  <c r="J362" i="2" s="1"/>
  <c r="J109" i="2" s="1"/>
  <c r="T362" i="2"/>
  <c r="BK373" i="2"/>
  <c r="R373" i="2"/>
  <c r="R372" i="2"/>
  <c r="T137" i="2"/>
  <c r="T136" i="2" s="1"/>
  <c r="R202" i="2"/>
  <c r="BK262" i="2"/>
  <c r="J262" i="2" s="1"/>
  <c r="J100" i="2" s="1"/>
  <c r="T262" i="2"/>
  <c r="P281" i="2"/>
  <c r="BK301" i="2"/>
  <c r="J301" i="2" s="1"/>
  <c r="J103" i="2" s="1"/>
  <c r="R301" i="2"/>
  <c r="BK331" i="2"/>
  <c r="J331" i="2" s="1"/>
  <c r="J104" i="2" s="1"/>
  <c r="R331" i="2"/>
  <c r="BK350" i="2"/>
  <c r="J350" i="2" s="1"/>
  <c r="J107" i="2" s="1"/>
  <c r="R350" i="2"/>
  <c r="BK356" i="2"/>
  <c r="J356" i="2" s="1"/>
  <c r="J108" i="2" s="1"/>
  <c r="R356" i="2"/>
  <c r="T356" i="2"/>
  <c r="P362" i="2"/>
  <c r="R362" i="2"/>
  <c r="P373" i="2"/>
  <c r="P372" i="2" s="1"/>
  <c r="T373" i="2"/>
  <c r="T372" i="2" s="1"/>
  <c r="BK299" i="2"/>
  <c r="J299" i="2" s="1"/>
  <c r="J102" i="2" s="1"/>
  <c r="BK370" i="2"/>
  <c r="J370" i="2"/>
  <c r="J111" i="2" s="1"/>
  <c r="BK376" i="2"/>
  <c r="J376" i="2" s="1"/>
  <c r="J114" i="2" s="1"/>
  <c r="BK378" i="2"/>
  <c r="J378" i="2" s="1"/>
  <c r="J115" i="2" s="1"/>
  <c r="BK347" i="2"/>
  <c r="J347" i="2" s="1"/>
  <c r="J105" i="2" s="1"/>
  <c r="J129" i="2"/>
  <c r="F132" i="2"/>
  <c r="BE139" i="2"/>
  <c r="BE184" i="2"/>
  <c r="BE201" i="2"/>
  <c r="BE205" i="2"/>
  <c r="BE207" i="2"/>
  <c r="BE213" i="2"/>
  <c r="BE216" i="2"/>
  <c r="BE229" i="2"/>
  <c r="BE234" i="2"/>
  <c r="BE245" i="2"/>
  <c r="BE269" i="2"/>
  <c r="BE270" i="2"/>
  <c r="BE273" i="2"/>
  <c r="BE278" i="2"/>
  <c r="BE283" i="2"/>
  <c r="BE289" i="2"/>
  <c r="BE298" i="2"/>
  <c r="BE300" i="2"/>
  <c r="BE306" i="2"/>
  <c r="BE307" i="2"/>
  <c r="BE319" i="2"/>
  <c r="BE320" i="2"/>
  <c r="BE326" i="2"/>
  <c r="BE342" i="2"/>
  <c r="BE343" i="2"/>
  <c r="BE345" i="2"/>
  <c r="BE354" i="2"/>
  <c r="BE360" i="2"/>
  <c r="BE365" i="2"/>
  <c r="BE374" i="2"/>
  <c r="BE375" i="2"/>
  <c r="E85" i="2"/>
  <c r="BE138" i="2"/>
  <c r="BE152" i="2"/>
  <c r="BE163" i="2"/>
  <c r="BE178" i="2"/>
  <c r="BE200" i="2"/>
  <c r="BE208" i="2"/>
  <c r="BE210" i="2"/>
  <c r="BE224" i="2"/>
  <c r="BE239" i="2"/>
  <c r="BE257" i="2"/>
  <c r="BE263" i="2"/>
  <c r="BE275" i="2"/>
  <c r="BE303" i="2"/>
  <c r="BE308" i="2"/>
  <c r="BE309" i="2"/>
  <c r="BE312" i="2"/>
  <c r="BE316" i="2"/>
  <c r="BE325" i="2"/>
  <c r="BE329" i="2"/>
  <c r="BE334" i="2"/>
  <c r="BE336" i="2"/>
  <c r="BE340" i="2"/>
  <c r="BE355" i="2"/>
  <c r="BE371" i="2"/>
  <c r="BE143" i="2"/>
  <c r="BE146" i="2"/>
  <c r="BE180" i="2"/>
  <c r="BE186" i="2"/>
  <c r="BE195" i="2"/>
  <c r="BE198" i="2"/>
  <c r="BE240" i="2"/>
  <c r="BE264" i="2"/>
  <c r="BE274" i="2"/>
  <c r="BE285" i="2"/>
  <c r="BE297" i="2"/>
  <c r="BE315" i="2"/>
  <c r="BE322" i="2"/>
  <c r="BE332" i="2"/>
  <c r="BE338" i="2"/>
  <c r="BE344" i="2"/>
  <c r="BE348" i="2"/>
  <c r="BE351" i="2"/>
  <c r="BE364" i="2"/>
  <c r="BE366" i="2"/>
  <c r="BE377" i="2"/>
  <c r="BE379" i="2"/>
  <c r="BE142" i="2"/>
  <c r="BE157" i="2"/>
  <c r="BE169" i="2"/>
  <c r="BE188" i="2"/>
  <c r="BE193" i="2"/>
  <c r="BE197" i="2"/>
  <c r="BE203" i="2"/>
  <c r="BE217" i="2"/>
  <c r="BE231" i="2"/>
  <c r="BE233" i="2"/>
  <c r="BE241" i="2"/>
  <c r="BE251" i="2"/>
  <c r="BE254" i="2"/>
  <c r="BE256" i="2"/>
  <c r="BE259" i="2"/>
  <c r="BE265" i="2"/>
  <c r="BE268" i="2"/>
  <c r="BE271" i="2"/>
  <c r="BE276" i="2"/>
  <c r="BE279" i="2"/>
  <c r="BE282" i="2"/>
  <c r="BE284" i="2"/>
  <c r="BE286" i="2"/>
  <c r="BE302" i="2"/>
  <c r="BE305" i="2"/>
  <c r="BE321" i="2"/>
  <c r="BE327" i="2"/>
  <c r="BE330" i="2"/>
  <c r="BE357" i="2"/>
  <c r="BE363" i="2"/>
  <c r="J34" i="2"/>
  <c r="AW95" i="1" s="1"/>
  <c r="F36" i="2"/>
  <c r="BC95" i="1"/>
  <c r="BC94" i="1" s="1"/>
  <c r="AY94" i="1" s="1"/>
  <c r="F35" i="2"/>
  <c r="BB95" i="1"/>
  <c r="BB94" i="1" s="1"/>
  <c r="W31" i="1" s="1"/>
  <c r="F37" i="2"/>
  <c r="BD95" i="1"/>
  <c r="BD94" i="1" s="1"/>
  <c r="W33" i="1" s="1"/>
  <c r="F34" i="2"/>
  <c r="BA95" i="1"/>
  <c r="BA94" i="1" s="1"/>
  <c r="AW94" i="1" s="1"/>
  <c r="AK30" i="1" s="1"/>
  <c r="P349" i="2" l="1"/>
  <c r="P136" i="2"/>
  <c r="P135" i="2"/>
  <c r="AU95" i="1" s="1"/>
  <c r="AU94" i="1" s="1"/>
  <c r="R349" i="2"/>
  <c r="R136" i="2"/>
  <c r="R135" i="2"/>
  <c r="BK372" i="2"/>
  <c r="J372" i="2" s="1"/>
  <c r="J112" i="2" s="1"/>
  <c r="T349" i="2"/>
  <c r="T135" i="2" s="1"/>
  <c r="BK349" i="2"/>
  <c r="J349" i="2" s="1"/>
  <c r="J106" i="2" s="1"/>
  <c r="J373" i="2"/>
  <c r="J113" i="2"/>
  <c r="BK136" i="2"/>
  <c r="J136" i="2"/>
  <c r="J97" i="2" s="1"/>
  <c r="BK369" i="2"/>
  <c r="J369" i="2" s="1"/>
  <c r="J110" i="2" s="1"/>
  <c r="J33" i="2"/>
  <c r="AV95" i="1" s="1"/>
  <c r="AT95" i="1" s="1"/>
  <c r="AX94" i="1"/>
  <c r="W32" i="1"/>
  <c r="F33" i="2"/>
  <c r="AZ95" i="1" s="1"/>
  <c r="AZ94" i="1" s="1"/>
  <c r="AV94" i="1" s="1"/>
  <c r="AK29" i="1" s="1"/>
  <c r="W30" i="1"/>
  <c r="BK135" i="2" l="1"/>
  <c r="J135" i="2"/>
  <c r="J96" i="2"/>
  <c r="AT94" i="1"/>
  <c r="W29" i="1"/>
  <c r="J30" i="2" l="1"/>
  <c r="AG95" i="1"/>
  <c r="AG94" i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<sst xmlns="http://schemas.openxmlformats.org/spreadsheetml/2006/main" count="3356" uniqueCount="705">
  <si>
    <t>Export Komplet</t>
  </si>
  <si>
    <t/>
  </si>
  <si>
    <t>2.0</t>
  </si>
  <si>
    <t>False</t>
  </si>
  <si>
    <t>{23861c97-e152-40aa-bcf6-84c46a72c4f7}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</si>
  <si>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</si>
  <si>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</si>
  <si>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</si>
  <si>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</si>
  <si>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</si>
  <si>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</si>
  <si>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</si>
  <si>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</si>
  <si>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</si>
  <si>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Mesto0691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</si>
  <si>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</si>
  <si>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</si>
  <si>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TJ Podlesí - oprava víceúčelového hřiště</t>
  </si>
  <si>
    <t>KSO:</t>
  </si>
  <si>
    <t>CC-CZ:</t>
  </si>
  <si>
    <t>Místo:</t>
  </si>
  <si>
    <t>Podlesí</t>
  </si>
  <si>
    <t>Datum:</t>
  </si>
  <si>
    <t>25. 10. 2021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</si>
  <si>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</si>
  <si>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</si>
  <si>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</si>
  <si>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</si>
  <si>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</si>
  <si>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</si>
  <si>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</si>
  <si>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Ing.arch.Petr Klier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</si>
  <si>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</si>
  <si>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</si>
  <si>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</si>
  <si>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</si>
  <si>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</si>
  <si>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</si>
  <si>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</si>
  <si>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</si>
  <si>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</si>
  <si>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</si>
  <si>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</si>
  <si>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</si>
  <si>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</si>
  <si>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</si>
  <si>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</si>
  <si>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</si>
  <si>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</si>
  <si>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</si>
  <si>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</si>
  <si>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</si>
  <si>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</si>
  <si>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</si>
  <si>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</si>
  <si>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</si>
  <si>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</si>
  <si>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</si>
  <si>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</si>
  <si>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</si>
  <si>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</si>
  <si>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</si>
  <si>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</si>
  <si>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</si>
  <si>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</si>
  <si>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</si>
  <si>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</si>
  <si>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</si>
  <si>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</si>
  <si>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</si>
  <si>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</si>
  <si>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</si>
  <si>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</si>
  <si>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</si>
  <si>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</si>
  <si>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</si>
  <si>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</si>
  <si>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</si>
  <si>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</si>
  <si>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</si>
  <si>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</si>
  <si>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</si>
  <si>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víceúčelového hřiště</t>
  </si>
  <si>
    <t>STA</t>
  </si>
  <si>
    <t>1</t>
  </si>
  <si>
    <t>{e077d6c0-8428-4edf-b05a-6ca19a637fb2}</t>
  </si>
  <si>
    <t>2</t>
  </si>
  <si>
    <t>o</t>
  </si>
  <si>
    <t>69,865</t>
  </si>
  <si>
    <t>or</t>
  </si>
  <si>
    <t>80</t>
  </si>
  <si>
    <t>KRYCÍ LIST SOUPISU PRACÍ</t>
  </si>
  <si>
    <t>or2</t>
  </si>
  <si>
    <t>r1</t>
  </si>
  <si>
    <t>55,59</t>
  </si>
  <si>
    <t>s1</t>
  </si>
  <si>
    <t>19,243</t>
  </si>
  <si>
    <t>sut</t>
  </si>
  <si>
    <t>58,184</t>
  </si>
  <si>
    <t>Objekt:</t>
  </si>
  <si>
    <t>sut1</t>
  </si>
  <si>
    <t>160,738</t>
  </si>
  <si>
    <t>001 - Oprava víceúčelového hřiště</t>
  </si>
  <si>
    <t>z</t>
  </si>
  <si>
    <t>2,466</t>
  </si>
  <si>
    <t>z1</t>
  </si>
  <si>
    <t>9,9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</si>
  <si>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</si>
  <si>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</si>
  <si>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</si>
  <si>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</si>
  <si>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</si>
  <si>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</si>
  <si>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</si>
  <si>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</si>
  <si>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</si>
  <si>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</si>
  <si>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</si>
  <si>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</si>
  <si>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</si>
  <si>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</si>
  <si>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</si>
  <si>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</si>
  <si>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</si>
  <si>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</si>
  <si>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M - Práce a dodávky M</t>
  </si>
  <si>
    <t xml:space="preserve">    21-M - Elektromontáže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</si>
  <si>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</si>
  <si>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</si>
  <si>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</si>
  <si>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</si>
  <si>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</si>
  <si>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</si>
  <si>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</si>
  <si>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</si>
  <si>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</si>
  <si>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</si>
  <si>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</si>
  <si>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</si>
  <si>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</si>
  <si>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</si>
  <si>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</si>
  <si>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</si>
  <si>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</si>
  <si>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</si>
  <si>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</si>
  <si>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</si>
  <si>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</si>
  <si>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</si>
  <si>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</si>
  <si>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podkladu z kameniva drceného tl přes 100 do 200 mm strojně pl přes 50 do 200 m2</t>
  </si>
  <si>
    <t>m2</t>
  </si>
  <si>
    <t>CS ÚRS 2021 02</t>
  </si>
  <si>
    <t>4</t>
  </si>
  <si>
    <t>1152906466</t>
  </si>
  <si>
    <t>113107182</t>
  </si>
  <si>
    <t>Odstranění podkladu živičného tl přes 50 do 100 mm strojně pl přes 50 do 200 m2</t>
  </si>
  <si>
    <t>-1406442430</t>
  </si>
  <si>
    <t>VV</t>
  </si>
  <si>
    <t>odstranění povrchu hřiště pro položení drenáže,sloupků,zasakovací skruže</t>
  </si>
  <si>
    <t>130,0</t>
  </si>
  <si>
    <t>3</t>
  </si>
  <si>
    <t>113154223</t>
  </si>
  <si>
    <t>Frézování živičného krytu tl 50 mm pruh š 1 m pl do 1000 m2 bez překážek v trase</t>
  </si>
  <si>
    <t>629974709</t>
  </si>
  <si>
    <t>121151103</t>
  </si>
  <si>
    <t>Sejmutí ornice plochy do 100 m2 tl vrstvy do 200 mm strojně</t>
  </si>
  <si>
    <t>-1423304324</t>
  </si>
  <si>
    <t>v části oplocení</t>
  </si>
  <si>
    <t>5</t>
  </si>
  <si>
    <t>131111333</t>
  </si>
  <si>
    <t>Vrtání jamek pro plotové sloupky D do 300 mm - ručně s motorovým vrtákem</t>
  </si>
  <si>
    <t>m</t>
  </si>
  <si>
    <t>1154744675</t>
  </si>
  <si>
    <t>výkop pro patky oplocení-patky VO součástí projektu elektro</t>
  </si>
  <si>
    <t>0,95*46</t>
  </si>
  <si>
    <t>0,95*28</t>
  </si>
  <si>
    <t>"patky hřiště"   0,8*2</t>
  </si>
  <si>
    <t>Součet</t>
  </si>
  <si>
    <t>6</t>
  </si>
  <si>
    <t>132251103</t>
  </si>
  <si>
    <t>Hloubení rýh nezapažených š do 800 mm v hornině třídy těžitelnosti I skupiny 3 objem do 100 m3 strojně</t>
  </si>
  <si>
    <t>m3</t>
  </si>
  <si>
    <t>-1380285424</t>
  </si>
  <si>
    <t>výkop pro drenáž</t>
  </si>
  <si>
    <t>(0,4+0,6)*0,5*0,25*102</t>
  </si>
  <si>
    <t>(0,6+0,8)*0,5*0,6*102</t>
  </si>
  <si>
    <t>7</t>
  </si>
  <si>
    <t>133251101</t>
  </si>
  <si>
    <t>Hloubení šachet nezapažených v hornině třídy těžitelnosti I skupiny 3 objem do 20 m3</t>
  </si>
  <si>
    <t>-1219495565</t>
  </si>
  <si>
    <t>zasakovací jímka</t>
  </si>
  <si>
    <t>3,14*0,6*0,6*1,1</t>
  </si>
  <si>
    <t>patky pro VO</t>
  </si>
  <si>
    <t>(1,8+0,3*2)*(0,9+0,3*2)*(1,1+0,15)*4</t>
  </si>
  <si>
    <t>Mezisoučet</t>
  </si>
  <si>
    <t>8</t>
  </si>
  <si>
    <t>162251102</t>
  </si>
  <si>
    <t>Vodorovné přemístění přes 20 do 50 m výkopku/sypaniny z horniny třídy těžitelnosti I skupiny 1 až 3</t>
  </si>
  <si>
    <t>1819523902</t>
  </si>
  <si>
    <t>odvoz ornice na mezideponii</t>
  </si>
  <si>
    <t>or2*0,15+z1</t>
  </si>
  <si>
    <t xml:space="preserve">"dovoz ornice z mezideponie"   </t>
  </si>
  <si>
    <t>9</t>
  </si>
  <si>
    <t>162751117</t>
  </si>
  <si>
    <t>Vodorovné přemístění přes 9 000 do 10000 m výkopku/sypaniny z horniny třídy těžitelnosti I skupiny 1 až 3</t>
  </si>
  <si>
    <t>1428741742</t>
  </si>
  <si>
    <t>odvoz přebytečné zeminy</t>
  </si>
  <si>
    <t>patky oplocení,volejbal</t>
  </si>
  <si>
    <t>3,14*0,15*0,15*0,95*46*1,035</t>
  </si>
  <si>
    <t>3,14*0,15*0,15*0,95*28*1,035</t>
  </si>
  <si>
    <t>-3,14*0,2*0,2*0,8*2*1,035</t>
  </si>
  <si>
    <t>s1+r1</t>
  </si>
  <si>
    <t>-z1</t>
  </si>
  <si>
    <t>10</t>
  </si>
  <si>
    <t>162751119</t>
  </si>
  <si>
    <t>Příplatek k vodorovnému přemístění výkopku/sypaniny z horniny třídy těžitelnosti I skupiny 1 až 3 ZKD 1000 m přes 10000 m</t>
  </si>
  <si>
    <t>1896755657</t>
  </si>
  <si>
    <t>o*5</t>
  </si>
  <si>
    <t>11</t>
  </si>
  <si>
    <t>167151101</t>
  </si>
  <si>
    <t>Nakládání výkopku z hornin třídy těžitelnosti I skupiny 1 až 3 do 100 m3</t>
  </si>
  <si>
    <t>-616141398</t>
  </si>
  <si>
    <t>or*0,15</t>
  </si>
  <si>
    <t>12</t>
  </si>
  <si>
    <t>171201201</t>
  </si>
  <si>
    <t>Uložení sypaniny na skládky</t>
  </si>
  <si>
    <t>-9472988</t>
  </si>
  <si>
    <t>13</t>
  </si>
  <si>
    <t>171201231</t>
  </si>
  <si>
    <t>Poplatek za uložení zeminy a kamení na recyklační skládce (skládkovné) kód odpadu 17 05 04</t>
  </si>
  <si>
    <t>t</t>
  </si>
  <si>
    <t>1565795052</t>
  </si>
  <si>
    <t>o*2,0</t>
  </si>
  <si>
    <t>14</t>
  </si>
  <si>
    <t>174151101</t>
  </si>
  <si>
    <t>Zásyp jam, šachet rýh nebo kolem objektů sypaninou se zhutněním</t>
  </si>
  <si>
    <t>2041733137</t>
  </si>
  <si>
    <t>-1,8*0,9*1,25*4</t>
  </si>
  <si>
    <t>181311103</t>
  </si>
  <si>
    <t>Rozprostření ornice tl vrstvy do 200 mm v rovině nebo ve svahu do 1:5 ručně</t>
  </si>
  <si>
    <t>256495320</t>
  </si>
  <si>
    <t>"úprava kolem hřiště a oplocení"   80,0</t>
  </si>
  <si>
    <t>16</t>
  </si>
  <si>
    <t>181411131</t>
  </si>
  <si>
    <t>Založení parkového trávníku výsevem plochy do 1000 m2 v rovině a ve svahu do 1:5</t>
  </si>
  <si>
    <t>1563704937</t>
  </si>
  <si>
    <t>17</t>
  </si>
  <si>
    <t>M</t>
  </si>
  <si>
    <t>00572410</t>
  </si>
  <si>
    <t>osivo směs travní parková</t>
  </si>
  <si>
    <t>kg</t>
  </si>
  <si>
    <t>-1860472255</t>
  </si>
  <si>
    <t>18</t>
  </si>
  <si>
    <t>183403153</t>
  </si>
  <si>
    <t>Obdělání půdy hrabáním v rovině a svahu do 1:5</t>
  </si>
  <si>
    <t>1401969040</t>
  </si>
  <si>
    <t>19</t>
  </si>
  <si>
    <t>183403161</t>
  </si>
  <si>
    <t>Obdělání půdy válením v rovině a svahu do 1:5</t>
  </si>
  <si>
    <t>-424301636</t>
  </si>
  <si>
    <t>20</t>
  </si>
  <si>
    <t>185804511</t>
  </si>
  <si>
    <t>Mechanické odplevelení</t>
  </si>
  <si>
    <t>-1188593087</t>
  </si>
  <si>
    <t>Zakládání</t>
  </si>
  <si>
    <t>211531111</t>
  </si>
  <si>
    <t>Výplň odvodňovacích žeber nebo trativodů kamenivem hrubým drceným frakce 16 až 63 mm</t>
  </si>
  <si>
    <t>1407320421</t>
  </si>
  <si>
    <t>22</t>
  </si>
  <si>
    <t>211561111</t>
  </si>
  <si>
    <t>Výplň odvodňovacích žeber nebo trativodů kamenivem hrubým drceným frakce 4 až 16 mm</t>
  </si>
  <si>
    <t>-1959376237</t>
  </si>
  <si>
    <t>102,000*(0,4+0,6)*0,5*0,25</t>
  </si>
  <si>
    <t>23</t>
  </si>
  <si>
    <t>211971110</t>
  </si>
  <si>
    <t>Zřízení opláštění žeber nebo trativodů geotextilií v rýze nebo zářezu sklonu do 1:2</t>
  </si>
  <si>
    <t>951652109</t>
  </si>
  <si>
    <t>24</t>
  </si>
  <si>
    <t>69311068</t>
  </si>
  <si>
    <t>geotextilie netkaná separační, ochranná, filtrační, drenážní PP 300g/m2</t>
  </si>
  <si>
    <t>-1281988865</t>
  </si>
  <si>
    <t>102*1,1845 'Přepočtené koeficientem množství</t>
  </si>
  <si>
    <t>25</t>
  </si>
  <si>
    <t>212755211</t>
  </si>
  <si>
    <t>Trativody z drenážních trubek plastových flexibilních D 50 mm bez lože</t>
  </si>
  <si>
    <t>-731614769</t>
  </si>
  <si>
    <t>kotevní patka sloupku-odvodnění</t>
  </si>
  <si>
    <t>0,5*6</t>
  </si>
  <si>
    <t>26</t>
  </si>
  <si>
    <t>212755214</t>
  </si>
  <si>
    <t>Trativody z drenážních trubek plastových flexibilních D 100 mm bez lože</t>
  </si>
  <si>
    <t>-949871164</t>
  </si>
  <si>
    <t>27,73*3+17,5</t>
  </si>
  <si>
    <t>102</t>
  </si>
  <si>
    <t>27</t>
  </si>
  <si>
    <t>212972112</t>
  </si>
  <si>
    <t>Opláštění drenážních trub filtrační textilií DN 100</t>
  </si>
  <si>
    <t>-836928314</t>
  </si>
  <si>
    <t>28</t>
  </si>
  <si>
    <t>231112111</t>
  </si>
  <si>
    <t>Zřízení pilot svislých D do 450 mm hl do 10 m bez vytažení pažnic z betonu železového</t>
  </si>
  <si>
    <t>-679864654</t>
  </si>
  <si>
    <t>patky oplocení,tenis,volejbal</t>
  </si>
  <si>
    <t>patky hřiště</t>
  </si>
  <si>
    <t>0,8*2</t>
  </si>
  <si>
    <t>29</t>
  </si>
  <si>
    <t>58932908</t>
  </si>
  <si>
    <t>beton C 20/25 X0 XC2 kamenivo frakce 0/8</t>
  </si>
  <si>
    <t>1123540660</t>
  </si>
  <si>
    <t>3,14*0,15*0,15*0,95*(46+28)*1,035</t>
  </si>
  <si>
    <t>3,14*0,2*0,2*0,8*2*1,035</t>
  </si>
  <si>
    <t>30</t>
  </si>
  <si>
    <t>231611114</t>
  </si>
  <si>
    <t>Výztuž pilot betonovaných do země ocel z betonářské oceli 10 505</t>
  </si>
  <si>
    <t>-601940580</t>
  </si>
  <si>
    <t>3,14*0,15*0,15*0,98*85*1,035*85*0,001</t>
  </si>
  <si>
    <t>31</t>
  </si>
  <si>
    <t>242111113</t>
  </si>
  <si>
    <t>Osazení pláště kopané studny z betonových skruží celokruhových DN 1 m</t>
  </si>
  <si>
    <t>-1830148328</t>
  </si>
  <si>
    <t>"zasakov.jímka" 1,0</t>
  </si>
  <si>
    <t>32</t>
  </si>
  <si>
    <t>59225545</t>
  </si>
  <si>
    <t>skruž betonová studňová kruhová 100x50x9cm</t>
  </si>
  <si>
    <t>kus</t>
  </si>
  <si>
    <t>-1490998765</t>
  </si>
  <si>
    <t>33</t>
  </si>
  <si>
    <t>243531111</t>
  </si>
  <si>
    <t>Výplň na dně studny z kameniva hrubého drceného 32-63 mm</t>
  </si>
  <si>
    <t>1738833868</t>
  </si>
  <si>
    <t>3,14*0,5*0,5*1,0</t>
  </si>
  <si>
    <t>3,14*0,6*0,6*0,1</t>
  </si>
  <si>
    <t>34</t>
  </si>
  <si>
    <t>245111111</t>
  </si>
  <si>
    <t>Osazení krycí desky dvoudílné</t>
  </si>
  <si>
    <t>-658790916</t>
  </si>
  <si>
    <t>35</t>
  </si>
  <si>
    <t>59225712</t>
  </si>
  <si>
    <t>deska betonová zákrytová pro studny, šachty a jímky dvoudílná na sráz D 130x8cm</t>
  </si>
  <si>
    <t>-759611326</t>
  </si>
  <si>
    <t>36</t>
  </si>
  <si>
    <t>247531111</t>
  </si>
  <si>
    <t>Obsyp studny z kameniva hrubého  32/63</t>
  </si>
  <si>
    <t>1874537224</t>
  </si>
  <si>
    <t>-3,14*0,55*0,55*1,0</t>
  </si>
  <si>
    <t>37</t>
  </si>
  <si>
    <t>271532213</t>
  </si>
  <si>
    <t>Podsyp pod základové konstrukce se zhutněním z hrubého kameniva frakce 8 až 16 mm</t>
  </si>
  <si>
    <t>-2140705120</t>
  </si>
  <si>
    <t>kotevní patka sloupku</t>
  </si>
  <si>
    <t>3,14*0,1*0,1*0,1*6</t>
  </si>
  <si>
    <t>VO</t>
  </si>
  <si>
    <t>1,8*0,9*0,15*4</t>
  </si>
  <si>
    <t>38</t>
  </si>
  <si>
    <t>275321411</t>
  </si>
  <si>
    <t>Základové patky ze ŽB bez zvýšených nároků na prostředí tř. C 20/25</t>
  </si>
  <si>
    <t>1740979613</t>
  </si>
  <si>
    <t>1,8*0,9*1,1*4</t>
  </si>
  <si>
    <t>39</t>
  </si>
  <si>
    <t>275351121</t>
  </si>
  <si>
    <t>Zřízení bednění základových patek</t>
  </si>
  <si>
    <t>1493230762</t>
  </si>
  <si>
    <t>(1,8+0,9)*2*1,1*4</t>
  </si>
  <si>
    <t>40</t>
  </si>
  <si>
    <t>275351122</t>
  </si>
  <si>
    <t>Odstranění bednění základových patek</t>
  </si>
  <si>
    <t>-1648117408</t>
  </si>
  <si>
    <t>41</t>
  </si>
  <si>
    <t>275362021</t>
  </si>
  <si>
    <t>Výztuž základových patek svařovanými sítěmi Kari</t>
  </si>
  <si>
    <t>-2019351418</t>
  </si>
  <si>
    <t>(1,8+0,9)*2*1,1*4,335*1,15*0,001*4</t>
  </si>
  <si>
    <t>42</t>
  </si>
  <si>
    <t>278311151</t>
  </si>
  <si>
    <t>Zálivka kotevních otvorů z betonu tř. C 20/25 objemu do 0,02 m3</t>
  </si>
  <si>
    <t>-2129842210</t>
  </si>
  <si>
    <t>zálivka pro osazení pouzdra</t>
  </si>
  <si>
    <t>0,2*0,2*0,6*6</t>
  </si>
  <si>
    <t>Svislé a kompletní konstrukce</t>
  </si>
  <si>
    <t>43</t>
  </si>
  <si>
    <t>338171121</t>
  </si>
  <si>
    <t>Osazování sloupků a vzpěr plotových ocelových v do 2,60 m se zalitím MC</t>
  </si>
  <si>
    <t>1969547313</t>
  </si>
  <si>
    <t>44</t>
  </si>
  <si>
    <t>55342243.1</t>
  </si>
  <si>
    <t>sloupek plotovýv. 2mvč.úchytů,víčka,povrch.úpravy a všech doplňků( sloupky prům 89/3,6mm, dl. 2,8m)</t>
  </si>
  <si>
    <t>-793242358</t>
  </si>
  <si>
    <t>45</t>
  </si>
  <si>
    <t>338171125</t>
  </si>
  <si>
    <t>Osazování sloupků a vzpěr plotových ocelových v 4,0 m( sloupky prům 89/3,6mm, dl. 4,8m)</t>
  </si>
  <si>
    <t>1934772706</t>
  </si>
  <si>
    <t>montáž + dodávka viz.zámečnické konstrukce</t>
  </si>
  <si>
    <t>46</t>
  </si>
  <si>
    <t>3481012R01</t>
  </si>
  <si>
    <t>Mont+dod2-kř. brány 2500x2250mm vč.rámu,výplně,povrch.úpravy,kování a všech doplňků</t>
  </si>
  <si>
    <t>2063742888</t>
  </si>
  <si>
    <t>47</t>
  </si>
  <si>
    <t>3481012R02</t>
  </si>
  <si>
    <t>Mont+dod2-kř. brány 3300x2000mm vč.rámu,výplně,povrch.úpravy,kování a všech doplňků</t>
  </si>
  <si>
    <t>1338257593</t>
  </si>
  <si>
    <t>48</t>
  </si>
  <si>
    <t>3481012R03</t>
  </si>
  <si>
    <t>Mont+dod2-kř. branky 1500x2000mm vč.rámu,výplně,povrch.úpravy,kování a všech doplňků</t>
  </si>
  <si>
    <t>-1338973687</t>
  </si>
  <si>
    <t>49</t>
  </si>
  <si>
    <t>348401130</t>
  </si>
  <si>
    <t>Montáž oplocení ze strojového pletiva s napínacími dráty v přes 1,6 do 2,0 m</t>
  </si>
  <si>
    <t>1752417628</t>
  </si>
  <si>
    <t>47,77+7,79+5,20</t>
  </si>
  <si>
    <t>50</t>
  </si>
  <si>
    <t>31327504</t>
  </si>
  <si>
    <t>pletivo drátěné plastifikované se čtvercovými oky 50/2,2mm v 2000mm  vč.napínacího drátu</t>
  </si>
  <si>
    <t>-1059291478</t>
  </si>
  <si>
    <t>51</t>
  </si>
  <si>
    <t>348401140</t>
  </si>
  <si>
    <t>Osazení oplocení ze strojového pletiva s napínacími dráty výšky do 4,0 m do 15° sklonu svahu</t>
  </si>
  <si>
    <t>2052517609</t>
  </si>
  <si>
    <t>52</t>
  </si>
  <si>
    <t>31324768.1</t>
  </si>
  <si>
    <t>sportovní pletivo -pozinkované,poplastované oka 45x45x3,0mm v=3,0m vč.napínacího drátu a všech doplňků</t>
  </si>
  <si>
    <t>927170091</t>
  </si>
  <si>
    <t>53</t>
  </si>
  <si>
    <t>3484011R01</t>
  </si>
  <si>
    <t>Montáž+dodávka ochranné sítě PE 45/3mm zelená</t>
  </si>
  <si>
    <t>1446226564</t>
  </si>
  <si>
    <t>13,0*3,0*2</t>
  </si>
  <si>
    <t>54</t>
  </si>
  <si>
    <t>348501112.1</t>
  </si>
  <si>
    <t>Montáž oplocení z dřevěných fošen výšky do 1 m vč.spojovacích prvků a všech doplňků</t>
  </si>
  <si>
    <t>-693566659</t>
  </si>
  <si>
    <t>55</t>
  </si>
  <si>
    <t>60511135.1</t>
  </si>
  <si>
    <t>dodávka fošen pro oplocení</t>
  </si>
  <si>
    <t>-2041735374</t>
  </si>
  <si>
    <t>117*0,18*0,04*5*1,1</t>
  </si>
  <si>
    <t>Komunikace pozemní</t>
  </si>
  <si>
    <t>56</t>
  </si>
  <si>
    <t>564962111</t>
  </si>
  <si>
    <t>Podklad z mechanicky zpevněného kameniva MZK tl 200 mm - odhad</t>
  </si>
  <si>
    <t>-340061932</t>
  </si>
  <si>
    <t>57</t>
  </si>
  <si>
    <t>573211112</t>
  </si>
  <si>
    <t>Postřik živičný spojovací z asfaltu v množství 0,70 kg/m2</t>
  </si>
  <si>
    <t>-890442790</t>
  </si>
  <si>
    <t>58</t>
  </si>
  <si>
    <t>-2116962507</t>
  </si>
  <si>
    <t>59</t>
  </si>
  <si>
    <t>577144121</t>
  </si>
  <si>
    <t>Asfaltový beton vrstva obrusná ACO 11 (ABS) tř. I tl 50 mm š přes 3 m z nemodifikovaného asfaltu</t>
  </si>
  <si>
    <t>-1981085037</t>
  </si>
  <si>
    <t>60</t>
  </si>
  <si>
    <t>577144111</t>
  </si>
  <si>
    <t>Asfaltový beton vrstva obrusná ACO 11 (ABS) tř. I tl 50 mm š do 3 m z nemodifikovaného asfaltu</t>
  </si>
  <si>
    <t>1649276730</t>
  </si>
  <si>
    <t>doplnění vrstev stávajícího povrchu po položení drenáže,sloupků,zasak.skruže</t>
  </si>
  <si>
    <t>130</t>
  </si>
  <si>
    <t>61</t>
  </si>
  <si>
    <t>589811111</t>
  </si>
  <si>
    <t>Vodorovné značení (lajnování) hřišť pro tenis a multisport š 5 cm</t>
  </si>
  <si>
    <t>1121146613</t>
  </si>
  <si>
    <t>"tenis+malá kopaná"</t>
  </si>
  <si>
    <t>(30,0+15,0)*2</t>
  </si>
  <si>
    <t>(6,0*2+1,0)*2</t>
  </si>
  <si>
    <t>23,0*4+10,0+8,0*2+12,0</t>
  </si>
  <si>
    <t>"nohejbal+volejbal"</t>
  </si>
  <si>
    <t>(18,0+9,0)*2</t>
  </si>
  <si>
    <t>62</t>
  </si>
  <si>
    <t>593445R001</t>
  </si>
  <si>
    <t>Kryt venkovních hřišť - umělý trávník 2.generace tl.15mm,vsyp,polypropylén,voděpropustný vč.dodávky materiálu,připevnění k a sfalt.povrchu a všech doplňků</t>
  </si>
  <si>
    <t>349019148</t>
  </si>
  <si>
    <t>63</t>
  </si>
  <si>
    <t>599141111</t>
  </si>
  <si>
    <t>Vyplnění spár mezi silničními dílci živičnou zálivkou</t>
  </si>
  <si>
    <t>-1783051241</t>
  </si>
  <si>
    <t>Trubní vedení</t>
  </si>
  <si>
    <t>64</t>
  </si>
  <si>
    <t>899131112</t>
  </si>
  <si>
    <t>úprava stávající šachty-dorovnání k upravenému povrchu</t>
  </si>
  <si>
    <t>-677179197</t>
  </si>
  <si>
    <t>Ostatní konstrukce a práce, bourání</t>
  </si>
  <si>
    <t>65</t>
  </si>
  <si>
    <t>919726121</t>
  </si>
  <si>
    <t>Geotextilie pro ochranu, separaci a filtraci netkaná měrná hmotnost do 200 g/m2</t>
  </si>
  <si>
    <t>-1717519664</t>
  </si>
  <si>
    <t>66</t>
  </si>
  <si>
    <t>919735112</t>
  </si>
  <si>
    <t>Řezání stávajícího živičného krytu hl přes 50 do 100 mm</t>
  </si>
  <si>
    <t>393529301</t>
  </si>
  <si>
    <t>105*2</t>
  </si>
  <si>
    <t>67</t>
  </si>
  <si>
    <t>936005R001</t>
  </si>
  <si>
    <t xml:space="preserve">Mont+dod branky pro malou kopanou vč.sítě </t>
  </si>
  <si>
    <t>1404529898</t>
  </si>
  <si>
    <t>68</t>
  </si>
  <si>
    <t>936005R002</t>
  </si>
  <si>
    <t>Mont+dod odnimatelné sloupky pro tenis,nohejbal a volejbal  vč.sítě a všech doplňků</t>
  </si>
  <si>
    <t>kpl</t>
  </si>
  <si>
    <t>920343631</t>
  </si>
  <si>
    <t>69</t>
  </si>
  <si>
    <t>936005R003</t>
  </si>
  <si>
    <t xml:space="preserve">Mont+dod pouzdra pro  tenis,nohejbal a volejbal  </t>
  </si>
  <si>
    <t>1692095406</t>
  </si>
  <si>
    <t>70</t>
  </si>
  <si>
    <t>938908411</t>
  </si>
  <si>
    <t>Čištění vozovek splachováním vodou</t>
  </si>
  <si>
    <t>1438522557</t>
  </si>
  <si>
    <t>71</t>
  </si>
  <si>
    <t>949101112</t>
  </si>
  <si>
    <t>Lešení pomocné pro objekty pozemních staveb s lešeňovou podlahou v do 3,5 m zatížení do 150 kg/m2</t>
  </si>
  <si>
    <t>1180810202</t>
  </si>
  <si>
    <t>montáž oplocení</t>
  </si>
  <si>
    <t>85,0*1,5</t>
  </si>
  <si>
    <t>72</t>
  </si>
  <si>
    <t>961044111</t>
  </si>
  <si>
    <t>Bourání základů z betonu prostého</t>
  </si>
  <si>
    <t>1185251455</t>
  </si>
  <si>
    <t>Bourání základů z betonu prostého( sloupky stávajícího oplocení )</t>
  </si>
  <si>
    <t>0,5*0,5*1,1*56</t>
  </si>
  <si>
    <t>73</t>
  </si>
  <si>
    <t>966071711</t>
  </si>
  <si>
    <t>Bourání sloupků a vzpěr plotových ocelových do 2,5 m zabetonovaných</t>
  </si>
  <si>
    <t>-1310848003</t>
  </si>
  <si>
    <t>74</t>
  </si>
  <si>
    <t>966071823</t>
  </si>
  <si>
    <t>Rozebrání oplocení z drátěného pletiva se čtvercovými oky výšky přes 2,0 m</t>
  </si>
  <si>
    <t>-1366582538</t>
  </si>
  <si>
    <t>demontáž oplocení</t>
  </si>
  <si>
    <t>23,39+33,94+12,81</t>
  </si>
  <si>
    <t>75</t>
  </si>
  <si>
    <t>966072822</t>
  </si>
  <si>
    <t>Rozebrání oplocení z vlnitého nebo profilového plechu hmotnosti do 50 kg</t>
  </si>
  <si>
    <t>-1258768341</t>
  </si>
  <si>
    <t>76</t>
  </si>
  <si>
    <t>966073811</t>
  </si>
  <si>
    <t>Rozebrání vrat a vrátek k oplocení plochy do 6 m2</t>
  </si>
  <si>
    <t>1900453161</t>
  </si>
  <si>
    <t>77</t>
  </si>
  <si>
    <t>966073812</t>
  </si>
  <si>
    <t>Rozebrání vrat a vrátek k oplocení plochy do 10 m2</t>
  </si>
  <si>
    <t>298628023</t>
  </si>
  <si>
    <t>78</t>
  </si>
  <si>
    <t>985121121</t>
  </si>
  <si>
    <t>Tryskání degradovaného betonu stěn  vodou pod tlakem do 300 barů</t>
  </si>
  <si>
    <t>-2078290444</t>
  </si>
  <si>
    <t>sanace zídky</t>
  </si>
  <si>
    <t>66,5</t>
  </si>
  <si>
    <t>79</t>
  </si>
  <si>
    <t>985131311</t>
  </si>
  <si>
    <t>Ruční dočištění ploch stěn, rubu kleneb a podlah ocelových kartáči</t>
  </si>
  <si>
    <t>-1535234910</t>
  </si>
  <si>
    <t>985311112</t>
  </si>
  <si>
    <t>Reprofilace stěn cementovými sanačními maltami tl 20 mm</t>
  </si>
  <si>
    <t>565865049</t>
  </si>
  <si>
    <t>81</t>
  </si>
  <si>
    <t>985311120.1</t>
  </si>
  <si>
    <t>Dorovnání výšky zídky do úrovně finál.povrchu  tl 100 mm vč.propojení se stávající zídkou</t>
  </si>
  <si>
    <t>43318030</t>
  </si>
  <si>
    <t>108,0*0,3</t>
  </si>
  <si>
    <t>82</t>
  </si>
  <si>
    <t>985323111</t>
  </si>
  <si>
    <t>Spojovací můstek reprofilovaného betonu na cementové bázi tl 1 mm</t>
  </si>
  <si>
    <t>24276849</t>
  </si>
  <si>
    <t>83</t>
  </si>
  <si>
    <t>985324111</t>
  </si>
  <si>
    <t>Impregnační nátěr betonu dvojnásobný (OS-A)</t>
  </si>
  <si>
    <t>1841642694</t>
  </si>
  <si>
    <t>997</t>
  </si>
  <si>
    <t>Přesun sutě</t>
  </si>
  <si>
    <t>84</t>
  </si>
  <si>
    <t>997013631</t>
  </si>
  <si>
    <t>Poplatek za uložení na skládce (skládkovné) stavebního odpadu směsného kód odpadu 17 09 04</t>
  </si>
  <si>
    <t>-478953993</t>
  </si>
  <si>
    <t>sut-30,8</t>
  </si>
  <si>
    <t>85</t>
  </si>
  <si>
    <t>997221551</t>
  </si>
  <si>
    <t>Vodorovná doprava suti ze sypkých materiálů do 1 km</t>
  </si>
  <si>
    <t>-721530741</t>
  </si>
  <si>
    <t>86</t>
  </si>
  <si>
    <t>997221559</t>
  </si>
  <si>
    <t>Příplatek ZKD 1 km u vodorovné dopravy suti ze sypkých materiálů</t>
  </si>
  <si>
    <t>499284877</t>
  </si>
  <si>
    <t>sut1*14</t>
  </si>
  <si>
    <t>87</t>
  </si>
  <si>
    <t>997221561</t>
  </si>
  <si>
    <t>Vodorovná doprava suti z kusových materiálů do 1 km</t>
  </si>
  <si>
    <t>-885753251</t>
  </si>
  <si>
    <t>218,922-sut1</t>
  </si>
  <si>
    <t>88</t>
  </si>
  <si>
    <t>997221569</t>
  </si>
  <si>
    <t>Příplatek ZKD 1 km u vodorovné dopravy suti z kusových materiálů</t>
  </si>
  <si>
    <t>-1722710066</t>
  </si>
  <si>
    <t>sut*14</t>
  </si>
  <si>
    <t>89</t>
  </si>
  <si>
    <t>997221611</t>
  </si>
  <si>
    <t>Nakládání suti na dopravní prostředky pro vodorovnou dopravu</t>
  </si>
  <si>
    <t>1197891899</t>
  </si>
  <si>
    <t>90</t>
  </si>
  <si>
    <t>997221615</t>
  </si>
  <si>
    <t>Poplatek za uložení na skládce (skládkovné) stavebního odpadu betonového kód odpadu 17 01 01</t>
  </si>
  <si>
    <t>-1839349614</t>
  </si>
  <si>
    <t>91</t>
  </si>
  <si>
    <t>997221645</t>
  </si>
  <si>
    <t>Poplatek za uložení na skládce (skládkovné) odpadu asfaltového bez dehtu kód odpadu 17 03 02</t>
  </si>
  <si>
    <t>652575512</t>
  </si>
  <si>
    <t>92</t>
  </si>
  <si>
    <t>997221873</t>
  </si>
  <si>
    <t>Poplatek za uložení stavebního odpadu na recyklační skládce (skládkovné) zeminy a kamení zatříděného do Katalogu odpadů pod kódem 17 05 04</t>
  </si>
  <si>
    <t>-852762455</t>
  </si>
  <si>
    <t>sut1-123,038</t>
  </si>
  <si>
    <t>998</t>
  </si>
  <si>
    <t>Přesun hmot</t>
  </si>
  <si>
    <t>93</t>
  </si>
  <si>
    <t>998222012</t>
  </si>
  <si>
    <t>Přesun hmot pro tělovýchovné plochy</t>
  </si>
  <si>
    <t>-997945181</t>
  </si>
  <si>
    <t>PSV</t>
  </si>
  <si>
    <t>Práce a dodávky PSV</t>
  </si>
  <si>
    <t>767</t>
  </si>
  <si>
    <t>Konstrukce zámečnické</t>
  </si>
  <si>
    <t>94</t>
  </si>
  <si>
    <t>767995117</t>
  </si>
  <si>
    <t>Montáž atypických zámečnických konstrukcí hmotnosti do 500 kg</t>
  </si>
  <si>
    <t>-2133238978</t>
  </si>
  <si>
    <t>3605</t>
  </si>
  <si>
    <t>95</t>
  </si>
  <si>
    <t>5531411R001</t>
  </si>
  <si>
    <t>dodávka zámečnické konstrukce</t>
  </si>
  <si>
    <t>-1497052417</t>
  </si>
  <si>
    <t>96</t>
  </si>
  <si>
    <t>998767201</t>
  </si>
  <si>
    <t>Přesun hmot procentní pro zámečnické konstrukce v objektech v do 6 m</t>
  </si>
  <si>
    <t>%</t>
  </si>
  <si>
    <t>537225413</t>
  </si>
  <si>
    <t>783</t>
  </si>
  <si>
    <t>Dokončovací práce - nátěry</t>
  </si>
  <si>
    <t>97</t>
  </si>
  <si>
    <t>783213121</t>
  </si>
  <si>
    <t>Napouštěcí dvojnásobný syntetický biocidní nátěr tesařských konstrukcí zabudovaných do konstrukce</t>
  </si>
  <si>
    <t>-736635563</t>
  </si>
  <si>
    <t>fošny mantinelů</t>
  </si>
  <si>
    <t>117*(0,18+0,04)*2*5</t>
  </si>
  <si>
    <t>98</t>
  </si>
  <si>
    <t>783218111</t>
  </si>
  <si>
    <t>Lazurovací dvojnásobný syntetický nátěr tesařských konstrukcí</t>
  </si>
  <si>
    <t>-106491947</t>
  </si>
  <si>
    <t>257,4*2</t>
  </si>
  <si>
    <t>789</t>
  </si>
  <si>
    <t>Povrchové úpravy ocelových konstrukcí a technologických zařízení</t>
  </si>
  <si>
    <t>99</t>
  </si>
  <si>
    <t>789222523</t>
  </si>
  <si>
    <t>Otryskání abrazivem ze strusky ocelových kcí třídy II stupeň zarezavění B stupeň přípravy Sa 2</t>
  </si>
  <si>
    <t>287876150</t>
  </si>
  <si>
    <t>100</t>
  </si>
  <si>
    <t>789326210</t>
  </si>
  <si>
    <t>Nátěr ocelových konstrukcí třídy II 2složkový epoxidový základní tl do 40 µm</t>
  </si>
  <si>
    <t>-1484520360</t>
  </si>
  <si>
    <t>101</t>
  </si>
  <si>
    <t>789326221</t>
  </si>
  <si>
    <t>Nátěr ocelových konstrukcí třídy II 2složkový epoxidový krycí (vrchní) tl do 80 µm</t>
  </si>
  <si>
    <t>990294084</t>
  </si>
  <si>
    <t>789421542</t>
  </si>
  <si>
    <t>Žárové stříkání ocelových konstrukcí třídy II ZnAl 150 um</t>
  </si>
  <si>
    <t>1399490153</t>
  </si>
  <si>
    <t>konstrukce oplocení</t>
  </si>
  <si>
    <t>3605*47*0,001</t>
  </si>
  <si>
    <t>Práce a dodávky M</t>
  </si>
  <si>
    <t>21-M</t>
  </si>
  <si>
    <t>Elektromontáže</t>
  </si>
  <si>
    <t>103</t>
  </si>
  <si>
    <t>2100</t>
  </si>
  <si>
    <t>Elektroinstalace viz.příloha</t>
  </si>
  <si>
    <t>-826786156</t>
  </si>
  <si>
    <t>VRN</t>
  </si>
  <si>
    <t>Vedlejší rozpočtové náklady</t>
  </si>
  <si>
    <t>VRN1</t>
  </si>
  <si>
    <t>Průzkumné, geodetické a projektové práce</t>
  </si>
  <si>
    <t>104</t>
  </si>
  <si>
    <t>012103000</t>
  </si>
  <si>
    <t>Geodetické práce před výstavbou</t>
  </si>
  <si>
    <t>1024</t>
  </si>
  <si>
    <t>-1185217387</t>
  </si>
  <si>
    <t>105</t>
  </si>
  <si>
    <t>012303000</t>
  </si>
  <si>
    <t>Geodetické práce po výstavbě</t>
  </si>
  <si>
    <t>-710194759</t>
  </si>
  <si>
    <t>VRN3</t>
  </si>
  <si>
    <t>Zařízení staveniště</t>
  </si>
  <si>
    <t>106</t>
  </si>
  <si>
    <t>030001000</t>
  </si>
  <si>
    <t>-1070773788</t>
  </si>
  <si>
    <t>VRN7</t>
  </si>
  <si>
    <t>Provozní vlivy</t>
  </si>
  <si>
    <t>107</t>
  </si>
  <si>
    <t>079002000</t>
  </si>
  <si>
    <t>Ostatní provozní vlivy</t>
  </si>
  <si>
    <t>606008725</t>
  </si>
  <si>
    <t>SEZNAM FIGUR</t>
  </si>
  <si>
    <t>Výměra</t>
  </si>
  <si>
    <t xml:space="preserve"> 001</t>
  </si>
  <si>
    <t>j1</t>
  </si>
  <si>
    <t>n</t>
  </si>
  <si>
    <t>Použití figury:</t>
  </si>
  <si>
    <t>r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</si>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</sst>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F9" sqref="AF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9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14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21"/>
      <c r="BE5" s="211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16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21"/>
      <c r="BE6" s="212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12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12"/>
      <c r="BS8" s="18" t="s">
        <v>6</v>
      </c>
    </row>
    <row r="9" spans="1:74" s="1" customFormat="1" ht="14.45" customHeight="1">
      <c r="B9" s="21"/>
      <c r="AR9" s="21"/>
      <c r="BE9" s="212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1</v>
      </c>
      <c r="AR10" s="21"/>
      <c r="BE10" s="212"/>
      <c r="BS10" s="18" t="s">
        <v>6</v>
      </c>
    </row>
    <row r="11" spans="1:74" s="1" customFormat="1" ht="18.399999999999999" customHeight="1">
      <c r="B11" s="21"/>
      <c r="E11" s="26" t="s">
        <v>26</v>
      </c>
      <c r="AK11" s="28" t="s">
        <v>27</v>
      </c>
      <c r="AN11" s="26" t="s">
        <v>1</v>
      </c>
      <c r="AR11" s="21"/>
      <c r="BE11" s="212"/>
      <c r="BS11" s="18" t="s">
        <v>6</v>
      </c>
    </row>
    <row r="12" spans="1:74" s="1" customFormat="1" ht="6.95" customHeight="1">
      <c r="B12" s="21"/>
      <c r="AR12" s="21"/>
      <c r="BE12" s="212"/>
      <c r="BS12" s="18" t="s">
        <v>6</v>
      </c>
    </row>
    <row r="13" spans="1:74" s="1" customFormat="1" ht="12" customHeight="1">
      <c r="B13" s="21"/>
      <c r="D13" s="28" t="s">
        <v>28</v>
      </c>
      <c r="AK13" s="28" t="s">
        <v>25</v>
      </c>
      <c r="AN13" s="30" t="s">
        <v>29</v>
      </c>
      <c r="AR13" s="21"/>
      <c r="BE13" s="212"/>
      <c r="BS13" s="18" t="s">
        <v>6</v>
      </c>
    </row>
    <row r="14" spans="1:74" ht="12.75">
      <c r="B14" s="21"/>
      <c r="E14" s="217" t="s">
        <v>29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8" t="s">
        <v>27</v>
      </c>
      <c r="AN14" s="30" t="s">
        <v>29</v>
      </c>
      <c r="AR14" s="21"/>
      <c r="BE14" s="212"/>
      <c r="BS14" s="18" t="s">
        <v>6</v>
      </c>
    </row>
    <row r="15" spans="1:74" s="1" customFormat="1" ht="6.95" customHeight="1">
      <c r="B15" s="21"/>
      <c r="AR15" s="21"/>
      <c r="BE15" s="212"/>
      <c r="BS15" s="18" t="s">
        <v>3</v>
      </c>
    </row>
    <row r="16" spans="1:74" s="1" customFormat="1" ht="12" customHeight="1">
      <c r="B16" s="21"/>
      <c r="D16" s="28" t="s">
        <v>30</v>
      </c>
      <c r="AK16" s="28" t="s">
        <v>25</v>
      </c>
      <c r="AN16" s="26" t="s">
        <v>1</v>
      </c>
      <c r="AR16" s="21"/>
      <c r="BE16" s="212"/>
      <c r="BS16" s="18" t="s">
        <v>3</v>
      </c>
    </row>
    <row r="17" spans="1:71" s="1" customFormat="1" ht="18.399999999999999" customHeight="1">
      <c r="B17" s="21"/>
      <c r="E17" s="26" t="s">
        <v>31</v>
      </c>
      <c r="AK17" s="28" t="s">
        <v>27</v>
      </c>
      <c r="AN17" s="26" t="s">
        <v>1</v>
      </c>
      <c r="AR17" s="21"/>
      <c r="BE17" s="212"/>
      <c r="BS17" s="18" t="s">
        <v>32</v>
      </c>
    </row>
    <row r="18" spans="1:71" s="1" customFormat="1" ht="6.95" customHeight="1">
      <c r="B18" s="21"/>
      <c r="AR18" s="21"/>
      <c r="BE18" s="212"/>
      <c r="BS18" s="18" t="s">
        <v>6</v>
      </c>
    </row>
    <row r="19" spans="1:71" s="1" customFormat="1" ht="12" customHeight="1">
      <c r="B19" s="21"/>
      <c r="D19" s="28" t="s">
        <v>33</v>
      </c>
      <c r="AK19" s="28" t="s">
        <v>25</v>
      </c>
      <c r="AN19" s="26" t="s">
        <v>1</v>
      </c>
      <c r="AR19" s="21"/>
      <c r="BE19" s="212"/>
      <c r="BS19" s="18" t="s">
        <v>6</v>
      </c>
    </row>
    <row r="20" spans="1:71" s="1" customFormat="1" ht="18.399999999999999" customHeight="1">
      <c r="B20" s="21"/>
      <c r="E20" s="26" t="s">
        <v>34</v>
      </c>
      <c r="AK20" s="28" t="s">
        <v>27</v>
      </c>
      <c r="AN20" s="26" t="s">
        <v>1</v>
      </c>
      <c r="AR20" s="21"/>
      <c r="BE20" s="212"/>
      <c r="BS20" s="18" t="s">
        <v>32</v>
      </c>
    </row>
    <row r="21" spans="1:71" s="1" customFormat="1" ht="6.95" customHeight="1">
      <c r="B21" s="21"/>
      <c r="AR21" s="21"/>
      <c r="BE21" s="212"/>
    </row>
    <row r="22" spans="1:71" s="1" customFormat="1" ht="12" customHeight="1">
      <c r="B22" s="21"/>
      <c r="D22" s="28" t="s">
        <v>35</v>
      </c>
      <c r="AR22" s="21"/>
      <c r="BE22" s="212"/>
    </row>
    <row r="23" spans="1:71" s="1" customFormat="1" ht="16.5" customHeight="1">
      <c r="B23" s="21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21"/>
      <c r="BE23" s="212"/>
    </row>
    <row r="24" spans="1:71" s="1" customFormat="1" ht="6.95" customHeight="1">
      <c r="B24" s="21"/>
      <c r="AR24" s="21"/>
      <c r="BE24" s="212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12"/>
    </row>
    <row r="26" spans="1:71" s="2" customFormat="1" ht="25.9" customHeight="1">
      <c r="A26" s="33"/>
      <c r="B26" s="34"/>
      <c r="C26" s="33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0">
        <f>ROUND(AG94,2)</f>
        <v>0</v>
      </c>
      <c r="AL26" s="221"/>
      <c r="AM26" s="221"/>
      <c r="AN26" s="221"/>
      <c r="AO26" s="221"/>
      <c r="AP26" s="33"/>
      <c r="AQ26" s="33"/>
      <c r="AR26" s="34"/>
      <c r="BE26" s="212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12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22" t="s">
        <v>37</v>
      </c>
      <c r="M28" s="222"/>
      <c r="N28" s="222"/>
      <c r="O28" s="222"/>
      <c r="P28" s="222"/>
      <c r="Q28" s="33"/>
      <c r="R28" s="33"/>
      <c r="S28" s="33"/>
      <c r="T28" s="33"/>
      <c r="U28" s="33"/>
      <c r="V28" s="33"/>
      <c r="W28" s="222" t="s">
        <v>38</v>
      </c>
      <c r="X28" s="222"/>
      <c r="Y28" s="222"/>
      <c r="Z28" s="222"/>
      <c r="AA28" s="222"/>
      <c r="AB28" s="222"/>
      <c r="AC28" s="222"/>
      <c r="AD28" s="222"/>
      <c r="AE28" s="222"/>
      <c r="AF28" s="33"/>
      <c r="AG28" s="33"/>
      <c r="AH28" s="33"/>
      <c r="AI28" s="33"/>
      <c r="AJ28" s="33"/>
      <c r="AK28" s="222" t="s">
        <v>39</v>
      </c>
      <c r="AL28" s="222"/>
      <c r="AM28" s="222"/>
      <c r="AN28" s="222"/>
      <c r="AO28" s="222"/>
      <c r="AP28" s="33"/>
      <c r="AQ28" s="33"/>
      <c r="AR28" s="34"/>
      <c r="BE28" s="212"/>
    </row>
    <row r="29" spans="1:71" s="3" customFormat="1" ht="14.45" customHeight="1">
      <c r="B29" s="38"/>
      <c r="D29" s="28" t="s">
        <v>40</v>
      </c>
      <c r="F29" s="28" t="s">
        <v>41</v>
      </c>
      <c r="L29" s="225">
        <v>0.21</v>
      </c>
      <c r="M29" s="224"/>
      <c r="N29" s="224"/>
      <c r="O29" s="224"/>
      <c r="P29" s="224"/>
      <c r="W29" s="223">
        <f>ROUND(AZ94, 2)</f>
        <v>0</v>
      </c>
      <c r="X29" s="224"/>
      <c r="Y29" s="224"/>
      <c r="Z29" s="224"/>
      <c r="AA29" s="224"/>
      <c r="AB29" s="224"/>
      <c r="AC29" s="224"/>
      <c r="AD29" s="224"/>
      <c r="AE29" s="224"/>
      <c r="AK29" s="223">
        <f>ROUND(AV94, 2)</f>
        <v>0</v>
      </c>
      <c r="AL29" s="224"/>
      <c r="AM29" s="224"/>
      <c r="AN29" s="224"/>
      <c r="AO29" s="224"/>
      <c r="AR29" s="38"/>
      <c r="BE29" s="213"/>
    </row>
    <row r="30" spans="1:71" s="3" customFormat="1" ht="14.45" customHeight="1">
      <c r="B30" s="38"/>
      <c r="F30" s="28" t="s">
        <v>42</v>
      </c>
      <c r="L30" s="225">
        <v>0.15</v>
      </c>
      <c r="M30" s="224"/>
      <c r="N30" s="224"/>
      <c r="O30" s="224"/>
      <c r="P30" s="224"/>
      <c r="W30" s="223">
        <f>ROUND(BA94, 2)</f>
        <v>0</v>
      </c>
      <c r="X30" s="224"/>
      <c r="Y30" s="224"/>
      <c r="Z30" s="224"/>
      <c r="AA30" s="224"/>
      <c r="AB30" s="224"/>
      <c r="AC30" s="224"/>
      <c r="AD30" s="224"/>
      <c r="AE30" s="224"/>
      <c r="AK30" s="223">
        <f>ROUND(AW94, 2)</f>
        <v>0</v>
      </c>
      <c r="AL30" s="224"/>
      <c r="AM30" s="224"/>
      <c r="AN30" s="224"/>
      <c r="AO30" s="224"/>
      <c r="AR30" s="38"/>
      <c r="BE30" s="213"/>
    </row>
    <row r="31" spans="1:71" s="3" customFormat="1" ht="14.45" hidden="1" customHeight="1">
      <c r="B31" s="38"/>
      <c r="F31" s="28" t="s">
        <v>43</v>
      </c>
      <c r="L31" s="225">
        <v>0.21</v>
      </c>
      <c r="M31" s="224"/>
      <c r="N31" s="224"/>
      <c r="O31" s="224"/>
      <c r="P31" s="224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K31" s="223">
        <v>0</v>
      </c>
      <c r="AL31" s="224"/>
      <c r="AM31" s="224"/>
      <c r="AN31" s="224"/>
      <c r="AO31" s="224"/>
      <c r="AR31" s="38"/>
      <c r="BE31" s="213"/>
    </row>
    <row r="32" spans="1:71" s="3" customFormat="1" ht="14.45" hidden="1" customHeight="1">
      <c r="B32" s="38"/>
      <c r="F32" s="28" t="s">
        <v>44</v>
      </c>
      <c r="L32" s="225">
        <v>0.15</v>
      </c>
      <c r="M32" s="224"/>
      <c r="N32" s="224"/>
      <c r="O32" s="224"/>
      <c r="P32" s="224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K32" s="223">
        <v>0</v>
      </c>
      <c r="AL32" s="224"/>
      <c r="AM32" s="224"/>
      <c r="AN32" s="224"/>
      <c r="AO32" s="224"/>
      <c r="AR32" s="38"/>
      <c r="BE32" s="213"/>
    </row>
    <row r="33" spans="1:57" s="3" customFormat="1" ht="14.45" hidden="1" customHeight="1">
      <c r="B33" s="38"/>
      <c r="F33" s="28" t="s">
        <v>45</v>
      </c>
      <c r="L33" s="225">
        <v>0</v>
      </c>
      <c r="M33" s="224"/>
      <c r="N33" s="224"/>
      <c r="O33" s="224"/>
      <c r="P33" s="224"/>
      <c r="W33" s="223">
        <f>ROUND(BD94, 2)</f>
        <v>0</v>
      </c>
      <c r="X33" s="224"/>
      <c r="Y33" s="224"/>
      <c r="Z33" s="224"/>
      <c r="AA33" s="224"/>
      <c r="AB33" s="224"/>
      <c r="AC33" s="224"/>
      <c r="AD33" s="224"/>
      <c r="AE33" s="224"/>
      <c r="AK33" s="223">
        <v>0</v>
      </c>
      <c r="AL33" s="224"/>
      <c r="AM33" s="224"/>
      <c r="AN33" s="224"/>
      <c r="AO33" s="224"/>
      <c r="AR33" s="38"/>
      <c r="BE33" s="213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12"/>
    </row>
    <row r="35" spans="1:57" s="2" customFormat="1" ht="25.9" customHeight="1">
      <c r="A35" s="33"/>
      <c r="B35" s="34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26" t="s">
        <v>48</v>
      </c>
      <c r="Y35" s="227"/>
      <c r="Z35" s="227"/>
      <c r="AA35" s="227"/>
      <c r="AB35" s="227"/>
      <c r="AC35" s="41"/>
      <c r="AD35" s="41"/>
      <c r="AE35" s="41"/>
      <c r="AF35" s="41"/>
      <c r="AG35" s="41"/>
      <c r="AH35" s="41"/>
      <c r="AI35" s="41"/>
      <c r="AJ35" s="41"/>
      <c r="AK35" s="228">
        <f>SUM(AK26:AK33)</f>
        <v>0</v>
      </c>
      <c r="AL35" s="227"/>
      <c r="AM35" s="227"/>
      <c r="AN35" s="227"/>
      <c r="AO35" s="229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>
        <f>K5</f>
        <v>0</v>
      </c>
      <c r="AR84" s="52"/>
    </row>
    <row r="85" spans="1:91" s="5" customFormat="1" ht="36.950000000000003" customHeight="1">
      <c r="B85" s="53"/>
      <c r="C85" s="54" t="s">
        <v>16</v>
      </c>
      <c r="L85" s="230" t="str">
        <f>K6</f>
        <v>TJ Podlesí - oprava víceúčelového hřiště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Podlesí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32" t="str">
        <f>IF(AN8= "","",AN8)</f>
        <v>25. 10. 2021</v>
      </c>
      <c r="AN87" s="232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Valašské Meziříčí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30</v>
      </c>
      <c r="AJ89" s="33"/>
      <c r="AK89" s="33"/>
      <c r="AL89" s="33"/>
      <c r="AM89" s="233" t="str">
        <f>IF(E17="","",E17)</f>
        <v xml:space="preserve">Ing.arch.Petr Klier </v>
      </c>
      <c r="AN89" s="234"/>
      <c r="AO89" s="234"/>
      <c r="AP89" s="234"/>
      <c r="AQ89" s="33"/>
      <c r="AR89" s="34"/>
      <c r="AS89" s="235" t="s">
        <v>56</v>
      </c>
      <c r="AT89" s="23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33</v>
      </c>
      <c r="AJ90" s="33"/>
      <c r="AK90" s="33"/>
      <c r="AL90" s="33"/>
      <c r="AM90" s="233" t="str">
        <f>IF(E20="","",E20)</f>
        <v>Fajfrová Irena</v>
      </c>
      <c r="AN90" s="234"/>
      <c r="AO90" s="234"/>
      <c r="AP90" s="234"/>
      <c r="AQ90" s="33"/>
      <c r="AR90" s="34"/>
      <c r="AS90" s="237"/>
      <c r="AT90" s="238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7"/>
      <c r="AT91" s="238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39" t="s">
        <v>57</v>
      </c>
      <c r="D92" s="240"/>
      <c r="E92" s="240"/>
      <c r="F92" s="240"/>
      <c r="G92" s="240"/>
      <c r="H92" s="61"/>
      <c r="I92" s="241" t="s">
        <v>58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59</v>
      </c>
      <c r="AH92" s="240"/>
      <c r="AI92" s="240"/>
      <c r="AJ92" s="240"/>
      <c r="AK92" s="240"/>
      <c r="AL92" s="240"/>
      <c r="AM92" s="240"/>
      <c r="AN92" s="241" t="s">
        <v>60</v>
      </c>
      <c r="AO92" s="240"/>
      <c r="AP92" s="243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7">
        <f>ROUND(AG95,2)</f>
        <v>0</v>
      </c>
      <c r="AH94" s="247"/>
      <c r="AI94" s="247"/>
      <c r="AJ94" s="247"/>
      <c r="AK94" s="247"/>
      <c r="AL94" s="247"/>
      <c r="AM94" s="247"/>
      <c r="AN94" s="248">
        <f>SUM(AG94,AT94)</f>
        <v>0</v>
      </c>
      <c r="AO94" s="248"/>
      <c r="AP94" s="248"/>
      <c r="AQ94" s="73" t="s">
        <v>1</v>
      </c>
      <c r="AR94" s="69"/>
      <c r="AS94" s="74">
        <f>ROUND(AS95,2)</f>
        <v>0</v>
      </c>
      <c r="AT94" s="75">
        <f>ROUND(SUM(AV94:AW94),2)</f>
        <v>0</v>
      </c>
      <c r="AU94" s="76">
        <f>ROUND(AU95,5)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ROUND(AZ95,2)</f>
        <v>0</v>
      </c>
      <c r="BA94" s="75">
        <f>ROUND(BA95,2)</f>
        <v>0</v>
      </c>
      <c r="BB94" s="75">
        <f>ROUND(BB95,2)</f>
        <v>0</v>
      </c>
      <c r="BC94" s="75">
        <f>ROUND(BC95,2)</f>
        <v>0</v>
      </c>
      <c r="BD94" s="77">
        <f>ROUND(BD95,2)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</v>
      </c>
    </row>
    <row r="95" spans="1:91" s="7" customFormat="1" ht="16.5" customHeight="1">
      <c r="A95" s="80" t="s">
        <v>80</v>
      </c>
      <c r="B95" s="81"/>
      <c r="C95" s="82"/>
      <c r="D95" s="246" t="s">
        <v>81</v>
      </c>
      <c r="E95" s="246"/>
      <c r="F95" s="246"/>
      <c r="G95" s="246"/>
      <c r="H95" s="246"/>
      <c r="I95" s="83"/>
      <c r="J95" s="246" t="s">
        <v>82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4">
        <f>'001 - Oprava víceúčelovéh...'!J30</f>
        <v>0</v>
      </c>
      <c r="AH95" s="245"/>
      <c r="AI95" s="245"/>
      <c r="AJ95" s="245"/>
      <c r="AK95" s="245"/>
      <c r="AL95" s="245"/>
      <c r="AM95" s="245"/>
      <c r="AN95" s="244">
        <f>SUM(AG95,AT95)</f>
        <v>0</v>
      </c>
      <c r="AO95" s="245"/>
      <c r="AP95" s="245"/>
      <c r="AQ95" s="84" t="s">
        <v>83</v>
      </c>
      <c r="AR95" s="81"/>
      <c r="AS95" s="85">
        <v>0</v>
      </c>
      <c r="AT95" s="86">
        <f>ROUND(SUM(AV95:AW95),2)</f>
        <v>0</v>
      </c>
      <c r="AU95" s="87">
        <f>'001 - Oprava víceúčelovéh...'!P135</f>
        <v>0</v>
      </c>
      <c r="AV95" s="86">
        <f>'001 - Oprava víceúčelovéh...'!J33</f>
        <v>0</v>
      </c>
      <c r="AW95" s="86">
        <f>'001 - Oprava víceúčelovéh...'!J34</f>
        <v>0</v>
      </c>
      <c r="AX95" s="86">
        <f>'001 - Oprava víceúčelovéh...'!J35</f>
        <v>0</v>
      </c>
      <c r="AY95" s="86">
        <f>'001 - Oprava víceúčelovéh...'!J36</f>
        <v>0</v>
      </c>
      <c r="AZ95" s="86">
        <f>'001 - Oprava víceúčelovéh...'!F33</f>
        <v>0</v>
      </c>
      <c r="BA95" s="86">
        <f>'001 - Oprava víceúčelovéh...'!F34</f>
        <v>0</v>
      </c>
      <c r="BB95" s="86">
        <f>'001 - Oprava víceúčelovéh...'!F35</f>
        <v>0</v>
      </c>
      <c r="BC95" s="86">
        <f>'001 - Oprava víceúčelovéh...'!F36</f>
        <v>0</v>
      </c>
      <c r="BD95" s="88">
        <f>'001 - Oprava víceúčelovéh...'!F37</f>
        <v>0</v>
      </c>
      <c r="BT95" s="89" t="s">
        <v>84</v>
      </c>
      <c r="BV95" s="89" t="s">
        <v>78</v>
      </c>
      <c r="BW95" s="89" t="s">
        <v>85</v>
      </c>
      <c r="BX95" s="89" t="s">
        <v>4</v>
      </c>
      <c r="CL95" s="89" t="s">
        <v>1</v>
      </c>
      <c r="CM95" s="89" t="s">
        <v>86</v>
      </c>
    </row>
    <row r="96" spans="1:91" s="2" customFormat="1" ht="30" customHeight="1">
      <c r="A96" s="33"/>
      <c r="B96" s="34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4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01 - Oprava víceúčelovéh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8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49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8" t="s">
        <v>85</v>
      </c>
      <c r="AZ2" s="90" t="s">
        <v>87</v>
      </c>
      <c r="BA2" s="90" t="s">
        <v>1</v>
      </c>
      <c r="BB2" s="90" t="s">
        <v>1</v>
      </c>
      <c r="BC2" s="90" t="s">
        <v>88</v>
      </c>
      <c r="BD2" s="90" t="s">
        <v>86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  <c r="AZ3" s="90" t="s">
        <v>89</v>
      </c>
      <c r="BA3" s="90" t="s">
        <v>1</v>
      </c>
      <c r="BB3" s="90" t="s">
        <v>1</v>
      </c>
      <c r="BC3" s="90" t="s">
        <v>90</v>
      </c>
      <c r="BD3" s="90" t="s">
        <v>86</v>
      </c>
    </row>
    <row r="4" spans="1:56" s="1" customFormat="1" ht="24.95" customHeight="1">
      <c r="B4" s="21"/>
      <c r="D4" s="22" t="s">
        <v>91</v>
      </c>
      <c r="L4" s="21"/>
      <c r="M4" s="91" t="s">
        <v>10</v>
      </c>
      <c r="AT4" s="18" t="s">
        <v>3</v>
      </c>
      <c r="AZ4" s="90" t="s">
        <v>92</v>
      </c>
      <c r="BA4" s="90" t="s">
        <v>1</v>
      </c>
      <c r="BB4" s="90" t="s">
        <v>1</v>
      </c>
      <c r="BC4" s="90" t="s">
        <v>90</v>
      </c>
      <c r="BD4" s="90" t="s">
        <v>86</v>
      </c>
    </row>
    <row r="5" spans="1:56" s="1" customFormat="1" ht="6.95" customHeight="1">
      <c r="B5" s="21"/>
      <c r="L5" s="21"/>
      <c r="AZ5" s="90" t="s">
        <v>93</v>
      </c>
      <c r="BA5" s="90" t="s">
        <v>1</v>
      </c>
      <c r="BB5" s="90" t="s">
        <v>1</v>
      </c>
      <c r="BC5" s="90" t="s">
        <v>94</v>
      </c>
      <c r="BD5" s="90" t="s">
        <v>86</v>
      </c>
    </row>
    <row r="6" spans="1:56" s="1" customFormat="1" ht="12" customHeight="1">
      <c r="B6" s="21"/>
      <c r="D6" s="28" t="s">
        <v>16</v>
      </c>
      <c r="L6" s="21"/>
      <c r="AZ6" s="90" t="s">
        <v>95</v>
      </c>
      <c r="BA6" s="90" t="s">
        <v>1</v>
      </c>
      <c r="BB6" s="90" t="s">
        <v>1</v>
      </c>
      <c r="BC6" s="90" t="s">
        <v>96</v>
      </c>
      <c r="BD6" s="90" t="s">
        <v>86</v>
      </c>
    </row>
    <row r="7" spans="1:56" s="1" customFormat="1" ht="16.5" customHeight="1">
      <c r="B7" s="21"/>
      <c r="E7" s="250" t="str">
        <f>'Rekapitulace stavby'!K6</f>
        <v>TJ Podlesí - oprava víceúčelového hřiště</v>
      </c>
      <c r="F7" s="251"/>
      <c r="G7" s="251"/>
      <c r="H7" s="251"/>
      <c r="L7" s="21"/>
      <c r="AZ7" s="90" t="s">
        <v>97</v>
      </c>
      <c r="BA7" s="90" t="s">
        <v>1</v>
      </c>
      <c r="BB7" s="90" t="s">
        <v>1</v>
      </c>
      <c r="BC7" s="90" t="s">
        <v>98</v>
      </c>
      <c r="BD7" s="90" t="s">
        <v>86</v>
      </c>
    </row>
    <row r="8" spans="1:56" s="2" customFormat="1" ht="12" customHeight="1">
      <c r="A8" s="33"/>
      <c r="B8" s="34"/>
      <c r="C8" s="33"/>
      <c r="D8" s="28" t="s">
        <v>99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90" t="s">
        <v>100</v>
      </c>
      <c r="BA8" s="90" t="s">
        <v>1</v>
      </c>
      <c r="BB8" s="90" t="s">
        <v>1</v>
      </c>
      <c r="BC8" s="90" t="s">
        <v>101</v>
      </c>
      <c r="BD8" s="90" t="s">
        <v>86</v>
      </c>
    </row>
    <row r="9" spans="1:56" s="2" customFormat="1" ht="16.5" customHeight="1">
      <c r="A9" s="33"/>
      <c r="B9" s="34"/>
      <c r="C9" s="33"/>
      <c r="D9" s="33"/>
      <c r="E9" s="230" t="s">
        <v>102</v>
      </c>
      <c r="F9" s="252"/>
      <c r="G9" s="252"/>
      <c r="H9" s="252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90" t="s">
        <v>103</v>
      </c>
      <c r="BA9" s="90" t="s">
        <v>1</v>
      </c>
      <c r="BB9" s="90" t="s">
        <v>1</v>
      </c>
      <c r="BC9" s="90" t="s">
        <v>104</v>
      </c>
      <c r="BD9" s="90" t="s">
        <v>86</v>
      </c>
    </row>
    <row r="10" spans="1:5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90" t="s">
        <v>105</v>
      </c>
      <c r="BA10" s="90" t="s">
        <v>1</v>
      </c>
      <c r="BB10" s="90" t="s">
        <v>1</v>
      </c>
      <c r="BC10" s="90" t="s">
        <v>106</v>
      </c>
      <c r="BD10" s="90" t="s">
        <v>86</v>
      </c>
    </row>
    <row r="11" spans="1:56" s="2" customFormat="1" ht="12" customHeight="1">
      <c r="A11" s="33"/>
      <c r="B11" s="34"/>
      <c r="C11" s="33"/>
      <c r="D11" s="28" t="s">
        <v>18</v>
      </c>
      <c r="E11" s="33"/>
      <c r="F11" s="26" t="s">
        <v>1</v>
      </c>
      <c r="G11" s="33"/>
      <c r="H11" s="33"/>
      <c r="I11" s="28" t="s">
        <v>19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customHeight="1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28" t="s">
        <v>22</v>
      </c>
      <c r="J12" s="56" t="str">
        <f>'Rekapitulace stavby'!AN8</f>
        <v>25. 10. 2021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customHeight="1">
      <c r="A14" s="33"/>
      <c r="B14" s="34"/>
      <c r="C14" s="33"/>
      <c r="D14" s="28" t="s">
        <v>24</v>
      </c>
      <c r="E14" s="33"/>
      <c r="F14" s="33"/>
      <c r="G14" s="33"/>
      <c r="H14" s="33"/>
      <c r="I14" s="28" t="s">
        <v>25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customHeight="1">
      <c r="A15" s="33"/>
      <c r="B15" s="34"/>
      <c r="C15" s="33"/>
      <c r="D15" s="33"/>
      <c r="E15" s="26" t="s">
        <v>26</v>
      </c>
      <c r="F15" s="33"/>
      <c r="G15" s="33"/>
      <c r="H15" s="33"/>
      <c r="I15" s="28" t="s">
        <v>27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28</v>
      </c>
      <c r="E17" s="33"/>
      <c r="F17" s="33"/>
      <c r="G17" s="33"/>
      <c r="H17" s="33"/>
      <c r="I17" s="28" t="s">
        <v>25</v>
      </c>
      <c r="J17" s="29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3" t="str">
        <f>'Rekapitulace stavby'!E14</f>
        <v>Vyplň údaj</v>
      </c>
      <c r="F18" s="214"/>
      <c r="G18" s="214"/>
      <c r="H18" s="214"/>
      <c r="I18" s="28" t="s">
        <v>27</v>
      </c>
      <c r="J18" s="29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30</v>
      </c>
      <c r="E20" s="33"/>
      <c r="F20" s="33"/>
      <c r="G20" s="33"/>
      <c r="H20" s="33"/>
      <c r="I20" s="28" t="s">
        <v>25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31</v>
      </c>
      <c r="F21" s="33"/>
      <c r="G21" s="33"/>
      <c r="H21" s="33"/>
      <c r="I21" s="28" t="s">
        <v>27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33</v>
      </c>
      <c r="E23" s="33"/>
      <c r="F23" s="33"/>
      <c r="G23" s="33"/>
      <c r="H23" s="33"/>
      <c r="I23" s="28" t="s">
        <v>25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34</v>
      </c>
      <c r="F24" s="33"/>
      <c r="G24" s="33"/>
      <c r="H24" s="33"/>
      <c r="I24" s="28" t="s">
        <v>27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35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2"/>
      <c r="B27" s="93"/>
      <c r="C27" s="92"/>
      <c r="D27" s="92"/>
      <c r="E27" s="219" t="s">
        <v>1</v>
      </c>
      <c r="F27" s="219"/>
      <c r="G27" s="219"/>
      <c r="H27" s="219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5" t="s">
        <v>36</v>
      </c>
      <c r="E30" s="33"/>
      <c r="F30" s="33"/>
      <c r="G30" s="33"/>
      <c r="H30" s="33"/>
      <c r="I30" s="33"/>
      <c r="J30" s="72">
        <f>ROUND(J135,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6" t="s">
        <v>40</v>
      </c>
      <c r="E33" s="28" t="s">
        <v>41</v>
      </c>
      <c r="F33" s="97">
        <f>ROUND((SUM(BE135:BE379)),  2)</f>
        <v>0</v>
      </c>
      <c r="G33" s="33"/>
      <c r="H33" s="33"/>
      <c r="I33" s="98">
        <v>0.21</v>
      </c>
      <c r="J33" s="97">
        <f>ROUND(((SUM(BE135:BE379))*I33),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42</v>
      </c>
      <c r="F34" s="97">
        <f>ROUND((SUM(BF135:BF379)),  2)</f>
        <v>0</v>
      </c>
      <c r="G34" s="33"/>
      <c r="H34" s="33"/>
      <c r="I34" s="98">
        <v>0.15</v>
      </c>
      <c r="J34" s="97">
        <f>ROUND(((SUM(BF135:BF379))*I34),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43</v>
      </c>
      <c r="F35" s="97">
        <f>ROUND((SUM(BG135:BG379)),  2)</f>
        <v>0</v>
      </c>
      <c r="G35" s="33"/>
      <c r="H35" s="33"/>
      <c r="I35" s="98">
        <v>0.21</v>
      </c>
      <c r="J35" s="9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44</v>
      </c>
      <c r="F36" s="97">
        <f>ROUND((SUM(BH135:BH379)),  2)</f>
        <v>0</v>
      </c>
      <c r="G36" s="33"/>
      <c r="H36" s="33"/>
      <c r="I36" s="98">
        <v>0.15</v>
      </c>
      <c r="J36" s="9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45</v>
      </c>
      <c r="F37" s="97">
        <f>ROUND((SUM(BI135:BI379)),  2)</f>
        <v>0</v>
      </c>
      <c r="G37" s="33"/>
      <c r="H37" s="33"/>
      <c r="I37" s="98">
        <v>0</v>
      </c>
      <c r="J37" s="9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9"/>
      <c r="D39" s="100" t="s">
        <v>46</v>
      </c>
      <c r="E39" s="61"/>
      <c r="F39" s="61"/>
      <c r="G39" s="101" t="s">
        <v>47</v>
      </c>
      <c r="H39" s="102" t="s">
        <v>48</v>
      </c>
      <c r="I39" s="61"/>
      <c r="J39" s="103">
        <f>SUM(J30:J37)</f>
        <v>0</v>
      </c>
      <c r="K39" s="104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51</v>
      </c>
      <c r="E61" s="36"/>
      <c r="F61" s="105" t="s">
        <v>52</v>
      </c>
      <c r="G61" s="46" t="s">
        <v>51</v>
      </c>
      <c r="H61" s="36"/>
      <c r="I61" s="36"/>
      <c r="J61" s="106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51</v>
      </c>
      <c r="E76" s="36"/>
      <c r="F76" s="105" t="s">
        <v>52</v>
      </c>
      <c r="G76" s="46" t="s">
        <v>51</v>
      </c>
      <c r="H76" s="36"/>
      <c r="I76" s="36"/>
      <c r="J76" s="106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107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50" t="str">
        <f>E7</f>
        <v>TJ Podlesí - oprava víceúčelového hřiště</v>
      </c>
      <c r="F85" s="251"/>
      <c r="G85" s="251"/>
      <c r="H85" s="251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99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30" t="str">
        <f>E9</f>
        <v>001 - Oprava víceúčelového hřiště</v>
      </c>
      <c r="F87" s="252"/>
      <c r="G87" s="252"/>
      <c r="H87" s="252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3"/>
      <c r="E89" s="33"/>
      <c r="F89" s="26" t="str">
        <f>F12</f>
        <v>Podlesí</v>
      </c>
      <c r="G89" s="33"/>
      <c r="H89" s="33"/>
      <c r="I89" s="28" t="s">
        <v>22</v>
      </c>
      <c r="J89" s="56" t="str">
        <f>IF(J12="","",J12)</f>
        <v>25. 10. 2021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3"/>
      <c r="E91" s="33"/>
      <c r="F91" s="26" t="str">
        <f>E15</f>
        <v>Město Valašské Meziříčí</v>
      </c>
      <c r="G91" s="33"/>
      <c r="H91" s="33"/>
      <c r="I91" s="28" t="s">
        <v>30</v>
      </c>
      <c r="J91" s="31" t="str">
        <f>E21</f>
        <v xml:space="preserve">Ing.arch.Petr Klier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28</v>
      </c>
      <c r="D92" s="33"/>
      <c r="E92" s="33"/>
      <c r="F92" s="26" t="str">
        <f>IF(E18="","",E18)</f>
        <v>Vyplň údaj</v>
      </c>
      <c r="G92" s="33"/>
      <c r="H92" s="33"/>
      <c r="I92" s="28" t="s">
        <v>33</v>
      </c>
      <c r="J92" s="31" t="str">
        <f>E24</f>
        <v>Fajfrová Irena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07" t="s">
        <v>108</v>
      </c>
      <c r="D94" s="99"/>
      <c r="E94" s="99"/>
      <c r="F94" s="99"/>
      <c r="G94" s="99"/>
      <c r="H94" s="99"/>
      <c r="I94" s="99"/>
      <c r="J94" s="108" t="s">
        <v>109</v>
      </c>
      <c r="K94" s="9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09" t="s">
        <v>110</v>
      </c>
      <c r="D96" s="33"/>
      <c r="E96" s="33"/>
      <c r="F96" s="33"/>
      <c r="G96" s="33"/>
      <c r="H96" s="33"/>
      <c r="I96" s="33"/>
      <c r="J96" s="72">
        <f>J135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111</v>
      </c>
    </row>
    <row r="97" spans="2:12" s="9" customFormat="1" ht="24.95" customHeight="1">
      <c r="B97" s="110"/>
      <c r="D97" s="111" t="s">
        <v>112</v>
      </c>
      <c r="E97" s="112"/>
      <c r="F97" s="112"/>
      <c r="G97" s="112"/>
      <c r="H97" s="112"/>
      <c r="I97" s="112"/>
      <c r="J97" s="113">
        <f>J136</f>
        <v>0</v>
      </c>
      <c r="L97" s="110"/>
    </row>
    <row r="98" spans="2:12" s="10" customFormat="1" ht="19.899999999999999" customHeight="1">
      <c r="B98" s="114"/>
      <c r="D98" s="115" t="s">
        <v>113</v>
      </c>
      <c r="E98" s="116"/>
      <c r="F98" s="116"/>
      <c r="G98" s="116"/>
      <c r="H98" s="116"/>
      <c r="I98" s="116"/>
      <c r="J98" s="117">
        <f>J137</f>
        <v>0</v>
      </c>
      <c r="L98" s="114"/>
    </row>
    <row r="99" spans="2:12" s="10" customFormat="1" ht="19.899999999999999" customHeight="1">
      <c r="B99" s="114"/>
      <c r="D99" s="115" t="s">
        <v>114</v>
      </c>
      <c r="E99" s="116"/>
      <c r="F99" s="116"/>
      <c r="G99" s="116"/>
      <c r="H99" s="116"/>
      <c r="I99" s="116"/>
      <c r="J99" s="117">
        <f>J202</f>
        <v>0</v>
      </c>
      <c r="L99" s="114"/>
    </row>
    <row r="100" spans="2:12" s="10" customFormat="1" ht="19.899999999999999" customHeight="1">
      <c r="B100" s="114"/>
      <c r="D100" s="115" t="s">
        <v>115</v>
      </c>
      <c r="E100" s="116"/>
      <c r="F100" s="116"/>
      <c r="G100" s="116"/>
      <c r="H100" s="116"/>
      <c r="I100" s="116"/>
      <c r="J100" s="117">
        <f>J262</f>
        <v>0</v>
      </c>
      <c r="L100" s="114"/>
    </row>
    <row r="101" spans="2:12" s="10" customFormat="1" ht="19.899999999999999" customHeight="1">
      <c r="B101" s="114"/>
      <c r="D101" s="115" t="s">
        <v>116</v>
      </c>
      <c r="E101" s="116"/>
      <c r="F101" s="116"/>
      <c r="G101" s="116"/>
      <c r="H101" s="116"/>
      <c r="I101" s="116"/>
      <c r="J101" s="117">
        <f>J281</f>
        <v>0</v>
      </c>
      <c r="L101" s="114"/>
    </row>
    <row r="102" spans="2:12" s="10" customFormat="1" ht="19.899999999999999" customHeight="1">
      <c r="B102" s="114"/>
      <c r="D102" s="115" t="s">
        <v>117</v>
      </c>
      <c r="E102" s="116"/>
      <c r="F102" s="116"/>
      <c r="G102" s="116"/>
      <c r="H102" s="116"/>
      <c r="I102" s="116"/>
      <c r="J102" s="117">
        <f>J299</f>
        <v>0</v>
      </c>
      <c r="L102" s="114"/>
    </row>
    <row r="103" spans="2:12" s="10" customFormat="1" ht="19.899999999999999" customHeight="1">
      <c r="B103" s="114"/>
      <c r="D103" s="115" t="s">
        <v>118</v>
      </c>
      <c r="E103" s="116"/>
      <c r="F103" s="116"/>
      <c r="G103" s="116"/>
      <c r="H103" s="116"/>
      <c r="I103" s="116"/>
      <c r="J103" s="117">
        <f>J301</f>
        <v>0</v>
      </c>
      <c r="L103" s="114"/>
    </row>
    <row r="104" spans="2:12" s="10" customFormat="1" ht="19.899999999999999" customHeight="1">
      <c r="B104" s="114"/>
      <c r="D104" s="115" t="s">
        <v>119</v>
      </c>
      <c r="E104" s="116"/>
      <c r="F104" s="116"/>
      <c r="G104" s="116"/>
      <c r="H104" s="116"/>
      <c r="I104" s="116"/>
      <c r="J104" s="117">
        <f>J331</f>
        <v>0</v>
      </c>
      <c r="L104" s="114"/>
    </row>
    <row r="105" spans="2:12" s="10" customFormat="1" ht="19.899999999999999" customHeight="1">
      <c r="B105" s="114"/>
      <c r="D105" s="115" t="s">
        <v>120</v>
      </c>
      <c r="E105" s="116"/>
      <c r="F105" s="116"/>
      <c r="G105" s="116"/>
      <c r="H105" s="116"/>
      <c r="I105" s="116"/>
      <c r="J105" s="117">
        <f>J347</f>
        <v>0</v>
      </c>
      <c r="L105" s="114"/>
    </row>
    <row r="106" spans="2:12" s="9" customFormat="1" ht="24.95" customHeight="1">
      <c r="B106" s="110"/>
      <c r="D106" s="111" t="s">
        <v>121</v>
      </c>
      <c r="E106" s="112"/>
      <c r="F106" s="112"/>
      <c r="G106" s="112"/>
      <c r="H106" s="112"/>
      <c r="I106" s="112"/>
      <c r="J106" s="113">
        <f>J349</f>
        <v>0</v>
      </c>
      <c r="L106" s="110"/>
    </row>
    <row r="107" spans="2:12" s="10" customFormat="1" ht="19.899999999999999" customHeight="1">
      <c r="B107" s="114"/>
      <c r="D107" s="115" t="s">
        <v>122</v>
      </c>
      <c r="E107" s="116"/>
      <c r="F107" s="116"/>
      <c r="G107" s="116"/>
      <c r="H107" s="116"/>
      <c r="I107" s="116"/>
      <c r="J107" s="117">
        <f>J350</f>
        <v>0</v>
      </c>
      <c r="L107" s="114"/>
    </row>
    <row r="108" spans="2:12" s="10" customFormat="1" ht="19.899999999999999" customHeight="1">
      <c r="B108" s="114"/>
      <c r="D108" s="115" t="s">
        <v>123</v>
      </c>
      <c r="E108" s="116"/>
      <c r="F108" s="116"/>
      <c r="G108" s="116"/>
      <c r="H108" s="116"/>
      <c r="I108" s="116"/>
      <c r="J108" s="117">
        <f>J356</f>
        <v>0</v>
      </c>
      <c r="L108" s="114"/>
    </row>
    <row r="109" spans="2:12" s="10" customFormat="1" ht="19.899999999999999" customHeight="1">
      <c r="B109" s="114"/>
      <c r="D109" s="115" t="s">
        <v>124</v>
      </c>
      <c r="E109" s="116"/>
      <c r="F109" s="116"/>
      <c r="G109" s="116"/>
      <c r="H109" s="116"/>
      <c r="I109" s="116"/>
      <c r="J109" s="117">
        <f>J362</f>
        <v>0</v>
      </c>
      <c r="L109" s="114"/>
    </row>
    <row r="110" spans="2:12" s="9" customFormat="1" ht="24.95" customHeight="1">
      <c r="B110" s="110"/>
      <c r="D110" s="111" t="s">
        <v>125</v>
      </c>
      <c r="E110" s="112"/>
      <c r="F110" s="112"/>
      <c r="G110" s="112"/>
      <c r="H110" s="112"/>
      <c r="I110" s="112"/>
      <c r="J110" s="113">
        <f>J369</f>
        <v>0</v>
      </c>
      <c r="L110" s="110"/>
    </row>
    <row r="111" spans="2:12" s="10" customFormat="1" ht="19.899999999999999" customHeight="1">
      <c r="B111" s="114"/>
      <c r="D111" s="115" t="s">
        <v>126</v>
      </c>
      <c r="E111" s="116"/>
      <c r="F111" s="116"/>
      <c r="G111" s="116"/>
      <c r="H111" s="116"/>
      <c r="I111" s="116"/>
      <c r="J111" s="117">
        <f>J370</f>
        <v>0</v>
      </c>
      <c r="L111" s="114"/>
    </row>
    <row r="112" spans="2:12" s="9" customFormat="1" ht="24.95" customHeight="1">
      <c r="B112" s="110"/>
      <c r="D112" s="111" t="s">
        <v>127</v>
      </c>
      <c r="E112" s="112"/>
      <c r="F112" s="112"/>
      <c r="G112" s="112"/>
      <c r="H112" s="112"/>
      <c r="I112" s="112"/>
      <c r="J112" s="113">
        <f>J372</f>
        <v>0</v>
      </c>
      <c r="L112" s="110"/>
    </row>
    <row r="113" spans="1:31" s="10" customFormat="1" ht="19.899999999999999" customHeight="1">
      <c r="B113" s="114"/>
      <c r="D113" s="115" t="s">
        <v>128</v>
      </c>
      <c r="E113" s="116"/>
      <c r="F113" s="116"/>
      <c r="G113" s="116"/>
      <c r="H113" s="116"/>
      <c r="I113" s="116"/>
      <c r="J113" s="117">
        <f>J373</f>
        <v>0</v>
      </c>
      <c r="L113" s="114"/>
    </row>
    <row r="114" spans="1:31" s="10" customFormat="1" ht="19.899999999999999" customHeight="1">
      <c r="B114" s="114"/>
      <c r="D114" s="115" t="s">
        <v>129</v>
      </c>
      <c r="E114" s="116"/>
      <c r="F114" s="116"/>
      <c r="G114" s="116"/>
      <c r="H114" s="116"/>
      <c r="I114" s="116"/>
      <c r="J114" s="117">
        <f>J376</f>
        <v>0</v>
      </c>
      <c r="L114" s="114"/>
    </row>
    <row r="115" spans="1:31" s="10" customFormat="1" ht="19.899999999999999" customHeight="1">
      <c r="B115" s="114"/>
      <c r="D115" s="115" t="s">
        <v>130</v>
      </c>
      <c r="E115" s="116"/>
      <c r="F115" s="116"/>
      <c r="G115" s="116"/>
      <c r="H115" s="116"/>
      <c r="I115" s="116"/>
      <c r="J115" s="117">
        <f>J378</f>
        <v>0</v>
      </c>
      <c r="L115" s="114"/>
    </row>
    <row r="116" spans="1:31" s="2" customFormat="1" ht="21.7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6.95" customHeight="1">
      <c r="A117" s="33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21" spans="1:31" s="2" customFormat="1" ht="6.95" customHeight="1">
      <c r="A121" s="33"/>
      <c r="B121" s="50"/>
      <c r="C121" s="51"/>
      <c r="D121" s="51"/>
      <c r="E121" s="51"/>
      <c r="F121" s="51"/>
      <c r="G121" s="51"/>
      <c r="H121" s="51"/>
      <c r="I121" s="51"/>
      <c r="J121" s="51"/>
      <c r="K121" s="51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24.95" customHeight="1">
      <c r="A122" s="33"/>
      <c r="B122" s="34"/>
      <c r="C122" s="22" t="s">
        <v>131</v>
      </c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16</v>
      </c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3"/>
      <c r="D125" s="33"/>
      <c r="E125" s="250" t="str">
        <f>E7</f>
        <v>TJ Podlesí - oprava víceúčelového hřiště</v>
      </c>
      <c r="F125" s="251"/>
      <c r="G125" s="251"/>
      <c r="H125" s="251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99</v>
      </c>
      <c r="D126" s="33"/>
      <c r="E126" s="33"/>
      <c r="F126" s="33"/>
      <c r="G126" s="33"/>
      <c r="H126" s="3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6.5" customHeight="1">
      <c r="A127" s="33"/>
      <c r="B127" s="34"/>
      <c r="C127" s="33"/>
      <c r="D127" s="33"/>
      <c r="E127" s="230" t="str">
        <f>E9</f>
        <v>001 - Oprava víceúčelového hřiště</v>
      </c>
      <c r="F127" s="252"/>
      <c r="G127" s="252"/>
      <c r="H127" s="252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3"/>
      <c r="D128" s="33"/>
      <c r="E128" s="33"/>
      <c r="F128" s="33"/>
      <c r="G128" s="33"/>
      <c r="H128" s="33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20</v>
      </c>
      <c r="D129" s="33"/>
      <c r="E129" s="33"/>
      <c r="F129" s="26" t="str">
        <f>F12</f>
        <v>Podlesí</v>
      </c>
      <c r="G129" s="33"/>
      <c r="H129" s="33"/>
      <c r="I129" s="28" t="s">
        <v>22</v>
      </c>
      <c r="J129" s="56" t="str">
        <f>IF(J12="","",J12)</f>
        <v>25. 10. 2021</v>
      </c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5" customHeight="1">
      <c r="A130" s="33"/>
      <c r="B130" s="34"/>
      <c r="C130" s="33"/>
      <c r="D130" s="33"/>
      <c r="E130" s="33"/>
      <c r="F130" s="33"/>
      <c r="G130" s="33"/>
      <c r="H130" s="33"/>
      <c r="I130" s="33"/>
      <c r="J130" s="33"/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24</v>
      </c>
      <c r="D131" s="33"/>
      <c r="E131" s="33"/>
      <c r="F131" s="26" t="str">
        <f>E15</f>
        <v>Město Valašské Meziříčí</v>
      </c>
      <c r="G131" s="33"/>
      <c r="H131" s="33"/>
      <c r="I131" s="28" t="s">
        <v>30</v>
      </c>
      <c r="J131" s="31" t="str">
        <f>E21</f>
        <v xml:space="preserve">Ing.arch.Petr Klier </v>
      </c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28</v>
      </c>
      <c r="D132" s="33"/>
      <c r="E132" s="33"/>
      <c r="F132" s="26" t="str">
        <f>IF(E18="","",E18)</f>
        <v>Vyplň údaj</v>
      </c>
      <c r="G132" s="33"/>
      <c r="H132" s="33"/>
      <c r="I132" s="28" t="s">
        <v>33</v>
      </c>
      <c r="J132" s="31" t="str">
        <f>E24</f>
        <v>Fajfrová Irena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0.35" customHeight="1">
      <c r="A133" s="33"/>
      <c r="B133" s="34"/>
      <c r="C133" s="33"/>
      <c r="D133" s="33"/>
      <c r="E133" s="33"/>
      <c r="F133" s="33"/>
      <c r="G133" s="33"/>
      <c r="H133" s="33"/>
      <c r="I133" s="33"/>
      <c r="J133" s="33"/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11" customFormat="1" ht="29.25" customHeight="1">
      <c r="A134" s="118"/>
      <c r="B134" s="119"/>
      <c r="C134" s="120" t="s">
        <v>132</v>
      </c>
      <c r="D134" s="121" t="s">
        <v>61</v>
      </c>
      <c r="E134" s="121" t="s">
        <v>57</v>
      </c>
      <c r="F134" s="121" t="s">
        <v>58</v>
      </c>
      <c r="G134" s="121" t="s">
        <v>133</v>
      </c>
      <c r="H134" s="121" t="s">
        <v>134</v>
      </c>
      <c r="I134" s="121" t="s">
        <v>135</v>
      </c>
      <c r="J134" s="121" t="s">
        <v>109</v>
      </c>
      <c r="K134" s="122" t="s">
        <v>136</v>
      </c>
      <c r="L134" s="123"/>
      <c r="M134" s="63" t="s">
        <v>1</v>
      </c>
      <c r="N134" s="64" t="s">
        <v>40</v>
      </c>
      <c r="O134" s="64" t="s">
        <v>137</v>
      </c>
      <c r="P134" s="64" t="s">
        <v>138</v>
      </c>
      <c r="Q134" s="64" t="s">
        <v>139</v>
      </c>
      <c r="R134" s="64" t="s">
        <v>140</v>
      </c>
      <c r="S134" s="64" t="s">
        <v>141</v>
      </c>
      <c r="T134" s="65" t="s">
        <v>142</v>
      </c>
      <c r="U134" s="118"/>
      <c r="V134" s="118"/>
      <c r="W134" s="118"/>
      <c r="X134" s="118"/>
      <c r="Y134" s="118"/>
      <c r="Z134" s="118"/>
      <c r="AA134" s="118"/>
      <c r="AB134" s="118"/>
      <c r="AC134" s="118"/>
      <c r="AD134" s="118"/>
      <c r="AE134" s="118"/>
    </row>
    <row r="135" spans="1:65" s="2" customFormat="1" ht="22.9" customHeight="1">
      <c r="A135" s="33"/>
      <c r="B135" s="34"/>
      <c r="C135" s="70" t="s">
        <v>143</v>
      </c>
      <c r="D135" s="33"/>
      <c r="E135" s="33"/>
      <c r="F135" s="33"/>
      <c r="G135" s="33"/>
      <c r="H135" s="33"/>
      <c r="I135" s="33"/>
      <c r="J135" s="124">
        <f>BK135</f>
        <v>0</v>
      </c>
      <c r="K135" s="33"/>
      <c r="L135" s="34"/>
      <c r="M135" s="66"/>
      <c r="N135" s="57"/>
      <c r="O135" s="67"/>
      <c r="P135" s="125">
        <f>P136+P349+P369+P372</f>
        <v>0</v>
      </c>
      <c r="Q135" s="67"/>
      <c r="R135" s="125">
        <f>R136+R349+R369+R372</f>
        <v>412.69913466999992</v>
      </c>
      <c r="S135" s="67"/>
      <c r="T135" s="126">
        <f>T136+T349+T369+T372</f>
        <v>218.92171619999999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75</v>
      </c>
      <c r="AU135" s="18" t="s">
        <v>111</v>
      </c>
      <c r="BK135" s="127">
        <f>BK136+BK349+BK369+BK372</f>
        <v>0</v>
      </c>
    </row>
    <row r="136" spans="1:65" s="12" customFormat="1" ht="25.9" customHeight="1">
      <c r="B136" s="128"/>
      <c r="D136" s="129" t="s">
        <v>75</v>
      </c>
      <c r="E136" s="130" t="s">
        <v>144</v>
      </c>
      <c r="F136" s="130" t="s">
        <v>145</v>
      </c>
      <c r="I136" s="131"/>
      <c r="J136" s="132">
        <f>BK136</f>
        <v>0</v>
      </c>
      <c r="L136" s="128"/>
      <c r="M136" s="133"/>
      <c r="N136" s="134"/>
      <c r="O136" s="134"/>
      <c r="P136" s="135">
        <f>P137+P202+P262+P281+P299+P301+P331+P347</f>
        <v>0</v>
      </c>
      <c r="Q136" s="134"/>
      <c r="R136" s="135">
        <f>R137+R202+R262+R281+R299+R301+R331+R347</f>
        <v>405.30766401999995</v>
      </c>
      <c r="S136" s="134"/>
      <c r="T136" s="136">
        <f>T137+T202+T262+T281+T299+T301+T331+T347</f>
        <v>216.21075619999999</v>
      </c>
      <c r="AR136" s="129" t="s">
        <v>84</v>
      </c>
      <c r="AT136" s="137" t="s">
        <v>75</v>
      </c>
      <c r="AU136" s="137" t="s">
        <v>76</v>
      </c>
      <c r="AY136" s="129" t="s">
        <v>146</v>
      </c>
      <c r="BK136" s="138">
        <f>BK137+BK202+BK262+BK281+BK299+BK301+BK331+BK347</f>
        <v>0</v>
      </c>
    </row>
    <row r="137" spans="1:65" s="12" customFormat="1" ht="22.9" customHeight="1">
      <c r="B137" s="128"/>
      <c r="D137" s="129" t="s">
        <v>75</v>
      </c>
      <c r="E137" s="139" t="s">
        <v>84</v>
      </c>
      <c r="F137" s="139" t="s">
        <v>147</v>
      </c>
      <c r="I137" s="131"/>
      <c r="J137" s="140">
        <f>BK137</f>
        <v>0</v>
      </c>
      <c r="L137" s="128"/>
      <c r="M137" s="133"/>
      <c r="N137" s="134"/>
      <c r="O137" s="134"/>
      <c r="P137" s="135">
        <f>SUM(P138:P201)</f>
        <v>0</v>
      </c>
      <c r="Q137" s="134"/>
      <c r="R137" s="135">
        <f>SUM(R138:R201)</f>
        <v>4.3496000000000007E-2</v>
      </c>
      <c r="S137" s="134"/>
      <c r="T137" s="136">
        <f>SUM(T138:T201)</f>
        <v>160.738</v>
      </c>
      <c r="AR137" s="129" t="s">
        <v>84</v>
      </c>
      <c r="AT137" s="137" t="s">
        <v>75</v>
      </c>
      <c r="AU137" s="137" t="s">
        <v>84</v>
      </c>
      <c r="AY137" s="129" t="s">
        <v>146</v>
      </c>
      <c r="BK137" s="138">
        <f>SUM(BK138:BK201)</f>
        <v>0</v>
      </c>
    </row>
    <row r="138" spans="1:65" s="2" customFormat="1" ht="33" customHeight="1">
      <c r="A138" s="33"/>
      <c r="B138" s="141"/>
      <c r="C138" s="142" t="s">
        <v>84</v>
      </c>
      <c r="D138" s="142" t="s">
        <v>148</v>
      </c>
      <c r="E138" s="143" t="s">
        <v>149</v>
      </c>
      <c r="F138" s="144" t="s">
        <v>150</v>
      </c>
      <c r="G138" s="145" t="s">
        <v>151</v>
      </c>
      <c r="H138" s="146">
        <v>130</v>
      </c>
      <c r="I138" s="147"/>
      <c r="J138" s="148">
        <f>ROUND(I138*H138,2)</f>
        <v>0</v>
      </c>
      <c r="K138" s="144" t="s">
        <v>152</v>
      </c>
      <c r="L138" s="34"/>
      <c r="M138" s="149" t="s">
        <v>1</v>
      </c>
      <c r="N138" s="150" t="s">
        <v>41</v>
      </c>
      <c r="O138" s="59"/>
      <c r="P138" s="151">
        <f>O138*H138</f>
        <v>0</v>
      </c>
      <c r="Q138" s="151">
        <v>0</v>
      </c>
      <c r="R138" s="151">
        <f>Q138*H138</f>
        <v>0</v>
      </c>
      <c r="S138" s="151">
        <v>0.28999999999999998</v>
      </c>
      <c r="T138" s="152">
        <f>S138*H138</f>
        <v>37.699999999999996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3" t="s">
        <v>153</v>
      </c>
      <c r="AT138" s="153" t="s">
        <v>148</v>
      </c>
      <c r="AU138" s="153" t="s">
        <v>86</v>
      </c>
      <c r="AY138" s="18" t="s">
        <v>146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8" t="s">
        <v>84</v>
      </c>
      <c r="BK138" s="154">
        <f>ROUND(I138*H138,2)</f>
        <v>0</v>
      </c>
      <c r="BL138" s="18" t="s">
        <v>153</v>
      </c>
      <c r="BM138" s="153" t="s">
        <v>154</v>
      </c>
    </row>
    <row r="139" spans="1:65" s="2" customFormat="1" ht="24.2" customHeight="1">
      <c r="A139" s="33"/>
      <c r="B139" s="141"/>
      <c r="C139" s="142" t="s">
        <v>86</v>
      </c>
      <c r="D139" s="142" t="s">
        <v>148</v>
      </c>
      <c r="E139" s="143" t="s">
        <v>155</v>
      </c>
      <c r="F139" s="144" t="s">
        <v>156</v>
      </c>
      <c r="G139" s="145" t="s">
        <v>151</v>
      </c>
      <c r="H139" s="146">
        <v>130</v>
      </c>
      <c r="I139" s="147"/>
      <c r="J139" s="148">
        <f>ROUND(I139*H139,2)</f>
        <v>0</v>
      </c>
      <c r="K139" s="144" t="s">
        <v>152</v>
      </c>
      <c r="L139" s="34"/>
      <c r="M139" s="149" t="s">
        <v>1</v>
      </c>
      <c r="N139" s="150" t="s">
        <v>41</v>
      </c>
      <c r="O139" s="59"/>
      <c r="P139" s="151">
        <f>O139*H139</f>
        <v>0</v>
      </c>
      <c r="Q139" s="151">
        <v>0</v>
      </c>
      <c r="R139" s="151">
        <f>Q139*H139</f>
        <v>0</v>
      </c>
      <c r="S139" s="151">
        <v>0.22</v>
      </c>
      <c r="T139" s="152">
        <f>S139*H139</f>
        <v>28.6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3" t="s">
        <v>153</v>
      </c>
      <c r="AT139" s="153" t="s">
        <v>148</v>
      </c>
      <c r="AU139" s="153" t="s">
        <v>86</v>
      </c>
      <c r="AY139" s="18" t="s">
        <v>146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8" t="s">
        <v>84</v>
      </c>
      <c r="BK139" s="154">
        <f>ROUND(I139*H139,2)</f>
        <v>0</v>
      </c>
      <c r="BL139" s="18" t="s">
        <v>153</v>
      </c>
      <c r="BM139" s="153" t="s">
        <v>157</v>
      </c>
    </row>
    <row r="140" spans="1:65" s="13" customFormat="1" ht="22.5">
      <c r="B140" s="155"/>
      <c r="D140" s="156" t="s">
        <v>158</v>
      </c>
      <c r="E140" s="157" t="s">
        <v>1</v>
      </c>
      <c r="F140" s="158" t="s">
        <v>159</v>
      </c>
      <c r="H140" s="157" t="s">
        <v>1</v>
      </c>
      <c r="I140" s="159"/>
      <c r="L140" s="155"/>
      <c r="M140" s="160"/>
      <c r="N140" s="161"/>
      <c r="O140" s="161"/>
      <c r="P140" s="161"/>
      <c r="Q140" s="161"/>
      <c r="R140" s="161"/>
      <c r="S140" s="161"/>
      <c r="T140" s="162"/>
      <c r="AT140" s="157" t="s">
        <v>158</v>
      </c>
      <c r="AU140" s="157" t="s">
        <v>86</v>
      </c>
      <c r="AV140" s="13" t="s">
        <v>84</v>
      </c>
      <c r="AW140" s="13" t="s">
        <v>32</v>
      </c>
      <c r="AX140" s="13" t="s">
        <v>76</v>
      </c>
      <c r="AY140" s="157" t="s">
        <v>146</v>
      </c>
    </row>
    <row r="141" spans="1:65" s="14" customFormat="1" ht="11.25">
      <c r="B141" s="163"/>
      <c r="D141" s="156" t="s">
        <v>158</v>
      </c>
      <c r="E141" s="164" t="s">
        <v>1</v>
      </c>
      <c r="F141" s="165" t="s">
        <v>160</v>
      </c>
      <c r="H141" s="166">
        <v>130</v>
      </c>
      <c r="I141" s="167"/>
      <c r="L141" s="163"/>
      <c r="M141" s="168"/>
      <c r="N141" s="169"/>
      <c r="O141" s="169"/>
      <c r="P141" s="169"/>
      <c r="Q141" s="169"/>
      <c r="R141" s="169"/>
      <c r="S141" s="169"/>
      <c r="T141" s="170"/>
      <c r="AT141" s="164" t="s">
        <v>158</v>
      </c>
      <c r="AU141" s="164" t="s">
        <v>86</v>
      </c>
      <c r="AV141" s="14" t="s">
        <v>86</v>
      </c>
      <c r="AW141" s="14" t="s">
        <v>32</v>
      </c>
      <c r="AX141" s="14" t="s">
        <v>84</v>
      </c>
      <c r="AY141" s="164" t="s">
        <v>146</v>
      </c>
    </row>
    <row r="142" spans="1:65" s="2" customFormat="1" ht="24.2" customHeight="1">
      <c r="A142" s="33"/>
      <c r="B142" s="141"/>
      <c r="C142" s="142" t="s">
        <v>161</v>
      </c>
      <c r="D142" s="142" t="s">
        <v>148</v>
      </c>
      <c r="E142" s="143" t="s">
        <v>162</v>
      </c>
      <c r="F142" s="144" t="s">
        <v>163</v>
      </c>
      <c r="G142" s="145" t="s">
        <v>151</v>
      </c>
      <c r="H142" s="146">
        <v>821.2</v>
      </c>
      <c r="I142" s="147"/>
      <c r="J142" s="148">
        <f>ROUND(I142*H142,2)</f>
        <v>0</v>
      </c>
      <c r="K142" s="144" t="s">
        <v>152</v>
      </c>
      <c r="L142" s="34"/>
      <c r="M142" s="149" t="s">
        <v>1</v>
      </c>
      <c r="N142" s="150" t="s">
        <v>41</v>
      </c>
      <c r="O142" s="59"/>
      <c r="P142" s="151">
        <f>O142*H142</f>
        <v>0</v>
      </c>
      <c r="Q142" s="151">
        <v>5.0000000000000002E-5</v>
      </c>
      <c r="R142" s="151">
        <f>Q142*H142</f>
        <v>4.1060000000000006E-2</v>
      </c>
      <c r="S142" s="151">
        <v>0.115</v>
      </c>
      <c r="T142" s="152">
        <f>S142*H142</f>
        <v>94.438000000000002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3" t="s">
        <v>153</v>
      </c>
      <c r="AT142" s="153" t="s">
        <v>148</v>
      </c>
      <c r="AU142" s="153" t="s">
        <v>86</v>
      </c>
      <c r="AY142" s="18" t="s">
        <v>146</v>
      </c>
      <c r="BE142" s="154">
        <f>IF(N142="základní",J142,0)</f>
        <v>0</v>
      </c>
      <c r="BF142" s="154">
        <f>IF(N142="snížená",J142,0)</f>
        <v>0</v>
      </c>
      <c r="BG142" s="154">
        <f>IF(N142="zákl. přenesená",J142,0)</f>
        <v>0</v>
      </c>
      <c r="BH142" s="154">
        <f>IF(N142="sníž. přenesená",J142,0)</f>
        <v>0</v>
      </c>
      <c r="BI142" s="154">
        <f>IF(N142="nulová",J142,0)</f>
        <v>0</v>
      </c>
      <c r="BJ142" s="18" t="s">
        <v>84</v>
      </c>
      <c r="BK142" s="154">
        <f>ROUND(I142*H142,2)</f>
        <v>0</v>
      </c>
      <c r="BL142" s="18" t="s">
        <v>153</v>
      </c>
      <c r="BM142" s="153" t="s">
        <v>164</v>
      </c>
    </row>
    <row r="143" spans="1:65" s="2" customFormat="1" ht="24.2" customHeight="1">
      <c r="A143" s="33"/>
      <c r="B143" s="141"/>
      <c r="C143" s="142" t="s">
        <v>153</v>
      </c>
      <c r="D143" s="142" t="s">
        <v>148</v>
      </c>
      <c r="E143" s="143" t="s">
        <v>165</v>
      </c>
      <c r="F143" s="144" t="s">
        <v>166</v>
      </c>
      <c r="G143" s="145" t="s">
        <v>151</v>
      </c>
      <c r="H143" s="146">
        <v>80</v>
      </c>
      <c r="I143" s="147"/>
      <c r="J143" s="148">
        <f>ROUND(I143*H143,2)</f>
        <v>0</v>
      </c>
      <c r="K143" s="144" t="s">
        <v>152</v>
      </c>
      <c r="L143" s="34"/>
      <c r="M143" s="149" t="s">
        <v>1</v>
      </c>
      <c r="N143" s="150" t="s">
        <v>41</v>
      </c>
      <c r="O143" s="59"/>
      <c r="P143" s="151">
        <f>O143*H143</f>
        <v>0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3" t="s">
        <v>153</v>
      </c>
      <c r="AT143" s="153" t="s">
        <v>148</v>
      </c>
      <c r="AU143" s="153" t="s">
        <v>86</v>
      </c>
      <c r="AY143" s="18" t="s">
        <v>146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8" t="s">
        <v>84</v>
      </c>
      <c r="BK143" s="154">
        <f>ROUND(I143*H143,2)</f>
        <v>0</v>
      </c>
      <c r="BL143" s="18" t="s">
        <v>153</v>
      </c>
      <c r="BM143" s="153" t="s">
        <v>167</v>
      </c>
    </row>
    <row r="144" spans="1:65" s="13" customFormat="1" ht="11.25">
      <c r="B144" s="155"/>
      <c r="D144" s="156" t="s">
        <v>158</v>
      </c>
      <c r="E144" s="157" t="s">
        <v>1</v>
      </c>
      <c r="F144" s="158" t="s">
        <v>168</v>
      </c>
      <c r="H144" s="157" t="s">
        <v>1</v>
      </c>
      <c r="I144" s="159"/>
      <c r="L144" s="155"/>
      <c r="M144" s="160"/>
      <c r="N144" s="161"/>
      <c r="O144" s="161"/>
      <c r="P144" s="161"/>
      <c r="Q144" s="161"/>
      <c r="R144" s="161"/>
      <c r="S144" s="161"/>
      <c r="T144" s="162"/>
      <c r="AT144" s="157" t="s">
        <v>158</v>
      </c>
      <c r="AU144" s="157" t="s">
        <v>86</v>
      </c>
      <c r="AV144" s="13" t="s">
        <v>84</v>
      </c>
      <c r="AW144" s="13" t="s">
        <v>32</v>
      </c>
      <c r="AX144" s="13" t="s">
        <v>76</v>
      </c>
      <c r="AY144" s="157" t="s">
        <v>146</v>
      </c>
    </row>
    <row r="145" spans="1:65" s="14" customFormat="1" ht="11.25">
      <c r="B145" s="163"/>
      <c r="D145" s="156" t="s">
        <v>158</v>
      </c>
      <c r="E145" s="164" t="s">
        <v>89</v>
      </c>
      <c r="F145" s="165" t="s">
        <v>90</v>
      </c>
      <c r="H145" s="166">
        <v>80</v>
      </c>
      <c r="I145" s="167"/>
      <c r="L145" s="163"/>
      <c r="M145" s="168"/>
      <c r="N145" s="169"/>
      <c r="O145" s="169"/>
      <c r="P145" s="169"/>
      <c r="Q145" s="169"/>
      <c r="R145" s="169"/>
      <c r="S145" s="169"/>
      <c r="T145" s="170"/>
      <c r="AT145" s="164" t="s">
        <v>158</v>
      </c>
      <c r="AU145" s="164" t="s">
        <v>86</v>
      </c>
      <c r="AV145" s="14" t="s">
        <v>86</v>
      </c>
      <c r="AW145" s="14" t="s">
        <v>32</v>
      </c>
      <c r="AX145" s="14" t="s">
        <v>84</v>
      </c>
      <c r="AY145" s="164" t="s">
        <v>146</v>
      </c>
    </row>
    <row r="146" spans="1:65" s="2" customFormat="1" ht="24.2" customHeight="1">
      <c r="A146" s="33"/>
      <c r="B146" s="141"/>
      <c r="C146" s="142" t="s">
        <v>169</v>
      </c>
      <c r="D146" s="142" t="s">
        <v>148</v>
      </c>
      <c r="E146" s="143" t="s">
        <v>170</v>
      </c>
      <c r="F146" s="144" t="s">
        <v>171</v>
      </c>
      <c r="G146" s="145" t="s">
        <v>172</v>
      </c>
      <c r="H146" s="146">
        <v>71.900000000000006</v>
      </c>
      <c r="I146" s="147"/>
      <c r="J146" s="148">
        <f>ROUND(I146*H146,2)</f>
        <v>0</v>
      </c>
      <c r="K146" s="144" t="s">
        <v>152</v>
      </c>
      <c r="L146" s="34"/>
      <c r="M146" s="149" t="s">
        <v>1</v>
      </c>
      <c r="N146" s="150" t="s">
        <v>41</v>
      </c>
      <c r="O146" s="59"/>
      <c r="P146" s="151">
        <f>O146*H146</f>
        <v>0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3" t="s">
        <v>153</v>
      </c>
      <c r="AT146" s="153" t="s">
        <v>148</v>
      </c>
      <c r="AU146" s="153" t="s">
        <v>86</v>
      </c>
      <c r="AY146" s="18" t="s">
        <v>146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8" t="s">
        <v>84</v>
      </c>
      <c r="BK146" s="154">
        <f>ROUND(I146*H146,2)</f>
        <v>0</v>
      </c>
      <c r="BL146" s="18" t="s">
        <v>153</v>
      </c>
      <c r="BM146" s="153" t="s">
        <v>173</v>
      </c>
    </row>
    <row r="147" spans="1:65" s="13" customFormat="1" ht="22.5">
      <c r="B147" s="155"/>
      <c r="D147" s="156" t="s">
        <v>158</v>
      </c>
      <c r="E147" s="157" t="s">
        <v>1</v>
      </c>
      <c r="F147" s="158" t="s">
        <v>174</v>
      </c>
      <c r="H147" s="157" t="s">
        <v>1</v>
      </c>
      <c r="I147" s="159"/>
      <c r="L147" s="155"/>
      <c r="M147" s="160"/>
      <c r="N147" s="161"/>
      <c r="O147" s="161"/>
      <c r="P147" s="161"/>
      <c r="Q147" s="161"/>
      <c r="R147" s="161"/>
      <c r="S147" s="161"/>
      <c r="T147" s="162"/>
      <c r="AT147" s="157" t="s">
        <v>158</v>
      </c>
      <c r="AU147" s="157" t="s">
        <v>86</v>
      </c>
      <c r="AV147" s="13" t="s">
        <v>84</v>
      </c>
      <c r="AW147" s="13" t="s">
        <v>32</v>
      </c>
      <c r="AX147" s="13" t="s">
        <v>76</v>
      </c>
      <c r="AY147" s="157" t="s">
        <v>146</v>
      </c>
    </row>
    <row r="148" spans="1:65" s="14" customFormat="1" ht="11.25">
      <c r="B148" s="163"/>
      <c r="D148" s="156" t="s">
        <v>158</v>
      </c>
      <c r="E148" s="164" t="s">
        <v>1</v>
      </c>
      <c r="F148" s="165" t="s">
        <v>175</v>
      </c>
      <c r="H148" s="166">
        <v>43.7</v>
      </c>
      <c r="I148" s="167"/>
      <c r="L148" s="163"/>
      <c r="M148" s="168"/>
      <c r="N148" s="169"/>
      <c r="O148" s="169"/>
      <c r="P148" s="169"/>
      <c r="Q148" s="169"/>
      <c r="R148" s="169"/>
      <c r="S148" s="169"/>
      <c r="T148" s="170"/>
      <c r="AT148" s="164" t="s">
        <v>158</v>
      </c>
      <c r="AU148" s="164" t="s">
        <v>86</v>
      </c>
      <c r="AV148" s="14" t="s">
        <v>86</v>
      </c>
      <c r="AW148" s="14" t="s">
        <v>32</v>
      </c>
      <c r="AX148" s="14" t="s">
        <v>76</v>
      </c>
      <c r="AY148" s="164" t="s">
        <v>146</v>
      </c>
    </row>
    <row r="149" spans="1:65" s="14" customFormat="1" ht="11.25">
      <c r="B149" s="163"/>
      <c r="D149" s="156" t="s">
        <v>158</v>
      </c>
      <c r="E149" s="164" t="s">
        <v>1</v>
      </c>
      <c r="F149" s="165" t="s">
        <v>176</v>
      </c>
      <c r="H149" s="166">
        <v>26.6</v>
      </c>
      <c r="I149" s="167"/>
      <c r="L149" s="163"/>
      <c r="M149" s="168"/>
      <c r="N149" s="169"/>
      <c r="O149" s="169"/>
      <c r="P149" s="169"/>
      <c r="Q149" s="169"/>
      <c r="R149" s="169"/>
      <c r="S149" s="169"/>
      <c r="T149" s="170"/>
      <c r="AT149" s="164" t="s">
        <v>158</v>
      </c>
      <c r="AU149" s="164" t="s">
        <v>86</v>
      </c>
      <c r="AV149" s="14" t="s">
        <v>86</v>
      </c>
      <c r="AW149" s="14" t="s">
        <v>32</v>
      </c>
      <c r="AX149" s="14" t="s">
        <v>76</v>
      </c>
      <c r="AY149" s="164" t="s">
        <v>146</v>
      </c>
    </row>
    <row r="150" spans="1:65" s="14" customFormat="1" ht="11.25">
      <c r="B150" s="163"/>
      <c r="D150" s="156" t="s">
        <v>158</v>
      </c>
      <c r="E150" s="164" t="s">
        <v>1</v>
      </c>
      <c r="F150" s="165" t="s">
        <v>177</v>
      </c>
      <c r="H150" s="166">
        <v>1.6</v>
      </c>
      <c r="I150" s="167"/>
      <c r="L150" s="163"/>
      <c r="M150" s="168"/>
      <c r="N150" s="169"/>
      <c r="O150" s="169"/>
      <c r="P150" s="169"/>
      <c r="Q150" s="169"/>
      <c r="R150" s="169"/>
      <c r="S150" s="169"/>
      <c r="T150" s="170"/>
      <c r="AT150" s="164" t="s">
        <v>158</v>
      </c>
      <c r="AU150" s="164" t="s">
        <v>86</v>
      </c>
      <c r="AV150" s="14" t="s">
        <v>86</v>
      </c>
      <c r="AW150" s="14" t="s">
        <v>32</v>
      </c>
      <c r="AX150" s="14" t="s">
        <v>76</v>
      </c>
      <c r="AY150" s="164" t="s">
        <v>146</v>
      </c>
    </row>
    <row r="151" spans="1:65" s="15" customFormat="1" ht="11.25">
      <c r="B151" s="171"/>
      <c r="D151" s="156" t="s">
        <v>158</v>
      </c>
      <c r="E151" s="172" t="s">
        <v>1</v>
      </c>
      <c r="F151" s="173" t="s">
        <v>178</v>
      </c>
      <c r="H151" s="174">
        <v>71.900000000000006</v>
      </c>
      <c r="I151" s="175"/>
      <c r="L151" s="171"/>
      <c r="M151" s="176"/>
      <c r="N151" s="177"/>
      <c r="O151" s="177"/>
      <c r="P151" s="177"/>
      <c r="Q151" s="177"/>
      <c r="R151" s="177"/>
      <c r="S151" s="177"/>
      <c r="T151" s="178"/>
      <c r="AT151" s="172" t="s">
        <v>158</v>
      </c>
      <c r="AU151" s="172" t="s">
        <v>86</v>
      </c>
      <c r="AV151" s="15" t="s">
        <v>153</v>
      </c>
      <c r="AW151" s="15" t="s">
        <v>32</v>
      </c>
      <c r="AX151" s="15" t="s">
        <v>84</v>
      </c>
      <c r="AY151" s="172" t="s">
        <v>146</v>
      </c>
    </row>
    <row r="152" spans="1:65" s="2" customFormat="1" ht="33" customHeight="1">
      <c r="A152" s="33"/>
      <c r="B152" s="141"/>
      <c r="C152" s="142" t="s">
        <v>179</v>
      </c>
      <c r="D152" s="142" t="s">
        <v>148</v>
      </c>
      <c r="E152" s="143" t="s">
        <v>180</v>
      </c>
      <c r="F152" s="144" t="s">
        <v>181</v>
      </c>
      <c r="G152" s="145" t="s">
        <v>182</v>
      </c>
      <c r="H152" s="146">
        <v>55.59</v>
      </c>
      <c r="I152" s="147"/>
      <c r="J152" s="148">
        <f>ROUND(I152*H152,2)</f>
        <v>0</v>
      </c>
      <c r="K152" s="144" t="s">
        <v>152</v>
      </c>
      <c r="L152" s="34"/>
      <c r="M152" s="149" t="s">
        <v>1</v>
      </c>
      <c r="N152" s="150" t="s">
        <v>41</v>
      </c>
      <c r="O152" s="59"/>
      <c r="P152" s="151">
        <f>O152*H152</f>
        <v>0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3" t="s">
        <v>153</v>
      </c>
      <c r="AT152" s="153" t="s">
        <v>148</v>
      </c>
      <c r="AU152" s="153" t="s">
        <v>86</v>
      </c>
      <c r="AY152" s="18" t="s">
        <v>146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8" t="s">
        <v>84</v>
      </c>
      <c r="BK152" s="154">
        <f>ROUND(I152*H152,2)</f>
        <v>0</v>
      </c>
      <c r="BL152" s="18" t="s">
        <v>153</v>
      </c>
      <c r="BM152" s="153" t="s">
        <v>183</v>
      </c>
    </row>
    <row r="153" spans="1:65" s="13" customFormat="1" ht="11.25">
      <c r="B153" s="155"/>
      <c r="D153" s="156" t="s">
        <v>158</v>
      </c>
      <c r="E153" s="157" t="s">
        <v>1</v>
      </c>
      <c r="F153" s="158" t="s">
        <v>184</v>
      </c>
      <c r="H153" s="157" t="s">
        <v>1</v>
      </c>
      <c r="I153" s="159"/>
      <c r="L153" s="155"/>
      <c r="M153" s="160"/>
      <c r="N153" s="161"/>
      <c r="O153" s="161"/>
      <c r="P153" s="161"/>
      <c r="Q153" s="161"/>
      <c r="R153" s="161"/>
      <c r="S153" s="161"/>
      <c r="T153" s="162"/>
      <c r="AT153" s="157" t="s">
        <v>158</v>
      </c>
      <c r="AU153" s="157" t="s">
        <v>86</v>
      </c>
      <c r="AV153" s="13" t="s">
        <v>84</v>
      </c>
      <c r="AW153" s="13" t="s">
        <v>32</v>
      </c>
      <c r="AX153" s="13" t="s">
        <v>76</v>
      </c>
      <c r="AY153" s="157" t="s">
        <v>146</v>
      </c>
    </row>
    <row r="154" spans="1:65" s="14" customFormat="1" ht="11.25">
      <c r="B154" s="163"/>
      <c r="D154" s="156" t="s">
        <v>158</v>
      </c>
      <c r="E154" s="164" t="s">
        <v>1</v>
      </c>
      <c r="F154" s="165" t="s">
        <v>185</v>
      </c>
      <c r="H154" s="166">
        <v>12.75</v>
      </c>
      <c r="I154" s="167"/>
      <c r="L154" s="163"/>
      <c r="M154" s="168"/>
      <c r="N154" s="169"/>
      <c r="O154" s="169"/>
      <c r="P154" s="169"/>
      <c r="Q154" s="169"/>
      <c r="R154" s="169"/>
      <c r="S154" s="169"/>
      <c r="T154" s="170"/>
      <c r="AT154" s="164" t="s">
        <v>158</v>
      </c>
      <c r="AU154" s="164" t="s">
        <v>86</v>
      </c>
      <c r="AV154" s="14" t="s">
        <v>86</v>
      </c>
      <c r="AW154" s="14" t="s">
        <v>32</v>
      </c>
      <c r="AX154" s="14" t="s">
        <v>76</v>
      </c>
      <c r="AY154" s="164" t="s">
        <v>146</v>
      </c>
    </row>
    <row r="155" spans="1:65" s="14" customFormat="1" ht="11.25">
      <c r="B155" s="163"/>
      <c r="D155" s="156" t="s">
        <v>158</v>
      </c>
      <c r="E155" s="164" t="s">
        <v>1</v>
      </c>
      <c r="F155" s="165" t="s">
        <v>186</v>
      </c>
      <c r="H155" s="166">
        <v>42.84</v>
      </c>
      <c r="I155" s="167"/>
      <c r="L155" s="163"/>
      <c r="M155" s="168"/>
      <c r="N155" s="169"/>
      <c r="O155" s="169"/>
      <c r="P155" s="169"/>
      <c r="Q155" s="169"/>
      <c r="R155" s="169"/>
      <c r="S155" s="169"/>
      <c r="T155" s="170"/>
      <c r="AT155" s="164" t="s">
        <v>158</v>
      </c>
      <c r="AU155" s="164" t="s">
        <v>86</v>
      </c>
      <c r="AV155" s="14" t="s">
        <v>86</v>
      </c>
      <c r="AW155" s="14" t="s">
        <v>32</v>
      </c>
      <c r="AX155" s="14" t="s">
        <v>76</v>
      </c>
      <c r="AY155" s="164" t="s">
        <v>146</v>
      </c>
    </row>
    <row r="156" spans="1:65" s="15" customFormat="1" ht="11.25">
      <c r="B156" s="171"/>
      <c r="D156" s="156" t="s">
        <v>158</v>
      </c>
      <c r="E156" s="172" t="s">
        <v>93</v>
      </c>
      <c r="F156" s="173" t="s">
        <v>178</v>
      </c>
      <c r="H156" s="174">
        <v>55.59</v>
      </c>
      <c r="I156" s="175"/>
      <c r="L156" s="171"/>
      <c r="M156" s="176"/>
      <c r="N156" s="177"/>
      <c r="O156" s="177"/>
      <c r="P156" s="177"/>
      <c r="Q156" s="177"/>
      <c r="R156" s="177"/>
      <c r="S156" s="177"/>
      <c r="T156" s="178"/>
      <c r="AT156" s="172" t="s">
        <v>158</v>
      </c>
      <c r="AU156" s="172" t="s">
        <v>86</v>
      </c>
      <c r="AV156" s="15" t="s">
        <v>153</v>
      </c>
      <c r="AW156" s="15" t="s">
        <v>32</v>
      </c>
      <c r="AX156" s="15" t="s">
        <v>84</v>
      </c>
      <c r="AY156" s="172" t="s">
        <v>146</v>
      </c>
    </row>
    <row r="157" spans="1:65" s="2" customFormat="1" ht="24.2" customHeight="1">
      <c r="A157" s="33"/>
      <c r="B157" s="141"/>
      <c r="C157" s="142" t="s">
        <v>187</v>
      </c>
      <c r="D157" s="142" t="s">
        <v>148</v>
      </c>
      <c r="E157" s="143" t="s">
        <v>188</v>
      </c>
      <c r="F157" s="144" t="s">
        <v>189</v>
      </c>
      <c r="G157" s="145" t="s">
        <v>182</v>
      </c>
      <c r="H157" s="146">
        <v>19.242999999999999</v>
      </c>
      <c r="I157" s="147"/>
      <c r="J157" s="148">
        <f>ROUND(I157*H157,2)</f>
        <v>0</v>
      </c>
      <c r="K157" s="144" t="s">
        <v>152</v>
      </c>
      <c r="L157" s="34"/>
      <c r="M157" s="149" t="s">
        <v>1</v>
      </c>
      <c r="N157" s="150" t="s">
        <v>41</v>
      </c>
      <c r="O157" s="59"/>
      <c r="P157" s="151">
        <f>O157*H157</f>
        <v>0</v>
      </c>
      <c r="Q157" s="151">
        <v>0</v>
      </c>
      <c r="R157" s="151">
        <f>Q157*H157</f>
        <v>0</v>
      </c>
      <c r="S157" s="151">
        <v>0</v>
      </c>
      <c r="T157" s="15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3" t="s">
        <v>153</v>
      </c>
      <c r="AT157" s="153" t="s">
        <v>148</v>
      </c>
      <c r="AU157" s="153" t="s">
        <v>86</v>
      </c>
      <c r="AY157" s="18" t="s">
        <v>146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8" t="s">
        <v>84</v>
      </c>
      <c r="BK157" s="154">
        <f>ROUND(I157*H157,2)</f>
        <v>0</v>
      </c>
      <c r="BL157" s="18" t="s">
        <v>153</v>
      </c>
      <c r="BM157" s="153" t="s">
        <v>190</v>
      </c>
    </row>
    <row r="158" spans="1:65" s="13" customFormat="1" ht="11.25">
      <c r="B158" s="155"/>
      <c r="D158" s="156" t="s">
        <v>158</v>
      </c>
      <c r="E158" s="157" t="s">
        <v>1</v>
      </c>
      <c r="F158" s="158" t="s">
        <v>191</v>
      </c>
      <c r="H158" s="157" t="s">
        <v>1</v>
      </c>
      <c r="I158" s="159"/>
      <c r="L158" s="155"/>
      <c r="M158" s="160"/>
      <c r="N158" s="161"/>
      <c r="O158" s="161"/>
      <c r="P158" s="161"/>
      <c r="Q158" s="161"/>
      <c r="R158" s="161"/>
      <c r="S158" s="161"/>
      <c r="T158" s="162"/>
      <c r="AT158" s="157" t="s">
        <v>158</v>
      </c>
      <c r="AU158" s="157" t="s">
        <v>86</v>
      </c>
      <c r="AV158" s="13" t="s">
        <v>84</v>
      </c>
      <c r="AW158" s="13" t="s">
        <v>32</v>
      </c>
      <c r="AX158" s="13" t="s">
        <v>76</v>
      </c>
      <c r="AY158" s="157" t="s">
        <v>146</v>
      </c>
    </row>
    <row r="159" spans="1:65" s="14" customFormat="1" ht="11.25">
      <c r="B159" s="163"/>
      <c r="D159" s="156" t="s">
        <v>158</v>
      </c>
      <c r="E159" s="164" t="s">
        <v>1</v>
      </c>
      <c r="F159" s="165" t="s">
        <v>192</v>
      </c>
      <c r="H159" s="166">
        <v>1.2430000000000001</v>
      </c>
      <c r="I159" s="167"/>
      <c r="L159" s="163"/>
      <c r="M159" s="168"/>
      <c r="N159" s="169"/>
      <c r="O159" s="169"/>
      <c r="P159" s="169"/>
      <c r="Q159" s="169"/>
      <c r="R159" s="169"/>
      <c r="S159" s="169"/>
      <c r="T159" s="170"/>
      <c r="AT159" s="164" t="s">
        <v>158</v>
      </c>
      <c r="AU159" s="164" t="s">
        <v>86</v>
      </c>
      <c r="AV159" s="14" t="s">
        <v>86</v>
      </c>
      <c r="AW159" s="14" t="s">
        <v>32</v>
      </c>
      <c r="AX159" s="14" t="s">
        <v>76</v>
      </c>
      <c r="AY159" s="164" t="s">
        <v>146</v>
      </c>
    </row>
    <row r="160" spans="1:65" s="13" customFormat="1" ht="11.25">
      <c r="B160" s="155"/>
      <c r="D160" s="156" t="s">
        <v>158</v>
      </c>
      <c r="E160" s="157" t="s">
        <v>1</v>
      </c>
      <c r="F160" s="158" t="s">
        <v>193</v>
      </c>
      <c r="H160" s="157" t="s">
        <v>1</v>
      </c>
      <c r="I160" s="159"/>
      <c r="L160" s="155"/>
      <c r="M160" s="160"/>
      <c r="N160" s="161"/>
      <c r="O160" s="161"/>
      <c r="P160" s="161"/>
      <c r="Q160" s="161"/>
      <c r="R160" s="161"/>
      <c r="S160" s="161"/>
      <c r="T160" s="162"/>
      <c r="AT160" s="157" t="s">
        <v>158</v>
      </c>
      <c r="AU160" s="157" t="s">
        <v>86</v>
      </c>
      <c r="AV160" s="13" t="s">
        <v>84</v>
      </c>
      <c r="AW160" s="13" t="s">
        <v>32</v>
      </c>
      <c r="AX160" s="13" t="s">
        <v>76</v>
      </c>
      <c r="AY160" s="157" t="s">
        <v>146</v>
      </c>
    </row>
    <row r="161" spans="1:65" s="14" customFormat="1" ht="11.25">
      <c r="B161" s="163"/>
      <c r="D161" s="156" t="s">
        <v>158</v>
      </c>
      <c r="E161" s="164" t="s">
        <v>1</v>
      </c>
      <c r="F161" s="165" t="s">
        <v>194</v>
      </c>
      <c r="H161" s="166">
        <v>18</v>
      </c>
      <c r="I161" s="167"/>
      <c r="L161" s="163"/>
      <c r="M161" s="168"/>
      <c r="N161" s="169"/>
      <c r="O161" s="169"/>
      <c r="P161" s="169"/>
      <c r="Q161" s="169"/>
      <c r="R161" s="169"/>
      <c r="S161" s="169"/>
      <c r="T161" s="170"/>
      <c r="AT161" s="164" t="s">
        <v>158</v>
      </c>
      <c r="AU161" s="164" t="s">
        <v>86</v>
      </c>
      <c r="AV161" s="14" t="s">
        <v>86</v>
      </c>
      <c r="AW161" s="14" t="s">
        <v>32</v>
      </c>
      <c r="AX161" s="14" t="s">
        <v>76</v>
      </c>
      <c r="AY161" s="164" t="s">
        <v>146</v>
      </c>
    </row>
    <row r="162" spans="1:65" s="16" customFormat="1" ht="11.25">
      <c r="B162" s="179"/>
      <c r="D162" s="156" t="s">
        <v>158</v>
      </c>
      <c r="E162" s="180" t="s">
        <v>95</v>
      </c>
      <c r="F162" s="181" t="s">
        <v>195</v>
      </c>
      <c r="H162" s="182">
        <v>19.242999999999999</v>
      </c>
      <c r="I162" s="183"/>
      <c r="L162" s="179"/>
      <c r="M162" s="184"/>
      <c r="N162" s="185"/>
      <c r="O162" s="185"/>
      <c r="P162" s="185"/>
      <c r="Q162" s="185"/>
      <c r="R162" s="185"/>
      <c r="S162" s="185"/>
      <c r="T162" s="186"/>
      <c r="AT162" s="180" t="s">
        <v>158</v>
      </c>
      <c r="AU162" s="180" t="s">
        <v>86</v>
      </c>
      <c r="AV162" s="16" t="s">
        <v>161</v>
      </c>
      <c r="AW162" s="16" t="s">
        <v>32</v>
      </c>
      <c r="AX162" s="16" t="s">
        <v>84</v>
      </c>
      <c r="AY162" s="180" t="s">
        <v>146</v>
      </c>
    </row>
    <row r="163" spans="1:65" s="2" customFormat="1" ht="37.9" customHeight="1">
      <c r="A163" s="33"/>
      <c r="B163" s="141"/>
      <c r="C163" s="142" t="s">
        <v>196</v>
      </c>
      <c r="D163" s="142" t="s">
        <v>148</v>
      </c>
      <c r="E163" s="143" t="s">
        <v>197</v>
      </c>
      <c r="F163" s="144" t="s">
        <v>198</v>
      </c>
      <c r="G163" s="145" t="s">
        <v>182</v>
      </c>
      <c r="H163" s="146">
        <v>43.8</v>
      </c>
      <c r="I163" s="147"/>
      <c r="J163" s="148">
        <f>ROUND(I163*H163,2)</f>
        <v>0</v>
      </c>
      <c r="K163" s="144" t="s">
        <v>152</v>
      </c>
      <c r="L163" s="34"/>
      <c r="M163" s="149" t="s">
        <v>1</v>
      </c>
      <c r="N163" s="150" t="s">
        <v>41</v>
      </c>
      <c r="O163" s="59"/>
      <c r="P163" s="151">
        <f>O163*H163</f>
        <v>0</v>
      </c>
      <c r="Q163" s="151">
        <v>0</v>
      </c>
      <c r="R163" s="151">
        <f>Q163*H163</f>
        <v>0</v>
      </c>
      <c r="S163" s="151">
        <v>0</v>
      </c>
      <c r="T163" s="15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3" t="s">
        <v>153</v>
      </c>
      <c r="AT163" s="153" t="s">
        <v>148</v>
      </c>
      <c r="AU163" s="153" t="s">
        <v>86</v>
      </c>
      <c r="AY163" s="18" t="s">
        <v>146</v>
      </c>
      <c r="BE163" s="154">
        <f>IF(N163="základní",J163,0)</f>
        <v>0</v>
      </c>
      <c r="BF163" s="154">
        <f>IF(N163="snížená",J163,0)</f>
        <v>0</v>
      </c>
      <c r="BG163" s="154">
        <f>IF(N163="zákl. přenesená",J163,0)</f>
        <v>0</v>
      </c>
      <c r="BH163" s="154">
        <f>IF(N163="sníž. přenesená",J163,0)</f>
        <v>0</v>
      </c>
      <c r="BI163" s="154">
        <f>IF(N163="nulová",J163,0)</f>
        <v>0</v>
      </c>
      <c r="BJ163" s="18" t="s">
        <v>84</v>
      </c>
      <c r="BK163" s="154">
        <f>ROUND(I163*H163,2)</f>
        <v>0</v>
      </c>
      <c r="BL163" s="18" t="s">
        <v>153</v>
      </c>
      <c r="BM163" s="153" t="s">
        <v>199</v>
      </c>
    </row>
    <row r="164" spans="1:65" s="13" customFormat="1" ht="11.25">
      <c r="B164" s="155"/>
      <c r="D164" s="156" t="s">
        <v>158</v>
      </c>
      <c r="E164" s="157" t="s">
        <v>1</v>
      </c>
      <c r="F164" s="158" t="s">
        <v>200</v>
      </c>
      <c r="H164" s="157" t="s">
        <v>1</v>
      </c>
      <c r="I164" s="159"/>
      <c r="L164" s="155"/>
      <c r="M164" s="160"/>
      <c r="N164" s="161"/>
      <c r="O164" s="161"/>
      <c r="P164" s="161"/>
      <c r="Q164" s="161"/>
      <c r="R164" s="161"/>
      <c r="S164" s="161"/>
      <c r="T164" s="162"/>
      <c r="AT164" s="157" t="s">
        <v>158</v>
      </c>
      <c r="AU164" s="157" t="s">
        <v>86</v>
      </c>
      <c r="AV164" s="13" t="s">
        <v>84</v>
      </c>
      <c r="AW164" s="13" t="s">
        <v>32</v>
      </c>
      <c r="AX164" s="13" t="s">
        <v>76</v>
      </c>
      <c r="AY164" s="157" t="s">
        <v>146</v>
      </c>
    </row>
    <row r="165" spans="1:65" s="14" customFormat="1" ht="11.25">
      <c r="B165" s="163"/>
      <c r="D165" s="156" t="s">
        <v>158</v>
      </c>
      <c r="E165" s="164" t="s">
        <v>1</v>
      </c>
      <c r="F165" s="165" t="s">
        <v>201</v>
      </c>
      <c r="H165" s="166">
        <v>21.9</v>
      </c>
      <c r="I165" s="167"/>
      <c r="L165" s="163"/>
      <c r="M165" s="168"/>
      <c r="N165" s="169"/>
      <c r="O165" s="169"/>
      <c r="P165" s="169"/>
      <c r="Q165" s="169"/>
      <c r="R165" s="169"/>
      <c r="S165" s="169"/>
      <c r="T165" s="170"/>
      <c r="AT165" s="164" t="s">
        <v>158</v>
      </c>
      <c r="AU165" s="164" t="s">
        <v>86</v>
      </c>
      <c r="AV165" s="14" t="s">
        <v>86</v>
      </c>
      <c r="AW165" s="14" t="s">
        <v>32</v>
      </c>
      <c r="AX165" s="14" t="s">
        <v>76</v>
      </c>
      <c r="AY165" s="164" t="s">
        <v>146</v>
      </c>
    </row>
    <row r="166" spans="1:65" s="13" customFormat="1" ht="11.25">
      <c r="B166" s="155"/>
      <c r="D166" s="156" t="s">
        <v>158</v>
      </c>
      <c r="E166" s="157" t="s">
        <v>1</v>
      </c>
      <c r="F166" s="158" t="s">
        <v>202</v>
      </c>
      <c r="H166" s="157" t="s">
        <v>1</v>
      </c>
      <c r="I166" s="159"/>
      <c r="L166" s="155"/>
      <c r="M166" s="160"/>
      <c r="N166" s="161"/>
      <c r="O166" s="161"/>
      <c r="P166" s="161"/>
      <c r="Q166" s="161"/>
      <c r="R166" s="161"/>
      <c r="S166" s="161"/>
      <c r="T166" s="162"/>
      <c r="AT166" s="157" t="s">
        <v>158</v>
      </c>
      <c r="AU166" s="157" t="s">
        <v>86</v>
      </c>
      <c r="AV166" s="13" t="s">
        <v>84</v>
      </c>
      <c r="AW166" s="13" t="s">
        <v>32</v>
      </c>
      <c r="AX166" s="13" t="s">
        <v>76</v>
      </c>
      <c r="AY166" s="157" t="s">
        <v>146</v>
      </c>
    </row>
    <row r="167" spans="1:65" s="14" customFormat="1" ht="11.25">
      <c r="B167" s="163"/>
      <c r="D167" s="156" t="s">
        <v>158</v>
      </c>
      <c r="E167" s="164" t="s">
        <v>1</v>
      </c>
      <c r="F167" s="165" t="s">
        <v>201</v>
      </c>
      <c r="H167" s="166">
        <v>21.9</v>
      </c>
      <c r="I167" s="167"/>
      <c r="L167" s="163"/>
      <c r="M167" s="168"/>
      <c r="N167" s="169"/>
      <c r="O167" s="169"/>
      <c r="P167" s="169"/>
      <c r="Q167" s="169"/>
      <c r="R167" s="169"/>
      <c r="S167" s="169"/>
      <c r="T167" s="170"/>
      <c r="AT167" s="164" t="s">
        <v>158</v>
      </c>
      <c r="AU167" s="164" t="s">
        <v>86</v>
      </c>
      <c r="AV167" s="14" t="s">
        <v>86</v>
      </c>
      <c r="AW167" s="14" t="s">
        <v>32</v>
      </c>
      <c r="AX167" s="14" t="s">
        <v>76</v>
      </c>
      <c r="AY167" s="164" t="s">
        <v>146</v>
      </c>
    </row>
    <row r="168" spans="1:65" s="15" customFormat="1" ht="11.25">
      <c r="B168" s="171"/>
      <c r="D168" s="156" t="s">
        <v>158</v>
      </c>
      <c r="E168" s="172" t="s">
        <v>1</v>
      </c>
      <c r="F168" s="173" t="s">
        <v>178</v>
      </c>
      <c r="H168" s="174">
        <v>43.8</v>
      </c>
      <c r="I168" s="175"/>
      <c r="L168" s="171"/>
      <c r="M168" s="176"/>
      <c r="N168" s="177"/>
      <c r="O168" s="177"/>
      <c r="P168" s="177"/>
      <c r="Q168" s="177"/>
      <c r="R168" s="177"/>
      <c r="S168" s="177"/>
      <c r="T168" s="178"/>
      <c r="AT168" s="172" t="s">
        <v>158</v>
      </c>
      <c r="AU168" s="172" t="s">
        <v>86</v>
      </c>
      <c r="AV168" s="15" t="s">
        <v>153</v>
      </c>
      <c r="AW168" s="15" t="s">
        <v>32</v>
      </c>
      <c r="AX168" s="15" t="s">
        <v>84</v>
      </c>
      <c r="AY168" s="172" t="s">
        <v>146</v>
      </c>
    </row>
    <row r="169" spans="1:65" s="2" customFormat="1" ht="37.9" customHeight="1">
      <c r="A169" s="33"/>
      <c r="B169" s="141"/>
      <c r="C169" s="142" t="s">
        <v>203</v>
      </c>
      <c r="D169" s="142" t="s">
        <v>148</v>
      </c>
      <c r="E169" s="143" t="s">
        <v>204</v>
      </c>
      <c r="F169" s="144" t="s">
        <v>205</v>
      </c>
      <c r="G169" s="145" t="s">
        <v>182</v>
      </c>
      <c r="H169" s="146">
        <v>69.864999999999995</v>
      </c>
      <c r="I169" s="147"/>
      <c r="J169" s="148">
        <f>ROUND(I169*H169,2)</f>
        <v>0</v>
      </c>
      <c r="K169" s="144" t="s">
        <v>152</v>
      </c>
      <c r="L169" s="34"/>
      <c r="M169" s="149" t="s">
        <v>1</v>
      </c>
      <c r="N169" s="150" t="s">
        <v>41</v>
      </c>
      <c r="O169" s="59"/>
      <c r="P169" s="151">
        <f>O169*H169</f>
        <v>0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3" t="s">
        <v>153</v>
      </c>
      <c r="AT169" s="153" t="s">
        <v>148</v>
      </c>
      <c r="AU169" s="153" t="s">
        <v>86</v>
      </c>
      <c r="AY169" s="18" t="s">
        <v>146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8" t="s">
        <v>84</v>
      </c>
      <c r="BK169" s="154">
        <f>ROUND(I169*H169,2)</f>
        <v>0</v>
      </c>
      <c r="BL169" s="18" t="s">
        <v>153</v>
      </c>
      <c r="BM169" s="153" t="s">
        <v>206</v>
      </c>
    </row>
    <row r="170" spans="1:65" s="13" customFormat="1" ht="11.25">
      <c r="B170" s="155"/>
      <c r="D170" s="156" t="s">
        <v>158</v>
      </c>
      <c r="E170" s="157" t="s">
        <v>1</v>
      </c>
      <c r="F170" s="158" t="s">
        <v>207</v>
      </c>
      <c r="H170" s="157" t="s">
        <v>1</v>
      </c>
      <c r="I170" s="159"/>
      <c r="L170" s="155"/>
      <c r="M170" s="160"/>
      <c r="N170" s="161"/>
      <c r="O170" s="161"/>
      <c r="P170" s="161"/>
      <c r="Q170" s="161"/>
      <c r="R170" s="161"/>
      <c r="S170" s="161"/>
      <c r="T170" s="162"/>
      <c r="AT170" s="157" t="s">
        <v>158</v>
      </c>
      <c r="AU170" s="157" t="s">
        <v>86</v>
      </c>
      <c r="AV170" s="13" t="s">
        <v>84</v>
      </c>
      <c r="AW170" s="13" t="s">
        <v>32</v>
      </c>
      <c r="AX170" s="13" t="s">
        <v>76</v>
      </c>
      <c r="AY170" s="157" t="s">
        <v>146</v>
      </c>
    </row>
    <row r="171" spans="1:65" s="13" customFormat="1" ht="11.25">
      <c r="B171" s="155"/>
      <c r="D171" s="156" t="s">
        <v>158</v>
      </c>
      <c r="E171" s="157" t="s">
        <v>1</v>
      </c>
      <c r="F171" s="158" t="s">
        <v>208</v>
      </c>
      <c r="H171" s="157" t="s">
        <v>1</v>
      </c>
      <c r="I171" s="159"/>
      <c r="L171" s="155"/>
      <c r="M171" s="160"/>
      <c r="N171" s="161"/>
      <c r="O171" s="161"/>
      <c r="P171" s="161"/>
      <c r="Q171" s="161"/>
      <c r="R171" s="161"/>
      <c r="S171" s="161"/>
      <c r="T171" s="162"/>
      <c r="AT171" s="157" t="s">
        <v>158</v>
      </c>
      <c r="AU171" s="157" t="s">
        <v>86</v>
      </c>
      <c r="AV171" s="13" t="s">
        <v>84</v>
      </c>
      <c r="AW171" s="13" t="s">
        <v>32</v>
      </c>
      <c r="AX171" s="13" t="s">
        <v>76</v>
      </c>
      <c r="AY171" s="157" t="s">
        <v>146</v>
      </c>
    </row>
    <row r="172" spans="1:65" s="14" customFormat="1" ht="11.25">
      <c r="B172" s="163"/>
      <c r="D172" s="156" t="s">
        <v>158</v>
      </c>
      <c r="E172" s="164" t="s">
        <v>1</v>
      </c>
      <c r="F172" s="165" t="s">
        <v>209</v>
      </c>
      <c r="H172" s="166">
        <v>3.1949999999999998</v>
      </c>
      <c r="I172" s="167"/>
      <c r="L172" s="163"/>
      <c r="M172" s="168"/>
      <c r="N172" s="169"/>
      <c r="O172" s="169"/>
      <c r="P172" s="169"/>
      <c r="Q172" s="169"/>
      <c r="R172" s="169"/>
      <c r="S172" s="169"/>
      <c r="T172" s="170"/>
      <c r="AT172" s="164" t="s">
        <v>158</v>
      </c>
      <c r="AU172" s="164" t="s">
        <v>86</v>
      </c>
      <c r="AV172" s="14" t="s">
        <v>86</v>
      </c>
      <c r="AW172" s="14" t="s">
        <v>32</v>
      </c>
      <c r="AX172" s="14" t="s">
        <v>76</v>
      </c>
      <c r="AY172" s="164" t="s">
        <v>146</v>
      </c>
    </row>
    <row r="173" spans="1:65" s="14" customFormat="1" ht="11.25">
      <c r="B173" s="163"/>
      <c r="D173" s="156" t="s">
        <v>158</v>
      </c>
      <c r="E173" s="164" t="s">
        <v>1</v>
      </c>
      <c r="F173" s="165" t="s">
        <v>210</v>
      </c>
      <c r="H173" s="166">
        <v>1.9450000000000001</v>
      </c>
      <c r="I173" s="167"/>
      <c r="L173" s="163"/>
      <c r="M173" s="168"/>
      <c r="N173" s="169"/>
      <c r="O173" s="169"/>
      <c r="P173" s="169"/>
      <c r="Q173" s="169"/>
      <c r="R173" s="169"/>
      <c r="S173" s="169"/>
      <c r="T173" s="170"/>
      <c r="AT173" s="164" t="s">
        <v>158</v>
      </c>
      <c r="AU173" s="164" t="s">
        <v>86</v>
      </c>
      <c r="AV173" s="14" t="s">
        <v>86</v>
      </c>
      <c r="AW173" s="14" t="s">
        <v>32</v>
      </c>
      <c r="AX173" s="14" t="s">
        <v>76</v>
      </c>
      <c r="AY173" s="164" t="s">
        <v>146</v>
      </c>
    </row>
    <row r="174" spans="1:65" s="14" customFormat="1" ht="11.25">
      <c r="B174" s="163"/>
      <c r="D174" s="156" t="s">
        <v>158</v>
      </c>
      <c r="E174" s="164" t="s">
        <v>1</v>
      </c>
      <c r="F174" s="165" t="s">
        <v>211</v>
      </c>
      <c r="H174" s="166">
        <v>-0.20799999999999999</v>
      </c>
      <c r="I174" s="167"/>
      <c r="L174" s="163"/>
      <c r="M174" s="168"/>
      <c r="N174" s="169"/>
      <c r="O174" s="169"/>
      <c r="P174" s="169"/>
      <c r="Q174" s="169"/>
      <c r="R174" s="169"/>
      <c r="S174" s="169"/>
      <c r="T174" s="170"/>
      <c r="AT174" s="164" t="s">
        <v>158</v>
      </c>
      <c r="AU174" s="164" t="s">
        <v>86</v>
      </c>
      <c r="AV174" s="14" t="s">
        <v>86</v>
      </c>
      <c r="AW174" s="14" t="s">
        <v>32</v>
      </c>
      <c r="AX174" s="14" t="s">
        <v>76</v>
      </c>
      <c r="AY174" s="164" t="s">
        <v>146</v>
      </c>
    </row>
    <row r="175" spans="1:65" s="14" customFormat="1" ht="11.25">
      <c r="B175" s="163"/>
      <c r="D175" s="156" t="s">
        <v>158</v>
      </c>
      <c r="E175" s="164" t="s">
        <v>1</v>
      </c>
      <c r="F175" s="165" t="s">
        <v>212</v>
      </c>
      <c r="H175" s="166">
        <v>74.832999999999998</v>
      </c>
      <c r="I175" s="167"/>
      <c r="L175" s="163"/>
      <c r="M175" s="168"/>
      <c r="N175" s="169"/>
      <c r="O175" s="169"/>
      <c r="P175" s="169"/>
      <c r="Q175" s="169"/>
      <c r="R175" s="169"/>
      <c r="S175" s="169"/>
      <c r="T175" s="170"/>
      <c r="AT175" s="164" t="s">
        <v>158</v>
      </c>
      <c r="AU175" s="164" t="s">
        <v>86</v>
      </c>
      <c r="AV175" s="14" t="s">
        <v>86</v>
      </c>
      <c r="AW175" s="14" t="s">
        <v>32</v>
      </c>
      <c r="AX175" s="14" t="s">
        <v>76</v>
      </c>
      <c r="AY175" s="164" t="s">
        <v>146</v>
      </c>
    </row>
    <row r="176" spans="1:65" s="14" customFormat="1" ht="11.25">
      <c r="B176" s="163"/>
      <c r="D176" s="156" t="s">
        <v>158</v>
      </c>
      <c r="E176" s="164" t="s">
        <v>1</v>
      </c>
      <c r="F176" s="165" t="s">
        <v>213</v>
      </c>
      <c r="H176" s="166">
        <v>-9.9</v>
      </c>
      <c r="I176" s="167"/>
      <c r="L176" s="163"/>
      <c r="M176" s="168"/>
      <c r="N176" s="169"/>
      <c r="O176" s="169"/>
      <c r="P176" s="169"/>
      <c r="Q176" s="169"/>
      <c r="R176" s="169"/>
      <c r="S176" s="169"/>
      <c r="T176" s="170"/>
      <c r="AT176" s="164" t="s">
        <v>158</v>
      </c>
      <c r="AU176" s="164" t="s">
        <v>86</v>
      </c>
      <c r="AV176" s="14" t="s">
        <v>86</v>
      </c>
      <c r="AW176" s="14" t="s">
        <v>32</v>
      </c>
      <c r="AX176" s="14" t="s">
        <v>76</v>
      </c>
      <c r="AY176" s="164" t="s">
        <v>146</v>
      </c>
    </row>
    <row r="177" spans="1:65" s="15" customFormat="1" ht="11.25">
      <c r="B177" s="171"/>
      <c r="D177" s="156" t="s">
        <v>158</v>
      </c>
      <c r="E177" s="172" t="s">
        <v>87</v>
      </c>
      <c r="F177" s="173" t="s">
        <v>178</v>
      </c>
      <c r="H177" s="174">
        <v>69.864999999999995</v>
      </c>
      <c r="I177" s="175"/>
      <c r="L177" s="171"/>
      <c r="M177" s="176"/>
      <c r="N177" s="177"/>
      <c r="O177" s="177"/>
      <c r="P177" s="177"/>
      <c r="Q177" s="177"/>
      <c r="R177" s="177"/>
      <c r="S177" s="177"/>
      <c r="T177" s="178"/>
      <c r="AT177" s="172" t="s">
        <v>158</v>
      </c>
      <c r="AU177" s="172" t="s">
        <v>86</v>
      </c>
      <c r="AV177" s="15" t="s">
        <v>153</v>
      </c>
      <c r="AW177" s="15" t="s">
        <v>32</v>
      </c>
      <c r="AX177" s="15" t="s">
        <v>84</v>
      </c>
      <c r="AY177" s="172" t="s">
        <v>146</v>
      </c>
    </row>
    <row r="178" spans="1:65" s="2" customFormat="1" ht="37.9" customHeight="1">
      <c r="A178" s="33"/>
      <c r="B178" s="141"/>
      <c r="C178" s="142" t="s">
        <v>214</v>
      </c>
      <c r="D178" s="142" t="s">
        <v>148</v>
      </c>
      <c r="E178" s="143" t="s">
        <v>215</v>
      </c>
      <c r="F178" s="144" t="s">
        <v>216</v>
      </c>
      <c r="G178" s="145" t="s">
        <v>182</v>
      </c>
      <c r="H178" s="146">
        <v>349.32499999999999</v>
      </c>
      <c r="I178" s="147"/>
      <c r="J178" s="148">
        <f>ROUND(I178*H178,2)</f>
        <v>0</v>
      </c>
      <c r="K178" s="144" t="s">
        <v>152</v>
      </c>
      <c r="L178" s="34"/>
      <c r="M178" s="149" t="s">
        <v>1</v>
      </c>
      <c r="N178" s="150" t="s">
        <v>41</v>
      </c>
      <c r="O178" s="59"/>
      <c r="P178" s="151">
        <f>O178*H178</f>
        <v>0</v>
      </c>
      <c r="Q178" s="151">
        <v>0</v>
      </c>
      <c r="R178" s="151">
        <f>Q178*H178</f>
        <v>0</v>
      </c>
      <c r="S178" s="151">
        <v>0</v>
      </c>
      <c r="T178" s="15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3" t="s">
        <v>153</v>
      </c>
      <c r="AT178" s="153" t="s">
        <v>148</v>
      </c>
      <c r="AU178" s="153" t="s">
        <v>86</v>
      </c>
      <c r="AY178" s="18" t="s">
        <v>146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8" t="s">
        <v>84</v>
      </c>
      <c r="BK178" s="154">
        <f>ROUND(I178*H178,2)</f>
        <v>0</v>
      </c>
      <c r="BL178" s="18" t="s">
        <v>153</v>
      </c>
      <c r="BM178" s="153" t="s">
        <v>217</v>
      </c>
    </row>
    <row r="179" spans="1:65" s="14" customFormat="1" ht="11.25">
      <c r="B179" s="163"/>
      <c r="D179" s="156" t="s">
        <v>158</v>
      </c>
      <c r="E179" s="164" t="s">
        <v>1</v>
      </c>
      <c r="F179" s="165" t="s">
        <v>218</v>
      </c>
      <c r="H179" s="166">
        <v>349.32499999999999</v>
      </c>
      <c r="I179" s="167"/>
      <c r="L179" s="163"/>
      <c r="M179" s="168"/>
      <c r="N179" s="169"/>
      <c r="O179" s="169"/>
      <c r="P179" s="169"/>
      <c r="Q179" s="169"/>
      <c r="R179" s="169"/>
      <c r="S179" s="169"/>
      <c r="T179" s="170"/>
      <c r="AT179" s="164" t="s">
        <v>158</v>
      </c>
      <c r="AU179" s="164" t="s">
        <v>86</v>
      </c>
      <c r="AV179" s="14" t="s">
        <v>86</v>
      </c>
      <c r="AW179" s="14" t="s">
        <v>32</v>
      </c>
      <c r="AX179" s="14" t="s">
        <v>84</v>
      </c>
      <c r="AY179" s="164" t="s">
        <v>146</v>
      </c>
    </row>
    <row r="180" spans="1:65" s="2" customFormat="1" ht="24.2" customHeight="1">
      <c r="A180" s="33"/>
      <c r="B180" s="141"/>
      <c r="C180" s="142" t="s">
        <v>219</v>
      </c>
      <c r="D180" s="142" t="s">
        <v>148</v>
      </c>
      <c r="E180" s="143" t="s">
        <v>220</v>
      </c>
      <c r="F180" s="144" t="s">
        <v>221</v>
      </c>
      <c r="G180" s="145" t="s">
        <v>182</v>
      </c>
      <c r="H180" s="146">
        <v>21.9</v>
      </c>
      <c r="I180" s="147"/>
      <c r="J180" s="148">
        <f>ROUND(I180*H180,2)</f>
        <v>0</v>
      </c>
      <c r="K180" s="144" t="s">
        <v>152</v>
      </c>
      <c r="L180" s="34"/>
      <c r="M180" s="149" t="s">
        <v>1</v>
      </c>
      <c r="N180" s="150" t="s">
        <v>41</v>
      </c>
      <c r="O180" s="59"/>
      <c r="P180" s="151">
        <f>O180*H180</f>
        <v>0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3" t="s">
        <v>153</v>
      </c>
      <c r="AT180" s="153" t="s">
        <v>148</v>
      </c>
      <c r="AU180" s="153" t="s">
        <v>86</v>
      </c>
      <c r="AY180" s="18" t="s">
        <v>146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8" t="s">
        <v>84</v>
      </c>
      <c r="BK180" s="154">
        <f>ROUND(I180*H180,2)</f>
        <v>0</v>
      </c>
      <c r="BL180" s="18" t="s">
        <v>153</v>
      </c>
      <c r="BM180" s="153" t="s">
        <v>222</v>
      </c>
    </row>
    <row r="181" spans="1:65" s="14" customFormat="1" ht="11.25">
      <c r="B181" s="163"/>
      <c r="D181" s="156" t="s">
        <v>158</v>
      </c>
      <c r="E181" s="164" t="s">
        <v>1</v>
      </c>
      <c r="F181" s="165" t="s">
        <v>223</v>
      </c>
      <c r="H181" s="166">
        <v>12</v>
      </c>
      <c r="I181" s="167"/>
      <c r="L181" s="163"/>
      <c r="M181" s="168"/>
      <c r="N181" s="169"/>
      <c r="O181" s="169"/>
      <c r="P181" s="169"/>
      <c r="Q181" s="169"/>
      <c r="R181" s="169"/>
      <c r="S181" s="169"/>
      <c r="T181" s="170"/>
      <c r="AT181" s="164" t="s">
        <v>158</v>
      </c>
      <c r="AU181" s="164" t="s">
        <v>86</v>
      </c>
      <c r="AV181" s="14" t="s">
        <v>86</v>
      </c>
      <c r="AW181" s="14" t="s">
        <v>32</v>
      </c>
      <c r="AX181" s="14" t="s">
        <v>76</v>
      </c>
      <c r="AY181" s="164" t="s">
        <v>146</v>
      </c>
    </row>
    <row r="182" spans="1:65" s="14" customFormat="1" ht="11.25">
      <c r="B182" s="163"/>
      <c r="D182" s="156" t="s">
        <v>158</v>
      </c>
      <c r="E182" s="164" t="s">
        <v>1</v>
      </c>
      <c r="F182" s="165" t="s">
        <v>105</v>
      </c>
      <c r="H182" s="166">
        <v>9.9</v>
      </c>
      <c r="I182" s="167"/>
      <c r="L182" s="163"/>
      <c r="M182" s="168"/>
      <c r="N182" s="169"/>
      <c r="O182" s="169"/>
      <c r="P182" s="169"/>
      <c r="Q182" s="169"/>
      <c r="R182" s="169"/>
      <c r="S182" s="169"/>
      <c r="T182" s="170"/>
      <c r="AT182" s="164" t="s">
        <v>158</v>
      </c>
      <c r="AU182" s="164" t="s">
        <v>86</v>
      </c>
      <c r="AV182" s="14" t="s">
        <v>86</v>
      </c>
      <c r="AW182" s="14" t="s">
        <v>32</v>
      </c>
      <c r="AX182" s="14" t="s">
        <v>76</v>
      </c>
      <c r="AY182" s="164" t="s">
        <v>146</v>
      </c>
    </row>
    <row r="183" spans="1:65" s="15" customFormat="1" ht="11.25">
      <c r="B183" s="171"/>
      <c r="D183" s="156" t="s">
        <v>158</v>
      </c>
      <c r="E183" s="172" t="s">
        <v>1</v>
      </c>
      <c r="F183" s="173" t="s">
        <v>178</v>
      </c>
      <c r="H183" s="174">
        <v>21.9</v>
      </c>
      <c r="I183" s="175"/>
      <c r="L183" s="171"/>
      <c r="M183" s="176"/>
      <c r="N183" s="177"/>
      <c r="O183" s="177"/>
      <c r="P183" s="177"/>
      <c r="Q183" s="177"/>
      <c r="R183" s="177"/>
      <c r="S183" s="177"/>
      <c r="T183" s="178"/>
      <c r="AT183" s="172" t="s">
        <v>158</v>
      </c>
      <c r="AU183" s="172" t="s">
        <v>86</v>
      </c>
      <c r="AV183" s="15" t="s">
        <v>153</v>
      </c>
      <c r="AW183" s="15" t="s">
        <v>32</v>
      </c>
      <c r="AX183" s="15" t="s">
        <v>84</v>
      </c>
      <c r="AY183" s="172" t="s">
        <v>146</v>
      </c>
    </row>
    <row r="184" spans="1:65" s="2" customFormat="1" ht="16.5" customHeight="1">
      <c r="A184" s="33"/>
      <c r="B184" s="141"/>
      <c r="C184" s="142" t="s">
        <v>224</v>
      </c>
      <c r="D184" s="142" t="s">
        <v>148</v>
      </c>
      <c r="E184" s="143" t="s">
        <v>225</v>
      </c>
      <c r="F184" s="144" t="s">
        <v>226</v>
      </c>
      <c r="G184" s="145" t="s">
        <v>182</v>
      </c>
      <c r="H184" s="146">
        <v>69.864999999999995</v>
      </c>
      <c r="I184" s="147"/>
      <c r="J184" s="148">
        <f>ROUND(I184*H184,2)</f>
        <v>0</v>
      </c>
      <c r="K184" s="144" t="s">
        <v>152</v>
      </c>
      <c r="L184" s="34"/>
      <c r="M184" s="149" t="s">
        <v>1</v>
      </c>
      <c r="N184" s="150" t="s">
        <v>41</v>
      </c>
      <c r="O184" s="59"/>
      <c r="P184" s="151">
        <f>O184*H184</f>
        <v>0</v>
      </c>
      <c r="Q184" s="151">
        <v>0</v>
      </c>
      <c r="R184" s="151">
        <f>Q184*H184</f>
        <v>0</v>
      </c>
      <c r="S184" s="151">
        <v>0</v>
      </c>
      <c r="T184" s="15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3" t="s">
        <v>153</v>
      </c>
      <c r="AT184" s="153" t="s">
        <v>148</v>
      </c>
      <c r="AU184" s="153" t="s">
        <v>86</v>
      </c>
      <c r="AY184" s="18" t="s">
        <v>146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8" t="s">
        <v>84</v>
      </c>
      <c r="BK184" s="154">
        <f>ROUND(I184*H184,2)</f>
        <v>0</v>
      </c>
      <c r="BL184" s="18" t="s">
        <v>153</v>
      </c>
      <c r="BM184" s="153" t="s">
        <v>227</v>
      </c>
    </row>
    <row r="185" spans="1:65" s="14" customFormat="1" ht="11.25">
      <c r="B185" s="163"/>
      <c r="D185" s="156" t="s">
        <v>158</v>
      </c>
      <c r="E185" s="164" t="s">
        <v>1</v>
      </c>
      <c r="F185" s="165" t="s">
        <v>87</v>
      </c>
      <c r="H185" s="166">
        <v>69.864999999999995</v>
      </c>
      <c r="I185" s="167"/>
      <c r="L185" s="163"/>
      <c r="M185" s="168"/>
      <c r="N185" s="169"/>
      <c r="O185" s="169"/>
      <c r="P185" s="169"/>
      <c r="Q185" s="169"/>
      <c r="R185" s="169"/>
      <c r="S185" s="169"/>
      <c r="T185" s="170"/>
      <c r="AT185" s="164" t="s">
        <v>158</v>
      </c>
      <c r="AU185" s="164" t="s">
        <v>86</v>
      </c>
      <c r="AV185" s="14" t="s">
        <v>86</v>
      </c>
      <c r="AW185" s="14" t="s">
        <v>32</v>
      </c>
      <c r="AX185" s="14" t="s">
        <v>84</v>
      </c>
      <c r="AY185" s="164" t="s">
        <v>146</v>
      </c>
    </row>
    <row r="186" spans="1:65" s="2" customFormat="1" ht="33" customHeight="1">
      <c r="A186" s="33"/>
      <c r="B186" s="141"/>
      <c r="C186" s="142" t="s">
        <v>228</v>
      </c>
      <c r="D186" s="142" t="s">
        <v>148</v>
      </c>
      <c r="E186" s="143" t="s">
        <v>229</v>
      </c>
      <c r="F186" s="144" t="s">
        <v>230</v>
      </c>
      <c r="G186" s="145" t="s">
        <v>231</v>
      </c>
      <c r="H186" s="146">
        <v>139.72999999999999</v>
      </c>
      <c r="I186" s="147"/>
      <c r="J186" s="148">
        <f>ROUND(I186*H186,2)</f>
        <v>0</v>
      </c>
      <c r="K186" s="144" t="s">
        <v>152</v>
      </c>
      <c r="L186" s="34"/>
      <c r="M186" s="149" t="s">
        <v>1</v>
      </c>
      <c r="N186" s="150" t="s">
        <v>41</v>
      </c>
      <c r="O186" s="59"/>
      <c r="P186" s="151">
        <f>O186*H186</f>
        <v>0</v>
      </c>
      <c r="Q186" s="151">
        <v>0</v>
      </c>
      <c r="R186" s="151">
        <f>Q186*H186</f>
        <v>0</v>
      </c>
      <c r="S186" s="151">
        <v>0</v>
      </c>
      <c r="T186" s="15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3" t="s">
        <v>153</v>
      </c>
      <c r="AT186" s="153" t="s">
        <v>148</v>
      </c>
      <c r="AU186" s="153" t="s">
        <v>86</v>
      </c>
      <c r="AY186" s="18" t="s">
        <v>146</v>
      </c>
      <c r="BE186" s="154">
        <f>IF(N186="základní",J186,0)</f>
        <v>0</v>
      </c>
      <c r="BF186" s="154">
        <f>IF(N186="snížená",J186,0)</f>
        <v>0</v>
      </c>
      <c r="BG186" s="154">
        <f>IF(N186="zákl. přenesená",J186,0)</f>
        <v>0</v>
      </c>
      <c r="BH186" s="154">
        <f>IF(N186="sníž. přenesená",J186,0)</f>
        <v>0</v>
      </c>
      <c r="BI186" s="154">
        <f>IF(N186="nulová",J186,0)</f>
        <v>0</v>
      </c>
      <c r="BJ186" s="18" t="s">
        <v>84</v>
      </c>
      <c r="BK186" s="154">
        <f>ROUND(I186*H186,2)</f>
        <v>0</v>
      </c>
      <c r="BL186" s="18" t="s">
        <v>153</v>
      </c>
      <c r="BM186" s="153" t="s">
        <v>232</v>
      </c>
    </row>
    <row r="187" spans="1:65" s="14" customFormat="1" ht="11.25">
      <c r="B187" s="163"/>
      <c r="D187" s="156" t="s">
        <v>158</v>
      </c>
      <c r="E187" s="164" t="s">
        <v>1</v>
      </c>
      <c r="F187" s="165" t="s">
        <v>233</v>
      </c>
      <c r="H187" s="166">
        <v>139.72999999999999</v>
      </c>
      <c r="I187" s="167"/>
      <c r="L187" s="163"/>
      <c r="M187" s="168"/>
      <c r="N187" s="169"/>
      <c r="O187" s="169"/>
      <c r="P187" s="169"/>
      <c r="Q187" s="169"/>
      <c r="R187" s="169"/>
      <c r="S187" s="169"/>
      <c r="T187" s="170"/>
      <c r="AT187" s="164" t="s">
        <v>158</v>
      </c>
      <c r="AU187" s="164" t="s">
        <v>86</v>
      </c>
      <c r="AV187" s="14" t="s">
        <v>86</v>
      </c>
      <c r="AW187" s="14" t="s">
        <v>32</v>
      </c>
      <c r="AX187" s="14" t="s">
        <v>84</v>
      </c>
      <c r="AY187" s="164" t="s">
        <v>146</v>
      </c>
    </row>
    <row r="188" spans="1:65" s="2" customFormat="1" ht="24.2" customHeight="1">
      <c r="A188" s="33"/>
      <c r="B188" s="141"/>
      <c r="C188" s="142" t="s">
        <v>234</v>
      </c>
      <c r="D188" s="142" t="s">
        <v>148</v>
      </c>
      <c r="E188" s="143" t="s">
        <v>235</v>
      </c>
      <c r="F188" s="144" t="s">
        <v>236</v>
      </c>
      <c r="G188" s="145" t="s">
        <v>182</v>
      </c>
      <c r="H188" s="146">
        <v>9.9</v>
      </c>
      <c r="I188" s="147"/>
      <c r="J188" s="148">
        <f>ROUND(I188*H188,2)</f>
        <v>0</v>
      </c>
      <c r="K188" s="144" t="s">
        <v>152</v>
      </c>
      <c r="L188" s="34"/>
      <c r="M188" s="149" t="s">
        <v>1</v>
      </c>
      <c r="N188" s="150" t="s">
        <v>41</v>
      </c>
      <c r="O188" s="59"/>
      <c r="P188" s="151">
        <f>O188*H188</f>
        <v>0</v>
      </c>
      <c r="Q188" s="151">
        <v>0</v>
      </c>
      <c r="R188" s="151">
        <f>Q188*H188</f>
        <v>0</v>
      </c>
      <c r="S188" s="151">
        <v>0</v>
      </c>
      <c r="T188" s="15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3" t="s">
        <v>153</v>
      </c>
      <c r="AT188" s="153" t="s">
        <v>148</v>
      </c>
      <c r="AU188" s="153" t="s">
        <v>86</v>
      </c>
      <c r="AY188" s="18" t="s">
        <v>146</v>
      </c>
      <c r="BE188" s="154">
        <f>IF(N188="základní",J188,0)</f>
        <v>0</v>
      </c>
      <c r="BF188" s="154">
        <f>IF(N188="snížená",J188,0)</f>
        <v>0</v>
      </c>
      <c r="BG188" s="154">
        <f>IF(N188="zákl. přenesená",J188,0)</f>
        <v>0</v>
      </c>
      <c r="BH188" s="154">
        <f>IF(N188="sníž. přenesená",J188,0)</f>
        <v>0</v>
      </c>
      <c r="BI188" s="154">
        <f>IF(N188="nulová",J188,0)</f>
        <v>0</v>
      </c>
      <c r="BJ188" s="18" t="s">
        <v>84</v>
      </c>
      <c r="BK188" s="154">
        <f>ROUND(I188*H188,2)</f>
        <v>0</v>
      </c>
      <c r="BL188" s="18" t="s">
        <v>153</v>
      </c>
      <c r="BM188" s="153" t="s">
        <v>237</v>
      </c>
    </row>
    <row r="189" spans="1:65" s="13" customFormat="1" ht="11.25">
      <c r="B189" s="155"/>
      <c r="D189" s="156" t="s">
        <v>158</v>
      </c>
      <c r="E189" s="157" t="s">
        <v>1</v>
      </c>
      <c r="F189" s="158" t="s">
        <v>193</v>
      </c>
      <c r="H189" s="157" t="s">
        <v>1</v>
      </c>
      <c r="I189" s="159"/>
      <c r="L189" s="155"/>
      <c r="M189" s="160"/>
      <c r="N189" s="161"/>
      <c r="O189" s="161"/>
      <c r="P189" s="161"/>
      <c r="Q189" s="161"/>
      <c r="R189" s="161"/>
      <c r="S189" s="161"/>
      <c r="T189" s="162"/>
      <c r="AT189" s="157" t="s">
        <v>158</v>
      </c>
      <c r="AU189" s="157" t="s">
        <v>86</v>
      </c>
      <c r="AV189" s="13" t="s">
        <v>84</v>
      </c>
      <c r="AW189" s="13" t="s">
        <v>32</v>
      </c>
      <c r="AX189" s="13" t="s">
        <v>76</v>
      </c>
      <c r="AY189" s="157" t="s">
        <v>146</v>
      </c>
    </row>
    <row r="190" spans="1:65" s="14" customFormat="1" ht="11.25">
      <c r="B190" s="163"/>
      <c r="D190" s="156" t="s">
        <v>158</v>
      </c>
      <c r="E190" s="164" t="s">
        <v>1</v>
      </c>
      <c r="F190" s="165" t="s">
        <v>194</v>
      </c>
      <c r="H190" s="166">
        <v>18</v>
      </c>
      <c r="I190" s="167"/>
      <c r="L190" s="163"/>
      <c r="M190" s="168"/>
      <c r="N190" s="169"/>
      <c r="O190" s="169"/>
      <c r="P190" s="169"/>
      <c r="Q190" s="169"/>
      <c r="R190" s="169"/>
      <c r="S190" s="169"/>
      <c r="T190" s="170"/>
      <c r="AT190" s="164" t="s">
        <v>158</v>
      </c>
      <c r="AU190" s="164" t="s">
        <v>86</v>
      </c>
      <c r="AV190" s="14" t="s">
        <v>86</v>
      </c>
      <c r="AW190" s="14" t="s">
        <v>32</v>
      </c>
      <c r="AX190" s="14" t="s">
        <v>76</v>
      </c>
      <c r="AY190" s="164" t="s">
        <v>146</v>
      </c>
    </row>
    <row r="191" spans="1:65" s="14" customFormat="1" ht="11.25">
      <c r="B191" s="163"/>
      <c r="D191" s="156" t="s">
        <v>158</v>
      </c>
      <c r="E191" s="164" t="s">
        <v>1</v>
      </c>
      <c r="F191" s="165" t="s">
        <v>238</v>
      </c>
      <c r="H191" s="166">
        <v>-8.1</v>
      </c>
      <c r="I191" s="167"/>
      <c r="L191" s="163"/>
      <c r="M191" s="168"/>
      <c r="N191" s="169"/>
      <c r="O191" s="169"/>
      <c r="P191" s="169"/>
      <c r="Q191" s="169"/>
      <c r="R191" s="169"/>
      <c r="S191" s="169"/>
      <c r="T191" s="170"/>
      <c r="AT191" s="164" t="s">
        <v>158</v>
      </c>
      <c r="AU191" s="164" t="s">
        <v>86</v>
      </c>
      <c r="AV191" s="14" t="s">
        <v>86</v>
      </c>
      <c r="AW191" s="14" t="s">
        <v>32</v>
      </c>
      <c r="AX191" s="14" t="s">
        <v>76</v>
      </c>
      <c r="AY191" s="164" t="s">
        <v>146</v>
      </c>
    </row>
    <row r="192" spans="1:65" s="15" customFormat="1" ht="11.25">
      <c r="B192" s="171"/>
      <c r="D192" s="156" t="s">
        <v>158</v>
      </c>
      <c r="E192" s="172" t="s">
        <v>105</v>
      </c>
      <c r="F192" s="173" t="s">
        <v>178</v>
      </c>
      <c r="H192" s="174">
        <v>9.9</v>
      </c>
      <c r="I192" s="175"/>
      <c r="L192" s="171"/>
      <c r="M192" s="176"/>
      <c r="N192" s="177"/>
      <c r="O192" s="177"/>
      <c r="P192" s="177"/>
      <c r="Q192" s="177"/>
      <c r="R192" s="177"/>
      <c r="S192" s="177"/>
      <c r="T192" s="178"/>
      <c r="AT192" s="172" t="s">
        <v>158</v>
      </c>
      <c r="AU192" s="172" t="s">
        <v>86</v>
      </c>
      <c r="AV192" s="15" t="s">
        <v>153</v>
      </c>
      <c r="AW192" s="15" t="s">
        <v>32</v>
      </c>
      <c r="AX192" s="15" t="s">
        <v>84</v>
      </c>
      <c r="AY192" s="172" t="s">
        <v>146</v>
      </c>
    </row>
    <row r="193" spans="1:65" s="2" customFormat="1" ht="24.2" customHeight="1">
      <c r="A193" s="33"/>
      <c r="B193" s="141"/>
      <c r="C193" s="142" t="s">
        <v>8</v>
      </c>
      <c r="D193" s="142" t="s">
        <v>148</v>
      </c>
      <c r="E193" s="143" t="s">
        <v>239</v>
      </c>
      <c r="F193" s="144" t="s">
        <v>240</v>
      </c>
      <c r="G193" s="145" t="s">
        <v>151</v>
      </c>
      <c r="H193" s="146">
        <v>80</v>
      </c>
      <c r="I193" s="147"/>
      <c r="J193" s="148">
        <f>ROUND(I193*H193,2)</f>
        <v>0</v>
      </c>
      <c r="K193" s="144" t="s">
        <v>152</v>
      </c>
      <c r="L193" s="34"/>
      <c r="M193" s="149" t="s">
        <v>1</v>
      </c>
      <c r="N193" s="150" t="s">
        <v>41</v>
      </c>
      <c r="O193" s="59"/>
      <c r="P193" s="151">
        <f>O193*H193</f>
        <v>0</v>
      </c>
      <c r="Q193" s="151">
        <v>0</v>
      </c>
      <c r="R193" s="151">
        <f>Q193*H193</f>
        <v>0</v>
      </c>
      <c r="S193" s="151">
        <v>0</v>
      </c>
      <c r="T193" s="15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3" t="s">
        <v>153</v>
      </c>
      <c r="AT193" s="153" t="s">
        <v>148</v>
      </c>
      <c r="AU193" s="153" t="s">
        <v>86</v>
      </c>
      <c r="AY193" s="18" t="s">
        <v>146</v>
      </c>
      <c r="BE193" s="154">
        <f>IF(N193="základní",J193,0)</f>
        <v>0</v>
      </c>
      <c r="BF193" s="154">
        <f>IF(N193="snížená",J193,0)</f>
        <v>0</v>
      </c>
      <c r="BG193" s="154">
        <f>IF(N193="zákl. přenesená",J193,0)</f>
        <v>0</v>
      </c>
      <c r="BH193" s="154">
        <f>IF(N193="sníž. přenesená",J193,0)</f>
        <v>0</v>
      </c>
      <c r="BI193" s="154">
        <f>IF(N193="nulová",J193,0)</f>
        <v>0</v>
      </c>
      <c r="BJ193" s="18" t="s">
        <v>84</v>
      </c>
      <c r="BK193" s="154">
        <f>ROUND(I193*H193,2)</f>
        <v>0</v>
      </c>
      <c r="BL193" s="18" t="s">
        <v>153</v>
      </c>
      <c r="BM193" s="153" t="s">
        <v>241</v>
      </c>
    </row>
    <row r="194" spans="1:65" s="14" customFormat="1" ht="11.25">
      <c r="B194" s="163"/>
      <c r="D194" s="156" t="s">
        <v>158</v>
      </c>
      <c r="E194" s="164" t="s">
        <v>92</v>
      </c>
      <c r="F194" s="165" t="s">
        <v>242</v>
      </c>
      <c r="H194" s="166">
        <v>80</v>
      </c>
      <c r="I194" s="167"/>
      <c r="L194" s="163"/>
      <c r="M194" s="168"/>
      <c r="N194" s="169"/>
      <c r="O194" s="169"/>
      <c r="P194" s="169"/>
      <c r="Q194" s="169"/>
      <c r="R194" s="169"/>
      <c r="S194" s="169"/>
      <c r="T194" s="170"/>
      <c r="AT194" s="164" t="s">
        <v>158</v>
      </c>
      <c r="AU194" s="164" t="s">
        <v>86</v>
      </c>
      <c r="AV194" s="14" t="s">
        <v>86</v>
      </c>
      <c r="AW194" s="14" t="s">
        <v>32</v>
      </c>
      <c r="AX194" s="14" t="s">
        <v>84</v>
      </c>
      <c r="AY194" s="164" t="s">
        <v>146</v>
      </c>
    </row>
    <row r="195" spans="1:65" s="2" customFormat="1" ht="24.2" customHeight="1">
      <c r="A195" s="33"/>
      <c r="B195" s="141"/>
      <c r="C195" s="142" t="s">
        <v>243</v>
      </c>
      <c r="D195" s="142" t="s">
        <v>148</v>
      </c>
      <c r="E195" s="143" t="s">
        <v>244</v>
      </c>
      <c r="F195" s="144" t="s">
        <v>245</v>
      </c>
      <c r="G195" s="145" t="s">
        <v>151</v>
      </c>
      <c r="H195" s="146">
        <v>80</v>
      </c>
      <c r="I195" s="147"/>
      <c r="J195" s="148">
        <f>ROUND(I195*H195,2)</f>
        <v>0</v>
      </c>
      <c r="K195" s="144" t="s">
        <v>152</v>
      </c>
      <c r="L195" s="34"/>
      <c r="M195" s="149" t="s">
        <v>1</v>
      </c>
      <c r="N195" s="150" t="s">
        <v>41</v>
      </c>
      <c r="O195" s="59"/>
      <c r="P195" s="151">
        <f>O195*H195</f>
        <v>0</v>
      </c>
      <c r="Q195" s="151">
        <v>0</v>
      </c>
      <c r="R195" s="151">
        <f>Q195*H195</f>
        <v>0</v>
      </c>
      <c r="S195" s="151">
        <v>0</v>
      </c>
      <c r="T195" s="15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3" t="s">
        <v>153</v>
      </c>
      <c r="AT195" s="153" t="s">
        <v>148</v>
      </c>
      <c r="AU195" s="153" t="s">
        <v>86</v>
      </c>
      <c r="AY195" s="18" t="s">
        <v>146</v>
      </c>
      <c r="BE195" s="154">
        <f>IF(N195="základní",J195,0)</f>
        <v>0</v>
      </c>
      <c r="BF195" s="154">
        <f>IF(N195="snížená",J195,0)</f>
        <v>0</v>
      </c>
      <c r="BG195" s="154">
        <f>IF(N195="zákl. přenesená",J195,0)</f>
        <v>0</v>
      </c>
      <c r="BH195" s="154">
        <f>IF(N195="sníž. přenesená",J195,0)</f>
        <v>0</v>
      </c>
      <c r="BI195" s="154">
        <f>IF(N195="nulová",J195,0)</f>
        <v>0</v>
      </c>
      <c r="BJ195" s="18" t="s">
        <v>84</v>
      </c>
      <c r="BK195" s="154">
        <f>ROUND(I195*H195,2)</f>
        <v>0</v>
      </c>
      <c r="BL195" s="18" t="s">
        <v>153</v>
      </c>
      <c r="BM195" s="153" t="s">
        <v>246</v>
      </c>
    </row>
    <row r="196" spans="1:65" s="14" customFormat="1" ht="11.25">
      <c r="B196" s="163"/>
      <c r="D196" s="156" t="s">
        <v>158</v>
      </c>
      <c r="E196" s="164" t="s">
        <v>1</v>
      </c>
      <c r="F196" s="165" t="s">
        <v>92</v>
      </c>
      <c r="H196" s="166">
        <v>80</v>
      </c>
      <c r="I196" s="167"/>
      <c r="L196" s="163"/>
      <c r="M196" s="168"/>
      <c r="N196" s="169"/>
      <c r="O196" s="169"/>
      <c r="P196" s="169"/>
      <c r="Q196" s="169"/>
      <c r="R196" s="169"/>
      <c r="S196" s="169"/>
      <c r="T196" s="170"/>
      <c r="AT196" s="164" t="s">
        <v>158</v>
      </c>
      <c r="AU196" s="164" t="s">
        <v>86</v>
      </c>
      <c r="AV196" s="14" t="s">
        <v>86</v>
      </c>
      <c r="AW196" s="14" t="s">
        <v>32</v>
      </c>
      <c r="AX196" s="14" t="s">
        <v>84</v>
      </c>
      <c r="AY196" s="164" t="s">
        <v>146</v>
      </c>
    </row>
    <row r="197" spans="1:65" s="2" customFormat="1" ht="16.5" customHeight="1">
      <c r="A197" s="33"/>
      <c r="B197" s="141"/>
      <c r="C197" s="187" t="s">
        <v>247</v>
      </c>
      <c r="D197" s="187" t="s">
        <v>248</v>
      </c>
      <c r="E197" s="188" t="s">
        <v>249</v>
      </c>
      <c r="F197" s="189" t="s">
        <v>250</v>
      </c>
      <c r="G197" s="190" t="s">
        <v>251</v>
      </c>
      <c r="H197" s="191">
        <v>2.4359999999999999</v>
      </c>
      <c r="I197" s="192"/>
      <c r="J197" s="193">
        <f>ROUND(I197*H197,2)</f>
        <v>0</v>
      </c>
      <c r="K197" s="189" t="s">
        <v>152</v>
      </c>
      <c r="L197" s="194"/>
      <c r="M197" s="195" t="s">
        <v>1</v>
      </c>
      <c r="N197" s="196" t="s">
        <v>41</v>
      </c>
      <c r="O197" s="59"/>
      <c r="P197" s="151">
        <f>O197*H197</f>
        <v>0</v>
      </c>
      <c r="Q197" s="151">
        <v>1E-3</v>
      </c>
      <c r="R197" s="151">
        <f>Q197*H197</f>
        <v>2.4359999999999998E-3</v>
      </c>
      <c r="S197" s="151">
        <v>0</v>
      </c>
      <c r="T197" s="15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3" t="s">
        <v>196</v>
      </c>
      <c r="AT197" s="153" t="s">
        <v>248</v>
      </c>
      <c r="AU197" s="153" t="s">
        <v>86</v>
      </c>
      <c r="AY197" s="18" t="s">
        <v>146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8" t="s">
        <v>84</v>
      </c>
      <c r="BK197" s="154">
        <f>ROUND(I197*H197,2)</f>
        <v>0</v>
      </c>
      <c r="BL197" s="18" t="s">
        <v>153</v>
      </c>
      <c r="BM197" s="153" t="s">
        <v>252</v>
      </c>
    </row>
    <row r="198" spans="1:65" s="2" customFormat="1" ht="21.75" customHeight="1">
      <c r="A198" s="33"/>
      <c r="B198" s="141"/>
      <c r="C198" s="142" t="s">
        <v>253</v>
      </c>
      <c r="D198" s="142" t="s">
        <v>148</v>
      </c>
      <c r="E198" s="143" t="s">
        <v>254</v>
      </c>
      <c r="F198" s="144" t="s">
        <v>255</v>
      </c>
      <c r="G198" s="145" t="s">
        <v>151</v>
      </c>
      <c r="H198" s="146">
        <v>80</v>
      </c>
      <c r="I198" s="147"/>
      <c r="J198" s="148">
        <f>ROUND(I198*H198,2)</f>
        <v>0</v>
      </c>
      <c r="K198" s="144" t="s">
        <v>152</v>
      </c>
      <c r="L198" s="34"/>
      <c r="M198" s="149" t="s">
        <v>1</v>
      </c>
      <c r="N198" s="150" t="s">
        <v>41</v>
      </c>
      <c r="O198" s="59"/>
      <c r="P198" s="151">
        <f>O198*H198</f>
        <v>0</v>
      </c>
      <c r="Q198" s="151">
        <v>0</v>
      </c>
      <c r="R198" s="151">
        <f>Q198*H198</f>
        <v>0</v>
      </c>
      <c r="S198" s="151">
        <v>0</v>
      </c>
      <c r="T198" s="15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53" t="s">
        <v>153</v>
      </c>
      <c r="AT198" s="153" t="s">
        <v>148</v>
      </c>
      <c r="AU198" s="153" t="s">
        <v>86</v>
      </c>
      <c r="AY198" s="18" t="s">
        <v>146</v>
      </c>
      <c r="BE198" s="154">
        <f>IF(N198="základní",J198,0)</f>
        <v>0</v>
      </c>
      <c r="BF198" s="154">
        <f>IF(N198="snížená",J198,0)</f>
        <v>0</v>
      </c>
      <c r="BG198" s="154">
        <f>IF(N198="zákl. přenesená",J198,0)</f>
        <v>0</v>
      </c>
      <c r="BH198" s="154">
        <f>IF(N198="sníž. přenesená",J198,0)</f>
        <v>0</v>
      </c>
      <c r="BI198" s="154">
        <f>IF(N198="nulová",J198,0)</f>
        <v>0</v>
      </c>
      <c r="BJ198" s="18" t="s">
        <v>84</v>
      </c>
      <c r="BK198" s="154">
        <f>ROUND(I198*H198,2)</f>
        <v>0</v>
      </c>
      <c r="BL198" s="18" t="s">
        <v>153</v>
      </c>
      <c r="BM198" s="153" t="s">
        <v>256</v>
      </c>
    </row>
    <row r="199" spans="1:65" s="14" customFormat="1" ht="11.25">
      <c r="B199" s="163"/>
      <c r="D199" s="156" t="s">
        <v>158</v>
      </c>
      <c r="E199" s="164" t="s">
        <v>1</v>
      </c>
      <c r="F199" s="165" t="s">
        <v>92</v>
      </c>
      <c r="H199" s="166">
        <v>80</v>
      </c>
      <c r="I199" s="167"/>
      <c r="L199" s="163"/>
      <c r="M199" s="168"/>
      <c r="N199" s="169"/>
      <c r="O199" s="169"/>
      <c r="P199" s="169"/>
      <c r="Q199" s="169"/>
      <c r="R199" s="169"/>
      <c r="S199" s="169"/>
      <c r="T199" s="170"/>
      <c r="AT199" s="164" t="s">
        <v>158</v>
      </c>
      <c r="AU199" s="164" t="s">
        <v>86</v>
      </c>
      <c r="AV199" s="14" t="s">
        <v>86</v>
      </c>
      <c r="AW199" s="14" t="s">
        <v>32</v>
      </c>
      <c r="AX199" s="14" t="s">
        <v>84</v>
      </c>
      <c r="AY199" s="164" t="s">
        <v>146</v>
      </c>
    </row>
    <row r="200" spans="1:65" s="2" customFormat="1" ht="16.5" customHeight="1">
      <c r="A200" s="33"/>
      <c r="B200" s="141"/>
      <c r="C200" s="142" t="s">
        <v>257</v>
      </c>
      <c r="D200" s="142" t="s">
        <v>148</v>
      </c>
      <c r="E200" s="143" t="s">
        <v>258</v>
      </c>
      <c r="F200" s="144" t="s">
        <v>259</v>
      </c>
      <c r="G200" s="145" t="s">
        <v>151</v>
      </c>
      <c r="H200" s="146">
        <v>80</v>
      </c>
      <c r="I200" s="147"/>
      <c r="J200" s="148">
        <f>ROUND(I200*H200,2)</f>
        <v>0</v>
      </c>
      <c r="K200" s="144" t="s">
        <v>152</v>
      </c>
      <c r="L200" s="34"/>
      <c r="M200" s="149" t="s">
        <v>1</v>
      </c>
      <c r="N200" s="150" t="s">
        <v>41</v>
      </c>
      <c r="O200" s="59"/>
      <c r="P200" s="151">
        <f>O200*H200</f>
        <v>0</v>
      </c>
      <c r="Q200" s="151">
        <v>0</v>
      </c>
      <c r="R200" s="151">
        <f>Q200*H200</f>
        <v>0</v>
      </c>
      <c r="S200" s="151">
        <v>0</v>
      </c>
      <c r="T200" s="15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3" t="s">
        <v>153</v>
      </c>
      <c r="AT200" s="153" t="s">
        <v>148</v>
      </c>
      <c r="AU200" s="153" t="s">
        <v>86</v>
      </c>
      <c r="AY200" s="18" t="s">
        <v>146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8" t="s">
        <v>84</v>
      </c>
      <c r="BK200" s="154">
        <f>ROUND(I200*H200,2)</f>
        <v>0</v>
      </c>
      <c r="BL200" s="18" t="s">
        <v>153</v>
      </c>
      <c r="BM200" s="153" t="s">
        <v>260</v>
      </c>
    </row>
    <row r="201" spans="1:65" s="2" customFormat="1" ht="16.5" customHeight="1">
      <c r="A201" s="33"/>
      <c r="B201" s="141"/>
      <c r="C201" s="142" t="s">
        <v>261</v>
      </c>
      <c r="D201" s="142" t="s">
        <v>148</v>
      </c>
      <c r="E201" s="143" t="s">
        <v>262</v>
      </c>
      <c r="F201" s="144" t="s">
        <v>263</v>
      </c>
      <c r="G201" s="145" t="s">
        <v>151</v>
      </c>
      <c r="H201" s="146">
        <v>80</v>
      </c>
      <c r="I201" s="147"/>
      <c r="J201" s="148">
        <f>ROUND(I201*H201,2)</f>
        <v>0</v>
      </c>
      <c r="K201" s="144" t="s">
        <v>152</v>
      </c>
      <c r="L201" s="34"/>
      <c r="M201" s="149" t="s">
        <v>1</v>
      </c>
      <c r="N201" s="150" t="s">
        <v>41</v>
      </c>
      <c r="O201" s="59"/>
      <c r="P201" s="151">
        <f>O201*H201</f>
        <v>0</v>
      </c>
      <c r="Q201" s="151">
        <v>0</v>
      </c>
      <c r="R201" s="151">
        <f>Q201*H201</f>
        <v>0</v>
      </c>
      <c r="S201" s="151">
        <v>0</v>
      </c>
      <c r="T201" s="15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53" t="s">
        <v>153</v>
      </c>
      <c r="AT201" s="153" t="s">
        <v>148</v>
      </c>
      <c r="AU201" s="153" t="s">
        <v>86</v>
      </c>
      <c r="AY201" s="18" t="s">
        <v>146</v>
      </c>
      <c r="BE201" s="154">
        <f>IF(N201="základní",J201,0)</f>
        <v>0</v>
      </c>
      <c r="BF201" s="154">
        <f>IF(N201="snížená",J201,0)</f>
        <v>0</v>
      </c>
      <c r="BG201" s="154">
        <f>IF(N201="zákl. přenesená",J201,0)</f>
        <v>0</v>
      </c>
      <c r="BH201" s="154">
        <f>IF(N201="sníž. přenesená",J201,0)</f>
        <v>0</v>
      </c>
      <c r="BI201" s="154">
        <f>IF(N201="nulová",J201,0)</f>
        <v>0</v>
      </c>
      <c r="BJ201" s="18" t="s">
        <v>84</v>
      </c>
      <c r="BK201" s="154">
        <f>ROUND(I201*H201,2)</f>
        <v>0</v>
      </c>
      <c r="BL201" s="18" t="s">
        <v>153</v>
      </c>
      <c r="BM201" s="153" t="s">
        <v>264</v>
      </c>
    </row>
    <row r="202" spans="1:65" s="12" customFormat="1" ht="22.9" customHeight="1">
      <c r="B202" s="128"/>
      <c r="D202" s="129" t="s">
        <v>75</v>
      </c>
      <c r="E202" s="139" t="s">
        <v>86</v>
      </c>
      <c r="F202" s="139" t="s">
        <v>265</v>
      </c>
      <c r="I202" s="131"/>
      <c r="J202" s="140">
        <f>BK202</f>
        <v>0</v>
      </c>
      <c r="L202" s="128"/>
      <c r="M202" s="133"/>
      <c r="N202" s="134"/>
      <c r="O202" s="134"/>
      <c r="P202" s="135">
        <f>SUM(P203:P261)</f>
        <v>0</v>
      </c>
      <c r="Q202" s="134"/>
      <c r="R202" s="135">
        <f>SUM(R203:R261)</f>
        <v>173.06788802</v>
      </c>
      <c r="S202" s="134"/>
      <c r="T202" s="136">
        <f>SUM(T203:T261)</f>
        <v>0</v>
      </c>
      <c r="AR202" s="129" t="s">
        <v>84</v>
      </c>
      <c r="AT202" s="137" t="s">
        <v>75</v>
      </c>
      <c r="AU202" s="137" t="s">
        <v>84</v>
      </c>
      <c r="AY202" s="129" t="s">
        <v>146</v>
      </c>
      <c r="BK202" s="138">
        <f>SUM(BK203:BK261)</f>
        <v>0</v>
      </c>
    </row>
    <row r="203" spans="1:65" s="2" customFormat="1" ht="33" customHeight="1">
      <c r="A203" s="33"/>
      <c r="B203" s="141"/>
      <c r="C203" s="142" t="s">
        <v>7</v>
      </c>
      <c r="D203" s="142" t="s">
        <v>148</v>
      </c>
      <c r="E203" s="143" t="s">
        <v>266</v>
      </c>
      <c r="F203" s="144" t="s">
        <v>267</v>
      </c>
      <c r="G203" s="145" t="s">
        <v>182</v>
      </c>
      <c r="H203" s="146">
        <v>42.84</v>
      </c>
      <c r="I203" s="147"/>
      <c r="J203" s="148">
        <f>ROUND(I203*H203,2)</f>
        <v>0</v>
      </c>
      <c r="K203" s="144" t="s">
        <v>152</v>
      </c>
      <c r="L203" s="34"/>
      <c r="M203" s="149" t="s">
        <v>1</v>
      </c>
      <c r="N203" s="150" t="s">
        <v>41</v>
      </c>
      <c r="O203" s="59"/>
      <c r="P203" s="151">
        <f>O203*H203</f>
        <v>0</v>
      </c>
      <c r="Q203" s="151">
        <v>1.63</v>
      </c>
      <c r="R203" s="151">
        <f>Q203*H203</f>
        <v>69.8292</v>
      </c>
      <c r="S203" s="151">
        <v>0</v>
      </c>
      <c r="T203" s="15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3" t="s">
        <v>153</v>
      </c>
      <c r="AT203" s="153" t="s">
        <v>148</v>
      </c>
      <c r="AU203" s="153" t="s">
        <v>86</v>
      </c>
      <c r="AY203" s="18" t="s">
        <v>146</v>
      </c>
      <c r="BE203" s="154">
        <f>IF(N203="základní",J203,0)</f>
        <v>0</v>
      </c>
      <c r="BF203" s="154">
        <f>IF(N203="snížená",J203,0)</f>
        <v>0</v>
      </c>
      <c r="BG203" s="154">
        <f>IF(N203="zákl. přenesená",J203,0)</f>
        <v>0</v>
      </c>
      <c r="BH203" s="154">
        <f>IF(N203="sníž. přenesená",J203,0)</f>
        <v>0</v>
      </c>
      <c r="BI203" s="154">
        <f>IF(N203="nulová",J203,0)</f>
        <v>0</v>
      </c>
      <c r="BJ203" s="18" t="s">
        <v>84</v>
      </c>
      <c r="BK203" s="154">
        <f>ROUND(I203*H203,2)</f>
        <v>0</v>
      </c>
      <c r="BL203" s="18" t="s">
        <v>153</v>
      </c>
      <c r="BM203" s="153" t="s">
        <v>268</v>
      </c>
    </row>
    <row r="204" spans="1:65" s="14" customFormat="1" ht="11.25">
      <c r="B204" s="163"/>
      <c r="D204" s="156" t="s">
        <v>158</v>
      </c>
      <c r="E204" s="164" t="s">
        <v>1</v>
      </c>
      <c r="F204" s="165" t="s">
        <v>186</v>
      </c>
      <c r="H204" s="166">
        <v>42.84</v>
      </c>
      <c r="I204" s="167"/>
      <c r="L204" s="163"/>
      <c r="M204" s="168"/>
      <c r="N204" s="169"/>
      <c r="O204" s="169"/>
      <c r="P204" s="169"/>
      <c r="Q204" s="169"/>
      <c r="R204" s="169"/>
      <c r="S204" s="169"/>
      <c r="T204" s="170"/>
      <c r="AT204" s="164" t="s">
        <v>158</v>
      </c>
      <c r="AU204" s="164" t="s">
        <v>86</v>
      </c>
      <c r="AV204" s="14" t="s">
        <v>86</v>
      </c>
      <c r="AW204" s="14" t="s">
        <v>32</v>
      </c>
      <c r="AX204" s="14" t="s">
        <v>84</v>
      </c>
      <c r="AY204" s="164" t="s">
        <v>146</v>
      </c>
    </row>
    <row r="205" spans="1:65" s="2" customFormat="1" ht="33" customHeight="1">
      <c r="A205" s="33"/>
      <c r="B205" s="141"/>
      <c r="C205" s="142" t="s">
        <v>269</v>
      </c>
      <c r="D205" s="142" t="s">
        <v>148</v>
      </c>
      <c r="E205" s="143" t="s">
        <v>270</v>
      </c>
      <c r="F205" s="144" t="s">
        <v>271</v>
      </c>
      <c r="G205" s="145" t="s">
        <v>182</v>
      </c>
      <c r="H205" s="146">
        <v>12.75</v>
      </c>
      <c r="I205" s="147"/>
      <c r="J205" s="148">
        <f>ROUND(I205*H205,2)</f>
        <v>0</v>
      </c>
      <c r="K205" s="144" t="s">
        <v>152</v>
      </c>
      <c r="L205" s="34"/>
      <c r="M205" s="149" t="s">
        <v>1</v>
      </c>
      <c r="N205" s="150" t="s">
        <v>41</v>
      </c>
      <c r="O205" s="59"/>
      <c r="P205" s="151">
        <f>O205*H205</f>
        <v>0</v>
      </c>
      <c r="Q205" s="151">
        <v>1.665</v>
      </c>
      <c r="R205" s="151">
        <f>Q205*H205</f>
        <v>21.228750000000002</v>
      </c>
      <c r="S205" s="151">
        <v>0</v>
      </c>
      <c r="T205" s="15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3" t="s">
        <v>153</v>
      </c>
      <c r="AT205" s="153" t="s">
        <v>148</v>
      </c>
      <c r="AU205" s="153" t="s">
        <v>86</v>
      </c>
      <c r="AY205" s="18" t="s">
        <v>146</v>
      </c>
      <c r="BE205" s="154">
        <f>IF(N205="základní",J205,0)</f>
        <v>0</v>
      </c>
      <c r="BF205" s="154">
        <f>IF(N205="snížená",J205,0)</f>
        <v>0</v>
      </c>
      <c r="BG205" s="154">
        <f>IF(N205="zákl. přenesená",J205,0)</f>
        <v>0</v>
      </c>
      <c r="BH205" s="154">
        <f>IF(N205="sníž. přenesená",J205,0)</f>
        <v>0</v>
      </c>
      <c r="BI205" s="154">
        <f>IF(N205="nulová",J205,0)</f>
        <v>0</v>
      </c>
      <c r="BJ205" s="18" t="s">
        <v>84</v>
      </c>
      <c r="BK205" s="154">
        <f>ROUND(I205*H205,2)</f>
        <v>0</v>
      </c>
      <c r="BL205" s="18" t="s">
        <v>153</v>
      </c>
      <c r="BM205" s="153" t="s">
        <v>272</v>
      </c>
    </row>
    <row r="206" spans="1:65" s="14" customFormat="1" ht="11.25">
      <c r="B206" s="163"/>
      <c r="D206" s="156" t="s">
        <v>158</v>
      </c>
      <c r="E206" s="164" t="s">
        <v>1</v>
      </c>
      <c r="F206" s="165" t="s">
        <v>273</v>
      </c>
      <c r="H206" s="166">
        <v>12.75</v>
      </c>
      <c r="I206" s="167"/>
      <c r="L206" s="163"/>
      <c r="M206" s="168"/>
      <c r="N206" s="169"/>
      <c r="O206" s="169"/>
      <c r="P206" s="169"/>
      <c r="Q206" s="169"/>
      <c r="R206" s="169"/>
      <c r="S206" s="169"/>
      <c r="T206" s="170"/>
      <c r="AT206" s="164" t="s">
        <v>158</v>
      </c>
      <c r="AU206" s="164" t="s">
        <v>86</v>
      </c>
      <c r="AV206" s="14" t="s">
        <v>86</v>
      </c>
      <c r="AW206" s="14" t="s">
        <v>32</v>
      </c>
      <c r="AX206" s="14" t="s">
        <v>84</v>
      </c>
      <c r="AY206" s="164" t="s">
        <v>146</v>
      </c>
    </row>
    <row r="207" spans="1:65" s="2" customFormat="1" ht="24.2" customHeight="1">
      <c r="A207" s="33"/>
      <c r="B207" s="141"/>
      <c r="C207" s="142" t="s">
        <v>274</v>
      </c>
      <c r="D207" s="142" t="s">
        <v>148</v>
      </c>
      <c r="E207" s="143" t="s">
        <v>275</v>
      </c>
      <c r="F207" s="144" t="s">
        <v>276</v>
      </c>
      <c r="G207" s="145" t="s">
        <v>151</v>
      </c>
      <c r="H207" s="146">
        <v>102</v>
      </c>
      <c r="I207" s="147"/>
      <c r="J207" s="148">
        <f>ROUND(I207*H207,2)</f>
        <v>0</v>
      </c>
      <c r="K207" s="144" t="s">
        <v>152</v>
      </c>
      <c r="L207" s="34"/>
      <c r="M207" s="149" t="s">
        <v>1</v>
      </c>
      <c r="N207" s="150" t="s">
        <v>41</v>
      </c>
      <c r="O207" s="59"/>
      <c r="P207" s="151">
        <f>O207*H207</f>
        <v>0</v>
      </c>
      <c r="Q207" s="151">
        <v>1.7000000000000001E-4</v>
      </c>
      <c r="R207" s="151">
        <f>Q207*H207</f>
        <v>1.7340000000000001E-2</v>
      </c>
      <c r="S207" s="151">
        <v>0</v>
      </c>
      <c r="T207" s="15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53" t="s">
        <v>153</v>
      </c>
      <c r="AT207" s="153" t="s">
        <v>148</v>
      </c>
      <c r="AU207" s="153" t="s">
        <v>86</v>
      </c>
      <c r="AY207" s="18" t="s">
        <v>146</v>
      </c>
      <c r="BE207" s="154">
        <f>IF(N207="základní",J207,0)</f>
        <v>0</v>
      </c>
      <c r="BF207" s="154">
        <f>IF(N207="snížená",J207,0)</f>
        <v>0</v>
      </c>
      <c r="BG207" s="154">
        <f>IF(N207="zákl. přenesená",J207,0)</f>
        <v>0</v>
      </c>
      <c r="BH207" s="154">
        <f>IF(N207="sníž. přenesená",J207,0)</f>
        <v>0</v>
      </c>
      <c r="BI207" s="154">
        <f>IF(N207="nulová",J207,0)</f>
        <v>0</v>
      </c>
      <c r="BJ207" s="18" t="s">
        <v>84</v>
      </c>
      <c r="BK207" s="154">
        <f>ROUND(I207*H207,2)</f>
        <v>0</v>
      </c>
      <c r="BL207" s="18" t="s">
        <v>153</v>
      </c>
      <c r="BM207" s="153" t="s">
        <v>277</v>
      </c>
    </row>
    <row r="208" spans="1:65" s="2" customFormat="1" ht="24.2" customHeight="1">
      <c r="A208" s="33"/>
      <c r="B208" s="141"/>
      <c r="C208" s="187" t="s">
        <v>278</v>
      </c>
      <c r="D208" s="187" t="s">
        <v>248</v>
      </c>
      <c r="E208" s="188" t="s">
        <v>279</v>
      </c>
      <c r="F208" s="189" t="s">
        <v>280</v>
      </c>
      <c r="G208" s="190" t="s">
        <v>151</v>
      </c>
      <c r="H208" s="191">
        <v>120.819</v>
      </c>
      <c r="I208" s="192"/>
      <c r="J208" s="193">
        <f>ROUND(I208*H208,2)</f>
        <v>0</v>
      </c>
      <c r="K208" s="189" t="s">
        <v>152</v>
      </c>
      <c r="L208" s="194"/>
      <c r="M208" s="195" t="s">
        <v>1</v>
      </c>
      <c r="N208" s="196" t="s">
        <v>41</v>
      </c>
      <c r="O208" s="59"/>
      <c r="P208" s="151">
        <f>O208*H208</f>
        <v>0</v>
      </c>
      <c r="Q208" s="151">
        <v>2.9999999999999997E-4</v>
      </c>
      <c r="R208" s="151">
        <f>Q208*H208</f>
        <v>3.6245699999999999E-2</v>
      </c>
      <c r="S208" s="151">
        <v>0</v>
      </c>
      <c r="T208" s="15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3" t="s">
        <v>196</v>
      </c>
      <c r="AT208" s="153" t="s">
        <v>248</v>
      </c>
      <c r="AU208" s="153" t="s">
        <v>86</v>
      </c>
      <c r="AY208" s="18" t="s">
        <v>146</v>
      </c>
      <c r="BE208" s="154">
        <f>IF(N208="základní",J208,0)</f>
        <v>0</v>
      </c>
      <c r="BF208" s="154">
        <f>IF(N208="snížená",J208,0)</f>
        <v>0</v>
      </c>
      <c r="BG208" s="154">
        <f>IF(N208="zákl. přenesená",J208,0)</f>
        <v>0</v>
      </c>
      <c r="BH208" s="154">
        <f>IF(N208="sníž. přenesená",J208,0)</f>
        <v>0</v>
      </c>
      <c r="BI208" s="154">
        <f>IF(N208="nulová",J208,0)</f>
        <v>0</v>
      </c>
      <c r="BJ208" s="18" t="s">
        <v>84</v>
      </c>
      <c r="BK208" s="154">
        <f>ROUND(I208*H208,2)</f>
        <v>0</v>
      </c>
      <c r="BL208" s="18" t="s">
        <v>153</v>
      </c>
      <c r="BM208" s="153" t="s">
        <v>281</v>
      </c>
    </row>
    <row r="209" spans="1:65" s="14" customFormat="1" ht="11.25">
      <c r="B209" s="163"/>
      <c r="D209" s="156" t="s">
        <v>158</v>
      </c>
      <c r="F209" s="165" t="s">
        <v>282</v>
      </c>
      <c r="H209" s="166">
        <v>120.819</v>
      </c>
      <c r="I209" s="167"/>
      <c r="L209" s="163"/>
      <c r="M209" s="168"/>
      <c r="N209" s="169"/>
      <c r="O209" s="169"/>
      <c r="P209" s="169"/>
      <c r="Q209" s="169"/>
      <c r="R209" s="169"/>
      <c r="S209" s="169"/>
      <c r="T209" s="170"/>
      <c r="AT209" s="164" t="s">
        <v>158</v>
      </c>
      <c r="AU209" s="164" t="s">
        <v>86</v>
      </c>
      <c r="AV209" s="14" t="s">
        <v>86</v>
      </c>
      <c r="AW209" s="14" t="s">
        <v>3</v>
      </c>
      <c r="AX209" s="14" t="s">
        <v>84</v>
      </c>
      <c r="AY209" s="164" t="s">
        <v>146</v>
      </c>
    </row>
    <row r="210" spans="1:65" s="2" customFormat="1" ht="24.2" customHeight="1">
      <c r="A210" s="33"/>
      <c r="B210" s="141"/>
      <c r="C210" s="142" t="s">
        <v>283</v>
      </c>
      <c r="D210" s="142" t="s">
        <v>148</v>
      </c>
      <c r="E210" s="143" t="s">
        <v>284</v>
      </c>
      <c r="F210" s="144" t="s">
        <v>285</v>
      </c>
      <c r="G210" s="145" t="s">
        <v>172</v>
      </c>
      <c r="H210" s="146">
        <v>3</v>
      </c>
      <c r="I210" s="147"/>
      <c r="J210" s="148">
        <f>ROUND(I210*H210,2)</f>
        <v>0</v>
      </c>
      <c r="K210" s="144" t="s">
        <v>152</v>
      </c>
      <c r="L210" s="34"/>
      <c r="M210" s="149" t="s">
        <v>1</v>
      </c>
      <c r="N210" s="150" t="s">
        <v>41</v>
      </c>
      <c r="O210" s="59"/>
      <c r="P210" s="151">
        <f>O210*H210</f>
        <v>0</v>
      </c>
      <c r="Q210" s="151">
        <v>1.6000000000000001E-4</v>
      </c>
      <c r="R210" s="151">
        <f>Q210*H210</f>
        <v>4.8000000000000007E-4</v>
      </c>
      <c r="S210" s="151">
        <v>0</v>
      </c>
      <c r="T210" s="15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53" t="s">
        <v>153</v>
      </c>
      <c r="AT210" s="153" t="s">
        <v>148</v>
      </c>
      <c r="AU210" s="153" t="s">
        <v>86</v>
      </c>
      <c r="AY210" s="18" t="s">
        <v>146</v>
      </c>
      <c r="BE210" s="154">
        <f>IF(N210="základní",J210,0)</f>
        <v>0</v>
      </c>
      <c r="BF210" s="154">
        <f>IF(N210="snížená",J210,0)</f>
        <v>0</v>
      </c>
      <c r="BG210" s="154">
        <f>IF(N210="zákl. přenesená",J210,0)</f>
        <v>0</v>
      </c>
      <c r="BH210" s="154">
        <f>IF(N210="sníž. přenesená",J210,0)</f>
        <v>0</v>
      </c>
      <c r="BI210" s="154">
        <f>IF(N210="nulová",J210,0)</f>
        <v>0</v>
      </c>
      <c r="BJ210" s="18" t="s">
        <v>84</v>
      </c>
      <c r="BK210" s="154">
        <f>ROUND(I210*H210,2)</f>
        <v>0</v>
      </c>
      <c r="BL210" s="18" t="s">
        <v>153</v>
      </c>
      <c r="BM210" s="153" t="s">
        <v>286</v>
      </c>
    </row>
    <row r="211" spans="1:65" s="13" customFormat="1" ht="11.25">
      <c r="B211" s="155"/>
      <c r="D211" s="156" t="s">
        <v>158</v>
      </c>
      <c r="E211" s="157" t="s">
        <v>1</v>
      </c>
      <c r="F211" s="158" t="s">
        <v>287</v>
      </c>
      <c r="H211" s="157" t="s">
        <v>1</v>
      </c>
      <c r="I211" s="159"/>
      <c r="L211" s="155"/>
      <c r="M211" s="160"/>
      <c r="N211" s="161"/>
      <c r="O211" s="161"/>
      <c r="P211" s="161"/>
      <c r="Q211" s="161"/>
      <c r="R211" s="161"/>
      <c r="S211" s="161"/>
      <c r="T211" s="162"/>
      <c r="AT211" s="157" t="s">
        <v>158</v>
      </c>
      <c r="AU211" s="157" t="s">
        <v>86</v>
      </c>
      <c r="AV211" s="13" t="s">
        <v>84</v>
      </c>
      <c r="AW211" s="13" t="s">
        <v>32</v>
      </c>
      <c r="AX211" s="13" t="s">
        <v>76</v>
      </c>
      <c r="AY211" s="157" t="s">
        <v>146</v>
      </c>
    </row>
    <row r="212" spans="1:65" s="14" customFormat="1" ht="11.25">
      <c r="B212" s="163"/>
      <c r="D212" s="156" t="s">
        <v>158</v>
      </c>
      <c r="E212" s="164" t="s">
        <v>1</v>
      </c>
      <c r="F212" s="165" t="s">
        <v>288</v>
      </c>
      <c r="H212" s="166">
        <v>3</v>
      </c>
      <c r="I212" s="167"/>
      <c r="L212" s="163"/>
      <c r="M212" s="168"/>
      <c r="N212" s="169"/>
      <c r="O212" s="169"/>
      <c r="P212" s="169"/>
      <c r="Q212" s="169"/>
      <c r="R212" s="169"/>
      <c r="S212" s="169"/>
      <c r="T212" s="170"/>
      <c r="AT212" s="164" t="s">
        <v>158</v>
      </c>
      <c r="AU212" s="164" t="s">
        <v>86</v>
      </c>
      <c r="AV212" s="14" t="s">
        <v>86</v>
      </c>
      <c r="AW212" s="14" t="s">
        <v>32</v>
      </c>
      <c r="AX212" s="14" t="s">
        <v>84</v>
      </c>
      <c r="AY212" s="164" t="s">
        <v>146</v>
      </c>
    </row>
    <row r="213" spans="1:65" s="2" customFormat="1" ht="24.2" customHeight="1">
      <c r="A213" s="33"/>
      <c r="B213" s="141"/>
      <c r="C213" s="142" t="s">
        <v>289</v>
      </c>
      <c r="D213" s="142" t="s">
        <v>148</v>
      </c>
      <c r="E213" s="143" t="s">
        <v>290</v>
      </c>
      <c r="F213" s="144" t="s">
        <v>291</v>
      </c>
      <c r="G213" s="145" t="s">
        <v>172</v>
      </c>
      <c r="H213" s="146">
        <v>102</v>
      </c>
      <c r="I213" s="147"/>
      <c r="J213" s="148">
        <f>ROUND(I213*H213,2)</f>
        <v>0</v>
      </c>
      <c r="K213" s="144" t="s">
        <v>152</v>
      </c>
      <c r="L213" s="34"/>
      <c r="M213" s="149" t="s">
        <v>1</v>
      </c>
      <c r="N213" s="150" t="s">
        <v>41</v>
      </c>
      <c r="O213" s="59"/>
      <c r="P213" s="151">
        <f>O213*H213</f>
        <v>0</v>
      </c>
      <c r="Q213" s="151">
        <v>4.8999999999999998E-4</v>
      </c>
      <c r="R213" s="151">
        <f>Q213*H213</f>
        <v>4.9979999999999997E-2</v>
      </c>
      <c r="S213" s="151">
        <v>0</v>
      </c>
      <c r="T213" s="15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53" t="s">
        <v>153</v>
      </c>
      <c r="AT213" s="153" t="s">
        <v>148</v>
      </c>
      <c r="AU213" s="153" t="s">
        <v>86</v>
      </c>
      <c r="AY213" s="18" t="s">
        <v>146</v>
      </c>
      <c r="BE213" s="154">
        <f>IF(N213="základní",J213,0)</f>
        <v>0</v>
      </c>
      <c r="BF213" s="154">
        <f>IF(N213="snížená",J213,0)</f>
        <v>0</v>
      </c>
      <c r="BG213" s="154">
        <f>IF(N213="zákl. přenesená",J213,0)</f>
        <v>0</v>
      </c>
      <c r="BH213" s="154">
        <f>IF(N213="sníž. přenesená",J213,0)</f>
        <v>0</v>
      </c>
      <c r="BI213" s="154">
        <f>IF(N213="nulová",J213,0)</f>
        <v>0</v>
      </c>
      <c r="BJ213" s="18" t="s">
        <v>84</v>
      </c>
      <c r="BK213" s="154">
        <f>ROUND(I213*H213,2)</f>
        <v>0</v>
      </c>
      <c r="BL213" s="18" t="s">
        <v>153</v>
      </c>
      <c r="BM213" s="153" t="s">
        <v>292</v>
      </c>
    </row>
    <row r="214" spans="1:65" s="14" customFormat="1" ht="11.25">
      <c r="B214" s="163"/>
      <c r="D214" s="156" t="s">
        <v>158</v>
      </c>
      <c r="E214" s="164" t="s">
        <v>1</v>
      </c>
      <c r="F214" s="165" t="s">
        <v>293</v>
      </c>
      <c r="H214" s="166">
        <v>100.69</v>
      </c>
      <c r="I214" s="167"/>
      <c r="L214" s="163"/>
      <c r="M214" s="168"/>
      <c r="N214" s="169"/>
      <c r="O214" s="169"/>
      <c r="P214" s="169"/>
      <c r="Q214" s="169"/>
      <c r="R214" s="169"/>
      <c r="S214" s="169"/>
      <c r="T214" s="170"/>
      <c r="AT214" s="164" t="s">
        <v>158</v>
      </c>
      <c r="AU214" s="164" t="s">
        <v>86</v>
      </c>
      <c r="AV214" s="14" t="s">
        <v>86</v>
      </c>
      <c r="AW214" s="14" t="s">
        <v>32</v>
      </c>
      <c r="AX214" s="14" t="s">
        <v>76</v>
      </c>
      <c r="AY214" s="164" t="s">
        <v>146</v>
      </c>
    </row>
    <row r="215" spans="1:65" s="14" customFormat="1" ht="11.25">
      <c r="B215" s="163"/>
      <c r="D215" s="156" t="s">
        <v>158</v>
      </c>
      <c r="E215" s="164" t="s">
        <v>1</v>
      </c>
      <c r="F215" s="165" t="s">
        <v>294</v>
      </c>
      <c r="H215" s="166">
        <v>102</v>
      </c>
      <c r="I215" s="167"/>
      <c r="L215" s="163"/>
      <c r="M215" s="168"/>
      <c r="N215" s="169"/>
      <c r="O215" s="169"/>
      <c r="P215" s="169"/>
      <c r="Q215" s="169"/>
      <c r="R215" s="169"/>
      <c r="S215" s="169"/>
      <c r="T215" s="170"/>
      <c r="AT215" s="164" t="s">
        <v>158</v>
      </c>
      <c r="AU215" s="164" t="s">
        <v>86</v>
      </c>
      <c r="AV215" s="14" t="s">
        <v>86</v>
      </c>
      <c r="AW215" s="14" t="s">
        <v>32</v>
      </c>
      <c r="AX215" s="14" t="s">
        <v>84</v>
      </c>
      <c r="AY215" s="164" t="s">
        <v>146</v>
      </c>
    </row>
    <row r="216" spans="1:65" s="2" customFormat="1" ht="16.5" customHeight="1">
      <c r="A216" s="33"/>
      <c r="B216" s="141"/>
      <c r="C216" s="142" t="s">
        <v>295</v>
      </c>
      <c r="D216" s="142" t="s">
        <v>148</v>
      </c>
      <c r="E216" s="143" t="s">
        <v>296</v>
      </c>
      <c r="F216" s="144" t="s">
        <v>297</v>
      </c>
      <c r="G216" s="145" t="s">
        <v>172</v>
      </c>
      <c r="H216" s="146">
        <v>102</v>
      </c>
      <c r="I216" s="147"/>
      <c r="J216" s="148">
        <f>ROUND(I216*H216,2)</f>
        <v>0</v>
      </c>
      <c r="K216" s="144" t="s">
        <v>152</v>
      </c>
      <c r="L216" s="34"/>
      <c r="M216" s="149" t="s">
        <v>1</v>
      </c>
      <c r="N216" s="150" t="s">
        <v>41</v>
      </c>
      <c r="O216" s="59"/>
      <c r="P216" s="151">
        <f>O216*H216</f>
        <v>0</v>
      </c>
      <c r="Q216" s="151">
        <v>1E-4</v>
      </c>
      <c r="R216" s="151">
        <f>Q216*H216</f>
        <v>1.0200000000000001E-2</v>
      </c>
      <c r="S216" s="151">
        <v>0</v>
      </c>
      <c r="T216" s="15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53" t="s">
        <v>153</v>
      </c>
      <c r="AT216" s="153" t="s">
        <v>148</v>
      </c>
      <c r="AU216" s="153" t="s">
        <v>86</v>
      </c>
      <c r="AY216" s="18" t="s">
        <v>146</v>
      </c>
      <c r="BE216" s="154">
        <f>IF(N216="základní",J216,0)</f>
        <v>0</v>
      </c>
      <c r="BF216" s="154">
        <f>IF(N216="snížená",J216,0)</f>
        <v>0</v>
      </c>
      <c r="BG216" s="154">
        <f>IF(N216="zákl. přenesená",J216,0)</f>
        <v>0</v>
      </c>
      <c r="BH216" s="154">
        <f>IF(N216="sníž. přenesená",J216,0)</f>
        <v>0</v>
      </c>
      <c r="BI216" s="154">
        <f>IF(N216="nulová",J216,0)</f>
        <v>0</v>
      </c>
      <c r="BJ216" s="18" t="s">
        <v>84</v>
      </c>
      <c r="BK216" s="154">
        <f>ROUND(I216*H216,2)</f>
        <v>0</v>
      </c>
      <c r="BL216" s="18" t="s">
        <v>153</v>
      </c>
      <c r="BM216" s="153" t="s">
        <v>298</v>
      </c>
    </row>
    <row r="217" spans="1:65" s="2" customFormat="1" ht="24.2" customHeight="1">
      <c r="A217" s="33"/>
      <c r="B217" s="141"/>
      <c r="C217" s="142" t="s">
        <v>299</v>
      </c>
      <c r="D217" s="142" t="s">
        <v>148</v>
      </c>
      <c r="E217" s="143" t="s">
        <v>300</v>
      </c>
      <c r="F217" s="144" t="s">
        <v>301</v>
      </c>
      <c r="G217" s="145" t="s">
        <v>172</v>
      </c>
      <c r="H217" s="146">
        <v>71.900000000000006</v>
      </c>
      <c r="I217" s="147"/>
      <c r="J217" s="148">
        <f>ROUND(I217*H217,2)</f>
        <v>0</v>
      </c>
      <c r="K217" s="144" t="s">
        <v>152</v>
      </c>
      <c r="L217" s="34"/>
      <c r="M217" s="149" t="s">
        <v>1</v>
      </c>
      <c r="N217" s="150" t="s">
        <v>41</v>
      </c>
      <c r="O217" s="59"/>
      <c r="P217" s="151">
        <f>O217*H217</f>
        <v>0</v>
      </c>
      <c r="Q217" s="151">
        <v>0</v>
      </c>
      <c r="R217" s="151">
        <f>Q217*H217</f>
        <v>0</v>
      </c>
      <c r="S217" s="151">
        <v>0</v>
      </c>
      <c r="T217" s="15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3" t="s">
        <v>153</v>
      </c>
      <c r="AT217" s="153" t="s">
        <v>148</v>
      </c>
      <c r="AU217" s="153" t="s">
        <v>86</v>
      </c>
      <c r="AY217" s="18" t="s">
        <v>146</v>
      </c>
      <c r="BE217" s="154">
        <f>IF(N217="základní",J217,0)</f>
        <v>0</v>
      </c>
      <c r="BF217" s="154">
        <f>IF(N217="snížená",J217,0)</f>
        <v>0</v>
      </c>
      <c r="BG217" s="154">
        <f>IF(N217="zákl. přenesená",J217,0)</f>
        <v>0</v>
      </c>
      <c r="BH217" s="154">
        <f>IF(N217="sníž. přenesená",J217,0)</f>
        <v>0</v>
      </c>
      <c r="BI217" s="154">
        <f>IF(N217="nulová",J217,0)</f>
        <v>0</v>
      </c>
      <c r="BJ217" s="18" t="s">
        <v>84</v>
      </c>
      <c r="BK217" s="154">
        <f>ROUND(I217*H217,2)</f>
        <v>0</v>
      </c>
      <c r="BL217" s="18" t="s">
        <v>153</v>
      </c>
      <c r="BM217" s="153" t="s">
        <v>302</v>
      </c>
    </row>
    <row r="218" spans="1:65" s="13" customFormat="1" ht="11.25">
      <c r="B218" s="155"/>
      <c r="D218" s="156" t="s">
        <v>158</v>
      </c>
      <c r="E218" s="157" t="s">
        <v>1</v>
      </c>
      <c r="F218" s="158" t="s">
        <v>303</v>
      </c>
      <c r="H218" s="157" t="s">
        <v>1</v>
      </c>
      <c r="I218" s="159"/>
      <c r="L218" s="155"/>
      <c r="M218" s="160"/>
      <c r="N218" s="161"/>
      <c r="O218" s="161"/>
      <c r="P218" s="161"/>
      <c r="Q218" s="161"/>
      <c r="R218" s="161"/>
      <c r="S218" s="161"/>
      <c r="T218" s="162"/>
      <c r="AT218" s="157" t="s">
        <v>158</v>
      </c>
      <c r="AU218" s="157" t="s">
        <v>86</v>
      </c>
      <c r="AV218" s="13" t="s">
        <v>84</v>
      </c>
      <c r="AW218" s="13" t="s">
        <v>32</v>
      </c>
      <c r="AX218" s="13" t="s">
        <v>76</v>
      </c>
      <c r="AY218" s="157" t="s">
        <v>146</v>
      </c>
    </row>
    <row r="219" spans="1:65" s="14" customFormat="1" ht="11.25">
      <c r="B219" s="163"/>
      <c r="D219" s="156" t="s">
        <v>158</v>
      </c>
      <c r="E219" s="164" t="s">
        <v>1</v>
      </c>
      <c r="F219" s="165" t="s">
        <v>175</v>
      </c>
      <c r="H219" s="166">
        <v>43.7</v>
      </c>
      <c r="I219" s="167"/>
      <c r="L219" s="163"/>
      <c r="M219" s="168"/>
      <c r="N219" s="169"/>
      <c r="O219" s="169"/>
      <c r="P219" s="169"/>
      <c r="Q219" s="169"/>
      <c r="R219" s="169"/>
      <c r="S219" s="169"/>
      <c r="T219" s="170"/>
      <c r="AT219" s="164" t="s">
        <v>158</v>
      </c>
      <c r="AU219" s="164" t="s">
        <v>86</v>
      </c>
      <c r="AV219" s="14" t="s">
        <v>86</v>
      </c>
      <c r="AW219" s="14" t="s">
        <v>32</v>
      </c>
      <c r="AX219" s="14" t="s">
        <v>76</v>
      </c>
      <c r="AY219" s="164" t="s">
        <v>146</v>
      </c>
    </row>
    <row r="220" spans="1:65" s="14" customFormat="1" ht="11.25">
      <c r="B220" s="163"/>
      <c r="D220" s="156" t="s">
        <v>158</v>
      </c>
      <c r="E220" s="164" t="s">
        <v>1</v>
      </c>
      <c r="F220" s="165" t="s">
        <v>176</v>
      </c>
      <c r="H220" s="166">
        <v>26.6</v>
      </c>
      <c r="I220" s="167"/>
      <c r="L220" s="163"/>
      <c r="M220" s="168"/>
      <c r="N220" s="169"/>
      <c r="O220" s="169"/>
      <c r="P220" s="169"/>
      <c r="Q220" s="169"/>
      <c r="R220" s="169"/>
      <c r="S220" s="169"/>
      <c r="T220" s="170"/>
      <c r="AT220" s="164" t="s">
        <v>158</v>
      </c>
      <c r="AU220" s="164" t="s">
        <v>86</v>
      </c>
      <c r="AV220" s="14" t="s">
        <v>86</v>
      </c>
      <c r="AW220" s="14" t="s">
        <v>32</v>
      </c>
      <c r="AX220" s="14" t="s">
        <v>76</v>
      </c>
      <c r="AY220" s="164" t="s">
        <v>146</v>
      </c>
    </row>
    <row r="221" spans="1:65" s="13" customFormat="1" ht="11.25">
      <c r="B221" s="155"/>
      <c r="D221" s="156" t="s">
        <v>158</v>
      </c>
      <c r="E221" s="157" t="s">
        <v>1</v>
      </c>
      <c r="F221" s="158" t="s">
        <v>304</v>
      </c>
      <c r="H221" s="157" t="s">
        <v>1</v>
      </c>
      <c r="I221" s="159"/>
      <c r="L221" s="155"/>
      <c r="M221" s="160"/>
      <c r="N221" s="161"/>
      <c r="O221" s="161"/>
      <c r="P221" s="161"/>
      <c r="Q221" s="161"/>
      <c r="R221" s="161"/>
      <c r="S221" s="161"/>
      <c r="T221" s="162"/>
      <c r="AT221" s="157" t="s">
        <v>158</v>
      </c>
      <c r="AU221" s="157" t="s">
        <v>86</v>
      </c>
      <c r="AV221" s="13" t="s">
        <v>84</v>
      </c>
      <c r="AW221" s="13" t="s">
        <v>32</v>
      </c>
      <c r="AX221" s="13" t="s">
        <v>76</v>
      </c>
      <c r="AY221" s="157" t="s">
        <v>146</v>
      </c>
    </row>
    <row r="222" spans="1:65" s="14" customFormat="1" ht="11.25">
      <c r="B222" s="163"/>
      <c r="D222" s="156" t="s">
        <v>158</v>
      </c>
      <c r="E222" s="164" t="s">
        <v>1</v>
      </c>
      <c r="F222" s="165" t="s">
        <v>305</v>
      </c>
      <c r="H222" s="166">
        <v>1.6</v>
      </c>
      <c r="I222" s="167"/>
      <c r="L222" s="163"/>
      <c r="M222" s="168"/>
      <c r="N222" s="169"/>
      <c r="O222" s="169"/>
      <c r="P222" s="169"/>
      <c r="Q222" s="169"/>
      <c r="R222" s="169"/>
      <c r="S222" s="169"/>
      <c r="T222" s="170"/>
      <c r="AT222" s="164" t="s">
        <v>158</v>
      </c>
      <c r="AU222" s="164" t="s">
        <v>86</v>
      </c>
      <c r="AV222" s="14" t="s">
        <v>86</v>
      </c>
      <c r="AW222" s="14" t="s">
        <v>32</v>
      </c>
      <c r="AX222" s="14" t="s">
        <v>76</v>
      </c>
      <c r="AY222" s="164" t="s">
        <v>146</v>
      </c>
    </row>
    <row r="223" spans="1:65" s="15" customFormat="1" ht="11.25">
      <c r="B223" s="171"/>
      <c r="D223" s="156" t="s">
        <v>158</v>
      </c>
      <c r="E223" s="172" t="s">
        <v>1</v>
      </c>
      <c r="F223" s="173" t="s">
        <v>178</v>
      </c>
      <c r="H223" s="174">
        <v>71.900000000000006</v>
      </c>
      <c r="I223" s="175"/>
      <c r="L223" s="171"/>
      <c r="M223" s="176"/>
      <c r="N223" s="177"/>
      <c r="O223" s="177"/>
      <c r="P223" s="177"/>
      <c r="Q223" s="177"/>
      <c r="R223" s="177"/>
      <c r="S223" s="177"/>
      <c r="T223" s="178"/>
      <c r="AT223" s="172" t="s">
        <v>158</v>
      </c>
      <c r="AU223" s="172" t="s">
        <v>86</v>
      </c>
      <c r="AV223" s="15" t="s">
        <v>153</v>
      </c>
      <c r="AW223" s="15" t="s">
        <v>32</v>
      </c>
      <c r="AX223" s="15" t="s">
        <v>84</v>
      </c>
      <c r="AY223" s="172" t="s">
        <v>146</v>
      </c>
    </row>
    <row r="224" spans="1:65" s="2" customFormat="1" ht="16.5" customHeight="1">
      <c r="A224" s="33"/>
      <c r="B224" s="141"/>
      <c r="C224" s="187" t="s">
        <v>306</v>
      </c>
      <c r="D224" s="187" t="s">
        <v>248</v>
      </c>
      <c r="E224" s="188" t="s">
        <v>307</v>
      </c>
      <c r="F224" s="189" t="s">
        <v>308</v>
      </c>
      <c r="G224" s="190" t="s">
        <v>182</v>
      </c>
      <c r="H224" s="191">
        <v>5.3490000000000002</v>
      </c>
      <c r="I224" s="192"/>
      <c r="J224" s="193">
        <f>ROUND(I224*H224,2)</f>
        <v>0</v>
      </c>
      <c r="K224" s="189" t="s">
        <v>152</v>
      </c>
      <c r="L224" s="194"/>
      <c r="M224" s="195" t="s">
        <v>1</v>
      </c>
      <c r="N224" s="196" t="s">
        <v>41</v>
      </c>
      <c r="O224" s="59"/>
      <c r="P224" s="151">
        <f>O224*H224</f>
        <v>0</v>
      </c>
      <c r="Q224" s="151">
        <v>2.4289999999999998</v>
      </c>
      <c r="R224" s="151">
        <f>Q224*H224</f>
        <v>12.992721</v>
      </c>
      <c r="S224" s="151">
        <v>0</v>
      </c>
      <c r="T224" s="15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53" t="s">
        <v>196</v>
      </c>
      <c r="AT224" s="153" t="s">
        <v>248</v>
      </c>
      <c r="AU224" s="153" t="s">
        <v>86</v>
      </c>
      <c r="AY224" s="18" t="s">
        <v>146</v>
      </c>
      <c r="BE224" s="154">
        <f>IF(N224="základní",J224,0)</f>
        <v>0</v>
      </c>
      <c r="BF224" s="154">
        <f>IF(N224="snížená",J224,0)</f>
        <v>0</v>
      </c>
      <c r="BG224" s="154">
        <f>IF(N224="zákl. přenesená",J224,0)</f>
        <v>0</v>
      </c>
      <c r="BH224" s="154">
        <f>IF(N224="sníž. přenesená",J224,0)</f>
        <v>0</v>
      </c>
      <c r="BI224" s="154">
        <f>IF(N224="nulová",J224,0)</f>
        <v>0</v>
      </c>
      <c r="BJ224" s="18" t="s">
        <v>84</v>
      </c>
      <c r="BK224" s="154">
        <f>ROUND(I224*H224,2)</f>
        <v>0</v>
      </c>
      <c r="BL224" s="18" t="s">
        <v>153</v>
      </c>
      <c r="BM224" s="153" t="s">
        <v>309</v>
      </c>
    </row>
    <row r="225" spans="1:65" s="13" customFormat="1" ht="11.25">
      <c r="B225" s="155"/>
      <c r="D225" s="156" t="s">
        <v>158</v>
      </c>
      <c r="E225" s="157" t="s">
        <v>1</v>
      </c>
      <c r="F225" s="158" t="s">
        <v>303</v>
      </c>
      <c r="H225" s="157" t="s">
        <v>1</v>
      </c>
      <c r="I225" s="159"/>
      <c r="L225" s="155"/>
      <c r="M225" s="160"/>
      <c r="N225" s="161"/>
      <c r="O225" s="161"/>
      <c r="P225" s="161"/>
      <c r="Q225" s="161"/>
      <c r="R225" s="161"/>
      <c r="S225" s="161"/>
      <c r="T225" s="162"/>
      <c r="AT225" s="157" t="s">
        <v>158</v>
      </c>
      <c r="AU225" s="157" t="s">
        <v>86</v>
      </c>
      <c r="AV225" s="13" t="s">
        <v>84</v>
      </c>
      <c r="AW225" s="13" t="s">
        <v>32</v>
      </c>
      <c r="AX225" s="13" t="s">
        <v>76</v>
      </c>
      <c r="AY225" s="157" t="s">
        <v>146</v>
      </c>
    </row>
    <row r="226" spans="1:65" s="14" customFormat="1" ht="11.25">
      <c r="B226" s="163"/>
      <c r="D226" s="156" t="s">
        <v>158</v>
      </c>
      <c r="E226" s="164" t="s">
        <v>1</v>
      </c>
      <c r="F226" s="165" t="s">
        <v>310</v>
      </c>
      <c r="H226" s="166">
        <v>5.141</v>
      </c>
      <c r="I226" s="167"/>
      <c r="L226" s="163"/>
      <c r="M226" s="168"/>
      <c r="N226" s="169"/>
      <c r="O226" s="169"/>
      <c r="P226" s="169"/>
      <c r="Q226" s="169"/>
      <c r="R226" s="169"/>
      <c r="S226" s="169"/>
      <c r="T226" s="170"/>
      <c r="AT226" s="164" t="s">
        <v>158</v>
      </c>
      <c r="AU226" s="164" t="s">
        <v>86</v>
      </c>
      <c r="AV226" s="14" t="s">
        <v>86</v>
      </c>
      <c r="AW226" s="14" t="s">
        <v>32</v>
      </c>
      <c r="AX226" s="14" t="s">
        <v>76</v>
      </c>
      <c r="AY226" s="164" t="s">
        <v>146</v>
      </c>
    </row>
    <row r="227" spans="1:65" s="14" customFormat="1" ht="11.25">
      <c r="B227" s="163"/>
      <c r="D227" s="156" t="s">
        <v>158</v>
      </c>
      <c r="E227" s="164" t="s">
        <v>1</v>
      </c>
      <c r="F227" s="165" t="s">
        <v>311</v>
      </c>
      <c r="H227" s="166">
        <v>0.20799999999999999</v>
      </c>
      <c r="I227" s="167"/>
      <c r="L227" s="163"/>
      <c r="M227" s="168"/>
      <c r="N227" s="169"/>
      <c r="O227" s="169"/>
      <c r="P227" s="169"/>
      <c r="Q227" s="169"/>
      <c r="R227" s="169"/>
      <c r="S227" s="169"/>
      <c r="T227" s="170"/>
      <c r="AT227" s="164" t="s">
        <v>158</v>
      </c>
      <c r="AU227" s="164" t="s">
        <v>86</v>
      </c>
      <c r="AV227" s="14" t="s">
        <v>86</v>
      </c>
      <c r="AW227" s="14" t="s">
        <v>32</v>
      </c>
      <c r="AX227" s="14" t="s">
        <v>76</v>
      </c>
      <c r="AY227" s="164" t="s">
        <v>146</v>
      </c>
    </row>
    <row r="228" spans="1:65" s="15" customFormat="1" ht="11.25">
      <c r="B228" s="171"/>
      <c r="D228" s="156" t="s">
        <v>158</v>
      </c>
      <c r="E228" s="172" t="s">
        <v>1</v>
      </c>
      <c r="F228" s="173" t="s">
        <v>178</v>
      </c>
      <c r="H228" s="174">
        <v>5.3490000000000002</v>
      </c>
      <c r="I228" s="175"/>
      <c r="L228" s="171"/>
      <c r="M228" s="176"/>
      <c r="N228" s="177"/>
      <c r="O228" s="177"/>
      <c r="P228" s="177"/>
      <c r="Q228" s="177"/>
      <c r="R228" s="177"/>
      <c r="S228" s="177"/>
      <c r="T228" s="178"/>
      <c r="AT228" s="172" t="s">
        <v>158</v>
      </c>
      <c r="AU228" s="172" t="s">
        <v>86</v>
      </c>
      <c r="AV228" s="15" t="s">
        <v>153</v>
      </c>
      <c r="AW228" s="15" t="s">
        <v>32</v>
      </c>
      <c r="AX228" s="15" t="s">
        <v>84</v>
      </c>
      <c r="AY228" s="172" t="s">
        <v>146</v>
      </c>
    </row>
    <row r="229" spans="1:65" s="2" customFormat="1" ht="24.2" customHeight="1">
      <c r="A229" s="33"/>
      <c r="B229" s="141"/>
      <c r="C229" s="142" t="s">
        <v>312</v>
      </c>
      <c r="D229" s="142" t="s">
        <v>148</v>
      </c>
      <c r="E229" s="143" t="s">
        <v>313</v>
      </c>
      <c r="F229" s="144" t="s">
        <v>314</v>
      </c>
      <c r="G229" s="145" t="s">
        <v>231</v>
      </c>
      <c r="H229" s="146">
        <v>0.51800000000000002</v>
      </c>
      <c r="I229" s="147"/>
      <c r="J229" s="148">
        <f>ROUND(I229*H229,2)</f>
        <v>0</v>
      </c>
      <c r="K229" s="144" t="s">
        <v>152</v>
      </c>
      <c r="L229" s="34"/>
      <c r="M229" s="149" t="s">
        <v>1</v>
      </c>
      <c r="N229" s="150" t="s">
        <v>41</v>
      </c>
      <c r="O229" s="59"/>
      <c r="P229" s="151">
        <f>O229*H229</f>
        <v>0</v>
      </c>
      <c r="Q229" s="151">
        <v>1.11381</v>
      </c>
      <c r="R229" s="151">
        <f>Q229*H229</f>
        <v>0.57695357999999997</v>
      </c>
      <c r="S229" s="151">
        <v>0</v>
      </c>
      <c r="T229" s="15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53" t="s">
        <v>153</v>
      </c>
      <c r="AT229" s="153" t="s">
        <v>148</v>
      </c>
      <c r="AU229" s="153" t="s">
        <v>86</v>
      </c>
      <c r="AY229" s="18" t="s">
        <v>146</v>
      </c>
      <c r="BE229" s="154">
        <f>IF(N229="základní",J229,0)</f>
        <v>0</v>
      </c>
      <c r="BF229" s="154">
        <f>IF(N229="snížená",J229,0)</f>
        <v>0</v>
      </c>
      <c r="BG229" s="154">
        <f>IF(N229="zákl. přenesená",J229,0)</f>
        <v>0</v>
      </c>
      <c r="BH229" s="154">
        <f>IF(N229="sníž. přenesená",J229,0)</f>
        <v>0</v>
      </c>
      <c r="BI229" s="154">
        <f>IF(N229="nulová",J229,0)</f>
        <v>0</v>
      </c>
      <c r="BJ229" s="18" t="s">
        <v>84</v>
      </c>
      <c r="BK229" s="154">
        <f>ROUND(I229*H229,2)</f>
        <v>0</v>
      </c>
      <c r="BL229" s="18" t="s">
        <v>153</v>
      </c>
      <c r="BM229" s="153" t="s">
        <v>315</v>
      </c>
    </row>
    <row r="230" spans="1:65" s="14" customFormat="1" ht="11.25">
      <c r="B230" s="163"/>
      <c r="D230" s="156" t="s">
        <v>158</v>
      </c>
      <c r="E230" s="164" t="s">
        <v>1</v>
      </c>
      <c r="F230" s="165" t="s">
        <v>316</v>
      </c>
      <c r="H230" s="166">
        <v>0.51800000000000002</v>
      </c>
      <c r="I230" s="167"/>
      <c r="L230" s="163"/>
      <c r="M230" s="168"/>
      <c r="N230" s="169"/>
      <c r="O230" s="169"/>
      <c r="P230" s="169"/>
      <c r="Q230" s="169"/>
      <c r="R230" s="169"/>
      <c r="S230" s="169"/>
      <c r="T230" s="170"/>
      <c r="AT230" s="164" t="s">
        <v>158</v>
      </c>
      <c r="AU230" s="164" t="s">
        <v>86</v>
      </c>
      <c r="AV230" s="14" t="s">
        <v>86</v>
      </c>
      <c r="AW230" s="14" t="s">
        <v>32</v>
      </c>
      <c r="AX230" s="14" t="s">
        <v>84</v>
      </c>
      <c r="AY230" s="164" t="s">
        <v>146</v>
      </c>
    </row>
    <row r="231" spans="1:65" s="2" customFormat="1" ht="24.2" customHeight="1">
      <c r="A231" s="33"/>
      <c r="B231" s="141"/>
      <c r="C231" s="142" t="s">
        <v>317</v>
      </c>
      <c r="D231" s="142" t="s">
        <v>148</v>
      </c>
      <c r="E231" s="143" t="s">
        <v>318</v>
      </c>
      <c r="F231" s="144" t="s">
        <v>319</v>
      </c>
      <c r="G231" s="145" t="s">
        <v>172</v>
      </c>
      <c r="H231" s="146">
        <v>1</v>
      </c>
      <c r="I231" s="147"/>
      <c r="J231" s="148">
        <f>ROUND(I231*H231,2)</f>
        <v>0</v>
      </c>
      <c r="K231" s="144" t="s">
        <v>152</v>
      </c>
      <c r="L231" s="34"/>
      <c r="M231" s="149" t="s">
        <v>1</v>
      </c>
      <c r="N231" s="150" t="s">
        <v>41</v>
      </c>
      <c r="O231" s="59"/>
      <c r="P231" s="151">
        <f>O231*H231</f>
        <v>0</v>
      </c>
      <c r="Q231" s="151">
        <v>2.4639999999999999E-2</v>
      </c>
      <c r="R231" s="151">
        <f>Q231*H231</f>
        <v>2.4639999999999999E-2</v>
      </c>
      <c r="S231" s="151">
        <v>0</v>
      </c>
      <c r="T231" s="15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53" t="s">
        <v>153</v>
      </c>
      <c r="AT231" s="153" t="s">
        <v>148</v>
      </c>
      <c r="AU231" s="153" t="s">
        <v>86</v>
      </c>
      <c r="AY231" s="18" t="s">
        <v>146</v>
      </c>
      <c r="BE231" s="154">
        <f>IF(N231="základní",J231,0)</f>
        <v>0</v>
      </c>
      <c r="BF231" s="154">
        <f>IF(N231="snížená",J231,0)</f>
        <v>0</v>
      </c>
      <c r="BG231" s="154">
        <f>IF(N231="zákl. přenesená",J231,0)</f>
        <v>0</v>
      </c>
      <c r="BH231" s="154">
        <f>IF(N231="sníž. přenesená",J231,0)</f>
        <v>0</v>
      </c>
      <c r="BI231" s="154">
        <f>IF(N231="nulová",J231,0)</f>
        <v>0</v>
      </c>
      <c r="BJ231" s="18" t="s">
        <v>84</v>
      </c>
      <c r="BK231" s="154">
        <f>ROUND(I231*H231,2)</f>
        <v>0</v>
      </c>
      <c r="BL231" s="18" t="s">
        <v>153</v>
      </c>
      <c r="BM231" s="153" t="s">
        <v>320</v>
      </c>
    </row>
    <row r="232" spans="1:65" s="14" customFormat="1" ht="11.25">
      <c r="B232" s="163"/>
      <c r="D232" s="156" t="s">
        <v>158</v>
      </c>
      <c r="E232" s="164" t="s">
        <v>1</v>
      </c>
      <c r="F232" s="165" t="s">
        <v>321</v>
      </c>
      <c r="H232" s="166">
        <v>1</v>
      </c>
      <c r="I232" s="167"/>
      <c r="L232" s="163"/>
      <c r="M232" s="168"/>
      <c r="N232" s="169"/>
      <c r="O232" s="169"/>
      <c r="P232" s="169"/>
      <c r="Q232" s="169"/>
      <c r="R232" s="169"/>
      <c r="S232" s="169"/>
      <c r="T232" s="170"/>
      <c r="AT232" s="164" t="s">
        <v>158</v>
      </c>
      <c r="AU232" s="164" t="s">
        <v>86</v>
      </c>
      <c r="AV232" s="14" t="s">
        <v>86</v>
      </c>
      <c r="AW232" s="14" t="s">
        <v>32</v>
      </c>
      <c r="AX232" s="14" t="s">
        <v>84</v>
      </c>
      <c r="AY232" s="164" t="s">
        <v>146</v>
      </c>
    </row>
    <row r="233" spans="1:65" s="2" customFormat="1" ht="16.5" customHeight="1">
      <c r="A233" s="33"/>
      <c r="B233" s="141"/>
      <c r="C233" s="187" t="s">
        <v>322</v>
      </c>
      <c r="D233" s="187" t="s">
        <v>248</v>
      </c>
      <c r="E233" s="188" t="s">
        <v>323</v>
      </c>
      <c r="F233" s="189" t="s">
        <v>324</v>
      </c>
      <c r="G233" s="190" t="s">
        <v>325</v>
      </c>
      <c r="H233" s="191">
        <v>2</v>
      </c>
      <c r="I233" s="192"/>
      <c r="J233" s="193">
        <f>ROUND(I233*H233,2)</f>
        <v>0</v>
      </c>
      <c r="K233" s="189" t="s">
        <v>152</v>
      </c>
      <c r="L233" s="194"/>
      <c r="M233" s="195" t="s">
        <v>1</v>
      </c>
      <c r="N233" s="196" t="s">
        <v>41</v>
      </c>
      <c r="O233" s="59"/>
      <c r="P233" s="151">
        <f>O233*H233</f>
        <v>0</v>
      </c>
      <c r="Q233" s="151">
        <v>0.35499999999999998</v>
      </c>
      <c r="R233" s="151">
        <f>Q233*H233</f>
        <v>0.71</v>
      </c>
      <c r="S233" s="151">
        <v>0</v>
      </c>
      <c r="T233" s="15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53" t="s">
        <v>196</v>
      </c>
      <c r="AT233" s="153" t="s">
        <v>248</v>
      </c>
      <c r="AU233" s="153" t="s">
        <v>86</v>
      </c>
      <c r="AY233" s="18" t="s">
        <v>146</v>
      </c>
      <c r="BE233" s="154">
        <f>IF(N233="základní",J233,0)</f>
        <v>0</v>
      </c>
      <c r="BF233" s="154">
        <f>IF(N233="snížená",J233,0)</f>
        <v>0</v>
      </c>
      <c r="BG233" s="154">
        <f>IF(N233="zákl. přenesená",J233,0)</f>
        <v>0</v>
      </c>
      <c r="BH233" s="154">
        <f>IF(N233="sníž. přenesená",J233,0)</f>
        <v>0</v>
      </c>
      <c r="BI233" s="154">
        <f>IF(N233="nulová",J233,0)</f>
        <v>0</v>
      </c>
      <c r="BJ233" s="18" t="s">
        <v>84</v>
      </c>
      <c r="BK233" s="154">
        <f>ROUND(I233*H233,2)</f>
        <v>0</v>
      </c>
      <c r="BL233" s="18" t="s">
        <v>153</v>
      </c>
      <c r="BM233" s="153" t="s">
        <v>326</v>
      </c>
    </row>
    <row r="234" spans="1:65" s="2" customFormat="1" ht="24.2" customHeight="1">
      <c r="A234" s="33"/>
      <c r="B234" s="141"/>
      <c r="C234" s="142" t="s">
        <v>327</v>
      </c>
      <c r="D234" s="142" t="s">
        <v>148</v>
      </c>
      <c r="E234" s="143" t="s">
        <v>328</v>
      </c>
      <c r="F234" s="144" t="s">
        <v>329</v>
      </c>
      <c r="G234" s="145" t="s">
        <v>182</v>
      </c>
      <c r="H234" s="146">
        <v>0.89800000000000002</v>
      </c>
      <c r="I234" s="147"/>
      <c r="J234" s="148">
        <f>ROUND(I234*H234,2)</f>
        <v>0</v>
      </c>
      <c r="K234" s="144" t="s">
        <v>152</v>
      </c>
      <c r="L234" s="34"/>
      <c r="M234" s="149" t="s">
        <v>1</v>
      </c>
      <c r="N234" s="150" t="s">
        <v>41</v>
      </c>
      <c r="O234" s="59"/>
      <c r="P234" s="151">
        <f>O234*H234</f>
        <v>0</v>
      </c>
      <c r="Q234" s="151">
        <v>2.004</v>
      </c>
      <c r="R234" s="151">
        <f>Q234*H234</f>
        <v>1.7995920000000001</v>
      </c>
      <c r="S234" s="151">
        <v>0</v>
      </c>
      <c r="T234" s="15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53" t="s">
        <v>153</v>
      </c>
      <c r="AT234" s="153" t="s">
        <v>148</v>
      </c>
      <c r="AU234" s="153" t="s">
        <v>86</v>
      </c>
      <c r="AY234" s="18" t="s">
        <v>146</v>
      </c>
      <c r="BE234" s="154">
        <f>IF(N234="základní",J234,0)</f>
        <v>0</v>
      </c>
      <c r="BF234" s="154">
        <f>IF(N234="snížená",J234,0)</f>
        <v>0</v>
      </c>
      <c r="BG234" s="154">
        <f>IF(N234="zákl. přenesená",J234,0)</f>
        <v>0</v>
      </c>
      <c r="BH234" s="154">
        <f>IF(N234="sníž. přenesená",J234,0)</f>
        <v>0</v>
      </c>
      <c r="BI234" s="154">
        <f>IF(N234="nulová",J234,0)</f>
        <v>0</v>
      </c>
      <c r="BJ234" s="18" t="s">
        <v>84</v>
      </c>
      <c r="BK234" s="154">
        <f>ROUND(I234*H234,2)</f>
        <v>0</v>
      </c>
      <c r="BL234" s="18" t="s">
        <v>153</v>
      </c>
      <c r="BM234" s="153" t="s">
        <v>330</v>
      </c>
    </row>
    <row r="235" spans="1:65" s="13" customFormat="1" ht="11.25">
      <c r="B235" s="155"/>
      <c r="D235" s="156" t="s">
        <v>158</v>
      </c>
      <c r="E235" s="157" t="s">
        <v>1</v>
      </c>
      <c r="F235" s="158" t="s">
        <v>191</v>
      </c>
      <c r="H235" s="157" t="s">
        <v>1</v>
      </c>
      <c r="I235" s="159"/>
      <c r="L235" s="155"/>
      <c r="M235" s="160"/>
      <c r="N235" s="161"/>
      <c r="O235" s="161"/>
      <c r="P235" s="161"/>
      <c r="Q235" s="161"/>
      <c r="R235" s="161"/>
      <c r="S235" s="161"/>
      <c r="T235" s="162"/>
      <c r="AT235" s="157" t="s">
        <v>158</v>
      </c>
      <c r="AU235" s="157" t="s">
        <v>86</v>
      </c>
      <c r="AV235" s="13" t="s">
        <v>84</v>
      </c>
      <c r="AW235" s="13" t="s">
        <v>32</v>
      </c>
      <c r="AX235" s="13" t="s">
        <v>76</v>
      </c>
      <c r="AY235" s="157" t="s">
        <v>146</v>
      </c>
    </row>
    <row r="236" spans="1:65" s="14" customFormat="1" ht="11.25">
      <c r="B236" s="163"/>
      <c r="D236" s="156" t="s">
        <v>158</v>
      </c>
      <c r="E236" s="164" t="s">
        <v>1</v>
      </c>
      <c r="F236" s="165" t="s">
        <v>331</v>
      </c>
      <c r="H236" s="166">
        <v>0.78500000000000003</v>
      </c>
      <c r="I236" s="167"/>
      <c r="L236" s="163"/>
      <c r="M236" s="168"/>
      <c r="N236" s="169"/>
      <c r="O236" s="169"/>
      <c r="P236" s="169"/>
      <c r="Q236" s="169"/>
      <c r="R236" s="169"/>
      <c r="S236" s="169"/>
      <c r="T236" s="170"/>
      <c r="AT236" s="164" t="s">
        <v>158</v>
      </c>
      <c r="AU236" s="164" t="s">
        <v>86</v>
      </c>
      <c r="AV236" s="14" t="s">
        <v>86</v>
      </c>
      <c r="AW236" s="14" t="s">
        <v>32</v>
      </c>
      <c r="AX236" s="14" t="s">
        <v>76</v>
      </c>
      <c r="AY236" s="164" t="s">
        <v>146</v>
      </c>
    </row>
    <row r="237" spans="1:65" s="14" customFormat="1" ht="11.25">
      <c r="B237" s="163"/>
      <c r="D237" s="156" t="s">
        <v>158</v>
      </c>
      <c r="E237" s="164" t="s">
        <v>1</v>
      </c>
      <c r="F237" s="165" t="s">
        <v>332</v>
      </c>
      <c r="H237" s="166">
        <v>0.113</v>
      </c>
      <c r="I237" s="167"/>
      <c r="L237" s="163"/>
      <c r="M237" s="168"/>
      <c r="N237" s="169"/>
      <c r="O237" s="169"/>
      <c r="P237" s="169"/>
      <c r="Q237" s="169"/>
      <c r="R237" s="169"/>
      <c r="S237" s="169"/>
      <c r="T237" s="170"/>
      <c r="AT237" s="164" t="s">
        <v>158</v>
      </c>
      <c r="AU237" s="164" t="s">
        <v>86</v>
      </c>
      <c r="AV237" s="14" t="s">
        <v>86</v>
      </c>
      <c r="AW237" s="14" t="s">
        <v>32</v>
      </c>
      <c r="AX237" s="14" t="s">
        <v>76</v>
      </c>
      <c r="AY237" s="164" t="s">
        <v>146</v>
      </c>
    </row>
    <row r="238" spans="1:65" s="15" customFormat="1" ht="11.25">
      <c r="B238" s="171"/>
      <c r="D238" s="156" t="s">
        <v>158</v>
      </c>
      <c r="E238" s="172" t="s">
        <v>1</v>
      </c>
      <c r="F238" s="173" t="s">
        <v>178</v>
      </c>
      <c r="H238" s="174">
        <v>0.89800000000000002</v>
      </c>
      <c r="I238" s="175"/>
      <c r="L238" s="171"/>
      <c r="M238" s="176"/>
      <c r="N238" s="177"/>
      <c r="O238" s="177"/>
      <c r="P238" s="177"/>
      <c r="Q238" s="177"/>
      <c r="R238" s="177"/>
      <c r="S238" s="177"/>
      <c r="T238" s="178"/>
      <c r="AT238" s="172" t="s">
        <v>158</v>
      </c>
      <c r="AU238" s="172" t="s">
        <v>86</v>
      </c>
      <c r="AV238" s="15" t="s">
        <v>153</v>
      </c>
      <c r="AW238" s="15" t="s">
        <v>32</v>
      </c>
      <c r="AX238" s="15" t="s">
        <v>84</v>
      </c>
      <c r="AY238" s="172" t="s">
        <v>146</v>
      </c>
    </row>
    <row r="239" spans="1:65" s="2" customFormat="1" ht="16.5" customHeight="1">
      <c r="A239" s="33"/>
      <c r="B239" s="141"/>
      <c r="C239" s="142" t="s">
        <v>333</v>
      </c>
      <c r="D239" s="142" t="s">
        <v>148</v>
      </c>
      <c r="E239" s="143" t="s">
        <v>334</v>
      </c>
      <c r="F239" s="144" t="s">
        <v>335</v>
      </c>
      <c r="G239" s="145" t="s">
        <v>231</v>
      </c>
      <c r="H239" s="146">
        <v>0.27</v>
      </c>
      <c r="I239" s="147"/>
      <c r="J239" s="148">
        <f>ROUND(I239*H239,2)</f>
        <v>0</v>
      </c>
      <c r="K239" s="144" t="s">
        <v>152</v>
      </c>
      <c r="L239" s="34"/>
      <c r="M239" s="149" t="s">
        <v>1</v>
      </c>
      <c r="N239" s="150" t="s">
        <v>41</v>
      </c>
      <c r="O239" s="59"/>
      <c r="P239" s="151">
        <f>O239*H239</f>
        <v>0</v>
      </c>
      <c r="Q239" s="151">
        <v>0.10445</v>
      </c>
      <c r="R239" s="151">
        <f>Q239*H239</f>
        <v>2.8201500000000001E-2</v>
      </c>
      <c r="S239" s="151">
        <v>0</v>
      </c>
      <c r="T239" s="15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53" t="s">
        <v>153</v>
      </c>
      <c r="AT239" s="153" t="s">
        <v>148</v>
      </c>
      <c r="AU239" s="153" t="s">
        <v>86</v>
      </c>
      <c r="AY239" s="18" t="s">
        <v>146</v>
      </c>
      <c r="BE239" s="154">
        <f>IF(N239="základní",J239,0)</f>
        <v>0</v>
      </c>
      <c r="BF239" s="154">
        <f>IF(N239="snížená",J239,0)</f>
        <v>0</v>
      </c>
      <c r="BG239" s="154">
        <f>IF(N239="zákl. přenesená",J239,0)</f>
        <v>0</v>
      </c>
      <c r="BH239" s="154">
        <f>IF(N239="sníž. přenesená",J239,0)</f>
        <v>0</v>
      </c>
      <c r="BI239" s="154">
        <f>IF(N239="nulová",J239,0)</f>
        <v>0</v>
      </c>
      <c r="BJ239" s="18" t="s">
        <v>84</v>
      </c>
      <c r="BK239" s="154">
        <f>ROUND(I239*H239,2)</f>
        <v>0</v>
      </c>
      <c r="BL239" s="18" t="s">
        <v>153</v>
      </c>
      <c r="BM239" s="153" t="s">
        <v>336</v>
      </c>
    </row>
    <row r="240" spans="1:65" s="2" customFormat="1" ht="24.2" customHeight="1">
      <c r="A240" s="33"/>
      <c r="B240" s="141"/>
      <c r="C240" s="187" t="s">
        <v>337</v>
      </c>
      <c r="D240" s="187" t="s">
        <v>248</v>
      </c>
      <c r="E240" s="188" t="s">
        <v>338</v>
      </c>
      <c r="F240" s="189" t="s">
        <v>339</v>
      </c>
      <c r="G240" s="190" t="s">
        <v>325</v>
      </c>
      <c r="H240" s="191">
        <v>1</v>
      </c>
      <c r="I240" s="192"/>
      <c r="J240" s="193">
        <f>ROUND(I240*H240,2)</f>
        <v>0</v>
      </c>
      <c r="K240" s="189" t="s">
        <v>152</v>
      </c>
      <c r="L240" s="194"/>
      <c r="M240" s="195" t="s">
        <v>1</v>
      </c>
      <c r="N240" s="196" t="s">
        <v>41</v>
      </c>
      <c r="O240" s="59"/>
      <c r="P240" s="151">
        <f>O240*H240</f>
        <v>0</v>
      </c>
      <c r="Q240" s="151">
        <v>0.27</v>
      </c>
      <c r="R240" s="151">
        <f>Q240*H240</f>
        <v>0.27</v>
      </c>
      <c r="S240" s="151">
        <v>0</v>
      </c>
      <c r="T240" s="15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53" t="s">
        <v>196</v>
      </c>
      <c r="AT240" s="153" t="s">
        <v>248</v>
      </c>
      <c r="AU240" s="153" t="s">
        <v>86</v>
      </c>
      <c r="AY240" s="18" t="s">
        <v>146</v>
      </c>
      <c r="BE240" s="154">
        <f>IF(N240="základní",J240,0)</f>
        <v>0</v>
      </c>
      <c r="BF240" s="154">
        <f>IF(N240="snížená",J240,0)</f>
        <v>0</v>
      </c>
      <c r="BG240" s="154">
        <f>IF(N240="zákl. přenesená",J240,0)</f>
        <v>0</v>
      </c>
      <c r="BH240" s="154">
        <f>IF(N240="sníž. přenesená",J240,0)</f>
        <v>0</v>
      </c>
      <c r="BI240" s="154">
        <f>IF(N240="nulová",J240,0)</f>
        <v>0</v>
      </c>
      <c r="BJ240" s="18" t="s">
        <v>84</v>
      </c>
      <c r="BK240" s="154">
        <f>ROUND(I240*H240,2)</f>
        <v>0</v>
      </c>
      <c r="BL240" s="18" t="s">
        <v>153</v>
      </c>
      <c r="BM240" s="153" t="s">
        <v>340</v>
      </c>
    </row>
    <row r="241" spans="1:65" s="2" customFormat="1" ht="16.5" customHeight="1">
      <c r="A241" s="33"/>
      <c r="B241" s="141"/>
      <c r="C241" s="142" t="s">
        <v>341</v>
      </c>
      <c r="D241" s="142" t="s">
        <v>148</v>
      </c>
      <c r="E241" s="143" t="s">
        <v>342</v>
      </c>
      <c r="F241" s="144" t="s">
        <v>343</v>
      </c>
      <c r="G241" s="145" t="s">
        <v>182</v>
      </c>
      <c r="H241" s="146">
        <v>18.292999999999999</v>
      </c>
      <c r="I241" s="147"/>
      <c r="J241" s="148">
        <f>ROUND(I241*H241,2)</f>
        <v>0</v>
      </c>
      <c r="K241" s="144" t="s">
        <v>152</v>
      </c>
      <c r="L241" s="34"/>
      <c r="M241" s="149" t="s">
        <v>1</v>
      </c>
      <c r="N241" s="150" t="s">
        <v>41</v>
      </c>
      <c r="O241" s="59"/>
      <c r="P241" s="151">
        <f>O241*H241</f>
        <v>0</v>
      </c>
      <c r="Q241" s="151">
        <v>2.4777</v>
      </c>
      <c r="R241" s="151">
        <f>Q241*H241</f>
        <v>45.324566099999998</v>
      </c>
      <c r="S241" s="151">
        <v>0</v>
      </c>
      <c r="T241" s="15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53" t="s">
        <v>153</v>
      </c>
      <c r="AT241" s="153" t="s">
        <v>148</v>
      </c>
      <c r="AU241" s="153" t="s">
        <v>86</v>
      </c>
      <c r="AY241" s="18" t="s">
        <v>146</v>
      </c>
      <c r="BE241" s="154">
        <f>IF(N241="základní",J241,0)</f>
        <v>0</v>
      </c>
      <c r="BF241" s="154">
        <f>IF(N241="snížená",J241,0)</f>
        <v>0</v>
      </c>
      <c r="BG241" s="154">
        <f>IF(N241="zákl. přenesená",J241,0)</f>
        <v>0</v>
      </c>
      <c r="BH241" s="154">
        <f>IF(N241="sníž. přenesená",J241,0)</f>
        <v>0</v>
      </c>
      <c r="BI241" s="154">
        <f>IF(N241="nulová",J241,0)</f>
        <v>0</v>
      </c>
      <c r="BJ241" s="18" t="s">
        <v>84</v>
      </c>
      <c r="BK241" s="154">
        <f>ROUND(I241*H241,2)</f>
        <v>0</v>
      </c>
      <c r="BL241" s="18" t="s">
        <v>153</v>
      </c>
      <c r="BM241" s="153" t="s">
        <v>344</v>
      </c>
    </row>
    <row r="242" spans="1:65" s="14" customFormat="1" ht="11.25">
      <c r="B242" s="163"/>
      <c r="D242" s="156" t="s">
        <v>158</v>
      </c>
      <c r="E242" s="164" t="s">
        <v>1</v>
      </c>
      <c r="F242" s="165" t="s">
        <v>95</v>
      </c>
      <c r="H242" s="166">
        <v>19.242999999999999</v>
      </c>
      <c r="I242" s="167"/>
      <c r="L242" s="163"/>
      <c r="M242" s="168"/>
      <c r="N242" s="169"/>
      <c r="O242" s="169"/>
      <c r="P242" s="169"/>
      <c r="Q242" s="169"/>
      <c r="R242" s="169"/>
      <c r="S242" s="169"/>
      <c r="T242" s="170"/>
      <c r="AT242" s="164" t="s">
        <v>158</v>
      </c>
      <c r="AU242" s="164" t="s">
        <v>86</v>
      </c>
      <c r="AV242" s="14" t="s">
        <v>86</v>
      </c>
      <c r="AW242" s="14" t="s">
        <v>32</v>
      </c>
      <c r="AX242" s="14" t="s">
        <v>76</v>
      </c>
      <c r="AY242" s="164" t="s">
        <v>146</v>
      </c>
    </row>
    <row r="243" spans="1:65" s="14" customFormat="1" ht="11.25">
      <c r="B243" s="163"/>
      <c r="D243" s="156" t="s">
        <v>158</v>
      </c>
      <c r="E243" s="164" t="s">
        <v>1</v>
      </c>
      <c r="F243" s="165" t="s">
        <v>345</v>
      </c>
      <c r="H243" s="166">
        <v>-0.95</v>
      </c>
      <c r="I243" s="167"/>
      <c r="L243" s="163"/>
      <c r="M243" s="168"/>
      <c r="N243" s="169"/>
      <c r="O243" s="169"/>
      <c r="P243" s="169"/>
      <c r="Q243" s="169"/>
      <c r="R243" s="169"/>
      <c r="S243" s="169"/>
      <c r="T243" s="170"/>
      <c r="AT243" s="164" t="s">
        <v>158</v>
      </c>
      <c r="AU243" s="164" t="s">
        <v>86</v>
      </c>
      <c r="AV243" s="14" t="s">
        <v>86</v>
      </c>
      <c r="AW243" s="14" t="s">
        <v>32</v>
      </c>
      <c r="AX243" s="14" t="s">
        <v>76</v>
      </c>
      <c r="AY243" s="164" t="s">
        <v>146</v>
      </c>
    </row>
    <row r="244" spans="1:65" s="15" customFormat="1" ht="11.25">
      <c r="B244" s="171"/>
      <c r="D244" s="156" t="s">
        <v>158</v>
      </c>
      <c r="E244" s="172" t="s">
        <v>1</v>
      </c>
      <c r="F244" s="173" t="s">
        <v>178</v>
      </c>
      <c r="H244" s="174">
        <v>18.292999999999999</v>
      </c>
      <c r="I244" s="175"/>
      <c r="L244" s="171"/>
      <c r="M244" s="176"/>
      <c r="N244" s="177"/>
      <c r="O244" s="177"/>
      <c r="P244" s="177"/>
      <c r="Q244" s="177"/>
      <c r="R244" s="177"/>
      <c r="S244" s="177"/>
      <c r="T244" s="178"/>
      <c r="AT244" s="172" t="s">
        <v>158</v>
      </c>
      <c r="AU244" s="172" t="s">
        <v>86</v>
      </c>
      <c r="AV244" s="15" t="s">
        <v>153</v>
      </c>
      <c r="AW244" s="15" t="s">
        <v>32</v>
      </c>
      <c r="AX244" s="15" t="s">
        <v>84</v>
      </c>
      <c r="AY244" s="172" t="s">
        <v>146</v>
      </c>
    </row>
    <row r="245" spans="1:65" s="2" customFormat="1" ht="24.2" customHeight="1">
      <c r="A245" s="33"/>
      <c r="B245" s="141"/>
      <c r="C245" s="142" t="s">
        <v>346</v>
      </c>
      <c r="D245" s="142" t="s">
        <v>148</v>
      </c>
      <c r="E245" s="143" t="s">
        <v>347</v>
      </c>
      <c r="F245" s="144" t="s">
        <v>348</v>
      </c>
      <c r="G245" s="145" t="s">
        <v>182</v>
      </c>
      <c r="H245" s="146">
        <v>0.99099999999999999</v>
      </c>
      <c r="I245" s="147"/>
      <c r="J245" s="148">
        <f>ROUND(I245*H245,2)</f>
        <v>0</v>
      </c>
      <c r="K245" s="144" t="s">
        <v>152</v>
      </c>
      <c r="L245" s="34"/>
      <c r="M245" s="149" t="s">
        <v>1</v>
      </c>
      <c r="N245" s="150" t="s">
        <v>41</v>
      </c>
      <c r="O245" s="59"/>
      <c r="P245" s="151">
        <f>O245*H245</f>
        <v>0</v>
      </c>
      <c r="Q245" s="151">
        <v>2.16</v>
      </c>
      <c r="R245" s="151">
        <f>Q245*H245</f>
        <v>2.1405600000000002</v>
      </c>
      <c r="S245" s="151">
        <v>0</v>
      </c>
      <c r="T245" s="15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53" t="s">
        <v>153</v>
      </c>
      <c r="AT245" s="153" t="s">
        <v>148</v>
      </c>
      <c r="AU245" s="153" t="s">
        <v>86</v>
      </c>
      <c r="AY245" s="18" t="s">
        <v>146</v>
      </c>
      <c r="BE245" s="154">
        <f>IF(N245="základní",J245,0)</f>
        <v>0</v>
      </c>
      <c r="BF245" s="154">
        <f>IF(N245="snížená",J245,0)</f>
        <v>0</v>
      </c>
      <c r="BG245" s="154">
        <f>IF(N245="zákl. přenesená",J245,0)</f>
        <v>0</v>
      </c>
      <c r="BH245" s="154">
        <f>IF(N245="sníž. přenesená",J245,0)</f>
        <v>0</v>
      </c>
      <c r="BI245" s="154">
        <f>IF(N245="nulová",J245,0)</f>
        <v>0</v>
      </c>
      <c r="BJ245" s="18" t="s">
        <v>84</v>
      </c>
      <c r="BK245" s="154">
        <f>ROUND(I245*H245,2)</f>
        <v>0</v>
      </c>
      <c r="BL245" s="18" t="s">
        <v>153</v>
      </c>
      <c r="BM245" s="153" t="s">
        <v>349</v>
      </c>
    </row>
    <row r="246" spans="1:65" s="13" customFormat="1" ht="11.25">
      <c r="B246" s="155"/>
      <c r="D246" s="156" t="s">
        <v>158</v>
      </c>
      <c r="E246" s="157" t="s">
        <v>1</v>
      </c>
      <c r="F246" s="158" t="s">
        <v>350</v>
      </c>
      <c r="H246" s="157" t="s">
        <v>1</v>
      </c>
      <c r="I246" s="159"/>
      <c r="L246" s="155"/>
      <c r="M246" s="160"/>
      <c r="N246" s="161"/>
      <c r="O246" s="161"/>
      <c r="P246" s="161"/>
      <c r="Q246" s="161"/>
      <c r="R246" s="161"/>
      <c r="S246" s="161"/>
      <c r="T246" s="162"/>
      <c r="AT246" s="157" t="s">
        <v>158</v>
      </c>
      <c r="AU246" s="157" t="s">
        <v>86</v>
      </c>
      <c r="AV246" s="13" t="s">
        <v>84</v>
      </c>
      <c r="AW246" s="13" t="s">
        <v>32</v>
      </c>
      <c r="AX246" s="13" t="s">
        <v>76</v>
      </c>
      <c r="AY246" s="157" t="s">
        <v>146</v>
      </c>
    </row>
    <row r="247" spans="1:65" s="14" customFormat="1" ht="11.25">
      <c r="B247" s="163"/>
      <c r="D247" s="156" t="s">
        <v>158</v>
      </c>
      <c r="E247" s="164" t="s">
        <v>1</v>
      </c>
      <c r="F247" s="165" t="s">
        <v>351</v>
      </c>
      <c r="H247" s="166">
        <v>1.9E-2</v>
      </c>
      <c r="I247" s="167"/>
      <c r="L247" s="163"/>
      <c r="M247" s="168"/>
      <c r="N247" s="169"/>
      <c r="O247" s="169"/>
      <c r="P247" s="169"/>
      <c r="Q247" s="169"/>
      <c r="R247" s="169"/>
      <c r="S247" s="169"/>
      <c r="T247" s="170"/>
      <c r="AT247" s="164" t="s">
        <v>158</v>
      </c>
      <c r="AU247" s="164" t="s">
        <v>86</v>
      </c>
      <c r="AV247" s="14" t="s">
        <v>86</v>
      </c>
      <c r="AW247" s="14" t="s">
        <v>32</v>
      </c>
      <c r="AX247" s="14" t="s">
        <v>76</v>
      </c>
      <c r="AY247" s="164" t="s">
        <v>146</v>
      </c>
    </row>
    <row r="248" spans="1:65" s="13" customFormat="1" ht="11.25">
      <c r="B248" s="155"/>
      <c r="D248" s="156" t="s">
        <v>158</v>
      </c>
      <c r="E248" s="157" t="s">
        <v>1</v>
      </c>
      <c r="F248" s="158" t="s">
        <v>352</v>
      </c>
      <c r="H248" s="157" t="s">
        <v>1</v>
      </c>
      <c r="I248" s="159"/>
      <c r="L248" s="155"/>
      <c r="M248" s="160"/>
      <c r="N248" s="161"/>
      <c r="O248" s="161"/>
      <c r="P248" s="161"/>
      <c r="Q248" s="161"/>
      <c r="R248" s="161"/>
      <c r="S248" s="161"/>
      <c r="T248" s="162"/>
      <c r="AT248" s="157" t="s">
        <v>158</v>
      </c>
      <c r="AU248" s="157" t="s">
        <v>86</v>
      </c>
      <c r="AV248" s="13" t="s">
        <v>84</v>
      </c>
      <c r="AW248" s="13" t="s">
        <v>32</v>
      </c>
      <c r="AX248" s="13" t="s">
        <v>76</v>
      </c>
      <c r="AY248" s="157" t="s">
        <v>146</v>
      </c>
    </row>
    <row r="249" spans="1:65" s="14" customFormat="1" ht="11.25">
      <c r="B249" s="163"/>
      <c r="D249" s="156" t="s">
        <v>158</v>
      </c>
      <c r="E249" s="164" t="s">
        <v>1</v>
      </c>
      <c r="F249" s="165" t="s">
        <v>353</v>
      </c>
      <c r="H249" s="166">
        <v>0.97199999999999998</v>
      </c>
      <c r="I249" s="167"/>
      <c r="L249" s="163"/>
      <c r="M249" s="168"/>
      <c r="N249" s="169"/>
      <c r="O249" s="169"/>
      <c r="P249" s="169"/>
      <c r="Q249" s="169"/>
      <c r="R249" s="169"/>
      <c r="S249" s="169"/>
      <c r="T249" s="170"/>
      <c r="AT249" s="164" t="s">
        <v>158</v>
      </c>
      <c r="AU249" s="164" t="s">
        <v>86</v>
      </c>
      <c r="AV249" s="14" t="s">
        <v>86</v>
      </c>
      <c r="AW249" s="14" t="s">
        <v>32</v>
      </c>
      <c r="AX249" s="14" t="s">
        <v>76</v>
      </c>
      <c r="AY249" s="164" t="s">
        <v>146</v>
      </c>
    </row>
    <row r="250" spans="1:65" s="15" customFormat="1" ht="11.25">
      <c r="B250" s="171"/>
      <c r="D250" s="156" t="s">
        <v>158</v>
      </c>
      <c r="E250" s="172" t="s">
        <v>1</v>
      </c>
      <c r="F250" s="173" t="s">
        <v>178</v>
      </c>
      <c r="H250" s="174">
        <v>0.99099999999999999</v>
      </c>
      <c r="I250" s="175"/>
      <c r="L250" s="171"/>
      <c r="M250" s="176"/>
      <c r="N250" s="177"/>
      <c r="O250" s="177"/>
      <c r="P250" s="177"/>
      <c r="Q250" s="177"/>
      <c r="R250" s="177"/>
      <c r="S250" s="177"/>
      <c r="T250" s="178"/>
      <c r="AT250" s="172" t="s">
        <v>158</v>
      </c>
      <c r="AU250" s="172" t="s">
        <v>86</v>
      </c>
      <c r="AV250" s="15" t="s">
        <v>153</v>
      </c>
      <c r="AW250" s="15" t="s">
        <v>32</v>
      </c>
      <c r="AX250" s="15" t="s">
        <v>84</v>
      </c>
      <c r="AY250" s="172" t="s">
        <v>146</v>
      </c>
    </row>
    <row r="251" spans="1:65" s="2" customFormat="1" ht="24.2" customHeight="1">
      <c r="A251" s="33"/>
      <c r="B251" s="141"/>
      <c r="C251" s="142" t="s">
        <v>354</v>
      </c>
      <c r="D251" s="142" t="s">
        <v>148</v>
      </c>
      <c r="E251" s="143" t="s">
        <v>355</v>
      </c>
      <c r="F251" s="144" t="s">
        <v>356</v>
      </c>
      <c r="G251" s="145" t="s">
        <v>182</v>
      </c>
      <c r="H251" s="146">
        <v>7.1280000000000001</v>
      </c>
      <c r="I251" s="147"/>
      <c r="J251" s="148">
        <f>ROUND(I251*H251,2)</f>
        <v>0</v>
      </c>
      <c r="K251" s="144" t="s">
        <v>152</v>
      </c>
      <c r="L251" s="34"/>
      <c r="M251" s="149" t="s">
        <v>1</v>
      </c>
      <c r="N251" s="150" t="s">
        <v>41</v>
      </c>
      <c r="O251" s="59"/>
      <c r="P251" s="151">
        <f>O251*H251</f>
        <v>0</v>
      </c>
      <c r="Q251" s="151">
        <v>2.45329</v>
      </c>
      <c r="R251" s="151">
        <f>Q251*H251</f>
        <v>17.48705112</v>
      </c>
      <c r="S251" s="151">
        <v>0</v>
      </c>
      <c r="T251" s="15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53" t="s">
        <v>153</v>
      </c>
      <c r="AT251" s="153" t="s">
        <v>148</v>
      </c>
      <c r="AU251" s="153" t="s">
        <v>86</v>
      </c>
      <c r="AY251" s="18" t="s">
        <v>146</v>
      </c>
      <c r="BE251" s="154">
        <f>IF(N251="základní",J251,0)</f>
        <v>0</v>
      </c>
      <c r="BF251" s="154">
        <f>IF(N251="snížená",J251,0)</f>
        <v>0</v>
      </c>
      <c r="BG251" s="154">
        <f>IF(N251="zákl. přenesená",J251,0)</f>
        <v>0</v>
      </c>
      <c r="BH251" s="154">
        <f>IF(N251="sníž. přenesená",J251,0)</f>
        <v>0</v>
      </c>
      <c r="BI251" s="154">
        <f>IF(N251="nulová",J251,0)</f>
        <v>0</v>
      </c>
      <c r="BJ251" s="18" t="s">
        <v>84</v>
      </c>
      <c r="BK251" s="154">
        <f>ROUND(I251*H251,2)</f>
        <v>0</v>
      </c>
      <c r="BL251" s="18" t="s">
        <v>153</v>
      </c>
      <c r="BM251" s="153" t="s">
        <v>357</v>
      </c>
    </row>
    <row r="252" spans="1:65" s="13" customFormat="1" ht="11.25">
      <c r="B252" s="155"/>
      <c r="D252" s="156" t="s">
        <v>158</v>
      </c>
      <c r="E252" s="157" t="s">
        <v>1</v>
      </c>
      <c r="F252" s="158" t="s">
        <v>193</v>
      </c>
      <c r="H252" s="157" t="s">
        <v>1</v>
      </c>
      <c r="I252" s="159"/>
      <c r="L252" s="155"/>
      <c r="M252" s="160"/>
      <c r="N252" s="161"/>
      <c r="O252" s="161"/>
      <c r="P252" s="161"/>
      <c r="Q252" s="161"/>
      <c r="R252" s="161"/>
      <c r="S252" s="161"/>
      <c r="T252" s="162"/>
      <c r="AT252" s="157" t="s">
        <v>158</v>
      </c>
      <c r="AU252" s="157" t="s">
        <v>86</v>
      </c>
      <c r="AV252" s="13" t="s">
        <v>84</v>
      </c>
      <c r="AW252" s="13" t="s">
        <v>32</v>
      </c>
      <c r="AX252" s="13" t="s">
        <v>76</v>
      </c>
      <c r="AY252" s="157" t="s">
        <v>146</v>
      </c>
    </row>
    <row r="253" spans="1:65" s="14" customFormat="1" ht="11.25">
      <c r="B253" s="163"/>
      <c r="D253" s="156" t="s">
        <v>158</v>
      </c>
      <c r="E253" s="164" t="s">
        <v>1</v>
      </c>
      <c r="F253" s="165" t="s">
        <v>358</v>
      </c>
      <c r="H253" s="166">
        <v>7.1280000000000001</v>
      </c>
      <c r="I253" s="167"/>
      <c r="L253" s="163"/>
      <c r="M253" s="168"/>
      <c r="N253" s="169"/>
      <c r="O253" s="169"/>
      <c r="P253" s="169"/>
      <c r="Q253" s="169"/>
      <c r="R253" s="169"/>
      <c r="S253" s="169"/>
      <c r="T253" s="170"/>
      <c r="AT253" s="164" t="s">
        <v>158</v>
      </c>
      <c r="AU253" s="164" t="s">
        <v>86</v>
      </c>
      <c r="AV253" s="14" t="s">
        <v>86</v>
      </c>
      <c r="AW253" s="14" t="s">
        <v>32</v>
      </c>
      <c r="AX253" s="14" t="s">
        <v>84</v>
      </c>
      <c r="AY253" s="164" t="s">
        <v>146</v>
      </c>
    </row>
    <row r="254" spans="1:65" s="2" customFormat="1" ht="16.5" customHeight="1">
      <c r="A254" s="33"/>
      <c r="B254" s="141"/>
      <c r="C254" s="142" t="s">
        <v>359</v>
      </c>
      <c r="D254" s="142" t="s">
        <v>148</v>
      </c>
      <c r="E254" s="143" t="s">
        <v>360</v>
      </c>
      <c r="F254" s="144" t="s">
        <v>361</v>
      </c>
      <c r="G254" s="145" t="s">
        <v>151</v>
      </c>
      <c r="H254" s="146">
        <v>23.76</v>
      </c>
      <c r="I254" s="147"/>
      <c r="J254" s="148">
        <f>ROUND(I254*H254,2)</f>
        <v>0</v>
      </c>
      <c r="K254" s="144" t="s">
        <v>152</v>
      </c>
      <c r="L254" s="34"/>
      <c r="M254" s="149" t="s">
        <v>1</v>
      </c>
      <c r="N254" s="150" t="s">
        <v>41</v>
      </c>
      <c r="O254" s="59"/>
      <c r="P254" s="151">
        <f>O254*H254</f>
        <v>0</v>
      </c>
      <c r="Q254" s="151">
        <v>2.64E-3</v>
      </c>
      <c r="R254" s="151">
        <f>Q254*H254</f>
        <v>6.2726400000000002E-2</v>
      </c>
      <c r="S254" s="151">
        <v>0</v>
      </c>
      <c r="T254" s="15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53" t="s">
        <v>153</v>
      </c>
      <c r="AT254" s="153" t="s">
        <v>148</v>
      </c>
      <c r="AU254" s="153" t="s">
        <v>86</v>
      </c>
      <c r="AY254" s="18" t="s">
        <v>146</v>
      </c>
      <c r="BE254" s="154">
        <f>IF(N254="základní",J254,0)</f>
        <v>0</v>
      </c>
      <c r="BF254" s="154">
        <f>IF(N254="snížená",J254,0)</f>
        <v>0</v>
      </c>
      <c r="BG254" s="154">
        <f>IF(N254="zákl. přenesená",J254,0)</f>
        <v>0</v>
      </c>
      <c r="BH254" s="154">
        <f>IF(N254="sníž. přenesená",J254,0)</f>
        <v>0</v>
      </c>
      <c r="BI254" s="154">
        <f>IF(N254="nulová",J254,0)</f>
        <v>0</v>
      </c>
      <c r="BJ254" s="18" t="s">
        <v>84</v>
      </c>
      <c r="BK254" s="154">
        <f>ROUND(I254*H254,2)</f>
        <v>0</v>
      </c>
      <c r="BL254" s="18" t="s">
        <v>153</v>
      </c>
      <c r="BM254" s="153" t="s">
        <v>362</v>
      </c>
    </row>
    <row r="255" spans="1:65" s="14" customFormat="1" ht="11.25">
      <c r="B255" s="163"/>
      <c r="D255" s="156" t="s">
        <v>158</v>
      </c>
      <c r="E255" s="164" t="s">
        <v>1</v>
      </c>
      <c r="F255" s="165" t="s">
        <v>363</v>
      </c>
      <c r="H255" s="166">
        <v>23.76</v>
      </c>
      <c r="I255" s="167"/>
      <c r="L255" s="163"/>
      <c r="M255" s="168"/>
      <c r="N255" s="169"/>
      <c r="O255" s="169"/>
      <c r="P255" s="169"/>
      <c r="Q255" s="169"/>
      <c r="R255" s="169"/>
      <c r="S255" s="169"/>
      <c r="T255" s="170"/>
      <c r="AT255" s="164" t="s">
        <v>158</v>
      </c>
      <c r="AU255" s="164" t="s">
        <v>86</v>
      </c>
      <c r="AV255" s="14" t="s">
        <v>86</v>
      </c>
      <c r="AW255" s="14" t="s">
        <v>32</v>
      </c>
      <c r="AX255" s="14" t="s">
        <v>84</v>
      </c>
      <c r="AY255" s="164" t="s">
        <v>146</v>
      </c>
    </row>
    <row r="256" spans="1:65" s="2" customFormat="1" ht="16.5" customHeight="1">
      <c r="A256" s="33"/>
      <c r="B256" s="141"/>
      <c r="C256" s="142" t="s">
        <v>364</v>
      </c>
      <c r="D256" s="142" t="s">
        <v>148</v>
      </c>
      <c r="E256" s="143" t="s">
        <v>365</v>
      </c>
      <c r="F256" s="144" t="s">
        <v>366</v>
      </c>
      <c r="G256" s="145" t="s">
        <v>151</v>
      </c>
      <c r="H256" s="146">
        <v>23.76</v>
      </c>
      <c r="I256" s="147"/>
      <c r="J256" s="148">
        <f>ROUND(I256*H256,2)</f>
        <v>0</v>
      </c>
      <c r="K256" s="144" t="s">
        <v>152</v>
      </c>
      <c r="L256" s="34"/>
      <c r="M256" s="149" t="s">
        <v>1</v>
      </c>
      <c r="N256" s="150" t="s">
        <v>41</v>
      </c>
      <c r="O256" s="59"/>
      <c r="P256" s="151">
        <f>O256*H256</f>
        <v>0</v>
      </c>
      <c r="Q256" s="151">
        <v>0</v>
      </c>
      <c r="R256" s="151">
        <f>Q256*H256</f>
        <v>0</v>
      </c>
      <c r="S256" s="151">
        <v>0</v>
      </c>
      <c r="T256" s="15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53" t="s">
        <v>153</v>
      </c>
      <c r="AT256" s="153" t="s">
        <v>148</v>
      </c>
      <c r="AU256" s="153" t="s">
        <v>86</v>
      </c>
      <c r="AY256" s="18" t="s">
        <v>146</v>
      </c>
      <c r="BE256" s="154">
        <f>IF(N256="základní",J256,0)</f>
        <v>0</v>
      </c>
      <c r="BF256" s="154">
        <f>IF(N256="snížená",J256,0)</f>
        <v>0</v>
      </c>
      <c r="BG256" s="154">
        <f>IF(N256="zákl. přenesená",J256,0)</f>
        <v>0</v>
      </c>
      <c r="BH256" s="154">
        <f>IF(N256="sníž. přenesená",J256,0)</f>
        <v>0</v>
      </c>
      <c r="BI256" s="154">
        <f>IF(N256="nulová",J256,0)</f>
        <v>0</v>
      </c>
      <c r="BJ256" s="18" t="s">
        <v>84</v>
      </c>
      <c r="BK256" s="154">
        <f>ROUND(I256*H256,2)</f>
        <v>0</v>
      </c>
      <c r="BL256" s="18" t="s">
        <v>153</v>
      </c>
      <c r="BM256" s="153" t="s">
        <v>367</v>
      </c>
    </row>
    <row r="257" spans="1:65" s="2" customFormat="1" ht="16.5" customHeight="1">
      <c r="A257" s="33"/>
      <c r="B257" s="141"/>
      <c r="C257" s="142" t="s">
        <v>368</v>
      </c>
      <c r="D257" s="142" t="s">
        <v>148</v>
      </c>
      <c r="E257" s="143" t="s">
        <v>369</v>
      </c>
      <c r="F257" s="144" t="s">
        <v>370</v>
      </c>
      <c r="G257" s="145" t="s">
        <v>231</v>
      </c>
      <c r="H257" s="146">
        <v>0.11799999999999999</v>
      </c>
      <c r="I257" s="147"/>
      <c r="J257" s="148">
        <f>ROUND(I257*H257,2)</f>
        <v>0</v>
      </c>
      <c r="K257" s="144" t="s">
        <v>152</v>
      </c>
      <c r="L257" s="34"/>
      <c r="M257" s="149" t="s">
        <v>1</v>
      </c>
      <c r="N257" s="150" t="s">
        <v>41</v>
      </c>
      <c r="O257" s="59"/>
      <c r="P257" s="151">
        <f>O257*H257</f>
        <v>0</v>
      </c>
      <c r="Q257" s="151">
        <v>1.06277</v>
      </c>
      <c r="R257" s="151">
        <f>Q257*H257</f>
        <v>0.12540685999999998</v>
      </c>
      <c r="S257" s="151">
        <v>0</v>
      </c>
      <c r="T257" s="15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53" t="s">
        <v>153</v>
      </c>
      <c r="AT257" s="153" t="s">
        <v>148</v>
      </c>
      <c r="AU257" s="153" t="s">
        <v>86</v>
      </c>
      <c r="AY257" s="18" t="s">
        <v>146</v>
      </c>
      <c r="BE257" s="154">
        <f>IF(N257="základní",J257,0)</f>
        <v>0</v>
      </c>
      <c r="BF257" s="154">
        <f>IF(N257="snížená",J257,0)</f>
        <v>0</v>
      </c>
      <c r="BG257" s="154">
        <f>IF(N257="zákl. přenesená",J257,0)</f>
        <v>0</v>
      </c>
      <c r="BH257" s="154">
        <f>IF(N257="sníž. přenesená",J257,0)</f>
        <v>0</v>
      </c>
      <c r="BI257" s="154">
        <f>IF(N257="nulová",J257,0)</f>
        <v>0</v>
      </c>
      <c r="BJ257" s="18" t="s">
        <v>84</v>
      </c>
      <c r="BK257" s="154">
        <f>ROUND(I257*H257,2)</f>
        <v>0</v>
      </c>
      <c r="BL257" s="18" t="s">
        <v>153</v>
      </c>
      <c r="BM257" s="153" t="s">
        <v>371</v>
      </c>
    </row>
    <row r="258" spans="1:65" s="14" customFormat="1" ht="11.25">
      <c r="B258" s="163"/>
      <c r="D258" s="156" t="s">
        <v>158</v>
      </c>
      <c r="E258" s="164" t="s">
        <v>1</v>
      </c>
      <c r="F258" s="165" t="s">
        <v>372</v>
      </c>
      <c r="H258" s="166">
        <v>0.11799999999999999</v>
      </c>
      <c r="I258" s="167"/>
      <c r="L258" s="163"/>
      <c r="M258" s="168"/>
      <c r="N258" s="169"/>
      <c r="O258" s="169"/>
      <c r="P258" s="169"/>
      <c r="Q258" s="169"/>
      <c r="R258" s="169"/>
      <c r="S258" s="169"/>
      <c r="T258" s="170"/>
      <c r="AT258" s="164" t="s">
        <v>158</v>
      </c>
      <c r="AU258" s="164" t="s">
        <v>86</v>
      </c>
      <c r="AV258" s="14" t="s">
        <v>86</v>
      </c>
      <c r="AW258" s="14" t="s">
        <v>32</v>
      </c>
      <c r="AX258" s="14" t="s">
        <v>84</v>
      </c>
      <c r="AY258" s="164" t="s">
        <v>146</v>
      </c>
    </row>
    <row r="259" spans="1:65" s="2" customFormat="1" ht="24.2" customHeight="1">
      <c r="A259" s="33"/>
      <c r="B259" s="141"/>
      <c r="C259" s="142" t="s">
        <v>373</v>
      </c>
      <c r="D259" s="142" t="s">
        <v>148</v>
      </c>
      <c r="E259" s="143" t="s">
        <v>374</v>
      </c>
      <c r="F259" s="144" t="s">
        <v>375</v>
      </c>
      <c r="G259" s="145" t="s">
        <v>182</v>
      </c>
      <c r="H259" s="146">
        <v>0.14399999999999999</v>
      </c>
      <c r="I259" s="147"/>
      <c r="J259" s="148">
        <f>ROUND(I259*H259,2)</f>
        <v>0</v>
      </c>
      <c r="K259" s="144" t="s">
        <v>152</v>
      </c>
      <c r="L259" s="34"/>
      <c r="M259" s="149" t="s">
        <v>1</v>
      </c>
      <c r="N259" s="150" t="s">
        <v>41</v>
      </c>
      <c r="O259" s="59"/>
      <c r="P259" s="151">
        <f>O259*H259</f>
        <v>0</v>
      </c>
      <c r="Q259" s="151">
        <v>2.45329</v>
      </c>
      <c r="R259" s="151">
        <f>Q259*H259</f>
        <v>0.35327375999999999</v>
      </c>
      <c r="S259" s="151">
        <v>0</v>
      </c>
      <c r="T259" s="15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53" t="s">
        <v>153</v>
      </c>
      <c r="AT259" s="153" t="s">
        <v>148</v>
      </c>
      <c r="AU259" s="153" t="s">
        <v>86</v>
      </c>
      <c r="AY259" s="18" t="s">
        <v>146</v>
      </c>
      <c r="BE259" s="154">
        <f>IF(N259="základní",J259,0)</f>
        <v>0</v>
      </c>
      <c r="BF259" s="154">
        <f>IF(N259="snížená",J259,0)</f>
        <v>0</v>
      </c>
      <c r="BG259" s="154">
        <f>IF(N259="zákl. přenesená",J259,0)</f>
        <v>0</v>
      </c>
      <c r="BH259" s="154">
        <f>IF(N259="sníž. přenesená",J259,0)</f>
        <v>0</v>
      </c>
      <c r="BI259" s="154">
        <f>IF(N259="nulová",J259,0)</f>
        <v>0</v>
      </c>
      <c r="BJ259" s="18" t="s">
        <v>84</v>
      </c>
      <c r="BK259" s="154">
        <f>ROUND(I259*H259,2)</f>
        <v>0</v>
      </c>
      <c r="BL259" s="18" t="s">
        <v>153</v>
      </c>
      <c r="BM259" s="153" t="s">
        <v>376</v>
      </c>
    </row>
    <row r="260" spans="1:65" s="13" customFormat="1" ht="11.25">
      <c r="B260" s="155"/>
      <c r="D260" s="156" t="s">
        <v>158</v>
      </c>
      <c r="E260" s="157" t="s">
        <v>1</v>
      </c>
      <c r="F260" s="158" t="s">
        <v>377</v>
      </c>
      <c r="H260" s="157" t="s">
        <v>1</v>
      </c>
      <c r="I260" s="159"/>
      <c r="L260" s="155"/>
      <c r="M260" s="160"/>
      <c r="N260" s="161"/>
      <c r="O260" s="161"/>
      <c r="P260" s="161"/>
      <c r="Q260" s="161"/>
      <c r="R260" s="161"/>
      <c r="S260" s="161"/>
      <c r="T260" s="162"/>
      <c r="AT260" s="157" t="s">
        <v>158</v>
      </c>
      <c r="AU260" s="157" t="s">
        <v>86</v>
      </c>
      <c r="AV260" s="13" t="s">
        <v>84</v>
      </c>
      <c r="AW260" s="13" t="s">
        <v>32</v>
      </c>
      <c r="AX260" s="13" t="s">
        <v>76</v>
      </c>
      <c r="AY260" s="157" t="s">
        <v>146</v>
      </c>
    </row>
    <row r="261" spans="1:65" s="14" customFormat="1" ht="11.25">
      <c r="B261" s="163"/>
      <c r="D261" s="156" t="s">
        <v>158</v>
      </c>
      <c r="E261" s="164" t="s">
        <v>1</v>
      </c>
      <c r="F261" s="165" t="s">
        <v>378</v>
      </c>
      <c r="H261" s="166">
        <v>0.14399999999999999</v>
      </c>
      <c r="I261" s="167"/>
      <c r="L261" s="163"/>
      <c r="M261" s="168"/>
      <c r="N261" s="169"/>
      <c r="O261" s="169"/>
      <c r="P261" s="169"/>
      <c r="Q261" s="169"/>
      <c r="R261" s="169"/>
      <c r="S261" s="169"/>
      <c r="T261" s="170"/>
      <c r="AT261" s="164" t="s">
        <v>158</v>
      </c>
      <c r="AU261" s="164" t="s">
        <v>86</v>
      </c>
      <c r="AV261" s="14" t="s">
        <v>86</v>
      </c>
      <c r="AW261" s="14" t="s">
        <v>32</v>
      </c>
      <c r="AX261" s="14" t="s">
        <v>84</v>
      </c>
      <c r="AY261" s="164" t="s">
        <v>146</v>
      </c>
    </row>
    <row r="262" spans="1:65" s="12" customFormat="1" ht="22.9" customHeight="1">
      <c r="B262" s="128"/>
      <c r="D262" s="129" t="s">
        <v>75</v>
      </c>
      <c r="E262" s="139" t="s">
        <v>161</v>
      </c>
      <c r="F262" s="139" t="s">
        <v>379</v>
      </c>
      <c r="I262" s="131"/>
      <c r="J262" s="140">
        <f>BK262</f>
        <v>0</v>
      </c>
      <c r="L262" s="128"/>
      <c r="M262" s="133"/>
      <c r="N262" s="134"/>
      <c r="O262" s="134"/>
      <c r="P262" s="135">
        <f>SUM(P263:P280)</f>
        <v>0</v>
      </c>
      <c r="Q262" s="134"/>
      <c r="R262" s="135">
        <f>SUM(R263:R280)</f>
        <v>3.12601</v>
      </c>
      <c r="S262" s="134"/>
      <c r="T262" s="136">
        <f>SUM(T263:T280)</f>
        <v>0</v>
      </c>
      <c r="AR262" s="129" t="s">
        <v>84</v>
      </c>
      <c r="AT262" s="137" t="s">
        <v>75</v>
      </c>
      <c r="AU262" s="137" t="s">
        <v>84</v>
      </c>
      <c r="AY262" s="129" t="s">
        <v>146</v>
      </c>
      <c r="BK262" s="138">
        <f>SUM(BK263:BK280)</f>
        <v>0</v>
      </c>
    </row>
    <row r="263" spans="1:65" s="2" customFormat="1" ht="24.2" customHeight="1">
      <c r="A263" s="33"/>
      <c r="B263" s="141"/>
      <c r="C263" s="142" t="s">
        <v>380</v>
      </c>
      <c r="D263" s="142" t="s">
        <v>148</v>
      </c>
      <c r="E263" s="143" t="s">
        <v>381</v>
      </c>
      <c r="F263" s="144" t="s">
        <v>382</v>
      </c>
      <c r="G263" s="145" t="s">
        <v>325</v>
      </c>
      <c r="H263" s="146">
        <v>28</v>
      </c>
      <c r="I263" s="147"/>
      <c r="J263" s="148">
        <f>ROUND(I263*H263,2)</f>
        <v>0</v>
      </c>
      <c r="K263" s="144" t="s">
        <v>152</v>
      </c>
      <c r="L263" s="34"/>
      <c r="M263" s="149" t="s">
        <v>1</v>
      </c>
      <c r="N263" s="150" t="s">
        <v>41</v>
      </c>
      <c r="O263" s="59"/>
      <c r="P263" s="151">
        <f>O263*H263</f>
        <v>0</v>
      </c>
      <c r="Q263" s="151">
        <v>7.0200000000000002E-3</v>
      </c>
      <c r="R263" s="151">
        <f>Q263*H263</f>
        <v>0.19656000000000001</v>
      </c>
      <c r="S263" s="151">
        <v>0</v>
      </c>
      <c r="T263" s="15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53" t="s">
        <v>153</v>
      </c>
      <c r="AT263" s="153" t="s">
        <v>148</v>
      </c>
      <c r="AU263" s="153" t="s">
        <v>86</v>
      </c>
      <c r="AY263" s="18" t="s">
        <v>146</v>
      </c>
      <c r="BE263" s="154">
        <f>IF(N263="základní",J263,0)</f>
        <v>0</v>
      </c>
      <c r="BF263" s="154">
        <f>IF(N263="snížená",J263,0)</f>
        <v>0</v>
      </c>
      <c r="BG263" s="154">
        <f>IF(N263="zákl. přenesená",J263,0)</f>
        <v>0</v>
      </c>
      <c r="BH263" s="154">
        <f>IF(N263="sníž. přenesená",J263,0)</f>
        <v>0</v>
      </c>
      <c r="BI263" s="154">
        <f>IF(N263="nulová",J263,0)</f>
        <v>0</v>
      </c>
      <c r="BJ263" s="18" t="s">
        <v>84</v>
      </c>
      <c r="BK263" s="154">
        <f>ROUND(I263*H263,2)</f>
        <v>0</v>
      </c>
      <c r="BL263" s="18" t="s">
        <v>153</v>
      </c>
      <c r="BM263" s="153" t="s">
        <v>383</v>
      </c>
    </row>
    <row r="264" spans="1:65" s="2" customFormat="1" ht="33" customHeight="1">
      <c r="A264" s="33"/>
      <c r="B264" s="141"/>
      <c r="C264" s="187" t="s">
        <v>384</v>
      </c>
      <c r="D264" s="187" t="s">
        <v>248</v>
      </c>
      <c r="E264" s="188" t="s">
        <v>385</v>
      </c>
      <c r="F264" s="189" t="s">
        <v>386</v>
      </c>
      <c r="G264" s="190" t="s">
        <v>325</v>
      </c>
      <c r="H264" s="191">
        <v>28</v>
      </c>
      <c r="I264" s="192"/>
      <c r="J264" s="193">
        <f>ROUND(I264*H264,2)</f>
        <v>0</v>
      </c>
      <c r="K264" s="189" t="s">
        <v>1</v>
      </c>
      <c r="L264" s="194"/>
      <c r="M264" s="195" t="s">
        <v>1</v>
      </c>
      <c r="N264" s="196" t="s">
        <v>41</v>
      </c>
      <c r="O264" s="59"/>
      <c r="P264" s="151">
        <f>O264*H264</f>
        <v>0</v>
      </c>
      <c r="Q264" s="151">
        <v>0</v>
      </c>
      <c r="R264" s="151">
        <f>Q264*H264</f>
        <v>0</v>
      </c>
      <c r="S264" s="151">
        <v>0</v>
      </c>
      <c r="T264" s="15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53" t="s">
        <v>196</v>
      </c>
      <c r="AT264" s="153" t="s">
        <v>248</v>
      </c>
      <c r="AU264" s="153" t="s">
        <v>86</v>
      </c>
      <c r="AY264" s="18" t="s">
        <v>146</v>
      </c>
      <c r="BE264" s="154">
        <f>IF(N264="základní",J264,0)</f>
        <v>0</v>
      </c>
      <c r="BF264" s="154">
        <f>IF(N264="snížená",J264,0)</f>
        <v>0</v>
      </c>
      <c r="BG264" s="154">
        <f>IF(N264="zákl. přenesená",J264,0)</f>
        <v>0</v>
      </c>
      <c r="BH264" s="154">
        <f>IF(N264="sníž. přenesená",J264,0)</f>
        <v>0</v>
      </c>
      <c r="BI264" s="154">
        <f>IF(N264="nulová",J264,0)</f>
        <v>0</v>
      </c>
      <c r="BJ264" s="18" t="s">
        <v>84</v>
      </c>
      <c r="BK264" s="154">
        <f>ROUND(I264*H264,2)</f>
        <v>0</v>
      </c>
      <c r="BL264" s="18" t="s">
        <v>153</v>
      </c>
      <c r="BM264" s="153" t="s">
        <v>387</v>
      </c>
    </row>
    <row r="265" spans="1:65" s="2" customFormat="1" ht="24.2" customHeight="1">
      <c r="A265" s="33"/>
      <c r="B265" s="141"/>
      <c r="C265" s="142" t="s">
        <v>388</v>
      </c>
      <c r="D265" s="142" t="s">
        <v>148</v>
      </c>
      <c r="E265" s="143" t="s">
        <v>389</v>
      </c>
      <c r="F265" s="144" t="s">
        <v>390</v>
      </c>
      <c r="G265" s="145" t="s">
        <v>325</v>
      </c>
      <c r="H265" s="146">
        <v>46</v>
      </c>
      <c r="I265" s="147"/>
      <c r="J265" s="148">
        <f>ROUND(I265*H265,2)</f>
        <v>0</v>
      </c>
      <c r="K265" s="144" t="s">
        <v>152</v>
      </c>
      <c r="L265" s="34"/>
      <c r="M265" s="149" t="s">
        <v>1</v>
      </c>
      <c r="N265" s="150" t="s">
        <v>41</v>
      </c>
      <c r="O265" s="59"/>
      <c r="P265" s="151">
        <f>O265*H265</f>
        <v>0</v>
      </c>
      <c r="Q265" s="151">
        <v>0</v>
      </c>
      <c r="R265" s="151">
        <f>Q265*H265</f>
        <v>0</v>
      </c>
      <c r="S265" s="151">
        <v>0</v>
      </c>
      <c r="T265" s="15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53" t="s">
        <v>153</v>
      </c>
      <c r="AT265" s="153" t="s">
        <v>148</v>
      </c>
      <c r="AU265" s="153" t="s">
        <v>86</v>
      </c>
      <c r="AY265" s="18" t="s">
        <v>146</v>
      </c>
      <c r="BE265" s="154">
        <f>IF(N265="základní",J265,0)</f>
        <v>0</v>
      </c>
      <c r="BF265" s="154">
        <f>IF(N265="snížená",J265,0)</f>
        <v>0</v>
      </c>
      <c r="BG265" s="154">
        <f>IF(N265="zákl. přenesená",J265,0)</f>
        <v>0</v>
      </c>
      <c r="BH265" s="154">
        <f>IF(N265="sníž. přenesená",J265,0)</f>
        <v>0</v>
      </c>
      <c r="BI265" s="154">
        <f>IF(N265="nulová",J265,0)</f>
        <v>0</v>
      </c>
      <c r="BJ265" s="18" t="s">
        <v>84</v>
      </c>
      <c r="BK265" s="154">
        <f>ROUND(I265*H265,2)</f>
        <v>0</v>
      </c>
      <c r="BL265" s="18" t="s">
        <v>153</v>
      </c>
      <c r="BM265" s="153" t="s">
        <v>391</v>
      </c>
    </row>
    <row r="266" spans="1:65" s="13" customFormat="1" ht="11.25">
      <c r="B266" s="155"/>
      <c r="D266" s="156" t="s">
        <v>158</v>
      </c>
      <c r="E266" s="157" t="s">
        <v>1</v>
      </c>
      <c r="F266" s="158" t="s">
        <v>392</v>
      </c>
      <c r="H266" s="157" t="s">
        <v>1</v>
      </c>
      <c r="I266" s="159"/>
      <c r="L266" s="155"/>
      <c r="M266" s="160"/>
      <c r="N266" s="161"/>
      <c r="O266" s="161"/>
      <c r="P266" s="161"/>
      <c r="Q266" s="161"/>
      <c r="R266" s="161"/>
      <c r="S266" s="161"/>
      <c r="T266" s="162"/>
      <c r="AT266" s="157" t="s">
        <v>158</v>
      </c>
      <c r="AU266" s="157" t="s">
        <v>86</v>
      </c>
      <c r="AV266" s="13" t="s">
        <v>84</v>
      </c>
      <c r="AW266" s="13" t="s">
        <v>32</v>
      </c>
      <c r="AX266" s="13" t="s">
        <v>76</v>
      </c>
      <c r="AY266" s="157" t="s">
        <v>146</v>
      </c>
    </row>
    <row r="267" spans="1:65" s="14" customFormat="1" ht="11.25">
      <c r="B267" s="163"/>
      <c r="D267" s="156" t="s">
        <v>158</v>
      </c>
      <c r="E267" s="164" t="s">
        <v>1</v>
      </c>
      <c r="F267" s="165" t="s">
        <v>393</v>
      </c>
      <c r="H267" s="166">
        <v>46</v>
      </c>
      <c r="I267" s="167"/>
      <c r="L267" s="163"/>
      <c r="M267" s="168"/>
      <c r="N267" s="169"/>
      <c r="O267" s="169"/>
      <c r="P267" s="169"/>
      <c r="Q267" s="169"/>
      <c r="R267" s="169"/>
      <c r="S267" s="169"/>
      <c r="T267" s="170"/>
      <c r="AT267" s="164" t="s">
        <v>158</v>
      </c>
      <c r="AU267" s="164" t="s">
        <v>86</v>
      </c>
      <c r="AV267" s="14" t="s">
        <v>86</v>
      </c>
      <c r="AW267" s="14" t="s">
        <v>32</v>
      </c>
      <c r="AX267" s="14" t="s">
        <v>84</v>
      </c>
      <c r="AY267" s="164" t="s">
        <v>146</v>
      </c>
    </row>
    <row r="268" spans="1:65" s="2" customFormat="1" ht="33" customHeight="1">
      <c r="A268" s="33"/>
      <c r="B268" s="141"/>
      <c r="C268" s="142" t="s">
        <v>393</v>
      </c>
      <c r="D268" s="142" t="s">
        <v>148</v>
      </c>
      <c r="E268" s="143" t="s">
        <v>394</v>
      </c>
      <c r="F268" s="144" t="s">
        <v>395</v>
      </c>
      <c r="G268" s="145" t="s">
        <v>325</v>
      </c>
      <c r="H268" s="146">
        <v>2</v>
      </c>
      <c r="I268" s="147"/>
      <c r="J268" s="148">
        <f>ROUND(I268*H268,2)</f>
        <v>0</v>
      </c>
      <c r="K268" s="144" t="s">
        <v>1</v>
      </c>
      <c r="L268" s="34"/>
      <c r="M268" s="149" t="s">
        <v>1</v>
      </c>
      <c r="N268" s="150" t="s">
        <v>41</v>
      </c>
      <c r="O268" s="59"/>
      <c r="P268" s="151">
        <f>O268*H268</f>
        <v>0</v>
      </c>
      <c r="Q268" s="151">
        <v>0</v>
      </c>
      <c r="R268" s="151">
        <f>Q268*H268</f>
        <v>0</v>
      </c>
      <c r="S268" s="151">
        <v>0</v>
      </c>
      <c r="T268" s="15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53" t="s">
        <v>153</v>
      </c>
      <c r="AT268" s="153" t="s">
        <v>148</v>
      </c>
      <c r="AU268" s="153" t="s">
        <v>86</v>
      </c>
      <c r="AY268" s="18" t="s">
        <v>146</v>
      </c>
      <c r="BE268" s="154">
        <f>IF(N268="základní",J268,0)</f>
        <v>0</v>
      </c>
      <c r="BF268" s="154">
        <f>IF(N268="snížená",J268,0)</f>
        <v>0</v>
      </c>
      <c r="BG268" s="154">
        <f>IF(N268="zákl. přenesená",J268,0)</f>
        <v>0</v>
      </c>
      <c r="BH268" s="154">
        <f>IF(N268="sníž. přenesená",J268,0)</f>
        <v>0</v>
      </c>
      <c r="BI268" s="154">
        <f>IF(N268="nulová",J268,0)</f>
        <v>0</v>
      </c>
      <c r="BJ268" s="18" t="s">
        <v>84</v>
      </c>
      <c r="BK268" s="154">
        <f>ROUND(I268*H268,2)</f>
        <v>0</v>
      </c>
      <c r="BL268" s="18" t="s">
        <v>153</v>
      </c>
      <c r="BM268" s="153" t="s">
        <v>396</v>
      </c>
    </row>
    <row r="269" spans="1:65" s="2" customFormat="1" ht="33" customHeight="1">
      <c r="A269" s="33"/>
      <c r="B269" s="141"/>
      <c r="C269" s="142" t="s">
        <v>397</v>
      </c>
      <c r="D269" s="142" t="s">
        <v>148</v>
      </c>
      <c r="E269" s="143" t="s">
        <v>398</v>
      </c>
      <c r="F269" s="144" t="s">
        <v>399</v>
      </c>
      <c r="G269" s="145" t="s">
        <v>325</v>
      </c>
      <c r="H269" s="146">
        <v>1</v>
      </c>
      <c r="I269" s="147"/>
      <c r="J269" s="148">
        <f>ROUND(I269*H269,2)</f>
        <v>0</v>
      </c>
      <c r="K269" s="144" t="s">
        <v>1</v>
      </c>
      <c r="L269" s="34"/>
      <c r="M269" s="149" t="s">
        <v>1</v>
      </c>
      <c r="N269" s="150" t="s">
        <v>41</v>
      </c>
      <c r="O269" s="59"/>
      <c r="P269" s="151">
        <f>O269*H269</f>
        <v>0</v>
      </c>
      <c r="Q269" s="151">
        <v>0</v>
      </c>
      <c r="R269" s="151">
        <f>Q269*H269</f>
        <v>0</v>
      </c>
      <c r="S269" s="151">
        <v>0</v>
      </c>
      <c r="T269" s="15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53" t="s">
        <v>153</v>
      </c>
      <c r="AT269" s="153" t="s">
        <v>148</v>
      </c>
      <c r="AU269" s="153" t="s">
        <v>86</v>
      </c>
      <c r="AY269" s="18" t="s">
        <v>146</v>
      </c>
      <c r="BE269" s="154">
        <f>IF(N269="základní",J269,0)</f>
        <v>0</v>
      </c>
      <c r="BF269" s="154">
        <f>IF(N269="snížená",J269,0)</f>
        <v>0</v>
      </c>
      <c r="BG269" s="154">
        <f>IF(N269="zákl. přenesená",J269,0)</f>
        <v>0</v>
      </c>
      <c r="BH269" s="154">
        <f>IF(N269="sníž. přenesená",J269,0)</f>
        <v>0</v>
      </c>
      <c r="BI269" s="154">
        <f>IF(N269="nulová",J269,0)</f>
        <v>0</v>
      </c>
      <c r="BJ269" s="18" t="s">
        <v>84</v>
      </c>
      <c r="BK269" s="154">
        <f>ROUND(I269*H269,2)</f>
        <v>0</v>
      </c>
      <c r="BL269" s="18" t="s">
        <v>153</v>
      </c>
      <c r="BM269" s="153" t="s">
        <v>400</v>
      </c>
    </row>
    <row r="270" spans="1:65" s="2" customFormat="1" ht="33" customHeight="1">
      <c r="A270" s="33"/>
      <c r="B270" s="141"/>
      <c r="C270" s="142" t="s">
        <v>401</v>
      </c>
      <c r="D270" s="142" t="s">
        <v>148</v>
      </c>
      <c r="E270" s="143" t="s">
        <v>402</v>
      </c>
      <c r="F270" s="144" t="s">
        <v>403</v>
      </c>
      <c r="G270" s="145" t="s">
        <v>325</v>
      </c>
      <c r="H270" s="146">
        <v>1</v>
      </c>
      <c r="I270" s="147"/>
      <c r="J270" s="148">
        <f>ROUND(I270*H270,2)</f>
        <v>0</v>
      </c>
      <c r="K270" s="144" t="s">
        <v>1</v>
      </c>
      <c r="L270" s="34"/>
      <c r="M270" s="149" t="s">
        <v>1</v>
      </c>
      <c r="N270" s="150" t="s">
        <v>41</v>
      </c>
      <c r="O270" s="59"/>
      <c r="P270" s="151">
        <f>O270*H270</f>
        <v>0</v>
      </c>
      <c r="Q270" s="151">
        <v>0</v>
      </c>
      <c r="R270" s="151">
        <f>Q270*H270</f>
        <v>0</v>
      </c>
      <c r="S270" s="151">
        <v>0</v>
      </c>
      <c r="T270" s="15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53" t="s">
        <v>153</v>
      </c>
      <c r="AT270" s="153" t="s">
        <v>148</v>
      </c>
      <c r="AU270" s="153" t="s">
        <v>86</v>
      </c>
      <c r="AY270" s="18" t="s">
        <v>146</v>
      </c>
      <c r="BE270" s="154">
        <f>IF(N270="základní",J270,0)</f>
        <v>0</v>
      </c>
      <c r="BF270" s="154">
        <f>IF(N270="snížená",J270,0)</f>
        <v>0</v>
      </c>
      <c r="BG270" s="154">
        <f>IF(N270="zákl. přenesená",J270,0)</f>
        <v>0</v>
      </c>
      <c r="BH270" s="154">
        <f>IF(N270="sníž. přenesená",J270,0)</f>
        <v>0</v>
      </c>
      <c r="BI270" s="154">
        <f>IF(N270="nulová",J270,0)</f>
        <v>0</v>
      </c>
      <c r="BJ270" s="18" t="s">
        <v>84</v>
      </c>
      <c r="BK270" s="154">
        <f>ROUND(I270*H270,2)</f>
        <v>0</v>
      </c>
      <c r="BL270" s="18" t="s">
        <v>153</v>
      </c>
      <c r="BM270" s="153" t="s">
        <v>404</v>
      </c>
    </row>
    <row r="271" spans="1:65" s="2" customFormat="1" ht="24.2" customHeight="1">
      <c r="A271" s="33"/>
      <c r="B271" s="141"/>
      <c r="C271" s="142" t="s">
        <v>405</v>
      </c>
      <c r="D271" s="142" t="s">
        <v>148</v>
      </c>
      <c r="E271" s="143" t="s">
        <v>406</v>
      </c>
      <c r="F271" s="144" t="s">
        <v>407</v>
      </c>
      <c r="G271" s="145" t="s">
        <v>172</v>
      </c>
      <c r="H271" s="146">
        <v>60.76</v>
      </c>
      <c r="I271" s="147"/>
      <c r="J271" s="148">
        <f>ROUND(I271*H271,2)</f>
        <v>0</v>
      </c>
      <c r="K271" s="144" t="s">
        <v>152</v>
      </c>
      <c r="L271" s="34"/>
      <c r="M271" s="149" t="s">
        <v>1</v>
      </c>
      <c r="N271" s="150" t="s">
        <v>41</v>
      </c>
      <c r="O271" s="59"/>
      <c r="P271" s="151">
        <f>O271*H271</f>
        <v>0</v>
      </c>
      <c r="Q271" s="151">
        <v>0</v>
      </c>
      <c r="R271" s="151">
        <f>Q271*H271</f>
        <v>0</v>
      </c>
      <c r="S271" s="151">
        <v>0</v>
      </c>
      <c r="T271" s="15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53" t="s">
        <v>153</v>
      </c>
      <c r="AT271" s="153" t="s">
        <v>148</v>
      </c>
      <c r="AU271" s="153" t="s">
        <v>86</v>
      </c>
      <c r="AY271" s="18" t="s">
        <v>146</v>
      </c>
      <c r="BE271" s="154">
        <f>IF(N271="základní",J271,0)</f>
        <v>0</v>
      </c>
      <c r="BF271" s="154">
        <f>IF(N271="snížená",J271,0)</f>
        <v>0</v>
      </c>
      <c r="BG271" s="154">
        <f>IF(N271="zákl. přenesená",J271,0)</f>
        <v>0</v>
      </c>
      <c r="BH271" s="154">
        <f>IF(N271="sníž. přenesená",J271,0)</f>
        <v>0</v>
      </c>
      <c r="BI271" s="154">
        <f>IF(N271="nulová",J271,0)</f>
        <v>0</v>
      </c>
      <c r="BJ271" s="18" t="s">
        <v>84</v>
      </c>
      <c r="BK271" s="154">
        <f>ROUND(I271*H271,2)</f>
        <v>0</v>
      </c>
      <c r="BL271" s="18" t="s">
        <v>153</v>
      </c>
      <c r="BM271" s="153" t="s">
        <v>408</v>
      </c>
    </row>
    <row r="272" spans="1:65" s="14" customFormat="1" ht="11.25">
      <c r="B272" s="163"/>
      <c r="D272" s="156" t="s">
        <v>158</v>
      </c>
      <c r="E272" s="164" t="s">
        <v>1</v>
      </c>
      <c r="F272" s="165" t="s">
        <v>409</v>
      </c>
      <c r="H272" s="166">
        <v>60.76</v>
      </c>
      <c r="I272" s="167"/>
      <c r="L272" s="163"/>
      <c r="M272" s="168"/>
      <c r="N272" s="169"/>
      <c r="O272" s="169"/>
      <c r="P272" s="169"/>
      <c r="Q272" s="169"/>
      <c r="R272" s="169"/>
      <c r="S272" s="169"/>
      <c r="T272" s="170"/>
      <c r="AT272" s="164" t="s">
        <v>158</v>
      </c>
      <c r="AU272" s="164" t="s">
        <v>86</v>
      </c>
      <c r="AV272" s="14" t="s">
        <v>86</v>
      </c>
      <c r="AW272" s="14" t="s">
        <v>32</v>
      </c>
      <c r="AX272" s="14" t="s">
        <v>84</v>
      </c>
      <c r="AY272" s="164" t="s">
        <v>146</v>
      </c>
    </row>
    <row r="273" spans="1:65" s="2" customFormat="1" ht="24.2" customHeight="1">
      <c r="A273" s="33"/>
      <c r="B273" s="141"/>
      <c r="C273" s="187" t="s">
        <v>410</v>
      </c>
      <c r="D273" s="187" t="s">
        <v>248</v>
      </c>
      <c r="E273" s="188" t="s">
        <v>411</v>
      </c>
      <c r="F273" s="189" t="s">
        <v>412</v>
      </c>
      <c r="G273" s="190" t="s">
        <v>172</v>
      </c>
      <c r="H273" s="191">
        <v>60.76</v>
      </c>
      <c r="I273" s="192"/>
      <c r="J273" s="193">
        <f>ROUND(I273*H273,2)</f>
        <v>0</v>
      </c>
      <c r="K273" s="189" t="s">
        <v>152</v>
      </c>
      <c r="L273" s="194"/>
      <c r="M273" s="195" t="s">
        <v>1</v>
      </c>
      <c r="N273" s="196" t="s">
        <v>41</v>
      </c>
      <c r="O273" s="59"/>
      <c r="P273" s="151">
        <f>O273*H273</f>
        <v>0</v>
      </c>
      <c r="Q273" s="151">
        <v>1.5E-3</v>
      </c>
      <c r="R273" s="151">
        <f>Q273*H273</f>
        <v>9.1139999999999999E-2</v>
      </c>
      <c r="S273" s="151">
        <v>0</v>
      </c>
      <c r="T273" s="15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53" t="s">
        <v>196</v>
      </c>
      <c r="AT273" s="153" t="s">
        <v>248</v>
      </c>
      <c r="AU273" s="153" t="s">
        <v>86</v>
      </c>
      <c r="AY273" s="18" t="s">
        <v>146</v>
      </c>
      <c r="BE273" s="154">
        <f>IF(N273="základní",J273,0)</f>
        <v>0</v>
      </c>
      <c r="BF273" s="154">
        <f>IF(N273="snížená",J273,0)</f>
        <v>0</v>
      </c>
      <c r="BG273" s="154">
        <f>IF(N273="zákl. přenesená",J273,0)</f>
        <v>0</v>
      </c>
      <c r="BH273" s="154">
        <f>IF(N273="sníž. přenesená",J273,0)</f>
        <v>0</v>
      </c>
      <c r="BI273" s="154">
        <f>IF(N273="nulová",J273,0)</f>
        <v>0</v>
      </c>
      <c r="BJ273" s="18" t="s">
        <v>84</v>
      </c>
      <c r="BK273" s="154">
        <f>ROUND(I273*H273,2)</f>
        <v>0</v>
      </c>
      <c r="BL273" s="18" t="s">
        <v>153</v>
      </c>
      <c r="BM273" s="153" t="s">
        <v>413</v>
      </c>
    </row>
    <row r="274" spans="1:65" s="2" customFormat="1" ht="33" customHeight="1">
      <c r="A274" s="33"/>
      <c r="B274" s="141"/>
      <c r="C274" s="142" t="s">
        <v>414</v>
      </c>
      <c r="D274" s="142" t="s">
        <v>148</v>
      </c>
      <c r="E274" s="143" t="s">
        <v>415</v>
      </c>
      <c r="F274" s="144" t="s">
        <v>416</v>
      </c>
      <c r="G274" s="145" t="s">
        <v>172</v>
      </c>
      <c r="H274" s="146">
        <v>117</v>
      </c>
      <c r="I274" s="147"/>
      <c r="J274" s="148">
        <f>ROUND(I274*H274,2)</f>
        <v>0</v>
      </c>
      <c r="K274" s="144" t="s">
        <v>152</v>
      </c>
      <c r="L274" s="34"/>
      <c r="M274" s="149" t="s">
        <v>1</v>
      </c>
      <c r="N274" s="150" t="s">
        <v>41</v>
      </c>
      <c r="O274" s="59"/>
      <c r="P274" s="151">
        <f>O274*H274</f>
        <v>0</v>
      </c>
      <c r="Q274" s="151">
        <v>0</v>
      </c>
      <c r="R274" s="151">
        <f>Q274*H274</f>
        <v>0</v>
      </c>
      <c r="S274" s="151">
        <v>0</v>
      </c>
      <c r="T274" s="15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53" t="s">
        <v>153</v>
      </c>
      <c r="AT274" s="153" t="s">
        <v>148</v>
      </c>
      <c r="AU274" s="153" t="s">
        <v>86</v>
      </c>
      <c r="AY274" s="18" t="s">
        <v>146</v>
      </c>
      <c r="BE274" s="154">
        <f>IF(N274="základní",J274,0)</f>
        <v>0</v>
      </c>
      <c r="BF274" s="154">
        <f>IF(N274="snížená",J274,0)</f>
        <v>0</v>
      </c>
      <c r="BG274" s="154">
        <f>IF(N274="zákl. přenesená",J274,0)</f>
        <v>0</v>
      </c>
      <c r="BH274" s="154">
        <f>IF(N274="sníž. přenesená",J274,0)</f>
        <v>0</v>
      </c>
      <c r="BI274" s="154">
        <f>IF(N274="nulová",J274,0)</f>
        <v>0</v>
      </c>
      <c r="BJ274" s="18" t="s">
        <v>84</v>
      </c>
      <c r="BK274" s="154">
        <f>ROUND(I274*H274,2)</f>
        <v>0</v>
      </c>
      <c r="BL274" s="18" t="s">
        <v>153</v>
      </c>
      <c r="BM274" s="153" t="s">
        <v>417</v>
      </c>
    </row>
    <row r="275" spans="1:65" s="2" customFormat="1" ht="37.9" customHeight="1">
      <c r="A275" s="33"/>
      <c r="B275" s="141"/>
      <c r="C275" s="187" t="s">
        <v>418</v>
      </c>
      <c r="D275" s="187" t="s">
        <v>248</v>
      </c>
      <c r="E275" s="188" t="s">
        <v>419</v>
      </c>
      <c r="F275" s="189" t="s">
        <v>420</v>
      </c>
      <c r="G275" s="190" t="s">
        <v>172</v>
      </c>
      <c r="H275" s="191">
        <v>117</v>
      </c>
      <c r="I275" s="192"/>
      <c r="J275" s="193">
        <f>ROUND(I275*H275,2)</f>
        <v>0</v>
      </c>
      <c r="K275" s="189" t="s">
        <v>1</v>
      </c>
      <c r="L275" s="194"/>
      <c r="M275" s="195" t="s">
        <v>1</v>
      </c>
      <c r="N275" s="196" t="s">
        <v>41</v>
      </c>
      <c r="O275" s="59"/>
      <c r="P275" s="151">
        <f>O275*H275</f>
        <v>0</v>
      </c>
      <c r="Q275" s="151">
        <v>2.48E-3</v>
      </c>
      <c r="R275" s="151">
        <f>Q275*H275</f>
        <v>0.29015999999999997</v>
      </c>
      <c r="S275" s="151">
        <v>0</v>
      </c>
      <c r="T275" s="15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53" t="s">
        <v>196</v>
      </c>
      <c r="AT275" s="153" t="s">
        <v>248</v>
      </c>
      <c r="AU275" s="153" t="s">
        <v>86</v>
      </c>
      <c r="AY275" s="18" t="s">
        <v>146</v>
      </c>
      <c r="BE275" s="154">
        <f>IF(N275="základní",J275,0)</f>
        <v>0</v>
      </c>
      <c r="BF275" s="154">
        <f>IF(N275="snížená",J275,0)</f>
        <v>0</v>
      </c>
      <c r="BG275" s="154">
        <f>IF(N275="zákl. přenesená",J275,0)</f>
        <v>0</v>
      </c>
      <c r="BH275" s="154">
        <f>IF(N275="sníž. přenesená",J275,0)</f>
        <v>0</v>
      </c>
      <c r="BI275" s="154">
        <f>IF(N275="nulová",J275,0)</f>
        <v>0</v>
      </c>
      <c r="BJ275" s="18" t="s">
        <v>84</v>
      </c>
      <c r="BK275" s="154">
        <f>ROUND(I275*H275,2)</f>
        <v>0</v>
      </c>
      <c r="BL275" s="18" t="s">
        <v>153</v>
      </c>
      <c r="BM275" s="153" t="s">
        <v>421</v>
      </c>
    </row>
    <row r="276" spans="1:65" s="2" customFormat="1" ht="21.75" customHeight="1">
      <c r="A276" s="33"/>
      <c r="B276" s="141"/>
      <c r="C276" s="142" t="s">
        <v>422</v>
      </c>
      <c r="D276" s="142" t="s">
        <v>148</v>
      </c>
      <c r="E276" s="143" t="s">
        <v>423</v>
      </c>
      <c r="F276" s="144" t="s">
        <v>424</v>
      </c>
      <c r="G276" s="145" t="s">
        <v>151</v>
      </c>
      <c r="H276" s="146">
        <v>78</v>
      </c>
      <c r="I276" s="147"/>
      <c r="J276" s="148">
        <f>ROUND(I276*H276,2)</f>
        <v>0</v>
      </c>
      <c r="K276" s="144" t="s">
        <v>1</v>
      </c>
      <c r="L276" s="34"/>
      <c r="M276" s="149" t="s">
        <v>1</v>
      </c>
      <c r="N276" s="150" t="s">
        <v>41</v>
      </c>
      <c r="O276" s="59"/>
      <c r="P276" s="151">
        <f>O276*H276</f>
        <v>0</v>
      </c>
      <c r="Q276" s="151">
        <v>0</v>
      </c>
      <c r="R276" s="151">
        <f>Q276*H276</f>
        <v>0</v>
      </c>
      <c r="S276" s="151">
        <v>0</v>
      </c>
      <c r="T276" s="15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53" t="s">
        <v>153</v>
      </c>
      <c r="AT276" s="153" t="s">
        <v>148</v>
      </c>
      <c r="AU276" s="153" t="s">
        <v>86</v>
      </c>
      <c r="AY276" s="18" t="s">
        <v>146</v>
      </c>
      <c r="BE276" s="154">
        <f>IF(N276="základní",J276,0)</f>
        <v>0</v>
      </c>
      <c r="BF276" s="154">
        <f>IF(N276="snížená",J276,0)</f>
        <v>0</v>
      </c>
      <c r="BG276" s="154">
        <f>IF(N276="zákl. přenesená",J276,0)</f>
        <v>0</v>
      </c>
      <c r="BH276" s="154">
        <f>IF(N276="sníž. přenesená",J276,0)</f>
        <v>0</v>
      </c>
      <c r="BI276" s="154">
        <f>IF(N276="nulová",J276,0)</f>
        <v>0</v>
      </c>
      <c r="BJ276" s="18" t="s">
        <v>84</v>
      </c>
      <c r="BK276" s="154">
        <f>ROUND(I276*H276,2)</f>
        <v>0</v>
      </c>
      <c r="BL276" s="18" t="s">
        <v>153</v>
      </c>
      <c r="BM276" s="153" t="s">
        <v>425</v>
      </c>
    </row>
    <row r="277" spans="1:65" s="14" customFormat="1" ht="11.25">
      <c r="B277" s="163"/>
      <c r="D277" s="156" t="s">
        <v>158</v>
      </c>
      <c r="E277" s="164" t="s">
        <v>1</v>
      </c>
      <c r="F277" s="165" t="s">
        <v>426</v>
      </c>
      <c r="H277" s="166">
        <v>78</v>
      </c>
      <c r="I277" s="167"/>
      <c r="L277" s="163"/>
      <c r="M277" s="168"/>
      <c r="N277" s="169"/>
      <c r="O277" s="169"/>
      <c r="P277" s="169"/>
      <c r="Q277" s="169"/>
      <c r="R277" s="169"/>
      <c r="S277" s="169"/>
      <c r="T277" s="170"/>
      <c r="AT277" s="164" t="s">
        <v>158</v>
      </c>
      <c r="AU277" s="164" t="s">
        <v>86</v>
      </c>
      <c r="AV277" s="14" t="s">
        <v>86</v>
      </c>
      <c r="AW277" s="14" t="s">
        <v>32</v>
      </c>
      <c r="AX277" s="14" t="s">
        <v>84</v>
      </c>
      <c r="AY277" s="164" t="s">
        <v>146</v>
      </c>
    </row>
    <row r="278" spans="1:65" s="2" customFormat="1" ht="24.2" customHeight="1">
      <c r="A278" s="33"/>
      <c r="B278" s="141"/>
      <c r="C278" s="142" t="s">
        <v>427</v>
      </c>
      <c r="D278" s="142" t="s">
        <v>148</v>
      </c>
      <c r="E278" s="143" t="s">
        <v>428</v>
      </c>
      <c r="F278" s="144" t="s">
        <v>429</v>
      </c>
      <c r="G278" s="145" t="s">
        <v>172</v>
      </c>
      <c r="H278" s="146">
        <v>117</v>
      </c>
      <c r="I278" s="147"/>
      <c r="J278" s="148">
        <f>ROUND(I278*H278,2)</f>
        <v>0</v>
      </c>
      <c r="K278" s="144" t="s">
        <v>1</v>
      </c>
      <c r="L278" s="34"/>
      <c r="M278" s="149" t="s">
        <v>1</v>
      </c>
      <c r="N278" s="150" t="s">
        <v>41</v>
      </c>
      <c r="O278" s="59"/>
      <c r="P278" s="151">
        <f>O278*H278</f>
        <v>0</v>
      </c>
      <c r="Q278" s="151">
        <v>0</v>
      </c>
      <c r="R278" s="151">
        <f>Q278*H278</f>
        <v>0</v>
      </c>
      <c r="S278" s="151">
        <v>0</v>
      </c>
      <c r="T278" s="15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53" t="s">
        <v>153</v>
      </c>
      <c r="AT278" s="153" t="s">
        <v>148</v>
      </c>
      <c r="AU278" s="153" t="s">
        <v>86</v>
      </c>
      <c r="AY278" s="18" t="s">
        <v>146</v>
      </c>
      <c r="BE278" s="154">
        <f>IF(N278="základní",J278,0)</f>
        <v>0</v>
      </c>
      <c r="BF278" s="154">
        <f>IF(N278="snížená",J278,0)</f>
        <v>0</v>
      </c>
      <c r="BG278" s="154">
        <f>IF(N278="zákl. přenesená",J278,0)</f>
        <v>0</v>
      </c>
      <c r="BH278" s="154">
        <f>IF(N278="sníž. přenesená",J278,0)</f>
        <v>0</v>
      </c>
      <c r="BI278" s="154">
        <f>IF(N278="nulová",J278,0)</f>
        <v>0</v>
      </c>
      <c r="BJ278" s="18" t="s">
        <v>84</v>
      </c>
      <c r="BK278" s="154">
        <f>ROUND(I278*H278,2)</f>
        <v>0</v>
      </c>
      <c r="BL278" s="18" t="s">
        <v>153</v>
      </c>
      <c r="BM278" s="153" t="s">
        <v>430</v>
      </c>
    </row>
    <row r="279" spans="1:65" s="2" customFormat="1" ht="16.5" customHeight="1">
      <c r="A279" s="33"/>
      <c r="B279" s="141"/>
      <c r="C279" s="187" t="s">
        <v>431</v>
      </c>
      <c r="D279" s="187" t="s">
        <v>248</v>
      </c>
      <c r="E279" s="188" t="s">
        <v>432</v>
      </c>
      <c r="F279" s="189" t="s">
        <v>433</v>
      </c>
      <c r="G279" s="190" t="s">
        <v>182</v>
      </c>
      <c r="H279" s="191">
        <v>4.633</v>
      </c>
      <c r="I279" s="192"/>
      <c r="J279" s="193">
        <f>ROUND(I279*H279,2)</f>
        <v>0</v>
      </c>
      <c r="K279" s="189" t="s">
        <v>1</v>
      </c>
      <c r="L279" s="194"/>
      <c r="M279" s="195" t="s">
        <v>1</v>
      </c>
      <c r="N279" s="196" t="s">
        <v>41</v>
      </c>
      <c r="O279" s="59"/>
      <c r="P279" s="151">
        <f>O279*H279</f>
        <v>0</v>
      </c>
      <c r="Q279" s="151">
        <v>0.55000000000000004</v>
      </c>
      <c r="R279" s="151">
        <f>Q279*H279</f>
        <v>2.5481500000000001</v>
      </c>
      <c r="S279" s="151">
        <v>0</v>
      </c>
      <c r="T279" s="15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53" t="s">
        <v>196</v>
      </c>
      <c r="AT279" s="153" t="s">
        <v>248</v>
      </c>
      <c r="AU279" s="153" t="s">
        <v>86</v>
      </c>
      <c r="AY279" s="18" t="s">
        <v>146</v>
      </c>
      <c r="BE279" s="154">
        <f>IF(N279="základní",J279,0)</f>
        <v>0</v>
      </c>
      <c r="BF279" s="154">
        <f>IF(N279="snížená",J279,0)</f>
        <v>0</v>
      </c>
      <c r="BG279" s="154">
        <f>IF(N279="zákl. přenesená",J279,0)</f>
        <v>0</v>
      </c>
      <c r="BH279" s="154">
        <f>IF(N279="sníž. přenesená",J279,0)</f>
        <v>0</v>
      </c>
      <c r="BI279" s="154">
        <f>IF(N279="nulová",J279,0)</f>
        <v>0</v>
      </c>
      <c r="BJ279" s="18" t="s">
        <v>84</v>
      </c>
      <c r="BK279" s="154">
        <f>ROUND(I279*H279,2)</f>
        <v>0</v>
      </c>
      <c r="BL279" s="18" t="s">
        <v>153</v>
      </c>
      <c r="BM279" s="153" t="s">
        <v>434</v>
      </c>
    </row>
    <row r="280" spans="1:65" s="14" customFormat="1" ht="11.25">
      <c r="B280" s="163"/>
      <c r="D280" s="156" t="s">
        <v>158</v>
      </c>
      <c r="E280" s="164" t="s">
        <v>1</v>
      </c>
      <c r="F280" s="165" t="s">
        <v>435</v>
      </c>
      <c r="H280" s="166">
        <v>4.633</v>
      </c>
      <c r="I280" s="167"/>
      <c r="L280" s="163"/>
      <c r="M280" s="168"/>
      <c r="N280" s="169"/>
      <c r="O280" s="169"/>
      <c r="P280" s="169"/>
      <c r="Q280" s="169"/>
      <c r="R280" s="169"/>
      <c r="S280" s="169"/>
      <c r="T280" s="170"/>
      <c r="AT280" s="164" t="s">
        <v>158</v>
      </c>
      <c r="AU280" s="164" t="s">
        <v>86</v>
      </c>
      <c r="AV280" s="14" t="s">
        <v>86</v>
      </c>
      <c r="AW280" s="14" t="s">
        <v>32</v>
      </c>
      <c r="AX280" s="14" t="s">
        <v>84</v>
      </c>
      <c r="AY280" s="164" t="s">
        <v>146</v>
      </c>
    </row>
    <row r="281" spans="1:65" s="12" customFormat="1" ht="22.9" customHeight="1">
      <c r="B281" s="128"/>
      <c r="D281" s="129" t="s">
        <v>75</v>
      </c>
      <c r="E281" s="139" t="s">
        <v>169</v>
      </c>
      <c r="F281" s="139" t="s">
        <v>436</v>
      </c>
      <c r="I281" s="131"/>
      <c r="J281" s="140">
        <f>BK281</f>
        <v>0</v>
      </c>
      <c r="L281" s="128"/>
      <c r="M281" s="133"/>
      <c r="N281" s="134"/>
      <c r="O281" s="134"/>
      <c r="P281" s="135">
        <f>SUM(P282:P298)</f>
        <v>0</v>
      </c>
      <c r="Q281" s="134"/>
      <c r="R281" s="135">
        <f>SUM(R282:R298)</f>
        <v>216.39500799999996</v>
      </c>
      <c r="S281" s="134"/>
      <c r="T281" s="136">
        <f>SUM(T282:T298)</f>
        <v>0</v>
      </c>
      <c r="AR281" s="129" t="s">
        <v>84</v>
      </c>
      <c r="AT281" s="137" t="s">
        <v>75</v>
      </c>
      <c r="AU281" s="137" t="s">
        <v>84</v>
      </c>
      <c r="AY281" s="129" t="s">
        <v>146</v>
      </c>
      <c r="BK281" s="138">
        <f>SUM(BK282:BK298)</f>
        <v>0</v>
      </c>
    </row>
    <row r="282" spans="1:65" s="2" customFormat="1" ht="24.2" customHeight="1">
      <c r="A282" s="33"/>
      <c r="B282" s="141"/>
      <c r="C282" s="142" t="s">
        <v>437</v>
      </c>
      <c r="D282" s="142" t="s">
        <v>148</v>
      </c>
      <c r="E282" s="143" t="s">
        <v>438</v>
      </c>
      <c r="F282" s="144" t="s">
        <v>439</v>
      </c>
      <c r="G282" s="145" t="s">
        <v>151</v>
      </c>
      <c r="H282" s="146">
        <v>130</v>
      </c>
      <c r="I282" s="147"/>
      <c r="J282" s="148">
        <f>ROUND(I282*H282,2)</f>
        <v>0</v>
      </c>
      <c r="K282" s="144" t="s">
        <v>152</v>
      </c>
      <c r="L282" s="34"/>
      <c r="M282" s="149" t="s">
        <v>1</v>
      </c>
      <c r="N282" s="150" t="s">
        <v>41</v>
      </c>
      <c r="O282" s="59"/>
      <c r="P282" s="151">
        <f>O282*H282</f>
        <v>0</v>
      </c>
      <c r="Q282" s="151">
        <v>0.49586999999999998</v>
      </c>
      <c r="R282" s="151">
        <f>Q282*H282</f>
        <v>64.463099999999997</v>
      </c>
      <c r="S282" s="151">
        <v>0</v>
      </c>
      <c r="T282" s="15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53" t="s">
        <v>153</v>
      </c>
      <c r="AT282" s="153" t="s">
        <v>148</v>
      </c>
      <c r="AU282" s="153" t="s">
        <v>86</v>
      </c>
      <c r="AY282" s="18" t="s">
        <v>146</v>
      </c>
      <c r="BE282" s="154">
        <f>IF(N282="základní",J282,0)</f>
        <v>0</v>
      </c>
      <c r="BF282" s="154">
        <f>IF(N282="snížená",J282,0)</f>
        <v>0</v>
      </c>
      <c r="BG282" s="154">
        <f>IF(N282="zákl. přenesená",J282,0)</f>
        <v>0</v>
      </c>
      <c r="BH282" s="154">
        <f>IF(N282="sníž. přenesená",J282,0)</f>
        <v>0</v>
      </c>
      <c r="BI282" s="154">
        <f>IF(N282="nulová",J282,0)</f>
        <v>0</v>
      </c>
      <c r="BJ282" s="18" t="s">
        <v>84</v>
      </c>
      <c r="BK282" s="154">
        <f>ROUND(I282*H282,2)</f>
        <v>0</v>
      </c>
      <c r="BL282" s="18" t="s">
        <v>153</v>
      </c>
      <c r="BM282" s="153" t="s">
        <v>440</v>
      </c>
    </row>
    <row r="283" spans="1:65" s="2" customFormat="1" ht="21.75" customHeight="1">
      <c r="A283" s="33"/>
      <c r="B283" s="141"/>
      <c r="C283" s="142" t="s">
        <v>441</v>
      </c>
      <c r="D283" s="142" t="s">
        <v>148</v>
      </c>
      <c r="E283" s="143" t="s">
        <v>442</v>
      </c>
      <c r="F283" s="144" t="s">
        <v>443</v>
      </c>
      <c r="G283" s="145" t="s">
        <v>151</v>
      </c>
      <c r="H283" s="146">
        <v>821.2</v>
      </c>
      <c r="I283" s="147"/>
      <c r="J283" s="148">
        <f>ROUND(I283*H283,2)</f>
        <v>0</v>
      </c>
      <c r="K283" s="144" t="s">
        <v>152</v>
      </c>
      <c r="L283" s="34"/>
      <c r="M283" s="149" t="s">
        <v>1</v>
      </c>
      <c r="N283" s="150" t="s">
        <v>41</v>
      </c>
      <c r="O283" s="59"/>
      <c r="P283" s="151">
        <f>O283*H283</f>
        <v>0</v>
      </c>
      <c r="Q283" s="151">
        <v>7.1000000000000002E-4</v>
      </c>
      <c r="R283" s="151">
        <f>Q283*H283</f>
        <v>0.58305200000000001</v>
      </c>
      <c r="S283" s="151">
        <v>0</v>
      </c>
      <c r="T283" s="15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53" t="s">
        <v>153</v>
      </c>
      <c r="AT283" s="153" t="s">
        <v>148</v>
      </c>
      <c r="AU283" s="153" t="s">
        <v>86</v>
      </c>
      <c r="AY283" s="18" t="s">
        <v>146</v>
      </c>
      <c r="BE283" s="154">
        <f>IF(N283="základní",J283,0)</f>
        <v>0</v>
      </c>
      <c r="BF283" s="154">
        <f>IF(N283="snížená",J283,0)</f>
        <v>0</v>
      </c>
      <c r="BG283" s="154">
        <f>IF(N283="zákl. přenesená",J283,0)</f>
        <v>0</v>
      </c>
      <c r="BH283" s="154">
        <f>IF(N283="sníž. přenesená",J283,0)</f>
        <v>0</v>
      </c>
      <c r="BI283" s="154">
        <f>IF(N283="nulová",J283,0)</f>
        <v>0</v>
      </c>
      <c r="BJ283" s="18" t="s">
        <v>84</v>
      </c>
      <c r="BK283" s="154">
        <f>ROUND(I283*H283,2)</f>
        <v>0</v>
      </c>
      <c r="BL283" s="18" t="s">
        <v>153</v>
      </c>
      <c r="BM283" s="153" t="s">
        <v>444</v>
      </c>
    </row>
    <row r="284" spans="1:65" s="2" customFormat="1" ht="21.75" customHeight="1">
      <c r="A284" s="33"/>
      <c r="B284" s="141"/>
      <c r="C284" s="142" t="s">
        <v>445</v>
      </c>
      <c r="D284" s="142" t="s">
        <v>148</v>
      </c>
      <c r="E284" s="143" t="s">
        <v>442</v>
      </c>
      <c r="F284" s="144" t="s">
        <v>443</v>
      </c>
      <c r="G284" s="145" t="s">
        <v>151</v>
      </c>
      <c r="H284" s="146">
        <v>130</v>
      </c>
      <c r="I284" s="147"/>
      <c r="J284" s="148">
        <f>ROUND(I284*H284,2)</f>
        <v>0</v>
      </c>
      <c r="K284" s="144" t="s">
        <v>152</v>
      </c>
      <c r="L284" s="34"/>
      <c r="M284" s="149" t="s">
        <v>1</v>
      </c>
      <c r="N284" s="150" t="s">
        <v>41</v>
      </c>
      <c r="O284" s="59"/>
      <c r="P284" s="151">
        <f>O284*H284</f>
        <v>0</v>
      </c>
      <c r="Q284" s="151">
        <v>7.1000000000000002E-4</v>
      </c>
      <c r="R284" s="151">
        <f>Q284*H284</f>
        <v>9.2300000000000007E-2</v>
      </c>
      <c r="S284" s="151">
        <v>0</v>
      </c>
      <c r="T284" s="15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53" t="s">
        <v>153</v>
      </c>
      <c r="AT284" s="153" t="s">
        <v>148</v>
      </c>
      <c r="AU284" s="153" t="s">
        <v>86</v>
      </c>
      <c r="AY284" s="18" t="s">
        <v>146</v>
      </c>
      <c r="BE284" s="154">
        <f>IF(N284="základní",J284,0)</f>
        <v>0</v>
      </c>
      <c r="BF284" s="154">
        <f>IF(N284="snížená",J284,0)</f>
        <v>0</v>
      </c>
      <c r="BG284" s="154">
        <f>IF(N284="zákl. přenesená",J284,0)</f>
        <v>0</v>
      </c>
      <c r="BH284" s="154">
        <f>IF(N284="sníž. přenesená",J284,0)</f>
        <v>0</v>
      </c>
      <c r="BI284" s="154">
        <f>IF(N284="nulová",J284,0)</f>
        <v>0</v>
      </c>
      <c r="BJ284" s="18" t="s">
        <v>84</v>
      </c>
      <c r="BK284" s="154">
        <f>ROUND(I284*H284,2)</f>
        <v>0</v>
      </c>
      <c r="BL284" s="18" t="s">
        <v>153</v>
      </c>
      <c r="BM284" s="153" t="s">
        <v>446</v>
      </c>
    </row>
    <row r="285" spans="1:65" s="2" customFormat="1" ht="33" customHeight="1">
      <c r="A285" s="33"/>
      <c r="B285" s="141"/>
      <c r="C285" s="142" t="s">
        <v>447</v>
      </c>
      <c r="D285" s="142" t="s">
        <v>148</v>
      </c>
      <c r="E285" s="143" t="s">
        <v>448</v>
      </c>
      <c r="F285" s="144" t="s">
        <v>449</v>
      </c>
      <c r="G285" s="145" t="s">
        <v>151</v>
      </c>
      <c r="H285" s="146">
        <v>821.2</v>
      </c>
      <c r="I285" s="147"/>
      <c r="J285" s="148">
        <f>ROUND(I285*H285,2)</f>
        <v>0</v>
      </c>
      <c r="K285" s="144" t="s">
        <v>152</v>
      </c>
      <c r="L285" s="34"/>
      <c r="M285" s="149" t="s">
        <v>1</v>
      </c>
      <c r="N285" s="150" t="s">
        <v>41</v>
      </c>
      <c r="O285" s="59"/>
      <c r="P285" s="151">
        <f>O285*H285</f>
        <v>0</v>
      </c>
      <c r="Q285" s="151">
        <v>0.12966</v>
      </c>
      <c r="R285" s="151">
        <f>Q285*H285</f>
        <v>106.476792</v>
      </c>
      <c r="S285" s="151">
        <v>0</v>
      </c>
      <c r="T285" s="15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53" t="s">
        <v>153</v>
      </c>
      <c r="AT285" s="153" t="s">
        <v>148</v>
      </c>
      <c r="AU285" s="153" t="s">
        <v>86</v>
      </c>
      <c r="AY285" s="18" t="s">
        <v>146</v>
      </c>
      <c r="BE285" s="154">
        <f>IF(N285="základní",J285,0)</f>
        <v>0</v>
      </c>
      <c r="BF285" s="154">
        <f>IF(N285="snížená",J285,0)</f>
        <v>0</v>
      </c>
      <c r="BG285" s="154">
        <f>IF(N285="zákl. přenesená",J285,0)</f>
        <v>0</v>
      </c>
      <c r="BH285" s="154">
        <f>IF(N285="sníž. přenesená",J285,0)</f>
        <v>0</v>
      </c>
      <c r="BI285" s="154">
        <f>IF(N285="nulová",J285,0)</f>
        <v>0</v>
      </c>
      <c r="BJ285" s="18" t="s">
        <v>84</v>
      </c>
      <c r="BK285" s="154">
        <f>ROUND(I285*H285,2)</f>
        <v>0</v>
      </c>
      <c r="BL285" s="18" t="s">
        <v>153</v>
      </c>
      <c r="BM285" s="153" t="s">
        <v>450</v>
      </c>
    </row>
    <row r="286" spans="1:65" s="2" customFormat="1" ht="33" customHeight="1">
      <c r="A286" s="33"/>
      <c r="B286" s="141"/>
      <c r="C286" s="142" t="s">
        <v>451</v>
      </c>
      <c r="D286" s="142" t="s">
        <v>148</v>
      </c>
      <c r="E286" s="143" t="s">
        <v>452</v>
      </c>
      <c r="F286" s="144" t="s">
        <v>453</v>
      </c>
      <c r="G286" s="145" t="s">
        <v>151</v>
      </c>
      <c r="H286" s="146">
        <v>130</v>
      </c>
      <c r="I286" s="147"/>
      <c r="J286" s="148">
        <f>ROUND(I286*H286,2)</f>
        <v>0</v>
      </c>
      <c r="K286" s="144" t="s">
        <v>152</v>
      </c>
      <c r="L286" s="34"/>
      <c r="M286" s="149" t="s">
        <v>1</v>
      </c>
      <c r="N286" s="150" t="s">
        <v>41</v>
      </c>
      <c r="O286" s="59"/>
      <c r="P286" s="151">
        <f>O286*H286</f>
        <v>0</v>
      </c>
      <c r="Q286" s="151">
        <v>0.12966</v>
      </c>
      <c r="R286" s="151">
        <f>Q286*H286</f>
        <v>16.855799999999999</v>
      </c>
      <c r="S286" s="151">
        <v>0</v>
      </c>
      <c r="T286" s="15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53" t="s">
        <v>153</v>
      </c>
      <c r="AT286" s="153" t="s">
        <v>148</v>
      </c>
      <c r="AU286" s="153" t="s">
        <v>86</v>
      </c>
      <c r="AY286" s="18" t="s">
        <v>146</v>
      </c>
      <c r="BE286" s="154">
        <f>IF(N286="základní",J286,0)</f>
        <v>0</v>
      </c>
      <c r="BF286" s="154">
        <f>IF(N286="snížená",J286,0)</f>
        <v>0</v>
      </c>
      <c r="BG286" s="154">
        <f>IF(N286="zákl. přenesená",J286,0)</f>
        <v>0</v>
      </c>
      <c r="BH286" s="154">
        <f>IF(N286="sníž. přenesená",J286,0)</f>
        <v>0</v>
      </c>
      <c r="BI286" s="154">
        <f>IF(N286="nulová",J286,0)</f>
        <v>0</v>
      </c>
      <c r="BJ286" s="18" t="s">
        <v>84</v>
      </c>
      <c r="BK286" s="154">
        <f>ROUND(I286*H286,2)</f>
        <v>0</v>
      </c>
      <c r="BL286" s="18" t="s">
        <v>153</v>
      </c>
      <c r="BM286" s="153" t="s">
        <v>454</v>
      </c>
    </row>
    <row r="287" spans="1:65" s="13" customFormat="1" ht="22.5">
      <c r="B287" s="155"/>
      <c r="D287" s="156" t="s">
        <v>158</v>
      </c>
      <c r="E287" s="157" t="s">
        <v>1</v>
      </c>
      <c r="F287" s="158" t="s">
        <v>455</v>
      </c>
      <c r="H287" s="157" t="s">
        <v>1</v>
      </c>
      <c r="I287" s="159"/>
      <c r="L287" s="155"/>
      <c r="M287" s="160"/>
      <c r="N287" s="161"/>
      <c r="O287" s="161"/>
      <c r="P287" s="161"/>
      <c r="Q287" s="161"/>
      <c r="R287" s="161"/>
      <c r="S287" s="161"/>
      <c r="T287" s="162"/>
      <c r="AT287" s="157" t="s">
        <v>158</v>
      </c>
      <c r="AU287" s="157" t="s">
        <v>86</v>
      </c>
      <c r="AV287" s="13" t="s">
        <v>84</v>
      </c>
      <c r="AW287" s="13" t="s">
        <v>32</v>
      </c>
      <c r="AX287" s="13" t="s">
        <v>76</v>
      </c>
      <c r="AY287" s="157" t="s">
        <v>146</v>
      </c>
    </row>
    <row r="288" spans="1:65" s="14" customFormat="1" ht="11.25">
      <c r="B288" s="163"/>
      <c r="D288" s="156" t="s">
        <v>158</v>
      </c>
      <c r="E288" s="164" t="s">
        <v>1</v>
      </c>
      <c r="F288" s="165" t="s">
        <v>456</v>
      </c>
      <c r="H288" s="166">
        <v>130</v>
      </c>
      <c r="I288" s="167"/>
      <c r="L288" s="163"/>
      <c r="M288" s="168"/>
      <c r="N288" s="169"/>
      <c r="O288" s="169"/>
      <c r="P288" s="169"/>
      <c r="Q288" s="169"/>
      <c r="R288" s="169"/>
      <c r="S288" s="169"/>
      <c r="T288" s="170"/>
      <c r="AT288" s="164" t="s">
        <v>158</v>
      </c>
      <c r="AU288" s="164" t="s">
        <v>86</v>
      </c>
      <c r="AV288" s="14" t="s">
        <v>86</v>
      </c>
      <c r="AW288" s="14" t="s">
        <v>32</v>
      </c>
      <c r="AX288" s="14" t="s">
        <v>84</v>
      </c>
      <c r="AY288" s="164" t="s">
        <v>146</v>
      </c>
    </row>
    <row r="289" spans="1:65" s="2" customFormat="1" ht="24.2" customHeight="1">
      <c r="A289" s="33"/>
      <c r="B289" s="141"/>
      <c r="C289" s="142" t="s">
        <v>457</v>
      </c>
      <c r="D289" s="142" t="s">
        <v>148</v>
      </c>
      <c r="E289" s="143" t="s">
        <v>458</v>
      </c>
      <c r="F289" s="144" t="s">
        <v>459</v>
      </c>
      <c r="G289" s="145" t="s">
        <v>172</v>
      </c>
      <c r="H289" s="146">
        <v>300</v>
      </c>
      <c r="I289" s="147"/>
      <c r="J289" s="148">
        <f>ROUND(I289*H289,2)</f>
        <v>0</v>
      </c>
      <c r="K289" s="144" t="s">
        <v>152</v>
      </c>
      <c r="L289" s="34"/>
      <c r="M289" s="149" t="s">
        <v>1</v>
      </c>
      <c r="N289" s="150" t="s">
        <v>41</v>
      </c>
      <c r="O289" s="59"/>
      <c r="P289" s="151">
        <f>O289*H289</f>
        <v>0</v>
      </c>
      <c r="Q289" s="151">
        <v>3.1E-4</v>
      </c>
      <c r="R289" s="151">
        <f>Q289*H289</f>
        <v>9.2999999999999999E-2</v>
      </c>
      <c r="S289" s="151">
        <v>0</v>
      </c>
      <c r="T289" s="15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53" t="s">
        <v>153</v>
      </c>
      <c r="AT289" s="153" t="s">
        <v>148</v>
      </c>
      <c r="AU289" s="153" t="s">
        <v>86</v>
      </c>
      <c r="AY289" s="18" t="s">
        <v>146</v>
      </c>
      <c r="BE289" s="154">
        <f>IF(N289="základní",J289,0)</f>
        <v>0</v>
      </c>
      <c r="BF289" s="154">
        <f>IF(N289="snížená",J289,0)</f>
        <v>0</v>
      </c>
      <c r="BG289" s="154">
        <f>IF(N289="zákl. přenesená",J289,0)</f>
        <v>0</v>
      </c>
      <c r="BH289" s="154">
        <f>IF(N289="sníž. přenesená",J289,0)</f>
        <v>0</v>
      </c>
      <c r="BI289" s="154">
        <f>IF(N289="nulová",J289,0)</f>
        <v>0</v>
      </c>
      <c r="BJ289" s="18" t="s">
        <v>84</v>
      </c>
      <c r="BK289" s="154">
        <f>ROUND(I289*H289,2)</f>
        <v>0</v>
      </c>
      <c r="BL289" s="18" t="s">
        <v>153</v>
      </c>
      <c r="BM289" s="153" t="s">
        <v>460</v>
      </c>
    </row>
    <row r="290" spans="1:65" s="13" customFormat="1" ht="11.25">
      <c r="B290" s="155"/>
      <c r="D290" s="156" t="s">
        <v>158</v>
      </c>
      <c r="E290" s="157" t="s">
        <v>1</v>
      </c>
      <c r="F290" s="158" t="s">
        <v>461</v>
      </c>
      <c r="H290" s="157" t="s">
        <v>1</v>
      </c>
      <c r="I290" s="159"/>
      <c r="L290" s="155"/>
      <c r="M290" s="160"/>
      <c r="N290" s="161"/>
      <c r="O290" s="161"/>
      <c r="P290" s="161"/>
      <c r="Q290" s="161"/>
      <c r="R290" s="161"/>
      <c r="S290" s="161"/>
      <c r="T290" s="162"/>
      <c r="AT290" s="157" t="s">
        <v>158</v>
      </c>
      <c r="AU290" s="157" t="s">
        <v>86</v>
      </c>
      <c r="AV290" s="13" t="s">
        <v>84</v>
      </c>
      <c r="AW290" s="13" t="s">
        <v>32</v>
      </c>
      <c r="AX290" s="13" t="s">
        <v>76</v>
      </c>
      <c r="AY290" s="157" t="s">
        <v>146</v>
      </c>
    </row>
    <row r="291" spans="1:65" s="14" customFormat="1" ht="11.25">
      <c r="B291" s="163"/>
      <c r="D291" s="156" t="s">
        <v>158</v>
      </c>
      <c r="E291" s="164" t="s">
        <v>1</v>
      </c>
      <c r="F291" s="165" t="s">
        <v>462</v>
      </c>
      <c r="H291" s="166">
        <v>90</v>
      </c>
      <c r="I291" s="167"/>
      <c r="L291" s="163"/>
      <c r="M291" s="168"/>
      <c r="N291" s="169"/>
      <c r="O291" s="169"/>
      <c r="P291" s="169"/>
      <c r="Q291" s="169"/>
      <c r="R291" s="169"/>
      <c r="S291" s="169"/>
      <c r="T291" s="170"/>
      <c r="AT291" s="164" t="s">
        <v>158</v>
      </c>
      <c r="AU291" s="164" t="s">
        <v>86</v>
      </c>
      <c r="AV291" s="14" t="s">
        <v>86</v>
      </c>
      <c r="AW291" s="14" t="s">
        <v>32</v>
      </c>
      <c r="AX291" s="14" t="s">
        <v>76</v>
      </c>
      <c r="AY291" s="164" t="s">
        <v>146</v>
      </c>
    </row>
    <row r="292" spans="1:65" s="14" customFormat="1" ht="11.25">
      <c r="B292" s="163"/>
      <c r="D292" s="156" t="s">
        <v>158</v>
      </c>
      <c r="E292" s="164" t="s">
        <v>1</v>
      </c>
      <c r="F292" s="165" t="s">
        <v>463</v>
      </c>
      <c r="H292" s="166">
        <v>26</v>
      </c>
      <c r="I292" s="167"/>
      <c r="L292" s="163"/>
      <c r="M292" s="168"/>
      <c r="N292" s="169"/>
      <c r="O292" s="169"/>
      <c r="P292" s="169"/>
      <c r="Q292" s="169"/>
      <c r="R292" s="169"/>
      <c r="S292" s="169"/>
      <c r="T292" s="170"/>
      <c r="AT292" s="164" t="s">
        <v>158</v>
      </c>
      <c r="AU292" s="164" t="s">
        <v>86</v>
      </c>
      <c r="AV292" s="14" t="s">
        <v>86</v>
      </c>
      <c r="AW292" s="14" t="s">
        <v>32</v>
      </c>
      <c r="AX292" s="14" t="s">
        <v>76</v>
      </c>
      <c r="AY292" s="164" t="s">
        <v>146</v>
      </c>
    </row>
    <row r="293" spans="1:65" s="14" customFormat="1" ht="11.25">
      <c r="B293" s="163"/>
      <c r="D293" s="156" t="s">
        <v>158</v>
      </c>
      <c r="E293" s="164" t="s">
        <v>1</v>
      </c>
      <c r="F293" s="165" t="s">
        <v>464</v>
      </c>
      <c r="H293" s="166">
        <v>130</v>
      </c>
      <c r="I293" s="167"/>
      <c r="L293" s="163"/>
      <c r="M293" s="168"/>
      <c r="N293" s="169"/>
      <c r="O293" s="169"/>
      <c r="P293" s="169"/>
      <c r="Q293" s="169"/>
      <c r="R293" s="169"/>
      <c r="S293" s="169"/>
      <c r="T293" s="170"/>
      <c r="AT293" s="164" t="s">
        <v>158</v>
      </c>
      <c r="AU293" s="164" t="s">
        <v>86</v>
      </c>
      <c r="AV293" s="14" t="s">
        <v>86</v>
      </c>
      <c r="AW293" s="14" t="s">
        <v>32</v>
      </c>
      <c r="AX293" s="14" t="s">
        <v>76</v>
      </c>
      <c r="AY293" s="164" t="s">
        <v>146</v>
      </c>
    </row>
    <row r="294" spans="1:65" s="13" customFormat="1" ht="11.25">
      <c r="B294" s="155"/>
      <c r="D294" s="156" t="s">
        <v>158</v>
      </c>
      <c r="E294" s="157" t="s">
        <v>1</v>
      </c>
      <c r="F294" s="158" t="s">
        <v>465</v>
      </c>
      <c r="H294" s="157" t="s">
        <v>1</v>
      </c>
      <c r="I294" s="159"/>
      <c r="L294" s="155"/>
      <c r="M294" s="160"/>
      <c r="N294" s="161"/>
      <c r="O294" s="161"/>
      <c r="P294" s="161"/>
      <c r="Q294" s="161"/>
      <c r="R294" s="161"/>
      <c r="S294" s="161"/>
      <c r="T294" s="162"/>
      <c r="AT294" s="157" t="s">
        <v>158</v>
      </c>
      <c r="AU294" s="157" t="s">
        <v>86</v>
      </c>
      <c r="AV294" s="13" t="s">
        <v>84</v>
      </c>
      <c r="AW294" s="13" t="s">
        <v>32</v>
      </c>
      <c r="AX294" s="13" t="s">
        <v>76</v>
      </c>
      <c r="AY294" s="157" t="s">
        <v>146</v>
      </c>
    </row>
    <row r="295" spans="1:65" s="14" customFormat="1" ht="11.25">
      <c r="B295" s="163"/>
      <c r="D295" s="156" t="s">
        <v>158</v>
      </c>
      <c r="E295" s="164" t="s">
        <v>1</v>
      </c>
      <c r="F295" s="165" t="s">
        <v>466</v>
      </c>
      <c r="H295" s="166">
        <v>54</v>
      </c>
      <c r="I295" s="167"/>
      <c r="L295" s="163"/>
      <c r="M295" s="168"/>
      <c r="N295" s="169"/>
      <c r="O295" s="169"/>
      <c r="P295" s="169"/>
      <c r="Q295" s="169"/>
      <c r="R295" s="169"/>
      <c r="S295" s="169"/>
      <c r="T295" s="170"/>
      <c r="AT295" s="164" t="s">
        <v>158</v>
      </c>
      <c r="AU295" s="164" t="s">
        <v>86</v>
      </c>
      <c r="AV295" s="14" t="s">
        <v>86</v>
      </c>
      <c r="AW295" s="14" t="s">
        <v>32</v>
      </c>
      <c r="AX295" s="14" t="s">
        <v>76</v>
      </c>
      <c r="AY295" s="164" t="s">
        <v>146</v>
      </c>
    </row>
    <row r="296" spans="1:65" s="15" customFormat="1" ht="11.25">
      <c r="B296" s="171"/>
      <c r="D296" s="156" t="s">
        <v>158</v>
      </c>
      <c r="E296" s="172" t="s">
        <v>1</v>
      </c>
      <c r="F296" s="173" t="s">
        <v>178</v>
      </c>
      <c r="H296" s="174">
        <v>300</v>
      </c>
      <c r="I296" s="175"/>
      <c r="L296" s="171"/>
      <c r="M296" s="176"/>
      <c r="N296" s="177"/>
      <c r="O296" s="177"/>
      <c r="P296" s="177"/>
      <c r="Q296" s="177"/>
      <c r="R296" s="177"/>
      <c r="S296" s="177"/>
      <c r="T296" s="178"/>
      <c r="AT296" s="172" t="s">
        <v>158</v>
      </c>
      <c r="AU296" s="172" t="s">
        <v>86</v>
      </c>
      <c r="AV296" s="15" t="s">
        <v>153</v>
      </c>
      <c r="AW296" s="15" t="s">
        <v>32</v>
      </c>
      <c r="AX296" s="15" t="s">
        <v>84</v>
      </c>
      <c r="AY296" s="172" t="s">
        <v>146</v>
      </c>
    </row>
    <row r="297" spans="1:65" s="2" customFormat="1" ht="44.25" customHeight="1">
      <c r="A297" s="33"/>
      <c r="B297" s="141"/>
      <c r="C297" s="142" t="s">
        <v>467</v>
      </c>
      <c r="D297" s="142" t="s">
        <v>148</v>
      </c>
      <c r="E297" s="143" t="s">
        <v>468</v>
      </c>
      <c r="F297" s="144" t="s">
        <v>469</v>
      </c>
      <c r="G297" s="145" t="s">
        <v>151</v>
      </c>
      <c r="H297" s="146">
        <v>821.2</v>
      </c>
      <c r="I297" s="147"/>
      <c r="J297" s="148">
        <f>ROUND(I297*H297,2)</f>
        <v>0</v>
      </c>
      <c r="K297" s="144" t="s">
        <v>1</v>
      </c>
      <c r="L297" s="34"/>
      <c r="M297" s="149" t="s">
        <v>1</v>
      </c>
      <c r="N297" s="150" t="s">
        <v>41</v>
      </c>
      <c r="O297" s="59"/>
      <c r="P297" s="151">
        <f>O297*H297</f>
        <v>0</v>
      </c>
      <c r="Q297" s="151">
        <v>3.2969999999999999E-2</v>
      </c>
      <c r="R297" s="151">
        <f>Q297*H297</f>
        <v>27.074964000000001</v>
      </c>
      <c r="S297" s="151">
        <v>0</v>
      </c>
      <c r="T297" s="15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53" t="s">
        <v>153</v>
      </c>
      <c r="AT297" s="153" t="s">
        <v>148</v>
      </c>
      <c r="AU297" s="153" t="s">
        <v>86</v>
      </c>
      <c r="AY297" s="18" t="s">
        <v>146</v>
      </c>
      <c r="BE297" s="154">
        <f>IF(N297="základní",J297,0)</f>
        <v>0</v>
      </c>
      <c r="BF297" s="154">
        <f>IF(N297="snížená",J297,0)</f>
        <v>0</v>
      </c>
      <c r="BG297" s="154">
        <f>IF(N297="zákl. přenesená",J297,0)</f>
        <v>0</v>
      </c>
      <c r="BH297" s="154">
        <f>IF(N297="sníž. přenesená",J297,0)</f>
        <v>0</v>
      </c>
      <c r="BI297" s="154">
        <f>IF(N297="nulová",J297,0)</f>
        <v>0</v>
      </c>
      <c r="BJ297" s="18" t="s">
        <v>84</v>
      </c>
      <c r="BK297" s="154">
        <f>ROUND(I297*H297,2)</f>
        <v>0</v>
      </c>
      <c r="BL297" s="18" t="s">
        <v>153</v>
      </c>
      <c r="BM297" s="153" t="s">
        <v>470</v>
      </c>
    </row>
    <row r="298" spans="1:65" s="2" customFormat="1" ht="21.75" customHeight="1">
      <c r="A298" s="33"/>
      <c r="B298" s="141"/>
      <c r="C298" s="142" t="s">
        <v>471</v>
      </c>
      <c r="D298" s="142" t="s">
        <v>148</v>
      </c>
      <c r="E298" s="143" t="s">
        <v>472</v>
      </c>
      <c r="F298" s="144" t="s">
        <v>473</v>
      </c>
      <c r="G298" s="145" t="s">
        <v>172</v>
      </c>
      <c r="H298" s="146">
        <v>210</v>
      </c>
      <c r="I298" s="147"/>
      <c r="J298" s="148">
        <f>ROUND(I298*H298,2)</f>
        <v>0</v>
      </c>
      <c r="K298" s="144" t="s">
        <v>152</v>
      </c>
      <c r="L298" s="34"/>
      <c r="M298" s="149" t="s">
        <v>1</v>
      </c>
      <c r="N298" s="150" t="s">
        <v>41</v>
      </c>
      <c r="O298" s="59"/>
      <c r="P298" s="151">
        <f>O298*H298</f>
        <v>0</v>
      </c>
      <c r="Q298" s="151">
        <v>3.5999999999999999E-3</v>
      </c>
      <c r="R298" s="151">
        <f>Q298*H298</f>
        <v>0.75600000000000001</v>
      </c>
      <c r="S298" s="151">
        <v>0</v>
      </c>
      <c r="T298" s="15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53" t="s">
        <v>153</v>
      </c>
      <c r="AT298" s="153" t="s">
        <v>148</v>
      </c>
      <c r="AU298" s="153" t="s">
        <v>86</v>
      </c>
      <c r="AY298" s="18" t="s">
        <v>146</v>
      </c>
      <c r="BE298" s="154">
        <f>IF(N298="základní",J298,0)</f>
        <v>0</v>
      </c>
      <c r="BF298" s="154">
        <f>IF(N298="snížená",J298,0)</f>
        <v>0</v>
      </c>
      <c r="BG298" s="154">
        <f>IF(N298="zákl. přenesená",J298,0)</f>
        <v>0</v>
      </c>
      <c r="BH298" s="154">
        <f>IF(N298="sníž. přenesená",J298,0)</f>
        <v>0</v>
      </c>
      <c r="BI298" s="154">
        <f>IF(N298="nulová",J298,0)</f>
        <v>0</v>
      </c>
      <c r="BJ298" s="18" t="s">
        <v>84</v>
      </c>
      <c r="BK298" s="154">
        <f>ROUND(I298*H298,2)</f>
        <v>0</v>
      </c>
      <c r="BL298" s="18" t="s">
        <v>153</v>
      </c>
      <c r="BM298" s="153" t="s">
        <v>474</v>
      </c>
    </row>
    <row r="299" spans="1:65" s="12" customFormat="1" ht="22.9" customHeight="1">
      <c r="B299" s="128"/>
      <c r="D299" s="129" t="s">
        <v>75</v>
      </c>
      <c r="E299" s="139" t="s">
        <v>196</v>
      </c>
      <c r="F299" s="139" t="s">
        <v>475</v>
      </c>
      <c r="I299" s="131"/>
      <c r="J299" s="140">
        <f>BK299</f>
        <v>0</v>
      </c>
      <c r="L299" s="128"/>
      <c r="M299" s="133"/>
      <c r="N299" s="134"/>
      <c r="O299" s="134"/>
      <c r="P299" s="135">
        <f>P300</f>
        <v>0</v>
      </c>
      <c r="Q299" s="134"/>
      <c r="R299" s="135">
        <f>R300</f>
        <v>0.70121</v>
      </c>
      <c r="S299" s="134"/>
      <c r="T299" s="136">
        <f>T300</f>
        <v>0.45</v>
      </c>
      <c r="AR299" s="129" t="s">
        <v>84</v>
      </c>
      <c r="AT299" s="137" t="s">
        <v>75</v>
      </c>
      <c r="AU299" s="137" t="s">
        <v>84</v>
      </c>
      <c r="AY299" s="129" t="s">
        <v>146</v>
      </c>
      <c r="BK299" s="138">
        <f>BK300</f>
        <v>0</v>
      </c>
    </row>
    <row r="300" spans="1:65" s="2" customFormat="1" ht="24.2" customHeight="1">
      <c r="A300" s="33"/>
      <c r="B300" s="141"/>
      <c r="C300" s="142" t="s">
        <v>476</v>
      </c>
      <c r="D300" s="142" t="s">
        <v>148</v>
      </c>
      <c r="E300" s="143" t="s">
        <v>477</v>
      </c>
      <c r="F300" s="144" t="s">
        <v>478</v>
      </c>
      <c r="G300" s="145" t="s">
        <v>325</v>
      </c>
      <c r="H300" s="146">
        <v>1</v>
      </c>
      <c r="I300" s="147"/>
      <c r="J300" s="148">
        <f>ROUND(I300*H300,2)</f>
        <v>0</v>
      </c>
      <c r="K300" s="144" t="s">
        <v>152</v>
      </c>
      <c r="L300" s="34"/>
      <c r="M300" s="149" t="s">
        <v>1</v>
      </c>
      <c r="N300" s="150" t="s">
        <v>41</v>
      </c>
      <c r="O300" s="59"/>
      <c r="P300" s="151">
        <f>O300*H300</f>
        <v>0</v>
      </c>
      <c r="Q300" s="151">
        <v>0.70121</v>
      </c>
      <c r="R300" s="151">
        <f>Q300*H300</f>
        <v>0.70121</v>
      </c>
      <c r="S300" s="151">
        <v>0.45</v>
      </c>
      <c r="T300" s="152">
        <f>S300*H300</f>
        <v>0.45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53" t="s">
        <v>153</v>
      </c>
      <c r="AT300" s="153" t="s">
        <v>148</v>
      </c>
      <c r="AU300" s="153" t="s">
        <v>86</v>
      </c>
      <c r="AY300" s="18" t="s">
        <v>146</v>
      </c>
      <c r="BE300" s="154">
        <f>IF(N300="základní",J300,0)</f>
        <v>0</v>
      </c>
      <c r="BF300" s="154">
        <f>IF(N300="snížená",J300,0)</f>
        <v>0</v>
      </c>
      <c r="BG300" s="154">
        <f>IF(N300="zákl. přenesená",J300,0)</f>
        <v>0</v>
      </c>
      <c r="BH300" s="154">
        <f>IF(N300="sníž. přenesená",J300,0)</f>
        <v>0</v>
      </c>
      <c r="BI300" s="154">
        <f>IF(N300="nulová",J300,0)</f>
        <v>0</v>
      </c>
      <c r="BJ300" s="18" t="s">
        <v>84</v>
      </c>
      <c r="BK300" s="154">
        <f>ROUND(I300*H300,2)</f>
        <v>0</v>
      </c>
      <c r="BL300" s="18" t="s">
        <v>153</v>
      </c>
      <c r="BM300" s="153" t="s">
        <v>479</v>
      </c>
    </row>
    <row r="301" spans="1:65" s="12" customFormat="1" ht="22.9" customHeight="1">
      <c r="B301" s="128"/>
      <c r="D301" s="129" t="s">
        <v>75</v>
      </c>
      <c r="E301" s="139" t="s">
        <v>203</v>
      </c>
      <c r="F301" s="139" t="s">
        <v>480</v>
      </c>
      <c r="I301" s="131"/>
      <c r="J301" s="140">
        <f>BK301</f>
        <v>0</v>
      </c>
      <c r="L301" s="128"/>
      <c r="M301" s="133"/>
      <c r="N301" s="134"/>
      <c r="O301" s="134"/>
      <c r="P301" s="135">
        <f>SUM(P302:P330)</f>
        <v>0</v>
      </c>
      <c r="Q301" s="134"/>
      <c r="R301" s="135">
        <f>SUM(R302:R330)</f>
        <v>11.974052</v>
      </c>
      <c r="S301" s="134"/>
      <c r="T301" s="136">
        <f>SUM(T302:T330)</f>
        <v>55.022756200000003</v>
      </c>
      <c r="AR301" s="129" t="s">
        <v>84</v>
      </c>
      <c r="AT301" s="137" t="s">
        <v>75</v>
      </c>
      <c r="AU301" s="137" t="s">
        <v>84</v>
      </c>
      <c r="AY301" s="129" t="s">
        <v>146</v>
      </c>
      <c r="BK301" s="138">
        <f>SUM(BK302:BK330)</f>
        <v>0</v>
      </c>
    </row>
    <row r="302" spans="1:65" s="2" customFormat="1" ht="24.2" customHeight="1">
      <c r="A302" s="33"/>
      <c r="B302" s="141"/>
      <c r="C302" s="142" t="s">
        <v>481</v>
      </c>
      <c r="D302" s="142" t="s">
        <v>148</v>
      </c>
      <c r="E302" s="143" t="s">
        <v>482</v>
      </c>
      <c r="F302" s="144" t="s">
        <v>483</v>
      </c>
      <c r="G302" s="145" t="s">
        <v>151</v>
      </c>
      <c r="H302" s="146">
        <v>821.2</v>
      </c>
      <c r="I302" s="147"/>
      <c r="J302" s="148">
        <f>ROUND(I302*H302,2)</f>
        <v>0</v>
      </c>
      <c r="K302" s="144" t="s">
        <v>152</v>
      </c>
      <c r="L302" s="34"/>
      <c r="M302" s="149" t="s">
        <v>1</v>
      </c>
      <c r="N302" s="150" t="s">
        <v>41</v>
      </c>
      <c r="O302" s="59"/>
      <c r="P302" s="151">
        <f>O302*H302</f>
        <v>0</v>
      </c>
      <c r="Q302" s="151">
        <v>3.6000000000000002E-4</v>
      </c>
      <c r="R302" s="151">
        <f>Q302*H302</f>
        <v>0.29563200000000006</v>
      </c>
      <c r="S302" s="151">
        <v>0</v>
      </c>
      <c r="T302" s="15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53" t="s">
        <v>153</v>
      </c>
      <c r="AT302" s="153" t="s">
        <v>148</v>
      </c>
      <c r="AU302" s="153" t="s">
        <v>86</v>
      </c>
      <c r="AY302" s="18" t="s">
        <v>146</v>
      </c>
      <c r="BE302" s="154">
        <f>IF(N302="základní",J302,0)</f>
        <v>0</v>
      </c>
      <c r="BF302" s="154">
        <f>IF(N302="snížená",J302,0)</f>
        <v>0</v>
      </c>
      <c r="BG302" s="154">
        <f>IF(N302="zákl. přenesená",J302,0)</f>
        <v>0</v>
      </c>
      <c r="BH302" s="154">
        <f>IF(N302="sníž. přenesená",J302,0)</f>
        <v>0</v>
      </c>
      <c r="BI302" s="154">
        <f>IF(N302="nulová",J302,0)</f>
        <v>0</v>
      </c>
      <c r="BJ302" s="18" t="s">
        <v>84</v>
      </c>
      <c r="BK302" s="154">
        <f>ROUND(I302*H302,2)</f>
        <v>0</v>
      </c>
      <c r="BL302" s="18" t="s">
        <v>153</v>
      </c>
      <c r="BM302" s="153" t="s">
        <v>484</v>
      </c>
    </row>
    <row r="303" spans="1:65" s="2" customFormat="1" ht="24.2" customHeight="1">
      <c r="A303" s="33"/>
      <c r="B303" s="141"/>
      <c r="C303" s="142" t="s">
        <v>485</v>
      </c>
      <c r="D303" s="142" t="s">
        <v>148</v>
      </c>
      <c r="E303" s="143" t="s">
        <v>486</v>
      </c>
      <c r="F303" s="144" t="s">
        <v>487</v>
      </c>
      <c r="G303" s="145" t="s">
        <v>172</v>
      </c>
      <c r="H303" s="146">
        <v>210</v>
      </c>
      <c r="I303" s="147"/>
      <c r="J303" s="148">
        <f>ROUND(I303*H303,2)</f>
        <v>0</v>
      </c>
      <c r="K303" s="144" t="s">
        <v>152</v>
      </c>
      <c r="L303" s="34"/>
      <c r="M303" s="149" t="s">
        <v>1</v>
      </c>
      <c r="N303" s="150" t="s">
        <v>41</v>
      </c>
      <c r="O303" s="59"/>
      <c r="P303" s="151">
        <f>O303*H303</f>
        <v>0</v>
      </c>
      <c r="Q303" s="151">
        <v>0</v>
      </c>
      <c r="R303" s="151">
        <f>Q303*H303</f>
        <v>0</v>
      </c>
      <c r="S303" s="151">
        <v>0</v>
      </c>
      <c r="T303" s="15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53" t="s">
        <v>153</v>
      </c>
      <c r="AT303" s="153" t="s">
        <v>148</v>
      </c>
      <c r="AU303" s="153" t="s">
        <v>86</v>
      </c>
      <c r="AY303" s="18" t="s">
        <v>146</v>
      </c>
      <c r="BE303" s="154">
        <f>IF(N303="základní",J303,0)</f>
        <v>0</v>
      </c>
      <c r="BF303" s="154">
        <f>IF(N303="snížená",J303,0)</f>
        <v>0</v>
      </c>
      <c r="BG303" s="154">
        <f>IF(N303="zákl. přenesená",J303,0)</f>
        <v>0</v>
      </c>
      <c r="BH303" s="154">
        <f>IF(N303="sníž. přenesená",J303,0)</f>
        <v>0</v>
      </c>
      <c r="BI303" s="154">
        <f>IF(N303="nulová",J303,0)</f>
        <v>0</v>
      </c>
      <c r="BJ303" s="18" t="s">
        <v>84</v>
      </c>
      <c r="BK303" s="154">
        <f>ROUND(I303*H303,2)</f>
        <v>0</v>
      </c>
      <c r="BL303" s="18" t="s">
        <v>153</v>
      </c>
      <c r="BM303" s="153" t="s">
        <v>488</v>
      </c>
    </row>
    <row r="304" spans="1:65" s="14" customFormat="1" ht="11.25">
      <c r="B304" s="163"/>
      <c r="D304" s="156" t="s">
        <v>158</v>
      </c>
      <c r="E304" s="164" t="s">
        <v>1</v>
      </c>
      <c r="F304" s="165" t="s">
        <v>489</v>
      </c>
      <c r="H304" s="166">
        <v>210</v>
      </c>
      <c r="I304" s="167"/>
      <c r="L304" s="163"/>
      <c r="M304" s="168"/>
      <c r="N304" s="169"/>
      <c r="O304" s="169"/>
      <c r="P304" s="169"/>
      <c r="Q304" s="169"/>
      <c r="R304" s="169"/>
      <c r="S304" s="169"/>
      <c r="T304" s="170"/>
      <c r="AT304" s="164" t="s">
        <v>158</v>
      </c>
      <c r="AU304" s="164" t="s">
        <v>86</v>
      </c>
      <c r="AV304" s="14" t="s">
        <v>86</v>
      </c>
      <c r="AW304" s="14" t="s">
        <v>32</v>
      </c>
      <c r="AX304" s="14" t="s">
        <v>84</v>
      </c>
      <c r="AY304" s="164" t="s">
        <v>146</v>
      </c>
    </row>
    <row r="305" spans="1:65" s="2" customFormat="1" ht="16.5" customHeight="1">
      <c r="A305" s="33"/>
      <c r="B305" s="141"/>
      <c r="C305" s="142" t="s">
        <v>490</v>
      </c>
      <c r="D305" s="142" t="s">
        <v>148</v>
      </c>
      <c r="E305" s="143" t="s">
        <v>491</v>
      </c>
      <c r="F305" s="144" t="s">
        <v>492</v>
      </c>
      <c r="G305" s="145" t="s">
        <v>325</v>
      </c>
      <c r="H305" s="146">
        <v>2</v>
      </c>
      <c r="I305" s="147"/>
      <c r="J305" s="148">
        <f>ROUND(I305*H305,2)</f>
        <v>0</v>
      </c>
      <c r="K305" s="144" t="s">
        <v>1</v>
      </c>
      <c r="L305" s="34"/>
      <c r="M305" s="149" t="s">
        <v>1</v>
      </c>
      <c r="N305" s="150" t="s">
        <v>41</v>
      </c>
      <c r="O305" s="59"/>
      <c r="P305" s="151">
        <f>O305*H305</f>
        <v>0</v>
      </c>
      <c r="Q305" s="151">
        <v>0.41099999999999998</v>
      </c>
      <c r="R305" s="151">
        <f>Q305*H305</f>
        <v>0.82199999999999995</v>
      </c>
      <c r="S305" s="151">
        <v>0</v>
      </c>
      <c r="T305" s="15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53" t="s">
        <v>153</v>
      </c>
      <c r="AT305" s="153" t="s">
        <v>148</v>
      </c>
      <c r="AU305" s="153" t="s">
        <v>86</v>
      </c>
      <c r="AY305" s="18" t="s">
        <v>146</v>
      </c>
      <c r="BE305" s="154">
        <f>IF(N305="základní",J305,0)</f>
        <v>0</v>
      </c>
      <c r="BF305" s="154">
        <f>IF(N305="snížená",J305,0)</f>
        <v>0</v>
      </c>
      <c r="BG305" s="154">
        <f>IF(N305="zákl. přenesená",J305,0)</f>
        <v>0</v>
      </c>
      <c r="BH305" s="154">
        <f>IF(N305="sníž. přenesená",J305,0)</f>
        <v>0</v>
      </c>
      <c r="BI305" s="154">
        <f>IF(N305="nulová",J305,0)</f>
        <v>0</v>
      </c>
      <c r="BJ305" s="18" t="s">
        <v>84</v>
      </c>
      <c r="BK305" s="154">
        <f>ROUND(I305*H305,2)</f>
        <v>0</v>
      </c>
      <c r="BL305" s="18" t="s">
        <v>153</v>
      </c>
      <c r="BM305" s="153" t="s">
        <v>493</v>
      </c>
    </row>
    <row r="306" spans="1:65" s="2" customFormat="1" ht="24.2" customHeight="1">
      <c r="A306" s="33"/>
      <c r="B306" s="141"/>
      <c r="C306" s="142" t="s">
        <v>494</v>
      </c>
      <c r="D306" s="142" t="s">
        <v>148</v>
      </c>
      <c r="E306" s="143" t="s">
        <v>495</v>
      </c>
      <c r="F306" s="144" t="s">
        <v>496</v>
      </c>
      <c r="G306" s="145" t="s">
        <v>497</v>
      </c>
      <c r="H306" s="146">
        <v>2</v>
      </c>
      <c r="I306" s="147"/>
      <c r="J306" s="148">
        <f>ROUND(I306*H306,2)</f>
        <v>0</v>
      </c>
      <c r="K306" s="144" t="s">
        <v>1</v>
      </c>
      <c r="L306" s="34"/>
      <c r="M306" s="149" t="s">
        <v>1</v>
      </c>
      <c r="N306" s="150" t="s">
        <v>41</v>
      </c>
      <c r="O306" s="59"/>
      <c r="P306" s="151">
        <f>O306*H306</f>
        <v>0</v>
      </c>
      <c r="Q306" s="151">
        <v>0.41099999999999998</v>
      </c>
      <c r="R306" s="151">
        <f>Q306*H306</f>
        <v>0.82199999999999995</v>
      </c>
      <c r="S306" s="151">
        <v>0</v>
      </c>
      <c r="T306" s="15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53" t="s">
        <v>153</v>
      </c>
      <c r="AT306" s="153" t="s">
        <v>148</v>
      </c>
      <c r="AU306" s="153" t="s">
        <v>86</v>
      </c>
      <c r="AY306" s="18" t="s">
        <v>146</v>
      </c>
      <c r="BE306" s="154">
        <f>IF(N306="základní",J306,0)</f>
        <v>0</v>
      </c>
      <c r="BF306" s="154">
        <f>IF(N306="snížená",J306,0)</f>
        <v>0</v>
      </c>
      <c r="BG306" s="154">
        <f>IF(N306="zákl. přenesená",J306,0)</f>
        <v>0</v>
      </c>
      <c r="BH306" s="154">
        <f>IF(N306="sníž. přenesená",J306,0)</f>
        <v>0</v>
      </c>
      <c r="BI306" s="154">
        <f>IF(N306="nulová",J306,0)</f>
        <v>0</v>
      </c>
      <c r="BJ306" s="18" t="s">
        <v>84</v>
      </c>
      <c r="BK306" s="154">
        <f>ROUND(I306*H306,2)</f>
        <v>0</v>
      </c>
      <c r="BL306" s="18" t="s">
        <v>153</v>
      </c>
      <c r="BM306" s="153" t="s">
        <v>498</v>
      </c>
    </row>
    <row r="307" spans="1:65" s="2" customFormat="1" ht="21.75" customHeight="1">
      <c r="A307" s="33"/>
      <c r="B307" s="141"/>
      <c r="C307" s="142" t="s">
        <v>499</v>
      </c>
      <c r="D307" s="142" t="s">
        <v>148</v>
      </c>
      <c r="E307" s="143" t="s">
        <v>500</v>
      </c>
      <c r="F307" s="144" t="s">
        <v>501</v>
      </c>
      <c r="G307" s="145" t="s">
        <v>325</v>
      </c>
      <c r="H307" s="146">
        <v>2</v>
      </c>
      <c r="I307" s="147"/>
      <c r="J307" s="148">
        <f>ROUND(I307*H307,2)</f>
        <v>0</v>
      </c>
      <c r="K307" s="144" t="s">
        <v>1</v>
      </c>
      <c r="L307" s="34"/>
      <c r="M307" s="149" t="s">
        <v>1</v>
      </c>
      <c r="N307" s="150" t="s">
        <v>41</v>
      </c>
      <c r="O307" s="59"/>
      <c r="P307" s="151">
        <f>O307*H307</f>
        <v>0</v>
      </c>
      <c r="Q307" s="151">
        <v>0.41099999999999998</v>
      </c>
      <c r="R307" s="151">
        <f>Q307*H307</f>
        <v>0.82199999999999995</v>
      </c>
      <c r="S307" s="151">
        <v>0</v>
      </c>
      <c r="T307" s="15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53" t="s">
        <v>153</v>
      </c>
      <c r="AT307" s="153" t="s">
        <v>148</v>
      </c>
      <c r="AU307" s="153" t="s">
        <v>86</v>
      </c>
      <c r="AY307" s="18" t="s">
        <v>146</v>
      </c>
      <c r="BE307" s="154">
        <f>IF(N307="základní",J307,0)</f>
        <v>0</v>
      </c>
      <c r="BF307" s="154">
        <f>IF(N307="snížená",J307,0)</f>
        <v>0</v>
      </c>
      <c r="BG307" s="154">
        <f>IF(N307="zákl. přenesená",J307,0)</f>
        <v>0</v>
      </c>
      <c r="BH307" s="154">
        <f>IF(N307="sníž. přenesená",J307,0)</f>
        <v>0</v>
      </c>
      <c r="BI307" s="154">
        <f>IF(N307="nulová",J307,0)</f>
        <v>0</v>
      </c>
      <c r="BJ307" s="18" t="s">
        <v>84</v>
      </c>
      <c r="BK307" s="154">
        <f>ROUND(I307*H307,2)</f>
        <v>0</v>
      </c>
      <c r="BL307" s="18" t="s">
        <v>153</v>
      </c>
      <c r="BM307" s="153" t="s">
        <v>502</v>
      </c>
    </row>
    <row r="308" spans="1:65" s="2" customFormat="1" ht="16.5" customHeight="1">
      <c r="A308" s="33"/>
      <c r="B308" s="141"/>
      <c r="C308" s="142" t="s">
        <v>503</v>
      </c>
      <c r="D308" s="142" t="s">
        <v>148</v>
      </c>
      <c r="E308" s="143" t="s">
        <v>504</v>
      </c>
      <c r="F308" s="144" t="s">
        <v>505</v>
      </c>
      <c r="G308" s="145" t="s">
        <v>151</v>
      </c>
      <c r="H308" s="146">
        <v>821.2</v>
      </c>
      <c r="I308" s="147"/>
      <c r="J308" s="148">
        <f>ROUND(I308*H308,2)</f>
        <v>0</v>
      </c>
      <c r="K308" s="144" t="s">
        <v>152</v>
      </c>
      <c r="L308" s="34"/>
      <c r="M308" s="149" t="s">
        <v>1</v>
      </c>
      <c r="N308" s="150" t="s">
        <v>41</v>
      </c>
      <c r="O308" s="59"/>
      <c r="P308" s="151">
        <f>O308*H308</f>
        <v>0</v>
      </c>
      <c r="Q308" s="151">
        <v>0</v>
      </c>
      <c r="R308" s="151">
        <f>Q308*H308</f>
        <v>0</v>
      </c>
      <c r="S308" s="151">
        <v>0.01</v>
      </c>
      <c r="T308" s="152">
        <f>S308*H308</f>
        <v>8.2119999999999997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53" t="s">
        <v>153</v>
      </c>
      <c r="AT308" s="153" t="s">
        <v>148</v>
      </c>
      <c r="AU308" s="153" t="s">
        <v>86</v>
      </c>
      <c r="AY308" s="18" t="s">
        <v>146</v>
      </c>
      <c r="BE308" s="154">
        <f>IF(N308="základní",J308,0)</f>
        <v>0</v>
      </c>
      <c r="BF308" s="154">
        <f>IF(N308="snížená",J308,0)</f>
        <v>0</v>
      </c>
      <c r="BG308" s="154">
        <f>IF(N308="zákl. přenesená",J308,0)</f>
        <v>0</v>
      </c>
      <c r="BH308" s="154">
        <f>IF(N308="sníž. přenesená",J308,0)</f>
        <v>0</v>
      </c>
      <c r="BI308" s="154">
        <f>IF(N308="nulová",J308,0)</f>
        <v>0</v>
      </c>
      <c r="BJ308" s="18" t="s">
        <v>84</v>
      </c>
      <c r="BK308" s="154">
        <f>ROUND(I308*H308,2)</f>
        <v>0</v>
      </c>
      <c r="BL308" s="18" t="s">
        <v>153</v>
      </c>
      <c r="BM308" s="153" t="s">
        <v>506</v>
      </c>
    </row>
    <row r="309" spans="1:65" s="2" customFormat="1" ht="33" customHeight="1">
      <c r="A309" s="33"/>
      <c r="B309" s="141"/>
      <c r="C309" s="142" t="s">
        <v>507</v>
      </c>
      <c r="D309" s="142" t="s">
        <v>148</v>
      </c>
      <c r="E309" s="143" t="s">
        <v>508</v>
      </c>
      <c r="F309" s="144" t="s">
        <v>509</v>
      </c>
      <c r="G309" s="145" t="s">
        <v>151</v>
      </c>
      <c r="H309" s="146">
        <v>127.5</v>
      </c>
      <c r="I309" s="147"/>
      <c r="J309" s="148">
        <f>ROUND(I309*H309,2)</f>
        <v>0</v>
      </c>
      <c r="K309" s="144" t="s">
        <v>152</v>
      </c>
      <c r="L309" s="34"/>
      <c r="M309" s="149" t="s">
        <v>1</v>
      </c>
      <c r="N309" s="150" t="s">
        <v>41</v>
      </c>
      <c r="O309" s="59"/>
      <c r="P309" s="151">
        <f>O309*H309</f>
        <v>0</v>
      </c>
      <c r="Q309" s="151">
        <v>2.1000000000000001E-4</v>
      </c>
      <c r="R309" s="151">
        <f>Q309*H309</f>
        <v>2.6775E-2</v>
      </c>
      <c r="S309" s="151">
        <v>0</v>
      </c>
      <c r="T309" s="15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53" t="s">
        <v>153</v>
      </c>
      <c r="AT309" s="153" t="s">
        <v>148</v>
      </c>
      <c r="AU309" s="153" t="s">
        <v>86</v>
      </c>
      <c r="AY309" s="18" t="s">
        <v>146</v>
      </c>
      <c r="BE309" s="154">
        <f>IF(N309="základní",J309,0)</f>
        <v>0</v>
      </c>
      <c r="BF309" s="154">
        <f>IF(N309="snížená",J309,0)</f>
        <v>0</v>
      </c>
      <c r="BG309" s="154">
        <f>IF(N309="zákl. přenesená",J309,0)</f>
        <v>0</v>
      </c>
      <c r="BH309" s="154">
        <f>IF(N309="sníž. přenesená",J309,0)</f>
        <v>0</v>
      </c>
      <c r="BI309" s="154">
        <f>IF(N309="nulová",J309,0)</f>
        <v>0</v>
      </c>
      <c r="BJ309" s="18" t="s">
        <v>84</v>
      </c>
      <c r="BK309" s="154">
        <f>ROUND(I309*H309,2)</f>
        <v>0</v>
      </c>
      <c r="BL309" s="18" t="s">
        <v>153</v>
      </c>
      <c r="BM309" s="153" t="s">
        <v>510</v>
      </c>
    </row>
    <row r="310" spans="1:65" s="13" customFormat="1" ht="11.25">
      <c r="B310" s="155"/>
      <c r="D310" s="156" t="s">
        <v>158</v>
      </c>
      <c r="E310" s="157" t="s">
        <v>1</v>
      </c>
      <c r="F310" s="158" t="s">
        <v>511</v>
      </c>
      <c r="H310" s="157" t="s">
        <v>1</v>
      </c>
      <c r="I310" s="159"/>
      <c r="L310" s="155"/>
      <c r="M310" s="160"/>
      <c r="N310" s="161"/>
      <c r="O310" s="161"/>
      <c r="P310" s="161"/>
      <c r="Q310" s="161"/>
      <c r="R310" s="161"/>
      <c r="S310" s="161"/>
      <c r="T310" s="162"/>
      <c r="AT310" s="157" t="s">
        <v>158</v>
      </c>
      <c r="AU310" s="157" t="s">
        <v>86</v>
      </c>
      <c r="AV310" s="13" t="s">
        <v>84</v>
      </c>
      <c r="AW310" s="13" t="s">
        <v>32</v>
      </c>
      <c r="AX310" s="13" t="s">
        <v>76</v>
      </c>
      <c r="AY310" s="157" t="s">
        <v>146</v>
      </c>
    </row>
    <row r="311" spans="1:65" s="14" customFormat="1" ht="11.25">
      <c r="B311" s="163"/>
      <c r="D311" s="156" t="s">
        <v>158</v>
      </c>
      <c r="E311" s="164" t="s">
        <v>1</v>
      </c>
      <c r="F311" s="165" t="s">
        <v>512</v>
      </c>
      <c r="H311" s="166">
        <v>127.5</v>
      </c>
      <c r="I311" s="167"/>
      <c r="L311" s="163"/>
      <c r="M311" s="168"/>
      <c r="N311" s="169"/>
      <c r="O311" s="169"/>
      <c r="P311" s="169"/>
      <c r="Q311" s="169"/>
      <c r="R311" s="169"/>
      <c r="S311" s="169"/>
      <c r="T311" s="170"/>
      <c r="AT311" s="164" t="s">
        <v>158</v>
      </c>
      <c r="AU311" s="164" t="s">
        <v>86</v>
      </c>
      <c r="AV311" s="14" t="s">
        <v>86</v>
      </c>
      <c r="AW311" s="14" t="s">
        <v>32</v>
      </c>
      <c r="AX311" s="14" t="s">
        <v>84</v>
      </c>
      <c r="AY311" s="164" t="s">
        <v>146</v>
      </c>
    </row>
    <row r="312" spans="1:65" s="2" customFormat="1" ht="16.5" customHeight="1">
      <c r="A312" s="33"/>
      <c r="B312" s="141"/>
      <c r="C312" s="142" t="s">
        <v>513</v>
      </c>
      <c r="D312" s="142" t="s">
        <v>148</v>
      </c>
      <c r="E312" s="143" t="s">
        <v>514</v>
      </c>
      <c r="F312" s="144" t="s">
        <v>515</v>
      </c>
      <c r="G312" s="145" t="s">
        <v>182</v>
      </c>
      <c r="H312" s="146">
        <v>15.4</v>
      </c>
      <c r="I312" s="147"/>
      <c r="J312" s="148">
        <f>ROUND(I312*H312,2)</f>
        <v>0</v>
      </c>
      <c r="K312" s="144" t="s">
        <v>152</v>
      </c>
      <c r="L312" s="34"/>
      <c r="M312" s="149" t="s">
        <v>1</v>
      </c>
      <c r="N312" s="150" t="s">
        <v>41</v>
      </c>
      <c r="O312" s="59"/>
      <c r="P312" s="151">
        <f>O312*H312</f>
        <v>0</v>
      </c>
      <c r="Q312" s="151">
        <v>0</v>
      </c>
      <c r="R312" s="151">
        <f>Q312*H312</f>
        <v>0</v>
      </c>
      <c r="S312" s="151">
        <v>2</v>
      </c>
      <c r="T312" s="152">
        <f>S312*H312</f>
        <v>30.8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53" t="s">
        <v>153</v>
      </c>
      <c r="AT312" s="153" t="s">
        <v>148</v>
      </c>
      <c r="AU312" s="153" t="s">
        <v>86</v>
      </c>
      <c r="AY312" s="18" t="s">
        <v>146</v>
      </c>
      <c r="BE312" s="154">
        <f>IF(N312="základní",J312,0)</f>
        <v>0</v>
      </c>
      <c r="BF312" s="154">
        <f>IF(N312="snížená",J312,0)</f>
        <v>0</v>
      </c>
      <c r="BG312" s="154">
        <f>IF(N312="zákl. přenesená",J312,0)</f>
        <v>0</v>
      </c>
      <c r="BH312" s="154">
        <f>IF(N312="sníž. přenesená",J312,0)</f>
        <v>0</v>
      </c>
      <c r="BI312" s="154">
        <f>IF(N312="nulová",J312,0)</f>
        <v>0</v>
      </c>
      <c r="BJ312" s="18" t="s">
        <v>84</v>
      </c>
      <c r="BK312" s="154">
        <f>ROUND(I312*H312,2)</f>
        <v>0</v>
      </c>
      <c r="BL312" s="18" t="s">
        <v>153</v>
      </c>
      <c r="BM312" s="153" t="s">
        <v>516</v>
      </c>
    </row>
    <row r="313" spans="1:65" s="13" customFormat="1" ht="22.5">
      <c r="B313" s="155"/>
      <c r="D313" s="156" t="s">
        <v>158</v>
      </c>
      <c r="E313" s="157" t="s">
        <v>1</v>
      </c>
      <c r="F313" s="158" t="s">
        <v>517</v>
      </c>
      <c r="H313" s="157" t="s">
        <v>1</v>
      </c>
      <c r="I313" s="159"/>
      <c r="L313" s="155"/>
      <c r="M313" s="160"/>
      <c r="N313" s="161"/>
      <c r="O313" s="161"/>
      <c r="P313" s="161"/>
      <c r="Q313" s="161"/>
      <c r="R313" s="161"/>
      <c r="S313" s="161"/>
      <c r="T313" s="162"/>
      <c r="AT313" s="157" t="s">
        <v>158</v>
      </c>
      <c r="AU313" s="157" t="s">
        <v>86</v>
      </c>
      <c r="AV313" s="13" t="s">
        <v>84</v>
      </c>
      <c r="AW313" s="13" t="s">
        <v>32</v>
      </c>
      <c r="AX313" s="13" t="s">
        <v>76</v>
      </c>
      <c r="AY313" s="157" t="s">
        <v>146</v>
      </c>
    </row>
    <row r="314" spans="1:65" s="14" customFormat="1" ht="11.25">
      <c r="B314" s="163"/>
      <c r="D314" s="156" t="s">
        <v>158</v>
      </c>
      <c r="E314" s="164" t="s">
        <v>1</v>
      </c>
      <c r="F314" s="165" t="s">
        <v>518</v>
      </c>
      <c r="H314" s="166">
        <v>15.4</v>
      </c>
      <c r="I314" s="167"/>
      <c r="L314" s="163"/>
      <c r="M314" s="168"/>
      <c r="N314" s="169"/>
      <c r="O314" s="169"/>
      <c r="P314" s="169"/>
      <c r="Q314" s="169"/>
      <c r="R314" s="169"/>
      <c r="S314" s="169"/>
      <c r="T314" s="170"/>
      <c r="AT314" s="164" t="s">
        <v>158</v>
      </c>
      <c r="AU314" s="164" t="s">
        <v>86</v>
      </c>
      <c r="AV314" s="14" t="s">
        <v>86</v>
      </c>
      <c r="AW314" s="14" t="s">
        <v>32</v>
      </c>
      <c r="AX314" s="14" t="s">
        <v>84</v>
      </c>
      <c r="AY314" s="164" t="s">
        <v>146</v>
      </c>
    </row>
    <row r="315" spans="1:65" s="2" customFormat="1" ht="24.2" customHeight="1">
      <c r="A315" s="33"/>
      <c r="B315" s="141"/>
      <c r="C315" s="142" t="s">
        <v>519</v>
      </c>
      <c r="D315" s="142" t="s">
        <v>148</v>
      </c>
      <c r="E315" s="143" t="s">
        <v>520</v>
      </c>
      <c r="F315" s="144" t="s">
        <v>521</v>
      </c>
      <c r="G315" s="145" t="s">
        <v>325</v>
      </c>
      <c r="H315" s="146">
        <v>56</v>
      </c>
      <c r="I315" s="147"/>
      <c r="J315" s="148">
        <f>ROUND(I315*H315,2)</f>
        <v>0</v>
      </c>
      <c r="K315" s="144" t="s">
        <v>152</v>
      </c>
      <c r="L315" s="34"/>
      <c r="M315" s="149" t="s">
        <v>1</v>
      </c>
      <c r="N315" s="150" t="s">
        <v>41</v>
      </c>
      <c r="O315" s="59"/>
      <c r="P315" s="151">
        <f>O315*H315</f>
        <v>0</v>
      </c>
      <c r="Q315" s="151">
        <v>0</v>
      </c>
      <c r="R315" s="151">
        <f>Q315*H315</f>
        <v>0</v>
      </c>
      <c r="S315" s="151">
        <v>0.16500000000000001</v>
      </c>
      <c r="T315" s="152">
        <f>S315*H315</f>
        <v>9.24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53" t="s">
        <v>153</v>
      </c>
      <c r="AT315" s="153" t="s">
        <v>148</v>
      </c>
      <c r="AU315" s="153" t="s">
        <v>86</v>
      </c>
      <c r="AY315" s="18" t="s">
        <v>146</v>
      </c>
      <c r="BE315" s="154">
        <f>IF(N315="základní",J315,0)</f>
        <v>0</v>
      </c>
      <c r="BF315" s="154">
        <f>IF(N315="snížená",J315,0)</f>
        <v>0</v>
      </c>
      <c r="BG315" s="154">
        <f>IF(N315="zákl. přenesená",J315,0)</f>
        <v>0</v>
      </c>
      <c r="BH315" s="154">
        <f>IF(N315="sníž. přenesená",J315,0)</f>
        <v>0</v>
      </c>
      <c r="BI315" s="154">
        <f>IF(N315="nulová",J315,0)</f>
        <v>0</v>
      </c>
      <c r="BJ315" s="18" t="s">
        <v>84</v>
      </c>
      <c r="BK315" s="154">
        <f>ROUND(I315*H315,2)</f>
        <v>0</v>
      </c>
      <c r="BL315" s="18" t="s">
        <v>153</v>
      </c>
      <c r="BM315" s="153" t="s">
        <v>522</v>
      </c>
    </row>
    <row r="316" spans="1:65" s="2" customFormat="1" ht="24.2" customHeight="1">
      <c r="A316" s="33"/>
      <c r="B316" s="141"/>
      <c r="C316" s="142" t="s">
        <v>523</v>
      </c>
      <c r="D316" s="142" t="s">
        <v>148</v>
      </c>
      <c r="E316" s="143" t="s">
        <v>524</v>
      </c>
      <c r="F316" s="144" t="s">
        <v>525</v>
      </c>
      <c r="G316" s="145" t="s">
        <v>172</v>
      </c>
      <c r="H316" s="146">
        <v>70.14</v>
      </c>
      <c r="I316" s="147"/>
      <c r="J316" s="148">
        <f>ROUND(I316*H316,2)</f>
        <v>0</v>
      </c>
      <c r="K316" s="144" t="s">
        <v>152</v>
      </c>
      <c r="L316" s="34"/>
      <c r="M316" s="149" t="s">
        <v>1</v>
      </c>
      <c r="N316" s="150" t="s">
        <v>41</v>
      </c>
      <c r="O316" s="59"/>
      <c r="P316" s="151">
        <f>O316*H316</f>
        <v>0</v>
      </c>
      <c r="Q316" s="151">
        <v>0</v>
      </c>
      <c r="R316" s="151">
        <f>Q316*H316</f>
        <v>0</v>
      </c>
      <c r="S316" s="151">
        <v>3.48E-3</v>
      </c>
      <c r="T316" s="152">
        <f>S316*H316</f>
        <v>0.2440872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53" t="s">
        <v>153</v>
      </c>
      <c r="AT316" s="153" t="s">
        <v>148</v>
      </c>
      <c r="AU316" s="153" t="s">
        <v>86</v>
      </c>
      <c r="AY316" s="18" t="s">
        <v>146</v>
      </c>
      <c r="BE316" s="154">
        <f>IF(N316="základní",J316,0)</f>
        <v>0</v>
      </c>
      <c r="BF316" s="154">
        <f>IF(N316="snížená",J316,0)</f>
        <v>0</v>
      </c>
      <c r="BG316" s="154">
        <f>IF(N316="zákl. přenesená",J316,0)</f>
        <v>0</v>
      </c>
      <c r="BH316" s="154">
        <f>IF(N316="sníž. přenesená",J316,0)</f>
        <v>0</v>
      </c>
      <c r="BI316" s="154">
        <f>IF(N316="nulová",J316,0)</f>
        <v>0</v>
      </c>
      <c r="BJ316" s="18" t="s">
        <v>84</v>
      </c>
      <c r="BK316" s="154">
        <f>ROUND(I316*H316,2)</f>
        <v>0</v>
      </c>
      <c r="BL316" s="18" t="s">
        <v>153</v>
      </c>
      <c r="BM316" s="153" t="s">
        <v>526</v>
      </c>
    </row>
    <row r="317" spans="1:65" s="13" customFormat="1" ht="11.25">
      <c r="B317" s="155"/>
      <c r="D317" s="156" t="s">
        <v>158</v>
      </c>
      <c r="E317" s="157" t="s">
        <v>1</v>
      </c>
      <c r="F317" s="158" t="s">
        <v>527</v>
      </c>
      <c r="H317" s="157" t="s">
        <v>1</v>
      </c>
      <c r="I317" s="159"/>
      <c r="L317" s="155"/>
      <c r="M317" s="160"/>
      <c r="N317" s="161"/>
      <c r="O317" s="161"/>
      <c r="P317" s="161"/>
      <c r="Q317" s="161"/>
      <c r="R317" s="161"/>
      <c r="S317" s="161"/>
      <c r="T317" s="162"/>
      <c r="AT317" s="157" t="s">
        <v>158</v>
      </c>
      <c r="AU317" s="157" t="s">
        <v>86</v>
      </c>
      <c r="AV317" s="13" t="s">
        <v>84</v>
      </c>
      <c r="AW317" s="13" t="s">
        <v>32</v>
      </c>
      <c r="AX317" s="13" t="s">
        <v>76</v>
      </c>
      <c r="AY317" s="157" t="s">
        <v>146</v>
      </c>
    </row>
    <row r="318" spans="1:65" s="14" customFormat="1" ht="11.25">
      <c r="B318" s="163"/>
      <c r="D318" s="156" t="s">
        <v>158</v>
      </c>
      <c r="E318" s="164" t="s">
        <v>1</v>
      </c>
      <c r="F318" s="165" t="s">
        <v>528</v>
      </c>
      <c r="H318" s="166">
        <v>70.14</v>
      </c>
      <c r="I318" s="167"/>
      <c r="L318" s="163"/>
      <c r="M318" s="168"/>
      <c r="N318" s="169"/>
      <c r="O318" s="169"/>
      <c r="P318" s="169"/>
      <c r="Q318" s="169"/>
      <c r="R318" s="169"/>
      <c r="S318" s="169"/>
      <c r="T318" s="170"/>
      <c r="AT318" s="164" t="s">
        <v>158</v>
      </c>
      <c r="AU318" s="164" t="s">
        <v>86</v>
      </c>
      <c r="AV318" s="14" t="s">
        <v>86</v>
      </c>
      <c r="AW318" s="14" t="s">
        <v>32</v>
      </c>
      <c r="AX318" s="14" t="s">
        <v>84</v>
      </c>
      <c r="AY318" s="164" t="s">
        <v>146</v>
      </c>
    </row>
    <row r="319" spans="1:65" s="2" customFormat="1" ht="24.2" customHeight="1">
      <c r="A319" s="33"/>
      <c r="B319" s="141"/>
      <c r="C319" s="142" t="s">
        <v>529</v>
      </c>
      <c r="D319" s="142" t="s">
        <v>148</v>
      </c>
      <c r="E319" s="143" t="s">
        <v>530</v>
      </c>
      <c r="F319" s="144" t="s">
        <v>531</v>
      </c>
      <c r="G319" s="145" t="s">
        <v>172</v>
      </c>
      <c r="H319" s="146">
        <v>37.729999999999997</v>
      </c>
      <c r="I319" s="147"/>
      <c r="J319" s="148">
        <f>ROUND(I319*H319,2)</f>
        <v>0</v>
      </c>
      <c r="K319" s="144" t="s">
        <v>152</v>
      </c>
      <c r="L319" s="34"/>
      <c r="M319" s="149" t="s">
        <v>1</v>
      </c>
      <c r="N319" s="150" t="s">
        <v>41</v>
      </c>
      <c r="O319" s="59"/>
      <c r="P319" s="151">
        <f>O319*H319</f>
        <v>0</v>
      </c>
      <c r="Q319" s="151">
        <v>0</v>
      </c>
      <c r="R319" s="151">
        <f>Q319*H319</f>
        <v>0</v>
      </c>
      <c r="S319" s="151">
        <v>4.53E-2</v>
      </c>
      <c r="T319" s="152">
        <f>S319*H319</f>
        <v>1.7091689999999999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53" t="s">
        <v>153</v>
      </c>
      <c r="AT319" s="153" t="s">
        <v>148</v>
      </c>
      <c r="AU319" s="153" t="s">
        <v>86</v>
      </c>
      <c r="AY319" s="18" t="s">
        <v>146</v>
      </c>
      <c r="BE319" s="154">
        <f>IF(N319="základní",J319,0)</f>
        <v>0</v>
      </c>
      <c r="BF319" s="154">
        <f>IF(N319="snížená",J319,0)</f>
        <v>0</v>
      </c>
      <c r="BG319" s="154">
        <f>IF(N319="zákl. přenesená",J319,0)</f>
        <v>0</v>
      </c>
      <c r="BH319" s="154">
        <f>IF(N319="sníž. přenesená",J319,0)</f>
        <v>0</v>
      </c>
      <c r="BI319" s="154">
        <f>IF(N319="nulová",J319,0)</f>
        <v>0</v>
      </c>
      <c r="BJ319" s="18" t="s">
        <v>84</v>
      </c>
      <c r="BK319" s="154">
        <f>ROUND(I319*H319,2)</f>
        <v>0</v>
      </c>
      <c r="BL319" s="18" t="s">
        <v>153</v>
      </c>
      <c r="BM319" s="153" t="s">
        <v>532</v>
      </c>
    </row>
    <row r="320" spans="1:65" s="2" customFormat="1" ht="21.75" customHeight="1">
      <c r="A320" s="33"/>
      <c r="B320" s="141"/>
      <c r="C320" s="142" t="s">
        <v>533</v>
      </c>
      <c r="D320" s="142" t="s">
        <v>148</v>
      </c>
      <c r="E320" s="143" t="s">
        <v>534</v>
      </c>
      <c r="F320" s="144" t="s">
        <v>535</v>
      </c>
      <c r="G320" s="145" t="s">
        <v>325</v>
      </c>
      <c r="H320" s="146">
        <v>1</v>
      </c>
      <c r="I320" s="147"/>
      <c r="J320" s="148">
        <f>ROUND(I320*H320,2)</f>
        <v>0</v>
      </c>
      <c r="K320" s="144" t="s">
        <v>152</v>
      </c>
      <c r="L320" s="34"/>
      <c r="M320" s="149" t="s">
        <v>1</v>
      </c>
      <c r="N320" s="150" t="s">
        <v>41</v>
      </c>
      <c r="O320" s="59"/>
      <c r="P320" s="151">
        <f>O320*H320</f>
        <v>0</v>
      </c>
      <c r="Q320" s="151">
        <v>0</v>
      </c>
      <c r="R320" s="151">
        <f>Q320*H320</f>
        <v>0</v>
      </c>
      <c r="S320" s="151">
        <v>0.21</v>
      </c>
      <c r="T320" s="152">
        <f>S320*H320</f>
        <v>0.21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53" t="s">
        <v>153</v>
      </c>
      <c r="AT320" s="153" t="s">
        <v>148</v>
      </c>
      <c r="AU320" s="153" t="s">
        <v>86</v>
      </c>
      <c r="AY320" s="18" t="s">
        <v>146</v>
      </c>
      <c r="BE320" s="154">
        <f>IF(N320="základní",J320,0)</f>
        <v>0</v>
      </c>
      <c r="BF320" s="154">
        <f>IF(N320="snížená",J320,0)</f>
        <v>0</v>
      </c>
      <c r="BG320" s="154">
        <f>IF(N320="zákl. přenesená",J320,0)</f>
        <v>0</v>
      </c>
      <c r="BH320" s="154">
        <f>IF(N320="sníž. přenesená",J320,0)</f>
        <v>0</v>
      </c>
      <c r="BI320" s="154">
        <f>IF(N320="nulová",J320,0)</f>
        <v>0</v>
      </c>
      <c r="BJ320" s="18" t="s">
        <v>84</v>
      </c>
      <c r="BK320" s="154">
        <f>ROUND(I320*H320,2)</f>
        <v>0</v>
      </c>
      <c r="BL320" s="18" t="s">
        <v>153</v>
      </c>
      <c r="BM320" s="153" t="s">
        <v>536</v>
      </c>
    </row>
    <row r="321" spans="1:65" s="2" customFormat="1" ht="21.75" customHeight="1">
      <c r="A321" s="33"/>
      <c r="B321" s="141"/>
      <c r="C321" s="142" t="s">
        <v>537</v>
      </c>
      <c r="D321" s="142" t="s">
        <v>148</v>
      </c>
      <c r="E321" s="143" t="s">
        <v>538</v>
      </c>
      <c r="F321" s="144" t="s">
        <v>539</v>
      </c>
      <c r="G321" s="145" t="s">
        <v>325</v>
      </c>
      <c r="H321" s="146">
        <v>1</v>
      </c>
      <c r="I321" s="147"/>
      <c r="J321" s="148">
        <f>ROUND(I321*H321,2)</f>
        <v>0</v>
      </c>
      <c r="K321" s="144" t="s">
        <v>152</v>
      </c>
      <c r="L321" s="34"/>
      <c r="M321" s="149" t="s">
        <v>1</v>
      </c>
      <c r="N321" s="150" t="s">
        <v>41</v>
      </c>
      <c r="O321" s="59"/>
      <c r="P321" s="151">
        <f>O321*H321</f>
        <v>0</v>
      </c>
      <c r="Q321" s="151">
        <v>0</v>
      </c>
      <c r="R321" s="151">
        <f>Q321*H321</f>
        <v>0</v>
      </c>
      <c r="S321" s="151">
        <v>0.28499999999999998</v>
      </c>
      <c r="T321" s="152">
        <f>S321*H321</f>
        <v>0.28499999999999998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53" t="s">
        <v>153</v>
      </c>
      <c r="AT321" s="153" t="s">
        <v>148</v>
      </c>
      <c r="AU321" s="153" t="s">
        <v>86</v>
      </c>
      <c r="AY321" s="18" t="s">
        <v>146</v>
      </c>
      <c r="BE321" s="154">
        <f>IF(N321="základní",J321,0)</f>
        <v>0</v>
      </c>
      <c r="BF321" s="154">
        <f>IF(N321="snížená",J321,0)</f>
        <v>0</v>
      </c>
      <c r="BG321" s="154">
        <f>IF(N321="zákl. přenesená",J321,0)</f>
        <v>0</v>
      </c>
      <c r="BH321" s="154">
        <f>IF(N321="sníž. přenesená",J321,0)</f>
        <v>0</v>
      </c>
      <c r="BI321" s="154">
        <f>IF(N321="nulová",J321,0)</f>
        <v>0</v>
      </c>
      <c r="BJ321" s="18" t="s">
        <v>84</v>
      </c>
      <c r="BK321" s="154">
        <f>ROUND(I321*H321,2)</f>
        <v>0</v>
      </c>
      <c r="BL321" s="18" t="s">
        <v>153</v>
      </c>
      <c r="BM321" s="153" t="s">
        <v>540</v>
      </c>
    </row>
    <row r="322" spans="1:65" s="2" customFormat="1" ht="24.2" customHeight="1">
      <c r="A322" s="33"/>
      <c r="B322" s="141"/>
      <c r="C322" s="142" t="s">
        <v>541</v>
      </c>
      <c r="D322" s="142" t="s">
        <v>148</v>
      </c>
      <c r="E322" s="143" t="s">
        <v>542</v>
      </c>
      <c r="F322" s="144" t="s">
        <v>543</v>
      </c>
      <c r="G322" s="145" t="s">
        <v>151</v>
      </c>
      <c r="H322" s="146">
        <v>66.5</v>
      </c>
      <c r="I322" s="147"/>
      <c r="J322" s="148">
        <f>ROUND(I322*H322,2)</f>
        <v>0</v>
      </c>
      <c r="K322" s="144" t="s">
        <v>152</v>
      </c>
      <c r="L322" s="34"/>
      <c r="M322" s="149" t="s">
        <v>1</v>
      </c>
      <c r="N322" s="150" t="s">
        <v>41</v>
      </c>
      <c r="O322" s="59"/>
      <c r="P322" s="151">
        <f>O322*H322</f>
        <v>0</v>
      </c>
      <c r="Q322" s="151">
        <v>0</v>
      </c>
      <c r="R322" s="151">
        <f>Q322*H322</f>
        <v>0</v>
      </c>
      <c r="S322" s="151">
        <v>6.5000000000000002E-2</v>
      </c>
      <c r="T322" s="152">
        <f>S322*H322</f>
        <v>4.3224999999999998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53" t="s">
        <v>153</v>
      </c>
      <c r="AT322" s="153" t="s">
        <v>148</v>
      </c>
      <c r="AU322" s="153" t="s">
        <v>86</v>
      </c>
      <c r="AY322" s="18" t="s">
        <v>146</v>
      </c>
      <c r="BE322" s="154">
        <f>IF(N322="základní",J322,0)</f>
        <v>0</v>
      </c>
      <c r="BF322" s="154">
        <f>IF(N322="snížená",J322,0)</f>
        <v>0</v>
      </c>
      <c r="BG322" s="154">
        <f>IF(N322="zákl. přenesená",J322,0)</f>
        <v>0</v>
      </c>
      <c r="BH322" s="154">
        <f>IF(N322="sníž. přenesená",J322,0)</f>
        <v>0</v>
      </c>
      <c r="BI322" s="154">
        <f>IF(N322="nulová",J322,0)</f>
        <v>0</v>
      </c>
      <c r="BJ322" s="18" t="s">
        <v>84</v>
      </c>
      <c r="BK322" s="154">
        <f>ROUND(I322*H322,2)</f>
        <v>0</v>
      </c>
      <c r="BL322" s="18" t="s">
        <v>153</v>
      </c>
      <c r="BM322" s="153" t="s">
        <v>544</v>
      </c>
    </row>
    <row r="323" spans="1:65" s="13" customFormat="1" ht="11.25">
      <c r="B323" s="155"/>
      <c r="D323" s="156" t="s">
        <v>158</v>
      </c>
      <c r="E323" s="157" t="s">
        <v>1</v>
      </c>
      <c r="F323" s="158" t="s">
        <v>545</v>
      </c>
      <c r="H323" s="157" t="s">
        <v>1</v>
      </c>
      <c r="I323" s="159"/>
      <c r="L323" s="155"/>
      <c r="M323" s="160"/>
      <c r="N323" s="161"/>
      <c r="O323" s="161"/>
      <c r="P323" s="161"/>
      <c r="Q323" s="161"/>
      <c r="R323" s="161"/>
      <c r="S323" s="161"/>
      <c r="T323" s="162"/>
      <c r="AT323" s="157" t="s">
        <v>158</v>
      </c>
      <c r="AU323" s="157" t="s">
        <v>86</v>
      </c>
      <c r="AV323" s="13" t="s">
        <v>84</v>
      </c>
      <c r="AW323" s="13" t="s">
        <v>32</v>
      </c>
      <c r="AX323" s="13" t="s">
        <v>76</v>
      </c>
      <c r="AY323" s="157" t="s">
        <v>146</v>
      </c>
    </row>
    <row r="324" spans="1:65" s="14" customFormat="1" ht="11.25">
      <c r="B324" s="163"/>
      <c r="D324" s="156" t="s">
        <v>158</v>
      </c>
      <c r="E324" s="164" t="s">
        <v>1</v>
      </c>
      <c r="F324" s="165" t="s">
        <v>546</v>
      </c>
      <c r="H324" s="166">
        <v>66.5</v>
      </c>
      <c r="I324" s="167"/>
      <c r="L324" s="163"/>
      <c r="M324" s="168"/>
      <c r="N324" s="169"/>
      <c r="O324" s="169"/>
      <c r="P324" s="169"/>
      <c r="Q324" s="169"/>
      <c r="R324" s="169"/>
      <c r="S324" s="169"/>
      <c r="T324" s="170"/>
      <c r="AT324" s="164" t="s">
        <v>158</v>
      </c>
      <c r="AU324" s="164" t="s">
        <v>86</v>
      </c>
      <c r="AV324" s="14" t="s">
        <v>86</v>
      </c>
      <c r="AW324" s="14" t="s">
        <v>32</v>
      </c>
      <c r="AX324" s="14" t="s">
        <v>84</v>
      </c>
      <c r="AY324" s="164" t="s">
        <v>146</v>
      </c>
    </row>
    <row r="325" spans="1:65" s="2" customFormat="1" ht="24.2" customHeight="1">
      <c r="A325" s="33"/>
      <c r="B325" s="141"/>
      <c r="C325" s="142" t="s">
        <v>547</v>
      </c>
      <c r="D325" s="142" t="s">
        <v>148</v>
      </c>
      <c r="E325" s="143" t="s">
        <v>548</v>
      </c>
      <c r="F325" s="144" t="s">
        <v>549</v>
      </c>
      <c r="G325" s="145" t="s">
        <v>151</v>
      </c>
      <c r="H325" s="146">
        <v>66.5</v>
      </c>
      <c r="I325" s="147"/>
      <c r="J325" s="148">
        <f>ROUND(I325*H325,2)</f>
        <v>0</v>
      </c>
      <c r="K325" s="144" t="s">
        <v>152</v>
      </c>
      <c r="L325" s="34"/>
      <c r="M325" s="149" t="s">
        <v>1</v>
      </c>
      <c r="N325" s="150" t="s">
        <v>41</v>
      </c>
      <c r="O325" s="59"/>
      <c r="P325" s="151">
        <f>O325*H325</f>
        <v>0</v>
      </c>
      <c r="Q325" s="151">
        <v>0</v>
      </c>
      <c r="R325" s="151">
        <f>Q325*H325</f>
        <v>0</v>
      </c>
      <c r="S325" s="151">
        <v>0</v>
      </c>
      <c r="T325" s="15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53" t="s">
        <v>153</v>
      </c>
      <c r="AT325" s="153" t="s">
        <v>148</v>
      </c>
      <c r="AU325" s="153" t="s">
        <v>86</v>
      </c>
      <c r="AY325" s="18" t="s">
        <v>146</v>
      </c>
      <c r="BE325" s="154">
        <f>IF(N325="základní",J325,0)</f>
        <v>0</v>
      </c>
      <c r="BF325" s="154">
        <f>IF(N325="snížená",J325,0)</f>
        <v>0</v>
      </c>
      <c r="BG325" s="154">
        <f>IF(N325="zákl. přenesená",J325,0)</f>
        <v>0</v>
      </c>
      <c r="BH325" s="154">
        <f>IF(N325="sníž. přenesená",J325,0)</f>
        <v>0</v>
      </c>
      <c r="BI325" s="154">
        <f>IF(N325="nulová",J325,0)</f>
        <v>0</v>
      </c>
      <c r="BJ325" s="18" t="s">
        <v>84</v>
      </c>
      <c r="BK325" s="154">
        <f>ROUND(I325*H325,2)</f>
        <v>0</v>
      </c>
      <c r="BL325" s="18" t="s">
        <v>153</v>
      </c>
      <c r="BM325" s="153" t="s">
        <v>550</v>
      </c>
    </row>
    <row r="326" spans="1:65" s="2" customFormat="1" ht="24.2" customHeight="1">
      <c r="A326" s="33"/>
      <c r="B326" s="141"/>
      <c r="C326" s="142" t="s">
        <v>90</v>
      </c>
      <c r="D326" s="142" t="s">
        <v>148</v>
      </c>
      <c r="E326" s="143" t="s">
        <v>551</v>
      </c>
      <c r="F326" s="144" t="s">
        <v>552</v>
      </c>
      <c r="G326" s="145" t="s">
        <v>151</v>
      </c>
      <c r="H326" s="146">
        <v>66.5</v>
      </c>
      <c r="I326" s="147"/>
      <c r="J326" s="148">
        <f>ROUND(I326*H326,2)</f>
        <v>0</v>
      </c>
      <c r="K326" s="144" t="s">
        <v>152</v>
      </c>
      <c r="L326" s="34"/>
      <c r="M326" s="149" t="s">
        <v>1</v>
      </c>
      <c r="N326" s="150" t="s">
        <v>41</v>
      </c>
      <c r="O326" s="59"/>
      <c r="P326" s="151">
        <f>O326*H326</f>
        <v>0</v>
      </c>
      <c r="Q326" s="151">
        <v>3.8850000000000003E-2</v>
      </c>
      <c r="R326" s="151">
        <f>Q326*H326</f>
        <v>2.5835250000000003</v>
      </c>
      <c r="S326" s="151">
        <v>0</v>
      </c>
      <c r="T326" s="15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53" t="s">
        <v>153</v>
      </c>
      <c r="AT326" s="153" t="s">
        <v>148</v>
      </c>
      <c r="AU326" s="153" t="s">
        <v>86</v>
      </c>
      <c r="AY326" s="18" t="s">
        <v>146</v>
      </c>
      <c r="BE326" s="154">
        <f>IF(N326="základní",J326,0)</f>
        <v>0</v>
      </c>
      <c r="BF326" s="154">
        <f>IF(N326="snížená",J326,0)</f>
        <v>0</v>
      </c>
      <c r="BG326" s="154">
        <f>IF(N326="zákl. přenesená",J326,0)</f>
        <v>0</v>
      </c>
      <c r="BH326" s="154">
        <f>IF(N326="sníž. přenesená",J326,0)</f>
        <v>0</v>
      </c>
      <c r="BI326" s="154">
        <f>IF(N326="nulová",J326,0)</f>
        <v>0</v>
      </c>
      <c r="BJ326" s="18" t="s">
        <v>84</v>
      </c>
      <c r="BK326" s="154">
        <f>ROUND(I326*H326,2)</f>
        <v>0</v>
      </c>
      <c r="BL326" s="18" t="s">
        <v>153</v>
      </c>
      <c r="BM326" s="153" t="s">
        <v>553</v>
      </c>
    </row>
    <row r="327" spans="1:65" s="2" customFormat="1" ht="24.2" customHeight="1">
      <c r="A327" s="33"/>
      <c r="B327" s="141"/>
      <c r="C327" s="142" t="s">
        <v>554</v>
      </c>
      <c r="D327" s="142" t="s">
        <v>148</v>
      </c>
      <c r="E327" s="143" t="s">
        <v>555</v>
      </c>
      <c r="F327" s="144" t="s">
        <v>556</v>
      </c>
      <c r="G327" s="145" t="s">
        <v>151</v>
      </c>
      <c r="H327" s="146">
        <v>32.4</v>
      </c>
      <c r="I327" s="147"/>
      <c r="J327" s="148">
        <f>ROUND(I327*H327,2)</f>
        <v>0</v>
      </c>
      <c r="K327" s="144" t="s">
        <v>1</v>
      </c>
      <c r="L327" s="34"/>
      <c r="M327" s="149" t="s">
        <v>1</v>
      </c>
      <c r="N327" s="150" t="s">
        <v>41</v>
      </c>
      <c r="O327" s="59"/>
      <c r="P327" s="151">
        <f>O327*H327</f>
        <v>0</v>
      </c>
      <c r="Q327" s="151">
        <v>0.19950000000000001</v>
      </c>
      <c r="R327" s="151">
        <f>Q327*H327</f>
        <v>6.4638</v>
      </c>
      <c r="S327" s="151">
        <v>0</v>
      </c>
      <c r="T327" s="15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53" t="s">
        <v>153</v>
      </c>
      <c r="AT327" s="153" t="s">
        <v>148</v>
      </c>
      <c r="AU327" s="153" t="s">
        <v>86</v>
      </c>
      <c r="AY327" s="18" t="s">
        <v>146</v>
      </c>
      <c r="BE327" s="154">
        <f>IF(N327="základní",J327,0)</f>
        <v>0</v>
      </c>
      <c r="BF327" s="154">
        <f>IF(N327="snížená",J327,0)</f>
        <v>0</v>
      </c>
      <c r="BG327" s="154">
        <f>IF(N327="zákl. přenesená",J327,0)</f>
        <v>0</v>
      </c>
      <c r="BH327" s="154">
        <f>IF(N327="sníž. přenesená",J327,0)</f>
        <v>0</v>
      </c>
      <c r="BI327" s="154">
        <f>IF(N327="nulová",J327,0)</f>
        <v>0</v>
      </c>
      <c r="BJ327" s="18" t="s">
        <v>84</v>
      </c>
      <c r="BK327" s="154">
        <f>ROUND(I327*H327,2)</f>
        <v>0</v>
      </c>
      <c r="BL327" s="18" t="s">
        <v>153</v>
      </c>
      <c r="BM327" s="153" t="s">
        <v>557</v>
      </c>
    </row>
    <row r="328" spans="1:65" s="14" customFormat="1" ht="11.25">
      <c r="B328" s="163"/>
      <c r="D328" s="156" t="s">
        <v>158</v>
      </c>
      <c r="E328" s="164" t="s">
        <v>1</v>
      </c>
      <c r="F328" s="165" t="s">
        <v>558</v>
      </c>
      <c r="H328" s="166">
        <v>32.4</v>
      </c>
      <c r="I328" s="167"/>
      <c r="L328" s="163"/>
      <c r="M328" s="168"/>
      <c r="N328" s="169"/>
      <c r="O328" s="169"/>
      <c r="P328" s="169"/>
      <c r="Q328" s="169"/>
      <c r="R328" s="169"/>
      <c r="S328" s="169"/>
      <c r="T328" s="170"/>
      <c r="AT328" s="164" t="s">
        <v>158</v>
      </c>
      <c r="AU328" s="164" t="s">
        <v>86</v>
      </c>
      <c r="AV328" s="14" t="s">
        <v>86</v>
      </c>
      <c r="AW328" s="14" t="s">
        <v>32</v>
      </c>
      <c r="AX328" s="14" t="s">
        <v>84</v>
      </c>
      <c r="AY328" s="164" t="s">
        <v>146</v>
      </c>
    </row>
    <row r="329" spans="1:65" s="2" customFormat="1" ht="24.2" customHeight="1">
      <c r="A329" s="33"/>
      <c r="B329" s="141"/>
      <c r="C329" s="142" t="s">
        <v>559</v>
      </c>
      <c r="D329" s="142" t="s">
        <v>148</v>
      </c>
      <c r="E329" s="143" t="s">
        <v>560</v>
      </c>
      <c r="F329" s="144" t="s">
        <v>561</v>
      </c>
      <c r="G329" s="145" t="s">
        <v>151</v>
      </c>
      <c r="H329" s="146">
        <v>66.5</v>
      </c>
      <c r="I329" s="147"/>
      <c r="J329" s="148">
        <f>ROUND(I329*H329,2)</f>
        <v>0</v>
      </c>
      <c r="K329" s="144" t="s">
        <v>152</v>
      </c>
      <c r="L329" s="34"/>
      <c r="M329" s="149" t="s">
        <v>1</v>
      </c>
      <c r="N329" s="150" t="s">
        <v>41</v>
      </c>
      <c r="O329" s="59"/>
      <c r="P329" s="151">
        <f>O329*H329</f>
        <v>0</v>
      </c>
      <c r="Q329" s="151">
        <v>1.58E-3</v>
      </c>
      <c r="R329" s="151">
        <f>Q329*H329</f>
        <v>0.10507</v>
      </c>
      <c r="S329" s="151">
        <v>0</v>
      </c>
      <c r="T329" s="15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53" t="s">
        <v>153</v>
      </c>
      <c r="AT329" s="153" t="s">
        <v>148</v>
      </c>
      <c r="AU329" s="153" t="s">
        <v>86</v>
      </c>
      <c r="AY329" s="18" t="s">
        <v>146</v>
      </c>
      <c r="BE329" s="154">
        <f>IF(N329="základní",J329,0)</f>
        <v>0</v>
      </c>
      <c r="BF329" s="154">
        <f>IF(N329="snížená",J329,0)</f>
        <v>0</v>
      </c>
      <c r="BG329" s="154">
        <f>IF(N329="zákl. přenesená",J329,0)</f>
        <v>0</v>
      </c>
      <c r="BH329" s="154">
        <f>IF(N329="sníž. přenesená",J329,0)</f>
        <v>0</v>
      </c>
      <c r="BI329" s="154">
        <f>IF(N329="nulová",J329,0)</f>
        <v>0</v>
      </c>
      <c r="BJ329" s="18" t="s">
        <v>84</v>
      </c>
      <c r="BK329" s="154">
        <f>ROUND(I329*H329,2)</f>
        <v>0</v>
      </c>
      <c r="BL329" s="18" t="s">
        <v>153</v>
      </c>
      <c r="BM329" s="153" t="s">
        <v>562</v>
      </c>
    </row>
    <row r="330" spans="1:65" s="2" customFormat="1" ht="16.5" customHeight="1">
      <c r="A330" s="33"/>
      <c r="B330" s="141"/>
      <c r="C330" s="142" t="s">
        <v>563</v>
      </c>
      <c r="D330" s="142" t="s">
        <v>148</v>
      </c>
      <c r="E330" s="143" t="s">
        <v>564</v>
      </c>
      <c r="F330" s="144" t="s">
        <v>565</v>
      </c>
      <c r="G330" s="145" t="s">
        <v>151</v>
      </c>
      <c r="H330" s="146">
        <v>66.5</v>
      </c>
      <c r="I330" s="147"/>
      <c r="J330" s="148">
        <f>ROUND(I330*H330,2)</f>
        <v>0</v>
      </c>
      <c r="K330" s="144" t="s">
        <v>152</v>
      </c>
      <c r="L330" s="34"/>
      <c r="M330" s="149" t="s">
        <v>1</v>
      </c>
      <c r="N330" s="150" t="s">
        <v>41</v>
      </c>
      <c r="O330" s="59"/>
      <c r="P330" s="151">
        <f>O330*H330</f>
        <v>0</v>
      </c>
      <c r="Q330" s="151">
        <v>5.0000000000000001E-4</v>
      </c>
      <c r="R330" s="151">
        <f>Q330*H330</f>
        <v>3.3250000000000002E-2</v>
      </c>
      <c r="S330" s="151">
        <v>0</v>
      </c>
      <c r="T330" s="15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53" t="s">
        <v>153</v>
      </c>
      <c r="AT330" s="153" t="s">
        <v>148</v>
      </c>
      <c r="AU330" s="153" t="s">
        <v>86</v>
      </c>
      <c r="AY330" s="18" t="s">
        <v>146</v>
      </c>
      <c r="BE330" s="154">
        <f>IF(N330="základní",J330,0)</f>
        <v>0</v>
      </c>
      <c r="BF330" s="154">
        <f>IF(N330="snížená",J330,0)</f>
        <v>0</v>
      </c>
      <c r="BG330" s="154">
        <f>IF(N330="zákl. přenesená",J330,0)</f>
        <v>0</v>
      </c>
      <c r="BH330" s="154">
        <f>IF(N330="sníž. přenesená",J330,0)</f>
        <v>0</v>
      </c>
      <c r="BI330" s="154">
        <f>IF(N330="nulová",J330,0)</f>
        <v>0</v>
      </c>
      <c r="BJ330" s="18" t="s">
        <v>84</v>
      </c>
      <c r="BK330" s="154">
        <f>ROUND(I330*H330,2)</f>
        <v>0</v>
      </c>
      <c r="BL330" s="18" t="s">
        <v>153</v>
      </c>
      <c r="BM330" s="153" t="s">
        <v>566</v>
      </c>
    </row>
    <row r="331" spans="1:65" s="12" customFormat="1" ht="22.9" customHeight="1">
      <c r="B331" s="128"/>
      <c r="D331" s="129" t="s">
        <v>75</v>
      </c>
      <c r="E331" s="139" t="s">
        <v>567</v>
      </c>
      <c r="F331" s="139" t="s">
        <v>568</v>
      </c>
      <c r="I331" s="131"/>
      <c r="J331" s="140">
        <f>BK331</f>
        <v>0</v>
      </c>
      <c r="L331" s="128"/>
      <c r="M331" s="133"/>
      <c r="N331" s="134"/>
      <c r="O331" s="134"/>
      <c r="P331" s="135">
        <f>SUM(P332:P346)</f>
        <v>0</v>
      </c>
      <c r="Q331" s="134"/>
      <c r="R331" s="135">
        <f>SUM(R332:R346)</f>
        <v>0</v>
      </c>
      <c r="S331" s="134"/>
      <c r="T331" s="136">
        <f>SUM(T332:T346)</f>
        <v>0</v>
      </c>
      <c r="AR331" s="129" t="s">
        <v>84</v>
      </c>
      <c r="AT331" s="137" t="s">
        <v>75</v>
      </c>
      <c r="AU331" s="137" t="s">
        <v>84</v>
      </c>
      <c r="AY331" s="129" t="s">
        <v>146</v>
      </c>
      <c r="BK331" s="138">
        <f>SUM(BK332:BK346)</f>
        <v>0</v>
      </c>
    </row>
    <row r="332" spans="1:65" s="2" customFormat="1" ht="33" customHeight="1">
      <c r="A332" s="33"/>
      <c r="B332" s="141"/>
      <c r="C332" s="142" t="s">
        <v>569</v>
      </c>
      <c r="D332" s="142" t="s">
        <v>148</v>
      </c>
      <c r="E332" s="143" t="s">
        <v>570</v>
      </c>
      <c r="F332" s="144" t="s">
        <v>571</v>
      </c>
      <c r="G332" s="145" t="s">
        <v>231</v>
      </c>
      <c r="H332" s="146">
        <v>27.384</v>
      </c>
      <c r="I332" s="147"/>
      <c r="J332" s="148">
        <f>ROUND(I332*H332,2)</f>
        <v>0</v>
      </c>
      <c r="K332" s="144" t="s">
        <v>152</v>
      </c>
      <c r="L332" s="34"/>
      <c r="M332" s="149" t="s">
        <v>1</v>
      </c>
      <c r="N332" s="150" t="s">
        <v>41</v>
      </c>
      <c r="O332" s="59"/>
      <c r="P332" s="151">
        <f>O332*H332</f>
        <v>0</v>
      </c>
      <c r="Q332" s="151">
        <v>0</v>
      </c>
      <c r="R332" s="151">
        <f>Q332*H332</f>
        <v>0</v>
      </c>
      <c r="S332" s="151">
        <v>0</v>
      </c>
      <c r="T332" s="15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53" t="s">
        <v>153</v>
      </c>
      <c r="AT332" s="153" t="s">
        <v>148</v>
      </c>
      <c r="AU332" s="153" t="s">
        <v>86</v>
      </c>
      <c r="AY332" s="18" t="s">
        <v>146</v>
      </c>
      <c r="BE332" s="154">
        <f>IF(N332="základní",J332,0)</f>
        <v>0</v>
      </c>
      <c r="BF332" s="154">
        <f>IF(N332="snížená",J332,0)</f>
        <v>0</v>
      </c>
      <c r="BG332" s="154">
        <f>IF(N332="zákl. přenesená",J332,0)</f>
        <v>0</v>
      </c>
      <c r="BH332" s="154">
        <f>IF(N332="sníž. přenesená",J332,0)</f>
        <v>0</v>
      </c>
      <c r="BI332" s="154">
        <f>IF(N332="nulová",J332,0)</f>
        <v>0</v>
      </c>
      <c r="BJ332" s="18" t="s">
        <v>84</v>
      </c>
      <c r="BK332" s="154">
        <f>ROUND(I332*H332,2)</f>
        <v>0</v>
      </c>
      <c r="BL332" s="18" t="s">
        <v>153</v>
      </c>
      <c r="BM332" s="153" t="s">
        <v>572</v>
      </c>
    </row>
    <row r="333" spans="1:65" s="14" customFormat="1" ht="11.25">
      <c r="B333" s="163"/>
      <c r="D333" s="156" t="s">
        <v>158</v>
      </c>
      <c r="E333" s="164" t="s">
        <v>1</v>
      </c>
      <c r="F333" s="165" t="s">
        <v>573</v>
      </c>
      <c r="H333" s="166">
        <v>27.384</v>
      </c>
      <c r="I333" s="167"/>
      <c r="L333" s="163"/>
      <c r="M333" s="168"/>
      <c r="N333" s="169"/>
      <c r="O333" s="169"/>
      <c r="P333" s="169"/>
      <c r="Q333" s="169"/>
      <c r="R333" s="169"/>
      <c r="S333" s="169"/>
      <c r="T333" s="170"/>
      <c r="AT333" s="164" t="s">
        <v>158</v>
      </c>
      <c r="AU333" s="164" t="s">
        <v>86</v>
      </c>
      <c r="AV333" s="14" t="s">
        <v>86</v>
      </c>
      <c r="AW333" s="14" t="s">
        <v>32</v>
      </c>
      <c r="AX333" s="14" t="s">
        <v>84</v>
      </c>
      <c r="AY333" s="164" t="s">
        <v>146</v>
      </c>
    </row>
    <row r="334" spans="1:65" s="2" customFormat="1" ht="21.75" customHeight="1">
      <c r="A334" s="33"/>
      <c r="B334" s="141"/>
      <c r="C334" s="142" t="s">
        <v>574</v>
      </c>
      <c r="D334" s="142" t="s">
        <v>148</v>
      </c>
      <c r="E334" s="143" t="s">
        <v>575</v>
      </c>
      <c r="F334" s="144" t="s">
        <v>576</v>
      </c>
      <c r="G334" s="145" t="s">
        <v>231</v>
      </c>
      <c r="H334" s="146">
        <v>160.738</v>
      </c>
      <c r="I334" s="147"/>
      <c r="J334" s="148">
        <f>ROUND(I334*H334,2)</f>
        <v>0</v>
      </c>
      <c r="K334" s="144" t="s">
        <v>152</v>
      </c>
      <c r="L334" s="34"/>
      <c r="M334" s="149" t="s">
        <v>1</v>
      </c>
      <c r="N334" s="150" t="s">
        <v>41</v>
      </c>
      <c r="O334" s="59"/>
      <c r="P334" s="151">
        <f>O334*H334</f>
        <v>0</v>
      </c>
      <c r="Q334" s="151">
        <v>0</v>
      </c>
      <c r="R334" s="151">
        <f>Q334*H334</f>
        <v>0</v>
      </c>
      <c r="S334" s="151">
        <v>0</v>
      </c>
      <c r="T334" s="15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53" t="s">
        <v>153</v>
      </c>
      <c r="AT334" s="153" t="s">
        <v>148</v>
      </c>
      <c r="AU334" s="153" t="s">
        <v>86</v>
      </c>
      <c r="AY334" s="18" t="s">
        <v>146</v>
      </c>
      <c r="BE334" s="154">
        <f>IF(N334="základní",J334,0)</f>
        <v>0</v>
      </c>
      <c r="BF334" s="154">
        <f>IF(N334="snížená",J334,0)</f>
        <v>0</v>
      </c>
      <c r="BG334" s="154">
        <f>IF(N334="zákl. přenesená",J334,0)</f>
        <v>0</v>
      </c>
      <c r="BH334" s="154">
        <f>IF(N334="sníž. přenesená",J334,0)</f>
        <v>0</v>
      </c>
      <c r="BI334" s="154">
        <f>IF(N334="nulová",J334,0)</f>
        <v>0</v>
      </c>
      <c r="BJ334" s="18" t="s">
        <v>84</v>
      </c>
      <c r="BK334" s="154">
        <f>ROUND(I334*H334,2)</f>
        <v>0</v>
      </c>
      <c r="BL334" s="18" t="s">
        <v>153</v>
      </c>
      <c r="BM334" s="153" t="s">
        <v>577</v>
      </c>
    </row>
    <row r="335" spans="1:65" s="14" customFormat="1" ht="11.25">
      <c r="B335" s="163"/>
      <c r="D335" s="156" t="s">
        <v>158</v>
      </c>
      <c r="E335" s="164" t="s">
        <v>100</v>
      </c>
      <c r="F335" s="165" t="s">
        <v>101</v>
      </c>
      <c r="H335" s="166">
        <v>160.738</v>
      </c>
      <c r="I335" s="167"/>
      <c r="L335" s="163"/>
      <c r="M335" s="168"/>
      <c r="N335" s="169"/>
      <c r="O335" s="169"/>
      <c r="P335" s="169"/>
      <c r="Q335" s="169"/>
      <c r="R335" s="169"/>
      <c r="S335" s="169"/>
      <c r="T335" s="170"/>
      <c r="AT335" s="164" t="s">
        <v>158</v>
      </c>
      <c r="AU335" s="164" t="s">
        <v>86</v>
      </c>
      <c r="AV335" s="14" t="s">
        <v>86</v>
      </c>
      <c r="AW335" s="14" t="s">
        <v>32</v>
      </c>
      <c r="AX335" s="14" t="s">
        <v>84</v>
      </c>
      <c r="AY335" s="164" t="s">
        <v>146</v>
      </c>
    </row>
    <row r="336" spans="1:65" s="2" customFormat="1" ht="24.2" customHeight="1">
      <c r="A336" s="33"/>
      <c r="B336" s="141"/>
      <c r="C336" s="142" t="s">
        <v>578</v>
      </c>
      <c r="D336" s="142" t="s">
        <v>148</v>
      </c>
      <c r="E336" s="143" t="s">
        <v>579</v>
      </c>
      <c r="F336" s="144" t="s">
        <v>580</v>
      </c>
      <c r="G336" s="145" t="s">
        <v>231</v>
      </c>
      <c r="H336" s="146">
        <v>2250.3319999999999</v>
      </c>
      <c r="I336" s="147"/>
      <c r="J336" s="148">
        <f>ROUND(I336*H336,2)</f>
        <v>0</v>
      </c>
      <c r="K336" s="144" t="s">
        <v>152</v>
      </c>
      <c r="L336" s="34"/>
      <c r="M336" s="149" t="s">
        <v>1</v>
      </c>
      <c r="N336" s="150" t="s">
        <v>41</v>
      </c>
      <c r="O336" s="59"/>
      <c r="P336" s="151">
        <f>O336*H336</f>
        <v>0</v>
      </c>
      <c r="Q336" s="151">
        <v>0</v>
      </c>
      <c r="R336" s="151">
        <f>Q336*H336</f>
        <v>0</v>
      </c>
      <c r="S336" s="151">
        <v>0</v>
      </c>
      <c r="T336" s="152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53" t="s">
        <v>153</v>
      </c>
      <c r="AT336" s="153" t="s">
        <v>148</v>
      </c>
      <c r="AU336" s="153" t="s">
        <v>86</v>
      </c>
      <c r="AY336" s="18" t="s">
        <v>146</v>
      </c>
      <c r="BE336" s="154">
        <f>IF(N336="základní",J336,0)</f>
        <v>0</v>
      </c>
      <c r="BF336" s="154">
        <f>IF(N336="snížená",J336,0)</f>
        <v>0</v>
      </c>
      <c r="BG336" s="154">
        <f>IF(N336="zákl. přenesená",J336,0)</f>
        <v>0</v>
      </c>
      <c r="BH336" s="154">
        <f>IF(N336="sníž. přenesená",J336,0)</f>
        <v>0</v>
      </c>
      <c r="BI336" s="154">
        <f>IF(N336="nulová",J336,0)</f>
        <v>0</v>
      </c>
      <c r="BJ336" s="18" t="s">
        <v>84</v>
      </c>
      <c r="BK336" s="154">
        <f>ROUND(I336*H336,2)</f>
        <v>0</v>
      </c>
      <c r="BL336" s="18" t="s">
        <v>153</v>
      </c>
      <c r="BM336" s="153" t="s">
        <v>581</v>
      </c>
    </row>
    <row r="337" spans="1:65" s="14" customFormat="1" ht="11.25">
      <c r="B337" s="163"/>
      <c r="D337" s="156" t="s">
        <v>158</v>
      </c>
      <c r="E337" s="164" t="s">
        <v>1</v>
      </c>
      <c r="F337" s="165" t="s">
        <v>582</v>
      </c>
      <c r="H337" s="166">
        <v>2250.3319999999999</v>
      </c>
      <c r="I337" s="167"/>
      <c r="L337" s="163"/>
      <c r="M337" s="168"/>
      <c r="N337" s="169"/>
      <c r="O337" s="169"/>
      <c r="P337" s="169"/>
      <c r="Q337" s="169"/>
      <c r="R337" s="169"/>
      <c r="S337" s="169"/>
      <c r="T337" s="170"/>
      <c r="AT337" s="164" t="s">
        <v>158</v>
      </c>
      <c r="AU337" s="164" t="s">
        <v>86</v>
      </c>
      <c r="AV337" s="14" t="s">
        <v>86</v>
      </c>
      <c r="AW337" s="14" t="s">
        <v>32</v>
      </c>
      <c r="AX337" s="14" t="s">
        <v>84</v>
      </c>
      <c r="AY337" s="164" t="s">
        <v>146</v>
      </c>
    </row>
    <row r="338" spans="1:65" s="2" customFormat="1" ht="21.75" customHeight="1">
      <c r="A338" s="33"/>
      <c r="B338" s="141"/>
      <c r="C338" s="142" t="s">
        <v>583</v>
      </c>
      <c r="D338" s="142" t="s">
        <v>148</v>
      </c>
      <c r="E338" s="143" t="s">
        <v>584</v>
      </c>
      <c r="F338" s="144" t="s">
        <v>585</v>
      </c>
      <c r="G338" s="145" t="s">
        <v>231</v>
      </c>
      <c r="H338" s="146">
        <v>58.183999999999997</v>
      </c>
      <c r="I338" s="147"/>
      <c r="J338" s="148">
        <f>ROUND(I338*H338,2)</f>
        <v>0</v>
      </c>
      <c r="K338" s="144" t="s">
        <v>152</v>
      </c>
      <c r="L338" s="34"/>
      <c r="M338" s="149" t="s">
        <v>1</v>
      </c>
      <c r="N338" s="150" t="s">
        <v>41</v>
      </c>
      <c r="O338" s="59"/>
      <c r="P338" s="151">
        <f>O338*H338</f>
        <v>0</v>
      </c>
      <c r="Q338" s="151">
        <v>0</v>
      </c>
      <c r="R338" s="151">
        <f>Q338*H338</f>
        <v>0</v>
      </c>
      <c r="S338" s="151">
        <v>0</v>
      </c>
      <c r="T338" s="15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53" t="s">
        <v>153</v>
      </c>
      <c r="AT338" s="153" t="s">
        <v>148</v>
      </c>
      <c r="AU338" s="153" t="s">
        <v>86</v>
      </c>
      <c r="AY338" s="18" t="s">
        <v>146</v>
      </c>
      <c r="BE338" s="154">
        <f>IF(N338="základní",J338,0)</f>
        <v>0</v>
      </c>
      <c r="BF338" s="154">
        <f>IF(N338="snížená",J338,0)</f>
        <v>0</v>
      </c>
      <c r="BG338" s="154">
        <f>IF(N338="zákl. přenesená",J338,0)</f>
        <v>0</v>
      </c>
      <c r="BH338" s="154">
        <f>IF(N338="sníž. přenesená",J338,0)</f>
        <v>0</v>
      </c>
      <c r="BI338" s="154">
        <f>IF(N338="nulová",J338,0)</f>
        <v>0</v>
      </c>
      <c r="BJ338" s="18" t="s">
        <v>84</v>
      </c>
      <c r="BK338" s="154">
        <f>ROUND(I338*H338,2)</f>
        <v>0</v>
      </c>
      <c r="BL338" s="18" t="s">
        <v>153</v>
      </c>
      <c r="BM338" s="153" t="s">
        <v>586</v>
      </c>
    </row>
    <row r="339" spans="1:65" s="14" customFormat="1" ht="11.25">
      <c r="B339" s="163"/>
      <c r="D339" s="156" t="s">
        <v>158</v>
      </c>
      <c r="E339" s="164" t="s">
        <v>97</v>
      </c>
      <c r="F339" s="165" t="s">
        <v>587</v>
      </c>
      <c r="H339" s="166">
        <v>58.183999999999997</v>
      </c>
      <c r="I339" s="167"/>
      <c r="L339" s="163"/>
      <c r="M339" s="168"/>
      <c r="N339" s="169"/>
      <c r="O339" s="169"/>
      <c r="P339" s="169"/>
      <c r="Q339" s="169"/>
      <c r="R339" s="169"/>
      <c r="S339" s="169"/>
      <c r="T339" s="170"/>
      <c r="AT339" s="164" t="s">
        <v>158</v>
      </c>
      <c r="AU339" s="164" t="s">
        <v>86</v>
      </c>
      <c r="AV339" s="14" t="s">
        <v>86</v>
      </c>
      <c r="AW339" s="14" t="s">
        <v>32</v>
      </c>
      <c r="AX339" s="14" t="s">
        <v>84</v>
      </c>
      <c r="AY339" s="164" t="s">
        <v>146</v>
      </c>
    </row>
    <row r="340" spans="1:65" s="2" customFormat="1" ht="24.2" customHeight="1">
      <c r="A340" s="33"/>
      <c r="B340" s="141"/>
      <c r="C340" s="142" t="s">
        <v>588</v>
      </c>
      <c r="D340" s="142" t="s">
        <v>148</v>
      </c>
      <c r="E340" s="143" t="s">
        <v>589</v>
      </c>
      <c r="F340" s="144" t="s">
        <v>590</v>
      </c>
      <c r="G340" s="145" t="s">
        <v>231</v>
      </c>
      <c r="H340" s="146">
        <v>814.57600000000002</v>
      </c>
      <c r="I340" s="147"/>
      <c r="J340" s="148">
        <f>ROUND(I340*H340,2)</f>
        <v>0</v>
      </c>
      <c r="K340" s="144" t="s">
        <v>152</v>
      </c>
      <c r="L340" s="34"/>
      <c r="M340" s="149" t="s">
        <v>1</v>
      </c>
      <c r="N340" s="150" t="s">
        <v>41</v>
      </c>
      <c r="O340" s="59"/>
      <c r="P340" s="151">
        <f>O340*H340</f>
        <v>0</v>
      </c>
      <c r="Q340" s="151">
        <v>0</v>
      </c>
      <c r="R340" s="151">
        <f>Q340*H340</f>
        <v>0</v>
      </c>
      <c r="S340" s="151">
        <v>0</v>
      </c>
      <c r="T340" s="15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53" t="s">
        <v>153</v>
      </c>
      <c r="AT340" s="153" t="s">
        <v>148</v>
      </c>
      <c r="AU340" s="153" t="s">
        <v>86</v>
      </c>
      <c r="AY340" s="18" t="s">
        <v>146</v>
      </c>
      <c r="BE340" s="154">
        <f>IF(N340="základní",J340,0)</f>
        <v>0</v>
      </c>
      <c r="BF340" s="154">
        <f>IF(N340="snížená",J340,0)</f>
        <v>0</v>
      </c>
      <c r="BG340" s="154">
        <f>IF(N340="zákl. přenesená",J340,0)</f>
        <v>0</v>
      </c>
      <c r="BH340" s="154">
        <f>IF(N340="sníž. přenesená",J340,0)</f>
        <v>0</v>
      </c>
      <c r="BI340" s="154">
        <f>IF(N340="nulová",J340,0)</f>
        <v>0</v>
      </c>
      <c r="BJ340" s="18" t="s">
        <v>84</v>
      </c>
      <c r="BK340" s="154">
        <f>ROUND(I340*H340,2)</f>
        <v>0</v>
      </c>
      <c r="BL340" s="18" t="s">
        <v>153</v>
      </c>
      <c r="BM340" s="153" t="s">
        <v>591</v>
      </c>
    </row>
    <row r="341" spans="1:65" s="14" customFormat="1" ht="11.25">
      <c r="B341" s="163"/>
      <c r="D341" s="156" t="s">
        <v>158</v>
      </c>
      <c r="E341" s="164" t="s">
        <v>1</v>
      </c>
      <c r="F341" s="165" t="s">
        <v>592</v>
      </c>
      <c r="H341" s="166">
        <v>814.57600000000002</v>
      </c>
      <c r="I341" s="167"/>
      <c r="L341" s="163"/>
      <c r="M341" s="168"/>
      <c r="N341" s="169"/>
      <c r="O341" s="169"/>
      <c r="P341" s="169"/>
      <c r="Q341" s="169"/>
      <c r="R341" s="169"/>
      <c r="S341" s="169"/>
      <c r="T341" s="170"/>
      <c r="AT341" s="164" t="s">
        <v>158</v>
      </c>
      <c r="AU341" s="164" t="s">
        <v>86</v>
      </c>
      <c r="AV341" s="14" t="s">
        <v>86</v>
      </c>
      <c r="AW341" s="14" t="s">
        <v>32</v>
      </c>
      <c r="AX341" s="14" t="s">
        <v>84</v>
      </c>
      <c r="AY341" s="164" t="s">
        <v>146</v>
      </c>
    </row>
    <row r="342" spans="1:65" s="2" customFormat="1" ht="24.2" customHeight="1">
      <c r="A342" s="33"/>
      <c r="B342" s="141"/>
      <c r="C342" s="142" t="s">
        <v>593</v>
      </c>
      <c r="D342" s="142" t="s">
        <v>148</v>
      </c>
      <c r="E342" s="143" t="s">
        <v>594</v>
      </c>
      <c r="F342" s="144" t="s">
        <v>595</v>
      </c>
      <c r="G342" s="145" t="s">
        <v>231</v>
      </c>
      <c r="H342" s="146">
        <v>218.922</v>
      </c>
      <c r="I342" s="147"/>
      <c r="J342" s="148">
        <f>ROUND(I342*H342,2)</f>
        <v>0</v>
      </c>
      <c r="K342" s="144" t="s">
        <v>152</v>
      </c>
      <c r="L342" s="34"/>
      <c r="M342" s="149" t="s">
        <v>1</v>
      </c>
      <c r="N342" s="150" t="s">
        <v>41</v>
      </c>
      <c r="O342" s="59"/>
      <c r="P342" s="151">
        <f>O342*H342</f>
        <v>0</v>
      </c>
      <c r="Q342" s="151">
        <v>0</v>
      </c>
      <c r="R342" s="151">
        <f>Q342*H342</f>
        <v>0</v>
      </c>
      <c r="S342" s="151">
        <v>0</v>
      </c>
      <c r="T342" s="15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53" t="s">
        <v>153</v>
      </c>
      <c r="AT342" s="153" t="s">
        <v>148</v>
      </c>
      <c r="AU342" s="153" t="s">
        <v>86</v>
      </c>
      <c r="AY342" s="18" t="s">
        <v>146</v>
      </c>
      <c r="BE342" s="154">
        <f>IF(N342="základní",J342,0)</f>
        <v>0</v>
      </c>
      <c r="BF342" s="154">
        <f>IF(N342="snížená",J342,0)</f>
        <v>0</v>
      </c>
      <c r="BG342" s="154">
        <f>IF(N342="zákl. přenesená",J342,0)</f>
        <v>0</v>
      </c>
      <c r="BH342" s="154">
        <f>IF(N342="sníž. přenesená",J342,0)</f>
        <v>0</v>
      </c>
      <c r="BI342" s="154">
        <f>IF(N342="nulová",J342,0)</f>
        <v>0</v>
      </c>
      <c r="BJ342" s="18" t="s">
        <v>84</v>
      </c>
      <c r="BK342" s="154">
        <f>ROUND(I342*H342,2)</f>
        <v>0</v>
      </c>
      <c r="BL342" s="18" t="s">
        <v>153</v>
      </c>
      <c r="BM342" s="153" t="s">
        <v>596</v>
      </c>
    </row>
    <row r="343" spans="1:65" s="2" customFormat="1" ht="33" customHeight="1">
      <c r="A343" s="33"/>
      <c r="B343" s="141"/>
      <c r="C343" s="142" t="s">
        <v>597</v>
      </c>
      <c r="D343" s="142" t="s">
        <v>148</v>
      </c>
      <c r="E343" s="143" t="s">
        <v>598</v>
      </c>
      <c r="F343" s="144" t="s">
        <v>599</v>
      </c>
      <c r="G343" s="145" t="s">
        <v>231</v>
      </c>
      <c r="H343" s="146">
        <v>30.8</v>
      </c>
      <c r="I343" s="147"/>
      <c r="J343" s="148">
        <f>ROUND(I343*H343,2)</f>
        <v>0</v>
      </c>
      <c r="K343" s="144" t="s">
        <v>152</v>
      </c>
      <c r="L343" s="34"/>
      <c r="M343" s="149" t="s">
        <v>1</v>
      </c>
      <c r="N343" s="150" t="s">
        <v>41</v>
      </c>
      <c r="O343" s="59"/>
      <c r="P343" s="151">
        <f>O343*H343</f>
        <v>0</v>
      </c>
      <c r="Q343" s="151">
        <v>0</v>
      </c>
      <c r="R343" s="151">
        <f>Q343*H343</f>
        <v>0</v>
      </c>
      <c r="S343" s="151">
        <v>0</v>
      </c>
      <c r="T343" s="15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53" t="s">
        <v>153</v>
      </c>
      <c r="AT343" s="153" t="s">
        <v>148</v>
      </c>
      <c r="AU343" s="153" t="s">
        <v>86</v>
      </c>
      <c r="AY343" s="18" t="s">
        <v>146</v>
      </c>
      <c r="BE343" s="154">
        <f>IF(N343="základní",J343,0)</f>
        <v>0</v>
      </c>
      <c r="BF343" s="154">
        <f>IF(N343="snížená",J343,0)</f>
        <v>0</v>
      </c>
      <c r="BG343" s="154">
        <f>IF(N343="zákl. přenesená",J343,0)</f>
        <v>0</v>
      </c>
      <c r="BH343" s="154">
        <f>IF(N343="sníž. přenesená",J343,0)</f>
        <v>0</v>
      </c>
      <c r="BI343" s="154">
        <f>IF(N343="nulová",J343,0)</f>
        <v>0</v>
      </c>
      <c r="BJ343" s="18" t="s">
        <v>84</v>
      </c>
      <c r="BK343" s="154">
        <f>ROUND(I343*H343,2)</f>
        <v>0</v>
      </c>
      <c r="BL343" s="18" t="s">
        <v>153</v>
      </c>
      <c r="BM343" s="153" t="s">
        <v>600</v>
      </c>
    </row>
    <row r="344" spans="1:65" s="2" customFormat="1" ht="33" customHeight="1">
      <c r="A344" s="33"/>
      <c r="B344" s="141"/>
      <c r="C344" s="142" t="s">
        <v>601</v>
      </c>
      <c r="D344" s="142" t="s">
        <v>148</v>
      </c>
      <c r="E344" s="143" t="s">
        <v>602</v>
      </c>
      <c r="F344" s="144" t="s">
        <v>603</v>
      </c>
      <c r="G344" s="145" t="s">
        <v>231</v>
      </c>
      <c r="H344" s="146">
        <v>123.038</v>
      </c>
      <c r="I344" s="147"/>
      <c r="J344" s="148">
        <f>ROUND(I344*H344,2)</f>
        <v>0</v>
      </c>
      <c r="K344" s="144" t="s">
        <v>152</v>
      </c>
      <c r="L344" s="34"/>
      <c r="M344" s="149" t="s">
        <v>1</v>
      </c>
      <c r="N344" s="150" t="s">
        <v>41</v>
      </c>
      <c r="O344" s="59"/>
      <c r="P344" s="151">
        <f>O344*H344</f>
        <v>0</v>
      </c>
      <c r="Q344" s="151">
        <v>0</v>
      </c>
      <c r="R344" s="151">
        <f>Q344*H344</f>
        <v>0</v>
      </c>
      <c r="S344" s="151">
        <v>0</v>
      </c>
      <c r="T344" s="15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53" t="s">
        <v>153</v>
      </c>
      <c r="AT344" s="153" t="s">
        <v>148</v>
      </c>
      <c r="AU344" s="153" t="s">
        <v>86</v>
      </c>
      <c r="AY344" s="18" t="s">
        <v>146</v>
      </c>
      <c r="BE344" s="154">
        <f>IF(N344="základní",J344,0)</f>
        <v>0</v>
      </c>
      <c r="BF344" s="154">
        <f>IF(N344="snížená",J344,0)</f>
        <v>0</v>
      </c>
      <c r="BG344" s="154">
        <f>IF(N344="zákl. přenesená",J344,0)</f>
        <v>0</v>
      </c>
      <c r="BH344" s="154">
        <f>IF(N344="sníž. přenesená",J344,0)</f>
        <v>0</v>
      </c>
      <c r="BI344" s="154">
        <f>IF(N344="nulová",J344,0)</f>
        <v>0</v>
      </c>
      <c r="BJ344" s="18" t="s">
        <v>84</v>
      </c>
      <c r="BK344" s="154">
        <f>ROUND(I344*H344,2)</f>
        <v>0</v>
      </c>
      <c r="BL344" s="18" t="s">
        <v>153</v>
      </c>
      <c r="BM344" s="153" t="s">
        <v>604</v>
      </c>
    </row>
    <row r="345" spans="1:65" s="2" customFormat="1" ht="44.25" customHeight="1">
      <c r="A345" s="33"/>
      <c r="B345" s="141"/>
      <c r="C345" s="142" t="s">
        <v>605</v>
      </c>
      <c r="D345" s="142" t="s">
        <v>148</v>
      </c>
      <c r="E345" s="143" t="s">
        <v>606</v>
      </c>
      <c r="F345" s="144" t="s">
        <v>607</v>
      </c>
      <c r="G345" s="145" t="s">
        <v>231</v>
      </c>
      <c r="H345" s="146">
        <v>37.700000000000003</v>
      </c>
      <c r="I345" s="147"/>
      <c r="J345" s="148">
        <f>ROUND(I345*H345,2)</f>
        <v>0</v>
      </c>
      <c r="K345" s="144" t="s">
        <v>152</v>
      </c>
      <c r="L345" s="34"/>
      <c r="M345" s="149" t="s">
        <v>1</v>
      </c>
      <c r="N345" s="150" t="s">
        <v>41</v>
      </c>
      <c r="O345" s="59"/>
      <c r="P345" s="151">
        <f>O345*H345</f>
        <v>0</v>
      </c>
      <c r="Q345" s="151">
        <v>0</v>
      </c>
      <c r="R345" s="151">
        <f>Q345*H345</f>
        <v>0</v>
      </c>
      <c r="S345" s="151">
        <v>0</v>
      </c>
      <c r="T345" s="152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53" t="s">
        <v>153</v>
      </c>
      <c r="AT345" s="153" t="s">
        <v>148</v>
      </c>
      <c r="AU345" s="153" t="s">
        <v>86</v>
      </c>
      <c r="AY345" s="18" t="s">
        <v>146</v>
      </c>
      <c r="BE345" s="154">
        <f>IF(N345="základní",J345,0)</f>
        <v>0</v>
      </c>
      <c r="BF345" s="154">
        <f>IF(N345="snížená",J345,0)</f>
        <v>0</v>
      </c>
      <c r="BG345" s="154">
        <f>IF(N345="zákl. přenesená",J345,0)</f>
        <v>0</v>
      </c>
      <c r="BH345" s="154">
        <f>IF(N345="sníž. přenesená",J345,0)</f>
        <v>0</v>
      </c>
      <c r="BI345" s="154">
        <f>IF(N345="nulová",J345,0)</f>
        <v>0</v>
      </c>
      <c r="BJ345" s="18" t="s">
        <v>84</v>
      </c>
      <c r="BK345" s="154">
        <f>ROUND(I345*H345,2)</f>
        <v>0</v>
      </c>
      <c r="BL345" s="18" t="s">
        <v>153</v>
      </c>
      <c r="BM345" s="153" t="s">
        <v>608</v>
      </c>
    </row>
    <row r="346" spans="1:65" s="14" customFormat="1" ht="11.25">
      <c r="B346" s="163"/>
      <c r="D346" s="156" t="s">
        <v>158</v>
      </c>
      <c r="E346" s="164" t="s">
        <v>1</v>
      </c>
      <c r="F346" s="165" t="s">
        <v>609</v>
      </c>
      <c r="H346" s="166">
        <v>37.700000000000003</v>
      </c>
      <c r="I346" s="167"/>
      <c r="L346" s="163"/>
      <c r="M346" s="168"/>
      <c r="N346" s="169"/>
      <c r="O346" s="169"/>
      <c r="P346" s="169"/>
      <c r="Q346" s="169"/>
      <c r="R346" s="169"/>
      <c r="S346" s="169"/>
      <c r="T346" s="170"/>
      <c r="AT346" s="164" t="s">
        <v>158</v>
      </c>
      <c r="AU346" s="164" t="s">
        <v>86</v>
      </c>
      <c r="AV346" s="14" t="s">
        <v>86</v>
      </c>
      <c r="AW346" s="14" t="s">
        <v>32</v>
      </c>
      <c r="AX346" s="14" t="s">
        <v>84</v>
      </c>
      <c r="AY346" s="164" t="s">
        <v>146</v>
      </c>
    </row>
    <row r="347" spans="1:65" s="12" customFormat="1" ht="22.9" customHeight="1">
      <c r="B347" s="128"/>
      <c r="D347" s="129" t="s">
        <v>75</v>
      </c>
      <c r="E347" s="139" t="s">
        <v>610</v>
      </c>
      <c r="F347" s="139" t="s">
        <v>611</v>
      </c>
      <c r="I347" s="131"/>
      <c r="J347" s="140">
        <f>BK347</f>
        <v>0</v>
      </c>
      <c r="L347" s="128"/>
      <c r="M347" s="133"/>
      <c r="N347" s="134"/>
      <c r="O347" s="134"/>
      <c r="P347" s="135">
        <f>P348</f>
        <v>0</v>
      </c>
      <c r="Q347" s="134"/>
      <c r="R347" s="135">
        <f>R348</f>
        <v>0</v>
      </c>
      <c r="S347" s="134"/>
      <c r="T347" s="136">
        <f>T348</f>
        <v>0</v>
      </c>
      <c r="AR347" s="129" t="s">
        <v>84</v>
      </c>
      <c r="AT347" s="137" t="s">
        <v>75</v>
      </c>
      <c r="AU347" s="137" t="s">
        <v>84</v>
      </c>
      <c r="AY347" s="129" t="s">
        <v>146</v>
      </c>
      <c r="BK347" s="138">
        <f>BK348</f>
        <v>0</v>
      </c>
    </row>
    <row r="348" spans="1:65" s="2" customFormat="1" ht="16.5" customHeight="1">
      <c r="A348" s="33"/>
      <c r="B348" s="141"/>
      <c r="C348" s="142" t="s">
        <v>612</v>
      </c>
      <c r="D348" s="142" t="s">
        <v>148</v>
      </c>
      <c r="E348" s="143" t="s">
        <v>613</v>
      </c>
      <c r="F348" s="144" t="s">
        <v>614</v>
      </c>
      <c r="G348" s="145" t="s">
        <v>231</v>
      </c>
      <c r="H348" s="146">
        <v>405.30799999999999</v>
      </c>
      <c r="I348" s="147"/>
      <c r="J348" s="148">
        <f>ROUND(I348*H348,2)</f>
        <v>0</v>
      </c>
      <c r="K348" s="144" t="s">
        <v>152</v>
      </c>
      <c r="L348" s="34"/>
      <c r="M348" s="149" t="s">
        <v>1</v>
      </c>
      <c r="N348" s="150" t="s">
        <v>41</v>
      </c>
      <c r="O348" s="59"/>
      <c r="P348" s="151">
        <f>O348*H348</f>
        <v>0</v>
      </c>
      <c r="Q348" s="151">
        <v>0</v>
      </c>
      <c r="R348" s="151">
        <f>Q348*H348</f>
        <v>0</v>
      </c>
      <c r="S348" s="151">
        <v>0</v>
      </c>
      <c r="T348" s="15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53" t="s">
        <v>153</v>
      </c>
      <c r="AT348" s="153" t="s">
        <v>148</v>
      </c>
      <c r="AU348" s="153" t="s">
        <v>86</v>
      </c>
      <c r="AY348" s="18" t="s">
        <v>146</v>
      </c>
      <c r="BE348" s="154">
        <f>IF(N348="základní",J348,0)</f>
        <v>0</v>
      </c>
      <c r="BF348" s="154">
        <f>IF(N348="snížená",J348,0)</f>
        <v>0</v>
      </c>
      <c r="BG348" s="154">
        <f>IF(N348="zákl. přenesená",J348,0)</f>
        <v>0</v>
      </c>
      <c r="BH348" s="154">
        <f>IF(N348="sníž. přenesená",J348,0)</f>
        <v>0</v>
      </c>
      <c r="BI348" s="154">
        <f>IF(N348="nulová",J348,0)</f>
        <v>0</v>
      </c>
      <c r="BJ348" s="18" t="s">
        <v>84</v>
      </c>
      <c r="BK348" s="154">
        <f>ROUND(I348*H348,2)</f>
        <v>0</v>
      </c>
      <c r="BL348" s="18" t="s">
        <v>153</v>
      </c>
      <c r="BM348" s="153" t="s">
        <v>615</v>
      </c>
    </row>
    <row r="349" spans="1:65" s="12" customFormat="1" ht="25.9" customHeight="1">
      <c r="B349" s="128"/>
      <c r="D349" s="129" t="s">
        <v>75</v>
      </c>
      <c r="E349" s="130" t="s">
        <v>616</v>
      </c>
      <c r="F349" s="130" t="s">
        <v>617</v>
      </c>
      <c r="I349" s="131"/>
      <c r="J349" s="132">
        <f>BK349</f>
        <v>0</v>
      </c>
      <c r="L349" s="128"/>
      <c r="M349" s="133"/>
      <c r="N349" s="134"/>
      <c r="O349" s="134"/>
      <c r="P349" s="135">
        <f>P350+P356+P362</f>
        <v>0</v>
      </c>
      <c r="Q349" s="134"/>
      <c r="R349" s="135">
        <f>R350+R356+R362</f>
        <v>7.3914706500000005</v>
      </c>
      <c r="S349" s="134"/>
      <c r="T349" s="136">
        <f>T350+T356+T362</f>
        <v>2.71096</v>
      </c>
      <c r="AR349" s="129" t="s">
        <v>86</v>
      </c>
      <c r="AT349" s="137" t="s">
        <v>75</v>
      </c>
      <c r="AU349" s="137" t="s">
        <v>76</v>
      </c>
      <c r="AY349" s="129" t="s">
        <v>146</v>
      </c>
      <c r="BK349" s="138">
        <f>BK350+BK356+BK362</f>
        <v>0</v>
      </c>
    </row>
    <row r="350" spans="1:65" s="12" customFormat="1" ht="22.9" customHeight="1">
      <c r="B350" s="128"/>
      <c r="D350" s="129" t="s">
        <v>75</v>
      </c>
      <c r="E350" s="139" t="s">
        <v>618</v>
      </c>
      <c r="F350" s="139" t="s">
        <v>619</v>
      </c>
      <c r="I350" s="131"/>
      <c r="J350" s="140">
        <f>BK350</f>
        <v>0</v>
      </c>
      <c r="L350" s="128"/>
      <c r="M350" s="133"/>
      <c r="N350" s="134"/>
      <c r="O350" s="134"/>
      <c r="P350" s="135">
        <f>SUM(P351:P355)</f>
        <v>0</v>
      </c>
      <c r="Q350" s="134"/>
      <c r="R350" s="135">
        <f>SUM(R351:R355)</f>
        <v>3.78525</v>
      </c>
      <c r="S350" s="134"/>
      <c r="T350" s="136">
        <f>SUM(T351:T355)</f>
        <v>0</v>
      </c>
      <c r="AR350" s="129" t="s">
        <v>86</v>
      </c>
      <c r="AT350" s="137" t="s">
        <v>75</v>
      </c>
      <c r="AU350" s="137" t="s">
        <v>84</v>
      </c>
      <c r="AY350" s="129" t="s">
        <v>146</v>
      </c>
      <c r="BK350" s="138">
        <f>SUM(BK351:BK355)</f>
        <v>0</v>
      </c>
    </row>
    <row r="351" spans="1:65" s="2" customFormat="1" ht="24.2" customHeight="1">
      <c r="A351" s="33"/>
      <c r="B351" s="141"/>
      <c r="C351" s="142" t="s">
        <v>620</v>
      </c>
      <c r="D351" s="142" t="s">
        <v>148</v>
      </c>
      <c r="E351" s="143" t="s">
        <v>621</v>
      </c>
      <c r="F351" s="144" t="s">
        <v>622</v>
      </c>
      <c r="G351" s="145" t="s">
        <v>251</v>
      </c>
      <c r="H351" s="146">
        <v>3605</v>
      </c>
      <c r="I351" s="147"/>
      <c r="J351" s="148">
        <f>ROUND(I351*H351,2)</f>
        <v>0</v>
      </c>
      <c r="K351" s="144" t="s">
        <v>152</v>
      </c>
      <c r="L351" s="34"/>
      <c r="M351" s="149" t="s">
        <v>1</v>
      </c>
      <c r="N351" s="150" t="s">
        <v>41</v>
      </c>
      <c r="O351" s="59"/>
      <c r="P351" s="151">
        <f>O351*H351</f>
        <v>0</v>
      </c>
      <c r="Q351" s="151">
        <v>5.0000000000000002E-5</v>
      </c>
      <c r="R351" s="151">
        <f>Q351*H351</f>
        <v>0.18025000000000002</v>
      </c>
      <c r="S351" s="151">
        <v>0</v>
      </c>
      <c r="T351" s="15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53" t="s">
        <v>243</v>
      </c>
      <c r="AT351" s="153" t="s">
        <v>148</v>
      </c>
      <c r="AU351" s="153" t="s">
        <v>86</v>
      </c>
      <c r="AY351" s="18" t="s">
        <v>146</v>
      </c>
      <c r="BE351" s="154">
        <f>IF(N351="základní",J351,0)</f>
        <v>0</v>
      </c>
      <c r="BF351" s="154">
        <f>IF(N351="snížená",J351,0)</f>
        <v>0</v>
      </c>
      <c r="BG351" s="154">
        <f>IF(N351="zákl. přenesená",J351,0)</f>
        <v>0</v>
      </c>
      <c r="BH351" s="154">
        <f>IF(N351="sníž. přenesená",J351,0)</f>
        <v>0</v>
      </c>
      <c r="BI351" s="154">
        <f>IF(N351="nulová",J351,0)</f>
        <v>0</v>
      </c>
      <c r="BJ351" s="18" t="s">
        <v>84</v>
      </c>
      <c r="BK351" s="154">
        <f>ROUND(I351*H351,2)</f>
        <v>0</v>
      </c>
      <c r="BL351" s="18" t="s">
        <v>243</v>
      </c>
      <c r="BM351" s="153" t="s">
        <v>623</v>
      </c>
    </row>
    <row r="352" spans="1:65" s="13" customFormat="1" ht="11.25">
      <c r="B352" s="155"/>
      <c r="D352" s="156" t="s">
        <v>158</v>
      </c>
      <c r="E352" s="157" t="s">
        <v>1</v>
      </c>
      <c r="F352" s="158" t="s">
        <v>511</v>
      </c>
      <c r="H352" s="157" t="s">
        <v>1</v>
      </c>
      <c r="I352" s="159"/>
      <c r="L352" s="155"/>
      <c r="M352" s="160"/>
      <c r="N352" s="161"/>
      <c r="O352" s="161"/>
      <c r="P352" s="161"/>
      <c r="Q352" s="161"/>
      <c r="R352" s="161"/>
      <c r="S352" s="161"/>
      <c r="T352" s="162"/>
      <c r="AT352" s="157" t="s">
        <v>158</v>
      </c>
      <c r="AU352" s="157" t="s">
        <v>86</v>
      </c>
      <c r="AV352" s="13" t="s">
        <v>84</v>
      </c>
      <c r="AW352" s="13" t="s">
        <v>32</v>
      </c>
      <c r="AX352" s="13" t="s">
        <v>76</v>
      </c>
      <c r="AY352" s="157" t="s">
        <v>146</v>
      </c>
    </row>
    <row r="353" spans="1:65" s="14" customFormat="1" ht="11.25">
      <c r="B353" s="163"/>
      <c r="D353" s="156" t="s">
        <v>158</v>
      </c>
      <c r="E353" s="164" t="s">
        <v>1</v>
      </c>
      <c r="F353" s="165" t="s">
        <v>624</v>
      </c>
      <c r="H353" s="166">
        <v>3605</v>
      </c>
      <c r="I353" s="167"/>
      <c r="L353" s="163"/>
      <c r="M353" s="168"/>
      <c r="N353" s="169"/>
      <c r="O353" s="169"/>
      <c r="P353" s="169"/>
      <c r="Q353" s="169"/>
      <c r="R353" s="169"/>
      <c r="S353" s="169"/>
      <c r="T353" s="170"/>
      <c r="AT353" s="164" t="s">
        <v>158</v>
      </c>
      <c r="AU353" s="164" t="s">
        <v>86</v>
      </c>
      <c r="AV353" s="14" t="s">
        <v>86</v>
      </c>
      <c r="AW353" s="14" t="s">
        <v>32</v>
      </c>
      <c r="AX353" s="14" t="s">
        <v>84</v>
      </c>
      <c r="AY353" s="164" t="s">
        <v>146</v>
      </c>
    </row>
    <row r="354" spans="1:65" s="2" customFormat="1" ht="16.5" customHeight="1">
      <c r="A354" s="33"/>
      <c r="B354" s="141"/>
      <c r="C354" s="187" t="s">
        <v>625</v>
      </c>
      <c r="D354" s="187" t="s">
        <v>248</v>
      </c>
      <c r="E354" s="188" t="s">
        <v>626</v>
      </c>
      <c r="F354" s="189" t="s">
        <v>627</v>
      </c>
      <c r="G354" s="190" t="s">
        <v>251</v>
      </c>
      <c r="H354" s="191">
        <v>3605</v>
      </c>
      <c r="I354" s="192"/>
      <c r="J354" s="193">
        <f>ROUND(I354*H354,2)</f>
        <v>0</v>
      </c>
      <c r="K354" s="189" t="s">
        <v>1</v>
      </c>
      <c r="L354" s="194"/>
      <c r="M354" s="195" t="s">
        <v>1</v>
      </c>
      <c r="N354" s="196" t="s">
        <v>41</v>
      </c>
      <c r="O354" s="59"/>
      <c r="P354" s="151">
        <f>O354*H354</f>
        <v>0</v>
      </c>
      <c r="Q354" s="151">
        <v>1E-3</v>
      </c>
      <c r="R354" s="151">
        <f>Q354*H354</f>
        <v>3.605</v>
      </c>
      <c r="S354" s="151">
        <v>0</v>
      </c>
      <c r="T354" s="15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53" t="s">
        <v>322</v>
      </c>
      <c r="AT354" s="153" t="s">
        <v>248</v>
      </c>
      <c r="AU354" s="153" t="s">
        <v>86</v>
      </c>
      <c r="AY354" s="18" t="s">
        <v>146</v>
      </c>
      <c r="BE354" s="154">
        <f>IF(N354="základní",J354,0)</f>
        <v>0</v>
      </c>
      <c r="BF354" s="154">
        <f>IF(N354="snížená",J354,0)</f>
        <v>0</v>
      </c>
      <c r="BG354" s="154">
        <f>IF(N354="zákl. přenesená",J354,0)</f>
        <v>0</v>
      </c>
      <c r="BH354" s="154">
        <f>IF(N354="sníž. přenesená",J354,0)</f>
        <v>0</v>
      </c>
      <c r="BI354" s="154">
        <f>IF(N354="nulová",J354,0)</f>
        <v>0</v>
      </c>
      <c r="BJ354" s="18" t="s">
        <v>84</v>
      </c>
      <c r="BK354" s="154">
        <f>ROUND(I354*H354,2)</f>
        <v>0</v>
      </c>
      <c r="BL354" s="18" t="s">
        <v>243</v>
      </c>
      <c r="BM354" s="153" t="s">
        <v>628</v>
      </c>
    </row>
    <row r="355" spans="1:65" s="2" customFormat="1" ht="24.2" customHeight="1">
      <c r="A355" s="33"/>
      <c r="B355" s="141"/>
      <c r="C355" s="142" t="s">
        <v>629</v>
      </c>
      <c r="D355" s="142" t="s">
        <v>148</v>
      </c>
      <c r="E355" s="143" t="s">
        <v>630</v>
      </c>
      <c r="F355" s="144" t="s">
        <v>631</v>
      </c>
      <c r="G355" s="145" t="s">
        <v>632</v>
      </c>
      <c r="H355" s="197"/>
      <c r="I355" s="147"/>
      <c r="J355" s="148">
        <f>ROUND(I355*H355,2)</f>
        <v>0</v>
      </c>
      <c r="K355" s="144" t="s">
        <v>152</v>
      </c>
      <c r="L355" s="34"/>
      <c r="M355" s="149" t="s">
        <v>1</v>
      </c>
      <c r="N355" s="150" t="s">
        <v>41</v>
      </c>
      <c r="O355" s="59"/>
      <c r="P355" s="151">
        <f>O355*H355</f>
        <v>0</v>
      </c>
      <c r="Q355" s="151">
        <v>0</v>
      </c>
      <c r="R355" s="151">
        <f>Q355*H355</f>
        <v>0</v>
      </c>
      <c r="S355" s="151">
        <v>0</v>
      </c>
      <c r="T355" s="15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53" t="s">
        <v>243</v>
      </c>
      <c r="AT355" s="153" t="s">
        <v>148</v>
      </c>
      <c r="AU355" s="153" t="s">
        <v>86</v>
      </c>
      <c r="AY355" s="18" t="s">
        <v>146</v>
      </c>
      <c r="BE355" s="154">
        <f>IF(N355="základní",J355,0)</f>
        <v>0</v>
      </c>
      <c r="BF355" s="154">
        <f>IF(N355="snížená",J355,0)</f>
        <v>0</v>
      </c>
      <c r="BG355" s="154">
        <f>IF(N355="zákl. přenesená",J355,0)</f>
        <v>0</v>
      </c>
      <c r="BH355" s="154">
        <f>IF(N355="sníž. přenesená",J355,0)</f>
        <v>0</v>
      </c>
      <c r="BI355" s="154">
        <f>IF(N355="nulová",J355,0)</f>
        <v>0</v>
      </c>
      <c r="BJ355" s="18" t="s">
        <v>84</v>
      </c>
      <c r="BK355" s="154">
        <f>ROUND(I355*H355,2)</f>
        <v>0</v>
      </c>
      <c r="BL355" s="18" t="s">
        <v>243</v>
      </c>
      <c r="BM355" s="153" t="s">
        <v>633</v>
      </c>
    </row>
    <row r="356" spans="1:65" s="12" customFormat="1" ht="22.9" customHeight="1">
      <c r="B356" s="128"/>
      <c r="D356" s="129" t="s">
        <v>75</v>
      </c>
      <c r="E356" s="139" t="s">
        <v>634</v>
      </c>
      <c r="F356" s="139" t="s">
        <v>635</v>
      </c>
      <c r="I356" s="131"/>
      <c r="J356" s="140">
        <f>BK356</f>
        <v>0</v>
      </c>
      <c r="L356" s="128"/>
      <c r="M356" s="133"/>
      <c r="N356" s="134"/>
      <c r="O356" s="134"/>
      <c r="P356" s="135">
        <f>SUM(P357:P361)</f>
        <v>0</v>
      </c>
      <c r="Q356" s="134"/>
      <c r="R356" s="135">
        <f>SUM(R357:R361)</f>
        <v>0.18532799999999999</v>
      </c>
      <c r="S356" s="134"/>
      <c r="T356" s="136">
        <f>SUM(T357:T361)</f>
        <v>0</v>
      </c>
      <c r="AR356" s="129" t="s">
        <v>86</v>
      </c>
      <c r="AT356" s="137" t="s">
        <v>75</v>
      </c>
      <c r="AU356" s="137" t="s">
        <v>84</v>
      </c>
      <c r="AY356" s="129" t="s">
        <v>146</v>
      </c>
      <c r="BK356" s="138">
        <f>SUM(BK357:BK361)</f>
        <v>0</v>
      </c>
    </row>
    <row r="357" spans="1:65" s="2" customFormat="1" ht="24.2" customHeight="1">
      <c r="A357" s="33"/>
      <c r="B357" s="141"/>
      <c r="C357" s="142" t="s">
        <v>636</v>
      </c>
      <c r="D357" s="142" t="s">
        <v>148</v>
      </c>
      <c r="E357" s="143" t="s">
        <v>637</v>
      </c>
      <c r="F357" s="144" t="s">
        <v>638</v>
      </c>
      <c r="G357" s="145" t="s">
        <v>151</v>
      </c>
      <c r="H357" s="146">
        <v>257.39999999999998</v>
      </c>
      <c r="I357" s="147"/>
      <c r="J357" s="148">
        <f>ROUND(I357*H357,2)</f>
        <v>0</v>
      </c>
      <c r="K357" s="144" t="s">
        <v>152</v>
      </c>
      <c r="L357" s="34"/>
      <c r="M357" s="149" t="s">
        <v>1</v>
      </c>
      <c r="N357" s="150" t="s">
        <v>41</v>
      </c>
      <c r="O357" s="59"/>
      <c r="P357" s="151">
        <f>O357*H357</f>
        <v>0</v>
      </c>
      <c r="Q357" s="151">
        <v>2.2000000000000001E-4</v>
      </c>
      <c r="R357" s="151">
        <f>Q357*H357</f>
        <v>5.6627999999999998E-2</v>
      </c>
      <c r="S357" s="151">
        <v>0</v>
      </c>
      <c r="T357" s="15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53" t="s">
        <v>243</v>
      </c>
      <c r="AT357" s="153" t="s">
        <v>148</v>
      </c>
      <c r="AU357" s="153" t="s">
        <v>86</v>
      </c>
      <c r="AY357" s="18" t="s">
        <v>146</v>
      </c>
      <c r="BE357" s="154">
        <f>IF(N357="základní",J357,0)</f>
        <v>0</v>
      </c>
      <c r="BF357" s="154">
        <f>IF(N357="snížená",J357,0)</f>
        <v>0</v>
      </c>
      <c r="BG357" s="154">
        <f>IF(N357="zákl. přenesená",J357,0)</f>
        <v>0</v>
      </c>
      <c r="BH357" s="154">
        <f>IF(N357="sníž. přenesená",J357,0)</f>
        <v>0</v>
      </c>
      <c r="BI357" s="154">
        <f>IF(N357="nulová",J357,0)</f>
        <v>0</v>
      </c>
      <c r="BJ357" s="18" t="s">
        <v>84</v>
      </c>
      <c r="BK357" s="154">
        <f>ROUND(I357*H357,2)</f>
        <v>0</v>
      </c>
      <c r="BL357" s="18" t="s">
        <v>243</v>
      </c>
      <c r="BM357" s="153" t="s">
        <v>639</v>
      </c>
    </row>
    <row r="358" spans="1:65" s="13" customFormat="1" ht="11.25">
      <c r="B358" s="155"/>
      <c r="D358" s="156" t="s">
        <v>158</v>
      </c>
      <c r="E358" s="157" t="s">
        <v>1</v>
      </c>
      <c r="F358" s="158" t="s">
        <v>640</v>
      </c>
      <c r="H358" s="157" t="s">
        <v>1</v>
      </c>
      <c r="I358" s="159"/>
      <c r="L358" s="155"/>
      <c r="M358" s="160"/>
      <c r="N358" s="161"/>
      <c r="O358" s="161"/>
      <c r="P358" s="161"/>
      <c r="Q358" s="161"/>
      <c r="R358" s="161"/>
      <c r="S358" s="161"/>
      <c r="T358" s="162"/>
      <c r="AT358" s="157" t="s">
        <v>158</v>
      </c>
      <c r="AU358" s="157" t="s">
        <v>86</v>
      </c>
      <c r="AV358" s="13" t="s">
        <v>84</v>
      </c>
      <c r="AW358" s="13" t="s">
        <v>32</v>
      </c>
      <c r="AX358" s="13" t="s">
        <v>76</v>
      </c>
      <c r="AY358" s="157" t="s">
        <v>146</v>
      </c>
    </row>
    <row r="359" spans="1:65" s="14" customFormat="1" ht="11.25">
      <c r="B359" s="163"/>
      <c r="D359" s="156" t="s">
        <v>158</v>
      </c>
      <c r="E359" s="164" t="s">
        <v>1</v>
      </c>
      <c r="F359" s="165" t="s">
        <v>641</v>
      </c>
      <c r="H359" s="166">
        <v>257.39999999999998</v>
      </c>
      <c r="I359" s="167"/>
      <c r="L359" s="163"/>
      <c r="M359" s="168"/>
      <c r="N359" s="169"/>
      <c r="O359" s="169"/>
      <c r="P359" s="169"/>
      <c r="Q359" s="169"/>
      <c r="R359" s="169"/>
      <c r="S359" s="169"/>
      <c r="T359" s="170"/>
      <c r="AT359" s="164" t="s">
        <v>158</v>
      </c>
      <c r="AU359" s="164" t="s">
        <v>86</v>
      </c>
      <c r="AV359" s="14" t="s">
        <v>86</v>
      </c>
      <c r="AW359" s="14" t="s">
        <v>32</v>
      </c>
      <c r="AX359" s="14" t="s">
        <v>84</v>
      </c>
      <c r="AY359" s="164" t="s">
        <v>146</v>
      </c>
    </row>
    <row r="360" spans="1:65" s="2" customFormat="1" ht="24.2" customHeight="1">
      <c r="A360" s="33"/>
      <c r="B360" s="141"/>
      <c r="C360" s="142" t="s">
        <v>642</v>
      </c>
      <c r="D360" s="142" t="s">
        <v>148</v>
      </c>
      <c r="E360" s="143" t="s">
        <v>643</v>
      </c>
      <c r="F360" s="144" t="s">
        <v>644</v>
      </c>
      <c r="G360" s="145" t="s">
        <v>151</v>
      </c>
      <c r="H360" s="146">
        <v>514.79999999999995</v>
      </c>
      <c r="I360" s="147"/>
      <c r="J360" s="148">
        <f>ROUND(I360*H360,2)</f>
        <v>0</v>
      </c>
      <c r="K360" s="144" t="s">
        <v>152</v>
      </c>
      <c r="L360" s="34"/>
      <c r="M360" s="149" t="s">
        <v>1</v>
      </c>
      <c r="N360" s="150" t="s">
        <v>41</v>
      </c>
      <c r="O360" s="59"/>
      <c r="P360" s="151">
        <f>O360*H360</f>
        <v>0</v>
      </c>
      <c r="Q360" s="151">
        <v>2.5000000000000001E-4</v>
      </c>
      <c r="R360" s="151">
        <f>Q360*H360</f>
        <v>0.12869999999999998</v>
      </c>
      <c r="S360" s="151">
        <v>0</v>
      </c>
      <c r="T360" s="15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53" t="s">
        <v>243</v>
      </c>
      <c r="AT360" s="153" t="s">
        <v>148</v>
      </c>
      <c r="AU360" s="153" t="s">
        <v>86</v>
      </c>
      <c r="AY360" s="18" t="s">
        <v>146</v>
      </c>
      <c r="BE360" s="154">
        <f>IF(N360="základní",J360,0)</f>
        <v>0</v>
      </c>
      <c r="BF360" s="154">
        <f>IF(N360="snížená",J360,0)</f>
        <v>0</v>
      </c>
      <c r="BG360" s="154">
        <f>IF(N360="zákl. přenesená",J360,0)</f>
        <v>0</v>
      </c>
      <c r="BH360" s="154">
        <f>IF(N360="sníž. přenesená",J360,0)</f>
        <v>0</v>
      </c>
      <c r="BI360" s="154">
        <f>IF(N360="nulová",J360,0)</f>
        <v>0</v>
      </c>
      <c r="BJ360" s="18" t="s">
        <v>84</v>
      </c>
      <c r="BK360" s="154">
        <f>ROUND(I360*H360,2)</f>
        <v>0</v>
      </c>
      <c r="BL360" s="18" t="s">
        <v>243</v>
      </c>
      <c r="BM360" s="153" t="s">
        <v>645</v>
      </c>
    </row>
    <row r="361" spans="1:65" s="14" customFormat="1" ht="11.25">
      <c r="B361" s="163"/>
      <c r="D361" s="156" t="s">
        <v>158</v>
      </c>
      <c r="E361" s="164" t="s">
        <v>1</v>
      </c>
      <c r="F361" s="165" t="s">
        <v>646</v>
      </c>
      <c r="H361" s="166">
        <v>514.79999999999995</v>
      </c>
      <c r="I361" s="167"/>
      <c r="L361" s="163"/>
      <c r="M361" s="168"/>
      <c r="N361" s="169"/>
      <c r="O361" s="169"/>
      <c r="P361" s="169"/>
      <c r="Q361" s="169"/>
      <c r="R361" s="169"/>
      <c r="S361" s="169"/>
      <c r="T361" s="170"/>
      <c r="AT361" s="164" t="s">
        <v>158</v>
      </c>
      <c r="AU361" s="164" t="s">
        <v>86</v>
      </c>
      <c r="AV361" s="14" t="s">
        <v>86</v>
      </c>
      <c r="AW361" s="14" t="s">
        <v>32</v>
      </c>
      <c r="AX361" s="14" t="s">
        <v>84</v>
      </c>
      <c r="AY361" s="164" t="s">
        <v>146</v>
      </c>
    </row>
    <row r="362" spans="1:65" s="12" customFormat="1" ht="22.9" customHeight="1">
      <c r="B362" s="128"/>
      <c r="D362" s="129" t="s">
        <v>75</v>
      </c>
      <c r="E362" s="139" t="s">
        <v>647</v>
      </c>
      <c r="F362" s="139" t="s">
        <v>648</v>
      </c>
      <c r="I362" s="131"/>
      <c r="J362" s="140">
        <f>BK362</f>
        <v>0</v>
      </c>
      <c r="L362" s="128"/>
      <c r="M362" s="133"/>
      <c r="N362" s="134"/>
      <c r="O362" s="134"/>
      <c r="P362" s="135">
        <f>SUM(P363:P368)</f>
        <v>0</v>
      </c>
      <c r="Q362" s="134"/>
      <c r="R362" s="135">
        <f>SUM(R363:R368)</f>
        <v>3.4208926500000003</v>
      </c>
      <c r="S362" s="134"/>
      <c r="T362" s="136">
        <f>SUM(T363:T368)</f>
        <v>2.71096</v>
      </c>
      <c r="AR362" s="129" t="s">
        <v>86</v>
      </c>
      <c r="AT362" s="137" t="s">
        <v>75</v>
      </c>
      <c r="AU362" s="137" t="s">
        <v>84</v>
      </c>
      <c r="AY362" s="129" t="s">
        <v>146</v>
      </c>
      <c r="BK362" s="138">
        <f>SUM(BK363:BK368)</f>
        <v>0</v>
      </c>
    </row>
    <row r="363" spans="1:65" s="2" customFormat="1" ht="24.2" customHeight="1">
      <c r="A363" s="33"/>
      <c r="B363" s="141"/>
      <c r="C363" s="142" t="s">
        <v>649</v>
      </c>
      <c r="D363" s="142" t="s">
        <v>148</v>
      </c>
      <c r="E363" s="143" t="s">
        <v>650</v>
      </c>
      <c r="F363" s="144" t="s">
        <v>651</v>
      </c>
      <c r="G363" s="145" t="s">
        <v>151</v>
      </c>
      <c r="H363" s="146">
        <v>169.435</v>
      </c>
      <c r="I363" s="147"/>
      <c r="J363" s="148">
        <f>ROUND(I363*H363,2)</f>
        <v>0</v>
      </c>
      <c r="K363" s="144" t="s">
        <v>152</v>
      </c>
      <c r="L363" s="34"/>
      <c r="M363" s="149" t="s">
        <v>1</v>
      </c>
      <c r="N363" s="150" t="s">
        <v>41</v>
      </c>
      <c r="O363" s="59"/>
      <c r="P363" s="151">
        <f>O363*H363</f>
        <v>0</v>
      </c>
      <c r="Q363" s="151">
        <v>1.6E-2</v>
      </c>
      <c r="R363" s="151">
        <f>Q363*H363</f>
        <v>2.71096</v>
      </c>
      <c r="S363" s="151">
        <v>1.6E-2</v>
      </c>
      <c r="T363" s="152">
        <f>S363*H363</f>
        <v>2.71096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53" t="s">
        <v>243</v>
      </c>
      <c r="AT363" s="153" t="s">
        <v>148</v>
      </c>
      <c r="AU363" s="153" t="s">
        <v>86</v>
      </c>
      <c r="AY363" s="18" t="s">
        <v>146</v>
      </c>
      <c r="BE363" s="154">
        <f>IF(N363="základní",J363,0)</f>
        <v>0</v>
      </c>
      <c r="BF363" s="154">
        <f>IF(N363="snížená",J363,0)</f>
        <v>0</v>
      </c>
      <c r="BG363" s="154">
        <f>IF(N363="zákl. přenesená",J363,0)</f>
        <v>0</v>
      </c>
      <c r="BH363" s="154">
        <f>IF(N363="sníž. přenesená",J363,0)</f>
        <v>0</v>
      </c>
      <c r="BI363" s="154">
        <f>IF(N363="nulová",J363,0)</f>
        <v>0</v>
      </c>
      <c r="BJ363" s="18" t="s">
        <v>84</v>
      </c>
      <c r="BK363" s="154">
        <f>ROUND(I363*H363,2)</f>
        <v>0</v>
      </c>
      <c r="BL363" s="18" t="s">
        <v>243</v>
      </c>
      <c r="BM363" s="153" t="s">
        <v>652</v>
      </c>
    </row>
    <row r="364" spans="1:65" s="2" customFormat="1" ht="24.2" customHeight="1">
      <c r="A364" s="33"/>
      <c r="B364" s="141"/>
      <c r="C364" s="142" t="s">
        <v>653</v>
      </c>
      <c r="D364" s="142" t="s">
        <v>148</v>
      </c>
      <c r="E364" s="143" t="s">
        <v>654</v>
      </c>
      <c r="F364" s="144" t="s">
        <v>655</v>
      </c>
      <c r="G364" s="145" t="s">
        <v>151</v>
      </c>
      <c r="H364" s="146">
        <v>169.435</v>
      </c>
      <c r="I364" s="147"/>
      <c r="J364" s="148">
        <f>ROUND(I364*H364,2)</f>
        <v>0</v>
      </c>
      <c r="K364" s="144" t="s">
        <v>152</v>
      </c>
      <c r="L364" s="34"/>
      <c r="M364" s="149" t="s">
        <v>1</v>
      </c>
      <c r="N364" s="150" t="s">
        <v>41</v>
      </c>
      <c r="O364" s="59"/>
      <c r="P364" s="151">
        <f>O364*H364</f>
        <v>0</v>
      </c>
      <c r="Q364" s="151">
        <v>4.2999999999999999E-4</v>
      </c>
      <c r="R364" s="151">
        <f>Q364*H364</f>
        <v>7.2857049999999993E-2</v>
      </c>
      <c r="S364" s="151">
        <v>0</v>
      </c>
      <c r="T364" s="152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53" t="s">
        <v>243</v>
      </c>
      <c r="AT364" s="153" t="s">
        <v>148</v>
      </c>
      <c r="AU364" s="153" t="s">
        <v>86</v>
      </c>
      <c r="AY364" s="18" t="s">
        <v>146</v>
      </c>
      <c r="BE364" s="154">
        <f>IF(N364="základní",J364,0)</f>
        <v>0</v>
      </c>
      <c r="BF364" s="154">
        <f>IF(N364="snížená",J364,0)</f>
        <v>0</v>
      </c>
      <c r="BG364" s="154">
        <f>IF(N364="zákl. přenesená",J364,0)</f>
        <v>0</v>
      </c>
      <c r="BH364" s="154">
        <f>IF(N364="sníž. přenesená",J364,0)</f>
        <v>0</v>
      </c>
      <c r="BI364" s="154">
        <f>IF(N364="nulová",J364,0)</f>
        <v>0</v>
      </c>
      <c r="BJ364" s="18" t="s">
        <v>84</v>
      </c>
      <c r="BK364" s="154">
        <f>ROUND(I364*H364,2)</f>
        <v>0</v>
      </c>
      <c r="BL364" s="18" t="s">
        <v>243</v>
      </c>
      <c r="BM364" s="153" t="s">
        <v>656</v>
      </c>
    </row>
    <row r="365" spans="1:65" s="2" customFormat="1" ht="24.2" customHeight="1">
      <c r="A365" s="33"/>
      <c r="B365" s="141"/>
      <c r="C365" s="142" t="s">
        <v>657</v>
      </c>
      <c r="D365" s="142" t="s">
        <v>148</v>
      </c>
      <c r="E365" s="143" t="s">
        <v>658</v>
      </c>
      <c r="F365" s="144" t="s">
        <v>659</v>
      </c>
      <c r="G365" s="145" t="s">
        <v>151</v>
      </c>
      <c r="H365" s="146">
        <v>169.435</v>
      </c>
      <c r="I365" s="147"/>
      <c r="J365" s="148">
        <f>ROUND(I365*H365,2)</f>
        <v>0</v>
      </c>
      <c r="K365" s="144" t="s">
        <v>152</v>
      </c>
      <c r="L365" s="34"/>
      <c r="M365" s="149" t="s">
        <v>1</v>
      </c>
      <c r="N365" s="150" t="s">
        <v>41</v>
      </c>
      <c r="O365" s="59"/>
      <c r="P365" s="151">
        <f>O365*H365</f>
        <v>0</v>
      </c>
      <c r="Q365" s="151">
        <v>4.0000000000000002E-4</v>
      </c>
      <c r="R365" s="151">
        <f>Q365*H365</f>
        <v>6.7774000000000001E-2</v>
      </c>
      <c r="S365" s="151">
        <v>0</v>
      </c>
      <c r="T365" s="15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53" t="s">
        <v>243</v>
      </c>
      <c r="AT365" s="153" t="s">
        <v>148</v>
      </c>
      <c r="AU365" s="153" t="s">
        <v>86</v>
      </c>
      <c r="AY365" s="18" t="s">
        <v>146</v>
      </c>
      <c r="BE365" s="154">
        <f>IF(N365="základní",J365,0)</f>
        <v>0</v>
      </c>
      <c r="BF365" s="154">
        <f>IF(N365="snížená",J365,0)</f>
        <v>0</v>
      </c>
      <c r="BG365" s="154">
        <f>IF(N365="zákl. přenesená",J365,0)</f>
        <v>0</v>
      </c>
      <c r="BH365" s="154">
        <f>IF(N365="sníž. přenesená",J365,0)</f>
        <v>0</v>
      </c>
      <c r="BI365" s="154">
        <f>IF(N365="nulová",J365,0)</f>
        <v>0</v>
      </c>
      <c r="BJ365" s="18" t="s">
        <v>84</v>
      </c>
      <c r="BK365" s="154">
        <f>ROUND(I365*H365,2)</f>
        <v>0</v>
      </c>
      <c r="BL365" s="18" t="s">
        <v>243</v>
      </c>
      <c r="BM365" s="153" t="s">
        <v>660</v>
      </c>
    </row>
    <row r="366" spans="1:65" s="2" customFormat="1" ht="21.75" customHeight="1">
      <c r="A366" s="33"/>
      <c r="B366" s="141"/>
      <c r="C366" s="142" t="s">
        <v>294</v>
      </c>
      <c r="D366" s="142" t="s">
        <v>148</v>
      </c>
      <c r="E366" s="143" t="s">
        <v>661</v>
      </c>
      <c r="F366" s="144" t="s">
        <v>662</v>
      </c>
      <c r="G366" s="145" t="s">
        <v>151</v>
      </c>
      <c r="H366" s="146">
        <v>169.435</v>
      </c>
      <c r="I366" s="147"/>
      <c r="J366" s="148">
        <f>ROUND(I366*H366,2)</f>
        <v>0</v>
      </c>
      <c r="K366" s="144" t="s">
        <v>152</v>
      </c>
      <c r="L366" s="34"/>
      <c r="M366" s="149" t="s">
        <v>1</v>
      </c>
      <c r="N366" s="150" t="s">
        <v>41</v>
      </c>
      <c r="O366" s="59"/>
      <c r="P366" s="151">
        <f>O366*H366</f>
        <v>0</v>
      </c>
      <c r="Q366" s="151">
        <v>3.3600000000000001E-3</v>
      </c>
      <c r="R366" s="151">
        <f>Q366*H366</f>
        <v>0.56930160000000007</v>
      </c>
      <c r="S366" s="151">
        <v>0</v>
      </c>
      <c r="T366" s="152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53" t="s">
        <v>243</v>
      </c>
      <c r="AT366" s="153" t="s">
        <v>148</v>
      </c>
      <c r="AU366" s="153" t="s">
        <v>86</v>
      </c>
      <c r="AY366" s="18" t="s">
        <v>146</v>
      </c>
      <c r="BE366" s="154">
        <f>IF(N366="základní",J366,0)</f>
        <v>0</v>
      </c>
      <c r="BF366" s="154">
        <f>IF(N366="snížená",J366,0)</f>
        <v>0</v>
      </c>
      <c r="BG366" s="154">
        <f>IF(N366="zákl. přenesená",J366,0)</f>
        <v>0</v>
      </c>
      <c r="BH366" s="154">
        <f>IF(N366="sníž. přenesená",J366,0)</f>
        <v>0</v>
      </c>
      <c r="BI366" s="154">
        <f>IF(N366="nulová",J366,0)</f>
        <v>0</v>
      </c>
      <c r="BJ366" s="18" t="s">
        <v>84</v>
      </c>
      <c r="BK366" s="154">
        <f>ROUND(I366*H366,2)</f>
        <v>0</v>
      </c>
      <c r="BL366" s="18" t="s">
        <v>243</v>
      </c>
      <c r="BM366" s="153" t="s">
        <v>663</v>
      </c>
    </row>
    <row r="367" spans="1:65" s="13" customFormat="1" ht="11.25">
      <c r="B367" s="155"/>
      <c r="D367" s="156" t="s">
        <v>158</v>
      </c>
      <c r="E367" s="157" t="s">
        <v>1</v>
      </c>
      <c r="F367" s="158" t="s">
        <v>664</v>
      </c>
      <c r="H367" s="157" t="s">
        <v>1</v>
      </c>
      <c r="I367" s="159"/>
      <c r="L367" s="155"/>
      <c r="M367" s="160"/>
      <c r="N367" s="161"/>
      <c r="O367" s="161"/>
      <c r="P367" s="161"/>
      <c r="Q367" s="161"/>
      <c r="R367" s="161"/>
      <c r="S367" s="161"/>
      <c r="T367" s="162"/>
      <c r="AT367" s="157" t="s">
        <v>158</v>
      </c>
      <c r="AU367" s="157" t="s">
        <v>86</v>
      </c>
      <c r="AV367" s="13" t="s">
        <v>84</v>
      </c>
      <c r="AW367" s="13" t="s">
        <v>32</v>
      </c>
      <c r="AX367" s="13" t="s">
        <v>76</v>
      </c>
      <c r="AY367" s="157" t="s">
        <v>146</v>
      </c>
    </row>
    <row r="368" spans="1:65" s="14" customFormat="1" ht="11.25">
      <c r="B368" s="163"/>
      <c r="D368" s="156" t="s">
        <v>158</v>
      </c>
      <c r="E368" s="164" t="s">
        <v>1</v>
      </c>
      <c r="F368" s="165" t="s">
        <v>665</v>
      </c>
      <c r="H368" s="166">
        <v>169.435</v>
      </c>
      <c r="I368" s="167"/>
      <c r="L368" s="163"/>
      <c r="M368" s="168"/>
      <c r="N368" s="169"/>
      <c r="O368" s="169"/>
      <c r="P368" s="169"/>
      <c r="Q368" s="169"/>
      <c r="R368" s="169"/>
      <c r="S368" s="169"/>
      <c r="T368" s="170"/>
      <c r="AT368" s="164" t="s">
        <v>158</v>
      </c>
      <c r="AU368" s="164" t="s">
        <v>86</v>
      </c>
      <c r="AV368" s="14" t="s">
        <v>86</v>
      </c>
      <c r="AW368" s="14" t="s">
        <v>32</v>
      </c>
      <c r="AX368" s="14" t="s">
        <v>84</v>
      </c>
      <c r="AY368" s="164" t="s">
        <v>146</v>
      </c>
    </row>
    <row r="369" spans="1:65" s="12" customFormat="1" ht="25.9" customHeight="1">
      <c r="B369" s="128"/>
      <c r="D369" s="129" t="s">
        <v>75</v>
      </c>
      <c r="E369" s="130" t="s">
        <v>248</v>
      </c>
      <c r="F369" s="130" t="s">
        <v>666</v>
      </c>
      <c r="I369" s="131"/>
      <c r="J369" s="132">
        <f>BK369</f>
        <v>0</v>
      </c>
      <c r="L369" s="128"/>
      <c r="M369" s="133"/>
      <c r="N369" s="134"/>
      <c r="O369" s="134"/>
      <c r="P369" s="135">
        <f>P370</f>
        <v>0</v>
      </c>
      <c r="Q369" s="134"/>
      <c r="R369" s="135">
        <f>R370</f>
        <v>0</v>
      </c>
      <c r="S369" s="134"/>
      <c r="T369" s="136">
        <f>T370</f>
        <v>0</v>
      </c>
      <c r="AR369" s="129" t="s">
        <v>161</v>
      </c>
      <c r="AT369" s="137" t="s">
        <v>75</v>
      </c>
      <c r="AU369" s="137" t="s">
        <v>76</v>
      </c>
      <c r="AY369" s="129" t="s">
        <v>146</v>
      </c>
      <c r="BK369" s="138">
        <f>BK370</f>
        <v>0</v>
      </c>
    </row>
    <row r="370" spans="1:65" s="12" customFormat="1" ht="22.9" customHeight="1">
      <c r="B370" s="128"/>
      <c r="D370" s="129" t="s">
        <v>75</v>
      </c>
      <c r="E370" s="139" t="s">
        <v>667</v>
      </c>
      <c r="F370" s="139" t="s">
        <v>668</v>
      </c>
      <c r="I370" s="131"/>
      <c r="J370" s="140">
        <f>BK370</f>
        <v>0</v>
      </c>
      <c r="L370" s="128"/>
      <c r="M370" s="133"/>
      <c r="N370" s="134"/>
      <c r="O370" s="134"/>
      <c r="P370" s="135">
        <f>P371</f>
        <v>0</v>
      </c>
      <c r="Q370" s="134"/>
      <c r="R370" s="135">
        <f>R371</f>
        <v>0</v>
      </c>
      <c r="S370" s="134"/>
      <c r="T370" s="136">
        <f>T371</f>
        <v>0</v>
      </c>
      <c r="AR370" s="129" t="s">
        <v>161</v>
      </c>
      <c r="AT370" s="137" t="s">
        <v>75</v>
      </c>
      <c r="AU370" s="137" t="s">
        <v>84</v>
      </c>
      <c r="AY370" s="129" t="s">
        <v>146</v>
      </c>
      <c r="BK370" s="138">
        <f>BK371</f>
        <v>0</v>
      </c>
    </row>
    <row r="371" spans="1:65" s="2" customFormat="1" ht="16.5" customHeight="1">
      <c r="A371" s="33"/>
      <c r="B371" s="141"/>
      <c r="C371" s="142" t="s">
        <v>669</v>
      </c>
      <c r="D371" s="142" t="s">
        <v>148</v>
      </c>
      <c r="E371" s="143" t="s">
        <v>670</v>
      </c>
      <c r="F371" s="144" t="s">
        <v>671</v>
      </c>
      <c r="G371" s="145" t="s">
        <v>497</v>
      </c>
      <c r="H371" s="146">
        <v>1</v>
      </c>
      <c r="I371" s="147"/>
      <c r="J371" s="148">
        <f>ROUND(I371*H371,2)</f>
        <v>0</v>
      </c>
      <c r="K371" s="144" t="s">
        <v>1</v>
      </c>
      <c r="L371" s="34"/>
      <c r="M371" s="149" t="s">
        <v>1</v>
      </c>
      <c r="N371" s="150" t="s">
        <v>41</v>
      </c>
      <c r="O371" s="59"/>
      <c r="P371" s="151">
        <f>O371*H371</f>
        <v>0</v>
      </c>
      <c r="Q371" s="151">
        <v>0</v>
      </c>
      <c r="R371" s="151">
        <f>Q371*H371</f>
        <v>0</v>
      </c>
      <c r="S371" s="151">
        <v>0</v>
      </c>
      <c r="T371" s="15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53" t="s">
        <v>476</v>
      </c>
      <c r="AT371" s="153" t="s">
        <v>148</v>
      </c>
      <c r="AU371" s="153" t="s">
        <v>86</v>
      </c>
      <c r="AY371" s="18" t="s">
        <v>146</v>
      </c>
      <c r="BE371" s="154">
        <f>IF(N371="základní",J371,0)</f>
        <v>0</v>
      </c>
      <c r="BF371" s="154">
        <f>IF(N371="snížená",J371,0)</f>
        <v>0</v>
      </c>
      <c r="BG371" s="154">
        <f>IF(N371="zákl. přenesená",J371,0)</f>
        <v>0</v>
      </c>
      <c r="BH371" s="154">
        <f>IF(N371="sníž. přenesená",J371,0)</f>
        <v>0</v>
      </c>
      <c r="BI371" s="154">
        <f>IF(N371="nulová",J371,0)</f>
        <v>0</v>
      </c>
      <c r="BJ371" s="18" t="s">
        <v>84</v>
      </c>
      <c r="BK371" s="154">
        <f>ROUND(I371*H371,2)</f>
        <v>0</v>
      </c>
      <c r="BL371" s="18" t="s">
        <v>476</v>
      </c>
      <c r="BM371" s="153" t="s">
        <v>672</v>
      </c>
    </row>
    <row r="372" spans="1:65" s="12" customFormat="1" ht="25.9" customHeight="1">
      <c r="B372" s="128"/>
      <c r="D372" s="129" t="s">
        <v>75</v>
      </c>
      <c r="E372" s="130" t="s">
        <v>673</v>
      </c>
      <c r="F372" s="130" t="s">
        <v>674</v>
      </c>
      <c r="I372" s="131"/>
      <c r="J372" s="132">
        <f>BK372</f>
        <v>0</v>
      </c>
      <c r="L372" s="128"/>
      <c r="M372" s="133"/>
      <c r="N372" s="134"/>
      <c r="O372" s="134"/>
      <c r="P372" s="135">
        <f>P373+P376+P378</f>
        <v>0</v>
      </c>
      <c r="Q372" s="134"/>
      <c r="R372" s="135">
        <f>R373+R376+R378</f>
        <v>0</v>
      </c>
      <c r="S372" s="134"/>
      <c r="T372" s="136">
        <f>T373+T376+T378</f>
        <v>0</v>
      </c>
      <c r="AR372" s="129" t="s">
        <v>169</v>
      </c>
      <c r="AT372" s="137" t="s">
        <v>75</v>
      </c>
      <c r="AU372" s="137" t="s">
        <v>76</v>
      </c>
      <c r="AY372" s="129" t="s">
        <v>146</v>
      </c>
      <c r="BK372" s="138">
        <f>BK373+BK376+BK378</f>
        <v>0</v>
      </c>
    </row>
    <row r="373" spans="1:65" s="12" customFormat="1" ht="22.9" customHeight="1">
      <c r="B373" s="128"/>
      <c r="D373" s="129" t="s">
        <v>75</v>
      </c>
      <c r="E373" s="139" t="s">
        <v>675</v>
      </c>
      <c r="F373" s="139" t="s">
        <v>676</v>
      </c>
      <c r="I373" s="131"/>
      <c r="J373" s="140">
        <f>BK373</f>
        <v>0</v>
      </c>
      <c r="L373" s="128"/>
      <c r="M373" s="133"/>
      <c r="N373" s="134"/>
      <c r="O373" s="134"/>
      <c r="P373" s="135">
        <f>SUM(P374:P375)</f>
        <v>0</v>
      </c>
      <c r="Q373" s="134"/>
      <c r="R373" s="135">
        <f>SUM(R374:R375)</f>
        <v>0</v>
      </c>
      <c r="S373" s="134"/>
      <c r="T373" s="136">
        <f>SUM(T374:T375)</f>
        <v>0</v>
      </c>
      <c r="AR373" s="129" t="s">
        <v>169</v>
      </c>
      <c r="AT373" s="137" t="s">
        <v>75</v>
      </c>
      <c r="AU373" s="137" t="s">
        <v>84</v>
      </c>
      <c r="AY373" s="129" t="s">
        <v>146</v>
      </c>
      <c r="BK373" s="138">
        <f>SUM(BK374:BK375)</f>
        <v>0</v>
      </c>
    </row>
    <row r="374" spans="1:65" s="2" customFormat="1" ht="16.5" customHeight="1">
      <c r="A374" s="33"/>
      <c r="B374" s="141"/>
      <c r="C374" s="142" t="s">
        <v>677</v>
      </c>
      <c r="D374" s="142" t="s">
        <v>148</v>
      </c>
      <c r="E374" s="143" t="s">
        <v>678</v>
      </c>
      <c r="F374" s="144" t="s">
        <v>679</v>
      </c>
      <c r="G374" s="145" t="s">
        <v>497</v>
      </c>
      <c r="H374" s="146">
        <v>1</v>
      </c>
      <c r="I374" s="147"/>
      <c r="J374" s="148">
        <f>ROUND(I374*H374,2)</f>
        <v>0</v>
      </c>
      <c r="K374" s="144" t="s">
        <v>152</v>
      </c>
      <c r="L374" s="34"/>
      <c r="M374" s="149" t="s">
        <v>1</v>
      </c>
      <c r="N374" s="150" t="s">
        <v>41</v>
      </c>
      <c r="O374" s="59"/>
      <c r="P374" s="151">
        <f>O374*H374</f>
        <v>0</v>
      </c>
      <c r="Q374" s="151">
        <v>0</v>
      </c>
      <c r="R374" s="151">
        <f>Q374*H374</f>
        <v>0</v>
      </c>
      <c r="S374" s="151">
        <v>0</v>
      </c>
      <c r="T374" s="15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53" t="s">
        <v>680</v>
      </c>
      <c r="AT374" s="153" t="s">
        <v>148</v>
      </c>
      <c r="AU374" s="153" t="s">
        <v>86</v>
      </c>
      <c r="AY374" s="18" t="s">
        <v>146</v>
      </c>
      <c r="BE374" s="154">
        <f>IF(N374="základní",J374,0)</f>
        <v>0</v>
      </c>
      <c r="BF374" s="154">
        <f>IF(N374="snížená",J374,0)</f>
        <v>0</v>
      </c>
      <c r="BG374" s="154">
        <f>IF(N374="zákl. přenesená",J374,0)</f>
        <v>0</v>
      </c>
      <c r="BH374" s="154">
        <f>IF(N374="sníž. přenesená",J374,0)</f>
        <v>0</v>
      </c>
      <c r="BI374" s="154">
        <f>IF(N374="nulová",J374,0)</f>
        <v>0</v>
      </c>
      <c r="BJ374" s="18" t="s">
        <v>84</v>
      </c>
      <c r="BK374" s="154">
        <f>ROUND(I374*H374,2)</f>
        <v>0</v>
      </c>
      <c r="BL374" s="18" t="s">
        <v>680</v>
      </c>
      <c r="BM374" s="153" t="s">
        <v>681</v>
      </c>
    </row>
    <row r="375" spans="1:65" s="2" customFormat="1" ht="16.5" customHeight="1">
      <c r="A375" s="33"/>
      <c r="B375" s="141"/>
      <c r="C375" s="142" t="s">
        <v>682</v>
      </c>
      <c r="D375" s="142" t="s">
        <v>148</v>
      </c>
      <c r="E375" s="143" t="s">
        <v>683</v>
      </c>
      <c r="F375" s="144" t="s">
        <v>684</v>
      </c>
      <c r="G375" s="145" t="s">
        <v>497</v>
      </c>
      <c r="H375" s="146">
        <v>1</v>
      </c>
      <c r="I375" s="147"/>
      <c r="J375" s="148">
        <f>ROUND(I375*H375,2)</f>
        <v>0</v>
      </c>
      <c r="K375" s="144" t="s">
        <v>152</v>
      </c>
      <c r="L375" s="34"/>
      <c r="M375" s="149" t="s">
        <v>1</v>
      </c>
      <c r="N375" s="150" t="s">
        <v>41</v>
      </c>
      <c r="O375" s="59"/>
      <c r="P375" s="151">
        <f>O375*H375</f>
        <v>0</v>
      </c>
      <c r="Q375" s="151">
        <v>0</v>
      </c>
      <c r="R375" s="151">
        <f>Q375*H375</f>
        <v>0</v>
      </c>
      <c r="S375" s="151">
        <v>0</v>
      </c>
      <c r="T375" s="15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53" t="s">
        <v>680</v>
      </c>
      <c r="AT375" s="153" t="s">
        <v>148</v>
      </c>
      <c r="AU375" s="153" t="s">
        <v>86</v>
      </c>
      <c r="AY375" s="18" t="s">
        <v>146</v>
      </c>
      <c r="BE375" s="154">
        <f>IF(N375="základní",J375,0)</f>
        <v>0</v>
      </c>
      <c r="BF375" s="154">
        <f>IF(N375="snížená",J375,0)</f>
        <v>0</v>
      </c>
      <c r="BG375" s="154">
        <f>IF(N375="zákl. přenesená",J375,0)</f>
        <v>0</v>
      </c>
      <c r="BH375" s="154">
        <f>IF(N375="sníž. přenesená",J375,0)</f>
        <v>0</v>
      </c>
      <c r="BI375" s="154">
        <f>IF(N375="nulová",J375,0)</f>
        <v>0</v>
      </c>
      <c r="BJ375" s="18" t="s">
        <v>84</v>
      </c>
      <c r="BK375" s="154">
        <f>ROUND(I375*H375,2)</f>
        <v>0</v>
      </c>
      <c r="BL375" s="18" t="s">
        <v>680</v>
      </c>
      <c r="BM375" s="153" t="s">
        <v>685</v>
      </c>
    </row>
    <row r="376" spans="1:65" s="12" customFormat="1" ht="22.9" customHeight="1">
      <c r="B376" s="128"/>
      <c r="D376" s="129" t="s">
        <v>75</v>
      </c>
      <c r="E376" s="139" t="s">
        <v>686</v>
      </c>
      <c r="F376" s="139" t="s">
        <v>687</v>
      </c>
      <c r="I376" s="131"/>
      <c r="J376" s="140">
        <f>BK376</f>
        <v>0</v>
      </c>
      <c r="L376" s="128"/>
      <c r="M376" s="133"/>
      <c r="N376" s="134"/>
      <c r="O376" s="134"/>
      <c r="P376" s="135">
        <f>P377</f>
        <v>0</v>
      </c>
      <c r="Q376" s="134"/>
      <c r="R376" s="135">
        <f>R377</f>
        <v>0</v>
      </c>
      <c r="S376" s="134"/>
      <c r="T376" s="136">
        <f>T377</f>
        <v>0</v>
      </c>
      <c r="AR376" s="129" t="s">
        <v>169</v>
      </c>
      <c r="AT376" s="137" t="s">
        <v>75</v>
      </c>
      <c r="AU376" s="137" t="s">
        <v>84</v>
      </c>
      <c r="AY376" s="129" t="s">
        <v>146</v>
      </c>
      <c r="BK376" s="138">
        <f>BK377</f>
        <v>0</v>
      </c>
    </row>
    <row r="377" spans="1:65" s="2" customFormat="1" ht="16.5" customHeight="1">
      <c r="A377" s="33"/>
      <c r="B377" s="141"/>
      <c r="C377" s="142" t="s">
        <v>688</v>
      </c>
      <c r="D377" s="142" t="s">
        <v>148</v>
      </c>
      <c r="E377" s="143" t="s">
        <v>689</v>
      </c>
      <c r="F377" s="144" t="s">
        <v>687</v>
      </c>
      <c r="G377" s="145" t="s">
        <v>497</v>
      </c>
      <c r="H377" s="146">
        <v>1</v>
      </c>
      <c r="I377" s="147"/>
      <c r="J377" s="148">
        <f>ROUND(I377*H377,2)</f>
        <v>0</v>
      </c>
      <c r="K377" s="144" t="s">
        <v>152</v>
      </c>
      <c r="L377" s="34"/>
      <c r="M377" s="149" t="s">
        <v>1</v>
      </c>
      <c r="N377" s="150" t="s">
        <v>41</v>
      </c>
      <c r="O377" s="59"/>
      <c r="P377" s="151">
        <f>O377*H377</f>
        <v>0</v>
      </c>
      <c r="Q377" s="151">
        <v>0</v>
      </c>
      <c r="R377" s="151">
        <f>Q377*H377</f>
        <v>0</v>
      </c>
      <c r="S377" s="151">
        <v>0</v>
      </c>
      <c r="T377" s="15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53" t="s">
        <v>680</v>
      </c>
      <c r="AT377" s="153" t="s">
        <v>148</v>
      </c>
      <c r="AU377" s="153" t="s">
        <v>86</v>
      </c>
      <c r="AY377" s="18" t="s">
        <v>146</v>
      </c>
      <c r="BE377" s="154">
        <f>IF(N377="základní",J377,0)</f>
        <v>0</v>
      </c>
      <c r="BF377" s="154">
        <f>IF(N377="snížená",J377,0)</f>
        <v>0</v>
      </c>
      <c r="BG377" s="154">
        <f>IF(N377="zákl. přenesená",J377,0)</f>
        <v>0</v>
      </c>
      <c r="BH377" s="154">
        <f>IF(N377="sníž. přenesená",J377,0)</f>
        <v>0</v>
      </c>
      <c r="BI377" s="154">
        <f>IF(N377="nulová",J377,0)</f>
        <v>0</v>
      </c>
      <c r="BJ377" s="18" t="s">
        <v>84</v>
      </c>
      <c r="BK377" s="154">
        <f>ROUND(I377*H377,2)</f>
        <v>0</v>
      </c>
      <c r="BL377" s="18" t="s">
        <v>680</v>
      </c>
      <c r="BM377" s="153" t="s">
        <v>690</v>
      </c>
    </row>
    <row r="378" spans="1:65" s="12" customFormat="1" ht="22.9" customHeight="1">
      <c r="B378" s="128"/>
      <c r="D378" s="129" t="s">
        <v>75</v>
      </c>
      <c r="E378" s="139" t="s">
        <v>691</v>
      </c>
      <c r="F378" s="139" t="s">
        <v>692</v>
      </c>
      <c r="I378" s="131"/>
      <c r="J378" s="140">
        <f>BK378</f>
        <v>0</v>
      </c>
      <c r="L378" s="128"/>
      <c r="M378" s="133"/>
      <c r="N378" s="134"/>
      <c r="O378" s="134"/>
      <c r="P378" s="135">
        <f>P379</f>
        <v>0</v>
      </c>
      <c r="Q378" s="134"/>
      <c r="R378" s="135">
        <f>R379</f>
        <v>0</v>
      </c>
      <c r="S378" s="134"/>
      <c r="T378" s="136">
        <f>T379</f>
        <v>0</v>
      </c>
      <c r="AR378" s="129" t="s">
        <v>169</v>
      </c>
      <c r="AT378" s="137" t="s">
        <v>75</v>
      </c>
      <c r="AU378" s="137" t="s">
        <v>84</v>
      </c>
      <c r="AY378" s="129" t="s">
        <v>146</v>
      </c>
      <c r="BK378" s="138">
        <f>BK379</f>
        <v>0</v>
      </c>
    </row>
    <row r="379" spans="1:65" s="2" customFormat="1" ht="16.5" customHeight="1">
      <c r="A379" s="33"/>
      <c r="B379" s="141"/>
      <c r="C379" s="142" t="s">
        <v>693</v>
      </c>
      <c r="D379" s="142" t="s">
        <v>148</v>
      </c>
      <c r="E379" s="143" t="s">
        <v>694</v>
      </c>
      <c r="F379" s="144" t="s">
        <v>695</v>
      </c>
      <c r="G379" s="145" t="s">
        <v>497</v>
      </c>
      <c r="H379" s="146">
        <v>1</v>
      </c>
      <c r="I379" s="147"/>
      <c r="J379" s="148">
        <f>ROUND(I379*H379,2)</f>
        <v>0</v>
      </c>
      <c r="K379" s="144" t="s">
        <v>152</v>
      </c>
      <c r="L379" s="34"/>
      <c r="M379" s="198" t="s">
        <v>1</v>
      </c>
      <c r="N379" s="199" t="s">
        <v>41</v>
      </c>
      <c r="O379" s="200"/>
      <c r="P379" s="201">
        <f>O379*H379</f>
        <v>0</v>
      </c>
      <c r="Q379" s="201">
        <v>0</v>
      </c>
      <c r="R379" s="201">
        <f>Q379*H379</f>
        <v>0</v>
      </c>
      <c r="S379" s="201">
        <v>0</v>
      </c>
      <c r="T379" s="202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53" t="s">
        <v>680</v>
      </c>
      <c r="AT379" s="153" t="s">
        <v>148</v>
      </c>
      <c r="AU379" s="153" t="s">
        <v>86</v>
      </c>
      <c r="AY379" s="18" t="s">
        <v>146</v>
      </c>
      <c r="BE379" s="154">
        <f>IF(N379="základní",J379,0)</f>
        <v>0</v>
      </c>
      <c r="BF379" s="154">
        <f>IF(N379="snížená",J379,0)</f>
        <v>0</v>
      </c>
      <c r="BG379" s="154">
        <f>IF(N379="zákl. přenesená",J379,0)</f>
        <v>0</v>
      </c>
      <c r="BH379" s="154">
        <f>IF(N379="sníž. přenesená",J379,0)</f>
        <v>0</v>
      </c>
      <c r="BI379" s="154">
        <f>IF(N379="nulová",J379,0)</f>
        <v>0</v>
      </c>
      <c r="BJ379" s="18" t="s">
        <v>84</v>
      </c>
      <c r="BK379" s="154">
        <f>ROUND(I379*H379,2)</f>
        <v>0</v>
      </c>
      <c r="BL379" s="18" t="s">
        <v>680</v>
      </c>
      <c r="BM379" s="153" t="s">
        <v>696</v>
      </c>
    </row>
    <row r="380" spans="1:65" s="2" customFormat="1" ht="6.95" customHeight="1">
      <c r="A380" s="33"/>
      <c r="B380" s="48"/>
      <c r="C380" s="49"/>
      <c r="D380" s="49"/>
      <c r="E380" s="49"/>
      <c r="F380" s="49"/>
      <c r="G380" s="49"/>
      <c r="H380" s="49"/>
      <c r="I380" s="49"/>
      <c r="J380" s="49"/>
      <c r="K380" s="49"/>
      <c r="L380" s="34"/>
      <c r="M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</row>
  </sheetData>
  <autoFilter ref="C134:K379" xr:uid="{00000000-0009-0000-0000-000001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8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9"/>
      <c r="C3" s="20"/>
      <c r="D3" s="20"/>
      <c r="E3" s="20"/>
      <c r="F3" s="20"/>
      <c r="G3" s="20"/>
      <c r="H3" s="21"/>
    </row>
    <row r="4" spans="1:8" s="1" customFormat="1" ht="24.95" customHeight="1">
      <c r="B4" s="21"/>
      <c r="C4" s="22" t="s">
        <v>697</v>
      </c>
      <c r="H4" s="21"/>
    </row>
    <row r="5" spans="1:8" s="1" customFormat="1" ht="12" customHeight="1">
      <c r="B5" s="21"/>
      <c r="C5" s="25" t="s">
        <v>13</v>
      </c>
      <c r="D5" s="219" t="s">
        <v>14</v>
      </c>
      <c r="E5" s="215"/>
      <c r="F5" s="215"/>
      <c r="H5" s="21"/>
    </row>
    <row r="6" spans="1:8" s="1" customFormat="1" ht="36.950000000000003" customHeight="1">
      <c r="B6" s="21"/>
      <c r="C6" s="27" t="s">
        <v>16</v>
      </c>
      <c r="D6" s="216" t="s">
        <v>17</v>
      </c>
      <c r="E6" s="215"/>
      <c r="F6" s="215"/>
      <c r="H6" s="21"/>
    </row>
    <row r="7" spans="1:8" s="1" customFormat="1" ht="16.5" customHeight="1">
      <c r="B7" s="21"/>
      <c r="C7" s="28" t="s">
        <v>22</v>
      </c>
      <c r="D7" s="56" t="str">
        <f>'Rekapitulace stavby'!AN8</f>
        <v>25. 10. 2021</v>
      </c>
      <c r="H7" s="21"/>
    </row>
    <row r="8" spans="1:8" s="2" customFormat="1" ht="10.9" customHeight="1">
      <c r="A8" s="33"/>
      <c r="B8" s="34"/>
      <c r="C8" s="33"/>
      <c r="D8" s="33"/>
      <c r="E8" s="33"/>
      <c r="F8" s="33"/>
      <c r="G8" s="33"/>
      <c r="H8" s="34"/>
    </row>
    <row r="9" spans="1:8" s="11" customFormat="1" ht="29.25" customHeight="1">
      <c r="A9" s="118"/>
      <c r="B9" s="119"/>
      <c r="C9" s="120" t="s">
        <v>57</v>
      </c>
      <c r="D9" s="121" t="s">
        <v>58</v>
      </c>
      <c r="E9" s="121" t="s">
        <v>133</v>
      </c>
      <c r="F9" s="122" t="s">
        <v>698</v>
      </c>
      <c r="G9" s="118"/>
      <c r="H9" s="119"/>
    </row>
    <row r="10" spans="1:8" s="2" customFormat="1" ht="26.45" customHeight="1">
      <c r="A10" s="33"/>
      <c r="B10" s="34"/>
      <c r="C10" s="203" t="s">
        <v>699</v>
      </c>
      <c r="D10" s="203" t="s">
        <v>82</v>
      </c>
      <c r="E10" s="33"/>
      <c r="F10" s="33"/>
      <c r="G10" s="33"/>
      <c r="H10" s="34"/>
    </row>
    <row r="11" spans="1:8" s="2" customFormat="1" ht="16.899999999999999" customHeight="1">
      <c r="A11" s="33"/>
      <c r="B11" s="34"/>
      <c r="C11" s="204" t="s">
        <v>700</v>
      </c>
      <c r="D11" s="205" t="s">
        <v>1</v>
      </c>
      <c r="E11" s="206" t="s">
        <v>1</v>
      </c>
      <c r="F11" s="207">
        <v>23.417999999999999</v>
      </c>
      <c r="G11" s="33"/>
      <c r="H11" s="34"/>
    </row>
    <row r="12" spans="1:8" s="2" customFormat="1" ht="16.899999999999999" customHeight="1">
      <c r="A12" s="33"/>
      <c r="B12" s="34"/>
      <c r="C12" s="204" t="s">
        <v>701</v>
      </c>
      <c r="D12" s="205" t="s">
        <v>1</v>
      </c>
      <c r="E12" s="206" t="s">
        <v>1</v>
      </c>
      <c r="F12" s="207">
        <v>251</v>
      </c>
      <c r="G12" s="33"/>
      <c r="H12" s="34"/>
    </row>
    <row r="13" spans="1:8" s="2" customFormat="1" ht="16.899999999999999" customHeight="1">
      <c r="A13" s="33"/>
      <c r="B13" s="34"/>
      <c r="C13" s="204" t="s">
        <v>87</v>
      </c>
      <c r="D13" s="205" t="s">
        <v>1</v>
      </c>
      <c r="E13" s="206" t="s">
        <v>1</v>
      </c>
      <c r="F13" s="207">
        <v>69.864999999999995</v>
      </c>
      <c r="G13" s="33"/>
      <c r="H13" s="34"/>
    </row>
    <row r="14" spans="1:8" s="2" customFormat="1" ht="16.899999999999999" customHeight="1">
      <c r="A14" s="33"/>
      <c r="B14" s="34"/>
      <c r="C14" s="208" t="s">
        <v>1</v>
      </c>
      <c r="D14" s="208" t="s">
        <v>207</v>
      </c>
      <c r="E14" s="18" t="s">
        <v>1</v>
      </c>
      <c r="F14" s="209">
        <v>0</v>
      </c>
      <c r="G14" s="33"/>
      <c r="H14" s="34"/>
    </row>
    <row r="15" spans="1:8" s="2" customFormat="1" ht="16.899999999999999" customHeight="1">
      <c r="A15" s="33"/>
      <c r="B15" s="34"/>
      <c r="C15" s="208" t="s">
        <v>1</v>
      </c>
      <c r="D15" s="208" t="s">
        <v>208</v>
      </c>
      <c r="E15" s="18" t="s">
        <v>1</v>
      </c>
      <c r="F15" s="209">
        <v>0</v>
      </c>
      <c r="G15" s="33"/>
      <c r="H15" s="34"/>
    </row>
    <row r="16" spans="1:8" s="2" customFormat="1" ht="16.899999999999999" customHeight="1">
      <c r="A16" s="33"/>
      <c r="B16" s="34"/>
      <c r="C16" s="208" t="s">
        <v>1</v>
      </c>
      <c r="D16" s="208" t="s">
        <v>209</v>
      </c>
      <c r="E16" s="18" t="s">
        <v>1</v>
      </c>
      <c r="F16" s="209">
        <v>3.1949999999999998</v>
      </c>
      <c r="G16" s="33"/>
      <c r="H16" s="34"/>
    </row>
    <row r="17" spans="1:8" s="2" customFormat="1" ht="16.899999999999999" customHeight="1">
      <c r="A17" s="33"/>
      <c r="B17" s="34"/>
      <c r="C17" s="208" t="s">
        <v>1</v>
      </c>
      <c r="D17" s="208" t="s">
        <v>210</v>
      </c>
      <c r="E17" s="18" t="s">
        <v>1</v>
      </c>
      <c r="F17" s="209">
        <v>1.9450000000000001</v>
      </c>
      <c r="G17" s="33"/>
      <c r="H17" s="34"/>
    </row>
    <row r="18" spans="1:8" s="2" customFormat="1" ht="16.899999999999999" customHeight="1">
      <c r="A18" s="33"/>
      <c r="B18" s="34"/>
      <c r="C18" s="208" t="s">
        <v>1</v>
      </c>
      <c r="D18" s="208" t="s">
        <v>211</v>
      </c>
      <c r="E18" s="18" t="s">
        <v>1</v>
      </c>
      <c r="F18" s="209">
        <v>-0.20799999999999999</v>
      </c>
      <c r="G18" s="33"/>
      <c r="H18" s="34"/>
    </row>
    <row r="19" spans="1:8" s="2" customFormat="1" ht="16.899999999999999" customHeight="1">
      <c r="A19" s="33"/>
      <c r="B19" s="34"/>
      <c r="C19" s="208" t="s">
        <v>1</v>
      </c>
      <c r="D19" s="208" t="s">
        <v>212</v>
      </c>
      <c r="E19" s="18" t="s">
        <v>1</v>
      </c>
      <c r="F19" s="209">
        <v>74.832999999999998</v>
      </c>
      <c r="G19" s="33"/>
      <c r="H19" s="34"/>
    </row>
    <row r="20" spans="1:8" s="2" customFormat="1" ht="16.899999999999999" customHeight="1">
      <c r="A20" s="33"/>
      <c r="B20" s="34"/>
      <c r="C20" s="208" t="s">
        <v>1</v>
      </c>
      <c r="D20" s="208" t="s">
        <v>213</v>
      </c>
      <c r="E20" s="18" t="s">
        <v>1</v>
      </c>
      <c r="F20" s="209">
        <v>-9.9</v>
      </c>
      <c r="G20" s="33"/>
      <c r="H20" s="34"/>
    </row>
    <row r="21" spans="1:8" s="2" customFormat="1" ht="16.899999999999999" customHeight="1">
      <c r="A21" s="33"/>
      <c r="B21" s="34"/>
      <c r="C21" s="208" t="s">
        <v>87</v>
      </c>
      <c r="D21" s="208" t="s">
        <v>178</v>
      </c>
      <c r="E21" s="18" t="s">
        <v>1</v>
      </c>
      <c r="F21" s="209">
        <v>69.864999999999995</v>
      </c>
      <c r="G21" s="33"/>
      <c r="H21" s="34"/>
    </row>
    <row r="22" spans="1:8" s="2" customFormat="1" ht="16.899999999999999" customHeight="1">
      <c r="A22" s="33"/>
      <c r="B22" s="34"/>
      <c r="C22" s="210" t="s">
        <v>702</v>
      </c>
      <c r="D22" s="33"/>
      <c r="E22" s="33"/>
      <c r="F22" s="33"/>
      <c r="G22" s="33"/>
      <c r="H22" s="34"/>
    </row>
    <row r="23" spans="1:8" s="2" customFormat="1" ht="22.5">
      <c r="A23" s="33"/>
      <c r="B23" s="34"/>
      <c r="C23" s="208" t="s">
        <v>204</v>
      </c>
      <c r="D23" s="208" t="s">
        <v>205</v>
      </c>
      <c r="E23" s="18" t="s">
        <v>182</v>
      </c>
      <c r="F23" s="209">
        <v>69.864999999999995</v>
      </c>
      <c r="G23" s="33"/>
      <c r="H23" s="34"/>
    </row>
    <row r="24" spans="1:8" s="2" customFormat="1" ht="22.5">
      <c r="A24" s="33"/>
      <c r="B24" s="34"/>
      <c r="C24" s="208" t="s">
        <v>215</v>
      </c>
      <c r="D24" s="208" t="s">
        <v>216</v>
      </c>
      <c r="E24" s="18" t="s">
        <v>182</v>
      </c>
      <c r="F24" s="209">
        <v>349.32499999999999</v>
      </c>
      <c r="G24" s="33"/>
      <c r="H24" s="34"/>
    </row>
    <row r="25" spans="1:8" s="2" customFormat="1" ht="16.899999999999999" customHeight="1">
      <c r="A25" s="33"/>
      <c r="B25" s="34"/>
      <c r="C25" s="208" t="s">
        <v>225</v>
      </c>
      <c r="D25" s="208" t="s">
        <v>226</v>
      </c>
      <c r="E25" s="18" t="s">
        <v>182</v>
      </c>
      <c r="F25" s="209">
        <v>69.864999999999995</v>
      </c>
      <c r="G25" s="33"/>
      <c r="H25" s="34"/>
    </row>
    <row r="26" spans="1:8" s="2" customFormat="1" ht="22.5">
      <c r="A26" s="33"/>
      <c r="B26" s="34"/>
      <c r="C26" s="208" t="s">
        <v>229</v>
      </c>
      <c r="D26" s="208" t="s">
        <v>230</v>
      </c>
      <c r="E26" s="18" t="s">
        <v>231</v>
      </c>
      <c r="F26" s="209">
        <v>139.72999999999999</v>
      </c>
      <c r="G26" s="33"/>
      <c r="H26" s="34"/>
    </row>
    <row r="27" spans="1:8" s="2" customFormat="1" ht="16.899999999999999" customHeight="1">
      <c r="A27" s="33"/>
      <c r="B27" s="34"/>
      <c r="C27" s="204" t="s">
        <v>89</v>
      </c>
      <c r="D27" s="205" t="s">
        <v>1</v>
      </c>
      <c r="E27" s="206" t="s">
        <v>1</v>
      </c>
      <c r="F27" s="207">
        <v>80</v>
      </c>
      <c r="G27" s="33"/>
      <c r="H27" s="34"/>
    </row>
    <row r="28" spans="1:8" s="2" customFormat="1" ht="16.899999999999999" customHeight="1">
      <c r="A28" s="33"/>
      <c r="B28" s="34"/>
      <c r="C28" s="208" t="s">
        <v>1</v>
      </c>
      <c r="D28" s="208" t="s">
        <v>168</v>
      </c>
      <c r="E28" s="18" t="s">
        <v>1</v>
      </c>
      <c r="F28" s="209">
        <v>0</v>
      </c>
      <c r="G28" s="33"/>
      <c r="H28" s="34"/>
    </row>
    <row r="29" spans="1:8" s="2" customFormat="1" ht="16.899999999999999" customHeight="1">
      <c r="A29" s="33"/>
      <c r="B29" s="34"/>
      <c r="C29" s="208" t="s">
        <v>89</v>
      </c>
      <c r="D29" s="208" t="s">
        <v>90</v>
      </c>
      <c r="E29" s="18" t="s">
        <v>1</v>
      </c>
      <c r="F29" s="209">
        <v>80</v>
      </c>
      <c r="G29" s="33"/>
      <c r="H29" s="34"/>
    </row>
    <row r="30" spans="1:8" s="2" customFormat="1" ht="16.899999999999999" customHeight="1">
      <c r="A30" s="33"/>
      <c r="B30" s="34"/>
      <c r="C30" s="210" t="s">
        <v>702</v>
      </c>
      <c r="D30" s="33"/>
      <c r="E30" s="33"/>
      <c r="F30" s="33"/>
      <c r="G30" s="33"/>
      <c r="H30" s="34"/>
    </row>
    <row r="31" spans="1:8" s="2" customFormat="1" ht="16.899999999999999" customHeight="1">
      <c r="A31" s="33"/>
      <c r="B31" s="34"/>
      <c r="C31" s="208" t="s">
        <v>165</v>
      </c>
      <c r="D31" s="208" t="s">
        <v>166</v>
      </c>
      <c r="E31" s="18" t="s">
        <v>151</v>
      </c>
      <c r="F31" s="209">
        <v>80</v>
      </c>
      <c r="G31" s="33"/>
      <c r="H31" s="34"/>
    </row>
    <row r="32" spans="1:8" s="2" customFormat="1" ht="16.899999999999999" customHeight="1">
      <c r="A32" s="33"/>
      <c r="B32" s="34"/>
      <c r="C32" s="208" t="s">
        <v>220</v>
      </c>
      <c r="D32" s="208" t="s">
        <v>221</v>
      </c>
      <c r="E32" s="18" t="s">
        <v>182</v>
      </c>
      <c r="F32" s="209">
        <v>21.9</v>
      </c>
      <c r="G32" s="33"/>
      <c r="H32" s="34"/>
    </row>
    <row r="33" spans="1:8" s="2" customFormat="1" ht="16.899999999999999" customHeight="1">
      <c r="A33" s="33"/>
      <c r="B33" s="34"/>
      <c r="C33" s="204" t="s">
        <v>92</v>
      </c>
      <c r="D33" s="205" t="s">
        <v>1</v>
      </c>
      <c r="E33" s="206" t="s">
        <v>1</v>
      </c>
      <c r="F33" s="207">
        <v>80</v>
      </c>
      <c r="G33" s="33"/>
      <c r="H33" s="34"/>
    </row>
    <row r="34" spans="1:8" s="2" customFormat="1" ht="16.899999999999999" customHeight="1">
      <c r="A34" s="33"/>
      <c r="B34" s="34"/>
      <c r="C34" s="208" t="s">
        <v>92</v>
      </c>
      <c r="D34" s="208" t="s">
        <v>242</v>
      </c>
      <c r="E34" s="18" t="s">
        <v>1</v>
      </c>
      <c r="F34" s="209">
        <v>80</v>
      </c>
      <c r="G34" s="33"/>
      <c r="H34" s="34"/>
    </row>
    <row r="35" spans="1:8" s="2" customFormat="1" ht="16.899999999999999" customHeight="1">
      <c r="A35" s="33"/>
      <c r="B35" s="34"/>
      <c r="C35" s="210" t="s">
        <v>702</v>
      </c>
      <c r="D35" s="33"/>
      <c r="E35" s="33"/>
      <c r="F35" s="33"/>
      <c r="G35" s="33"/>
      <c r="H35" s="34"/>
    </row>
    <row r="36" spans="1:8" s="2" customFormat="1" ht="16.899999999999999" customHeight="1">
      <c r="A36" s="33"/>
      <c r="B36" s="34"/>
      <c r="C36" s="208" t="s">
        <v>239</v>
      </c>
      <c r="D36" s="208" t="s">
        <v>240</v>
      </c>
      <c r="E36" s="18" t="s">
        <v>151</v>
      </c>
      <c r="F36" s="209">
        <v>80</v>
      </c>
      <c r="G36" s="33"/>
      <c r="H36" s="34"/>
    </row>
    <row r="37" spans="1:8" s="2" customFormat="1" ht="22.5">
      <c r="A37" s="33"/>
      <c r="B37" s="34"/>
      <c r="C37" s="208" t="s">
        <v>197</v>
      </c>
      <c r="D37" s="208" t="s">
        <v>198</v>
      </c>
      <c r="E37" s="18" t="s">
        <v>182</v>
      </c>
      <c r="F37" s="209">
        <v>43.8</v>
      </c>
      <c r="G37" s="33"/>
      <c r="H37" s="34"/>
    </row>
    <row r="38" spans="1:8" s="2" customFormat="1" ht="16.899999999999999" customHeight="1">
      <c r="A38" s="33"/>
      <c r="B38" s="34"/>
      <c r="C38" s="208" t="s">
        <v>244</v>
      </c>
      <c r="D38" s="208" t="s">
        <v>245</v>
      </c>
      <c r="E38" s="18" t="s">
        <v>151</v>
      </c>
      <c r="F38" s="209">
        <v>80</v>
      </c>
      <c r="G38" s="33"/>
      <c r="H38" s="34"/>
    </row>
    <row r="39" spans="1:8" s="2" customFormat="1" ht="16.899999999999999" customHeight="1">
      <c r="A39" s="33"/>
      <c r="B39" s="34"/>
      <c r="C39" s="208" t="s">
        <v>254</v>
      </c>
      <c r="D39" s="208" t="s">
        <v>255</v>
      </c>
      <c r="E39" s="18" t="s">
        <v>151</v>
      </c>
      <c r="F39" s="209">
        <v>80</v>
      </c>
      <c r="G39" s="33"/>
      <c r="H39" s="34"/>
    </row>
    <row r="40" spans="1:8" s="2" customFormat="1" ht="16.899999999999999" customHeight="1">
      <c r="A40" s="33"/>
      <c r="B40" s="34"/>
      <c r="C40" s="204" t="s">
        <v>703</v>
      </c>
      <c r="D40" s="205" t="s">
        <v>1</v>
      </c>
      <c r="E40" s="206" t="s">
        <v>1</v>
      </c>
      <c r="F40" s="207">
        <v>41.674999999999997</v>
      </c>
      <c r="G40" s="33"/>
      <c r="H40" s="34"/>
    </row>
    <row r="41" spans="1:8" s="2" customFormat="1" ht="16.899999999999999" customHeight="1">
      <c r="A41" s="33"/>
      <c r="B41" s="34"/>
      <c r="C41" s="204" t="s">
        <v>93</v>
      </c>
      <c r="D41" s="205" t="s">
        <v>1</v>
      </c>
      <c r="E41" s="206" t="s">
        <v>1</v>
      </c>
      <c r="F41" s="207">
        <v>55.59</v>
      </c>
      <c r="G41" s="33"/>
      <c r="H41" s="34"/>
    </row>
    <row r="42" spans="1:8" s="2" customFormat="1" ht="16.899999999999999" customHeight="1">
      <c r="A42" s="33"/>
      <c r="B42" s="34"/>
      <c r="C42" s="208" t="s">
        <v>1</v>
      </c>
      <c r="D42" s="208" t="s">
        <v>184</v>
      </c>
      <c r="E42" s="18" t="s">
        <v>1</v>
      </c>
      <c r="F42" s="209">
        <v>0</v>
      </c>
      <c r="G42" s="33"/>
      <c r="H42" s="34"/>
    </row>
    <row r="43" spans="1:8" s="2" customFormat="1" ht="16.899999999999999" customHeight="1">
      <c r="A43" s="33"/>
      <c r="B43" s="34"/>
      <c r="C43" s="208" t="s">
        <v>1</v>
      </c>
      <c r="D43" s="208" t="s">
        <v>185</v>
      </c>
      <c r="E43" s="18" t="s">
        <v>1</v>
      </c>
      <c r="F43" s="209">
        <v>12.75</v>
      </c>
      <c r="G43" s="33"/>
      <c r="H43" s="34"/>
    </row>
    <row r="44" spans="1:8" s="2" customFormat="1" ht="16.899999999999999" customHeight="1">
      <c r="A44" s="33"/>
      <c r="B44" s="34"/>
      <c r="C44" s="208" t="s">
        <v>1</v>
      </c>
      <c r="D44" s="208" t="s">
        <v>186</v>
      </c>
      <c r="E44" s="18" t="s">
        <v>1</v>
      </c>
      <c r="F44" s="209">
        <v>42.84</v>
      </c>
      <c r="G44" s="33"/>
      <c r="H44" s="34"/>
    </row>
    <row r="45" spans="1:8" s="2" customFormat="1" ht="16.899999999999999" customHeight="1">
      <c r="A45" s="33"/>
      <c r="B45" s="34"/>
      <c r="C45" s="208" t="s">
        <v>93</v>
      </c>
      <c r="D45" s="208" t="s">
        <v>178</v>
      </c>
      <c r="E45" s="18" t="s">
        <v>1</v>
      </c>
      <c r="F45" s="209">
        <v>55.59</v>
      </c>
      <c r="G45" s="33"/>
      <c r="H45" s="34"/>
    </row>
    <row r="46" spans="1:8" s="2" customFormat="1" ht="16.899999999999999" customHeight="1">
      <c r="A46" s="33"/>
      <c r="B46" s="34"/>
      <c r="C46" s="210" t="s">
        <v>702</v>
      </c>
      <c r="D46" s="33"/>
      <c r="E46" s="33"/>
      <c r="F46" s="33"/>
      <c r="G46" s="33"/>
      <c r="H46" s="34"/>
    </row>
    <row r="47" spans="1:8" s="2" customFormat="1" ht="22.5">
      <c r="A47" s="33"/>
      <c r="B47" s="34"/>
      <c r="C47" s="208" t="s">
        <v>180</v>
      </c>
      <c r="D47" s="208" t="s">
        <v>181</v>
      </c>
      <c r="E47" s="18" t="s">
        <v>182</v>
      </c>
      <c r="F47" s="209">
        <v>55.59</v>
      </c>
      <c r="G47" s="33"/>
      <c r="H47" s="34"/>
    </row>
    <row r="48" spans="1:8" s="2" customFormat="1" ht="22.5">
      <c r="A48" s="33"/>
      <c r="B48" s="34"/>
      <c r="C48" s="208" t="s">
        <v>204</v>
      </c>
      <c r="D48" s="208" t="s">
        <v>205</v>
      </c>
      <c r="E48" s="18" t="s">
        <v>182</v>
      </c>
      <c r="F48" s="209">
        <v>69.864999999999995</v>
      </c>
      <c r="G48" s="33"/>
      <c r="H48" s="34"/>
    </row>
    <row r="49" spans="1:8" s="2" customFormat="1" ht="16.899999999999999" customHeight="1">
      <c r="A49" s="33"/>
      <c r="B49" s="34"/>
      <c r="C49" s="204" t="s">
        <v>704</v>
      </c>
      <c r="D49" s="205" t="s">
        <v>1</v>
      </c>
      <c r="E49" s="206" t="s">
        <v>1</v>
      </c>
      <c r="F49" s="207">
        <v>3.4159999999999999</v>
      </c>
      <c r="G49" s="33"/>
      <c r="H49" s="34"/>
    </row>
    <row r="50" spans="1:8" s="2" customFormat="1" ht="16.899999999999999" customHeight="1">
      <c r="A50" s="33"/>
      <c r="B50" s="34"/>
      <c r="C50" s="204" t="s">
        <v>95</v>
      </c>
      <c r="D50" s="205" t="s">
        <v>1</v>
      </c>
      <c r="E50" s="206" t="s">
        <v>1</v>
      </c>
      <c r="F50" s="207">
        <v>19.242999999999999</v>
      </c>
      <c r="G50" s="33"/>
      <c r="H50" s="34"/>
    </row>
    <row r="51" spans="1:8" s="2" customFormat="1" ht="16.899999999999999" customHeight="1">
      <c r="A51" s="33"/>
      <c r="B51" s="34"/>
      <c r="C51" s="208" t="s">
        <v>1</v>
      </c>
      <c r="D51" s="208" t="s">
        <v>191</v>
      </c>
      <c r="E51" s="18" t="s">
        <v>1</v>
      </c>
      <c r="F51" s="209">
        <v>0</v>
      </c>
      <c r="G51" s="33"/>
      <c r="H51" s="34"/>
    </row>
    <row r="52" spans="1:8" s="2" customFormat="1" ht="16.899999999999999" customHeight="1">
      <c r="A52" s="33"/>
      <c r="B52" s="34"/>
      <c r="C52" s="208" t="s">
        <v>1</v>
      </c>
      <c r="D52" s="208" t="s">
        <v>192</v>
      </c>
      <c r="E52" s="18" t="s">
        <v>1</v>
      </c>
      <c r="F52" s="209">
        <v>1.2430000000000001</v>
      </c>
      <c r="G52" s="33"/>
      <c r="H52" s="34"/>
    </row>
    <row r="53" spans="1:8" s="2" customFormat="1" ht="16.899999999999999" customHeight="1">
      <c r="A53" s="33"/>
      <c r="B53" s="34"/>
      <c r="C53" s="208" t="s">
        <v>1</v>
      </c>
      <c r="D53" s="208" t="s">
        <v>193</v>
      </c>
      <c r="E53" s="18" t="s">
        <v>1</v>
      </c>
      <c r="F53" s="209">
        <v>0</v>
      </c>
      <c r="G53" s="33"/>
      <c r="H53" s="34"/>
    </row>
    <row r="54" spans="1:8" s="2" customFormat="1" ht="16.899999999999999" customHeight="1">
      <c r="A54" s="33"/>
      <c r="B54" s="34"/>
      <c r="C54" s="208" t="s">
        <v>1</v>
      </c>
      <c r="D54" s="208" t="s">
        <v>194</v>
      </c>
      <c r="E54" s="18" t="s">
        <v>1</v>
      </c>
      <c r="F54" s="209">
        <v>18</v>
      </c>
      <c r="G54" s="33"/>
      <c r="H54" s="34"/>
    </row>
    <row r="55" spans="1:8" s="2" customFormat="1" ht="16.899999999999999" customHeight="1">
      <c r="A55" s="33"/>
      <c r="B55" s="34"/>
      <c r="C55" s="208" t="s">
        <v>95</v>
      </c>
      <c r="D55" s="208" t="s">
        <v>195</v>
      </c>
      <c r="E55" s="18" t="s">
        <v>1</v>
      </c>
      <c r="F55" s="209">
        <v>19.242999999999999</v>
      </c>
      <c r="G55" s="33"/>
      <c r="H55" s="34"/>
    </row>
    <row r="56" spans="1:8" s="2" customFormat="1" ht="16.899999999999999" customHeight="1">
      <c r="A56" s="33"/>
      <c r="B56" s="34"/>
      <c r="C56" s="210" t="s">
        <v>702</v>
      </c>
      <c r="D56" s="33"/>
      <c r="E56" s="33"/>
      <c r="F56" s="33"/>
      <c r="G56" s="33"/>
      <c r="H56" s="34"/>
    </row>
    <row r="57" spans="1:8" s="2" customFormat="1" ht="16.899999999999999" customHeight="1">
      <c r="A57" s="33"/>
      <c r="B57" s="34"/>
      <c r="C57" s="208" t="s">
        <v>188</v>
      </c>
      <c r="D57" s="208" t="s">
        <v>189</v>
      </c>
      <c r="E57" s="18" t="s">
        <v>182</v>
      </c>
      <c r="F57" s="209">
        <v>19.242999999999999</v>
      </c>
      <c r="G57" s="33"/>
      <c r="H57" s="34"/>
    </row>
    <row r="58" spans="1:8" s="2" customFormat="1" ht="22.5">
      <c r="A58" s="33"/>
      <c r="B58" s="34"/>
      <c r="C58" s="208" t="s">
        <v>204</v>
      </c>
      <c r="D58" s="208" t="s">
        <v>205</v>
      </c>
      <c r="E58" s="18" t="s">
        <v>182</v>
      </c>
      <c r="F58" s="209">
        <v>69.864999999999995</v>
      </c>
      <c r="G58" s="33"/>
      <c r="H58" s="34"/>
    </row>
    <row r="59" spans="1:8" s="2" customFormat="1" ht="16.899999999999999" customHeight="1">
      <c r="A59" s="33"/>
      <c r="B59" s="34"/>
      <c r="C59" s="208" t="s">
        <v>342</v>
      </c>
      <c r="D59" s="208" t="s">
        <v>343</v>
      </c>
      <c r="E59" s="18" t="s">
        <v>182</v>
      </c>
      <c r="F59" s="209">
        <v>18.292999999999999</v>
      </c>
      <c r="G59" s="33"/>
      <c r="H59" s="34"/>
    </row>
    <row r="60" spans="1:8" s="2" customFormat="1" ht="16.899999999999999" customHeight="1">
      <c r="A60" s="33"/>
      <c r="B60" s="34"/>
      <c r="C60" s="204" t="s">
        <v>97</v>
      </c>
      <c r="D60" s="205" t="s">
        <v>1</v>
      </c>
      <c r="E60" s="206" t="s">
        <v>1</v>
      </c>
      <c r="F60" s="207">
        <v>58.183999999999997</v>
      </c>
      <c r="G60" s="33"/>
      <c r="H60" s="34"/>
    </row>
    <row r="61" spans="1:8" s="2" customFormat="1" ht="16.899999999999999" customHeight="1">
      <c r="A61" s="33"/>
      <c r="B61" s="34"/>
      <c r="C61" s="208" t="s">
        <v>97</v>
      </c>
      <c r="D61" s="208" t="s">
        <v>587</v>
      </c>
      <c r="E61" s="18" t="s">
        <v>1</v>
      </c>
      <c r="F61" s="209">
        <v>58.183999999999997</v>
      </c>
      <c r="G61" s="33"/>
      <c r="H61" s="34"/>
    </row>
    <row r="62" spans="1:8" s="2" customFormat="1" ht="16.899999999999999" customHeight="1">
      <c r="A62" s="33"/>
      <c r="B62" s="34"/>
      <c r="C62" s="210" t="s">
        <v>702</v>
      </c>
      <c r="D62" s="33"/>
      <c r="E62" s="33"/>
      <c r="F62" s="33"/>
      <c r="G62" s="33"/>
      <c r="H62" s="34"/>
    </row>
    <row r="63" spans="1:8" s="2" customFormat="1" ht="16.899999999999999" customHeight="1">
      <c r="A63" s="33"/>
      <c r="B63" s="34"/>
      <c r="C63" s="208" t="s">
        <v>584</v>
      </c>
      <c r="D63" s="208" t="s">
        <v>585</v>
      </c>
      <c r="E63" s="18" t="s">
        <v>231</v>
      </c>
      <c r="F63" s="209">
        <v>58.183999999999997</v>
      </c>
      <c r="G63" s="33"/>
      <c r="H63" s="34"/>
    </row>
    <row r="64" spans="1:8" s="2" customFormat="1" ht="22.5">
      <c r="A64" s="33"/>
      <c r="B64" s="34"/>
      <c r="C64" s="208" t="s">
        <v>570</v>
      </c>
      <c r="D64" s="208" t="s">
        <v>571</v>
      </c>
      <c r="E64" s="18" t="s">
        <v>231</v>
      </c>
      <c r="F64" s="209">
        <v>27.384</v>
      </c>
      <c r="G64" s="33"/>
      <c r="H64" s="34"/>
    </row>
    <row r="65" spans="1:8" s="2" customFormat="1" ht="16.899999999999999" customHeight="1">
      <c r="A65" s="33"/>
      <c r="B65" s="34"/>
      <c r="C65" s="208" t="s">
        <v>589</v>
      </c>
      <c r="D65" s="208" t="s">
        <v>590</v>
      </c>
      <c r="E65" s="18" t="s">
        <v>231</v>
      </c>
      <c r="F65" s="209">
        <v>814.57600000000002</v>
      </c>
      <c r="G65" s="33"/>
      <c r="H65" s="34"/>
    </row>
    <row r="66" spans="1:8" s="2" customFormat="1" ht="16.899999999999999" customHeight="1">
      <c r="A66" s="33"/>
      <c r="B66" s="34"/>
      <c r="C66" s="204" t="s">
        <v>100</v>
      </c>
      <c r="D66" s="205" t="s">
        <v>1</v>
      </c>
      <c r="E66" s="206" t="s">
        <v>1</v>
      </c>
      <c r="F66" s="207">
        <v>160.738</v>
      </c>
      <c r="G66" s="33"/>
      <c r="H66" s="34"/>
    </row>
    <row r="67" spans="1:8" s="2" customFormat="1" ht="16.899999999999999" customHeight="1">
      <c r="A67" s="33"/>
      <c r="B67" s="34"/>
      <c r="C67" s="208" t="s">
        <v>100</v>
      </c>
      <c r="D67" s="208" t="s">
        <v>101</v>
      </c>
      <c r="E67" s="18" t="s">
        <v>1</v>
      </c>
      <c r="F67" s="209">
        <v>160.738</v>
      </c>
      <c r="G67" s="33"/>
      <c r="H67" s="34"/>
    </row>
    <row r="68" spans="1:8" s="2" customFormat="1" ht="16.899999999999999" customHeight="1">
      <c r="A68" s="33"/>
      <c r="B68" s="34"/>
      <c r="C68" s="210" t="s">
        <v>702</v>
      </c>
      <c r="D68" s="33"/>
      <c r="E68" s="33"/>
      <c r="F68" s="33"/>
      <c r="G68" s="33"/>
      <c r="H68" s="34"/>
    </row>
    <row r="69" spans="1:8" s="2" customFormat="1" ht="16.899999999999999" customHeight="1">
      <c r="A69" s="33"/>
      <c r="B69" s="34"/>
      <c r="C69" s="208" t="s">
        <v>575</v>
      </c>
      <c r="D69" s="208" t="s">
        <v>576</v>
      </c>
      <c r="E69" s="18" t="s">
        <v>231</v>
      </c>
      <c r="F69" s="209">
        <v>160.738</v>
      </c>
      <c r="G69" s="33"/>
      <c r="H69" s="34"/>
    </row>
    <row r="70" spans="1:8" s="2" customFormat="1" ht="16.899999999999999" customHeight="1">
      <c r="A70" s="33"/>
      <c r="B70" s="34"/>
      <c r="C70" s="208" t="s">
        <v>579</v>
      </c>
      <c r="D70" s="208" t="s">
        <v>580</v>
      </c>
      <c r="E70" s="18" t="s">
        <v>231</v>
      </c>
      <c r="F70" s="209">
        <v>2250.3319999999999</v>
      </c>
      <c r="G70" s="33"/>
      <c r="H70" s="34"/>
    </row>
    <row r="71" spans="1:8" s="2" customFormat="1" ht="16.899999999999999" customHeight="1">
      <c r="A71" s="33"/>
      <c r="B71" s="34"/>
      <c r="C71" s="208" t="s">
        <v>584</v>
      </c>
      <c r="D71" s="208" t="s">
        <v>585</v>
      </c>
      <c r="E71" s="18" t="s">
        <v>231</v>
      </c>
      <c r="F71" s="209">
        <v>58.183999999999997</v>
      </c>
      <c r="G71" s="33"/>
      <c r="H71" s="34"/>
    </row>
    <row r="72" spans="1:8" s="2" customFormat="1" ht="22.5">
      <c r="A72" s="33"/>
      <c r="B72" s="34"/>
      <c r="C72" s="208" t="s">
        <v>606</v>
      </c>
      <c r="D72" s="208" t="s">
        <v>607</v>
      </c>
      <c r="E72" s="18" t="s">
        <v>231</v>
      </c>
      <c r="F72" s="209">
        <v>37.700000000000003</v>
      </c>
      <c r="G72" s="33"/>
      <c r="H72" s="34"/>
    </row>
    <row r="73" spans="1:8" s="2" customFormat="1" ht="16.899999999999999" customHeight="1">
      <c r="A73" s="33"/>
      <c r="B73" s="34"/>
      <c r="C73" s="204" t="s">
        <v>103</v>
      </c>
      <c r="D73" s="205" t="s">
        <v>1</v>
      </c>
      <c r="E73" s="206" t="s">
        <v>1</v>
      </c>
      <c r="F73" s="207">
        <v>2.4660000000000002</v>
      </c>
      <c r="G73" s="33"/>
      <c r="H73" s="34"/>
    </row>
    <row r="74" spans="1:8" s="2" customFormat="1" ht="16.899999999999999" customHeight="1">
      <c r="A74" s="33"/>
      <c r="B74" s="34"/>
      <c r="C74" s="204" t="s">
        <v>105</v>
      </c>
      <c r="D74" s="205" t="s">
        <v>1</v>
      </c>
      <c r="E74" s="206" t="s">
        <v>1</v>
      </c>
      <c r="F74" s="207">
        <v>9.9</v>
      </c>
      <c r="G74" s="33"/>
      <c r="H74" s="34"/>
    </row>
    <row r="75" spans="1:8" s="2" customFormat="1" ht="16.899999999999999" customHeight="1">
      <c r="A75" s="33"/>
      <c r="B75" s="34"/>
      <c r="C75" s="208" t="s">
        <v>1</v>
      </c>
      <c r="D75" s="208" t="s">
        <v>193</v>
      </c>
      <c r="E75" s="18" t="s">
        <v>1</v>
      </c>
      <c r="F75" s="209">
        <v>0</v>
      </c>
      <c r="G75" s="33"/>
      <c r="H75" s="34"/>
    </row>
    <row r="76" spans="1:8" s="2" customFormat="1" ht="16.899999999999999" customHeight="1">
      <c r="A76" s="33"/>
      <c r="B76" s="34"/>
      <c r="C76" s="208" t="s">
        <v>1</v>
      </c>
      <c r="D76" s="208" t="s">
        <v>194</v>
      </c>
      <c r="E76" s="18" t="s">
        <v>1</v>
      </c>
      <c r="F76" s="209">
        <v>18</v>
      </c>
      <c r="G76" s="33"/>
      <c r="H76" s="34"/>
    </row>
    <row r="77" spans="1:8" s="2" customFormat="1" ht="16.899999999999999" customHeight="1">
      <c r="A77" s="33"/>
      <c r="B77" s="34"/>
      <c r="C77" s="208" t="s">
        <v>1</v>
      </c>
      <c r="D77" s="208" t="s">
        <v>238</v>
      </c>
      <c r="E77" s="18" t="s">
        <v>1</v>
      </c>
      <c r="F77" s="209">
        <v>-8.1</v>
      </c>
      <c r="G77" s="33"/>
      <c r="H77" s="34"/>
    </row>
    <row r="78" spans="1:8" s="2" customFormat="1" ht="16.899999999999999" customHeight="1">
      <c r="A78" s="33"/>
      <c r="B78" s="34"/>
      <c r="C78" s="208" t="s">
        <v>105</v>
      </c>
      <c r="D78" s="208" t="s">
        <v>178</v>
      </c>
      <c r="E78" s="18" t="s">
        <v>1</v>
      </c>
      <c r="F78" s="209">
        <v>9.9</v>
      </c>
      <c r="G78" s="33"/>
      <c r="H78" s="34"/>
    </row>
    <row r="79" spans="1:8" s="2" customFormat="1" ht="16.899999999999999" customHeight="1">
      <c r="A79" s="33"/>
      <c r="B79" s="34"/>
      <c r="C79" s="210" t="s">
        <v>702</v>
      </c>
      <c r="D79" s="33"/>
      <c r="E79" s="33"/>
      <c r="F79" s="33"/>
      <c r="G79" s="33"/>
      <c r="H79" s="34"/>
    </row>
    <row r="80" spans="1:8" s="2" customFormat="1" ht="16.899999999999999" customHeight="1">
      <c r="A80" s="33"/>
      <c r="B80" s="34"/>
      <c r="C80" s="208" t="s">
        <v>235</v>
      </c>
      <c r="D80" s="208" t="s">
        <v>236</v>
      </c>
      <c r="E80" s="18" t="s">
        <v>182</v>
      </c>
      <c r="F80" s="209">
        <v>9.9</v>
      </c>
      <c r="G80" s="33"/>
      <c r="H80" s="34"/>
    </row>
    <row r="81" spans="1:8" s="2" customFormat="1" ht="22.5">
      <c r="A81" s="33"/>
      <c r="B81" s="34"/>
      <c r="C81" s="208" t="s">
        <v>197</v>
      </c>
      <c r="D81" s="208" t="s">
        <v>198</v>
      </c>
      <c r="E81" s="18" t="s">
        <v>182</v>
      </c>
      <c r="F81" s="209">
        <v>43.8</v>
      </c>
      <c r="G81" s="33"/>
      <c r="H81" s="34"/>
    </row>
    <row r="82" spans="1:8" s="2" customFormat="1" ht="22.5">
      <c r="A82" s="33"/>
      <c r="B82" s="34"/>
      <c r="C82" s="208" t="s">
        <v>204</v>
      </c>
      <c r="D82" s="208" t="s">
        <v>205</v>
      </c>
      <c r="E82" s="18" t="s">
        <v>182</v>
      </c>
      <c r="F82" s="209">
        <v>69.864999999999995</v>
      </c>
      <c r="G82" s="33"/>
      <c r="H82" s="34"/>
    </row>
    <row r="83" spans="1:8" s="2" customFormat="1" ht="16.899999999999999" customHeight="1">
      <c r="A83" s="33"/>
      <c r="B83" s="34"/>
      <c r="C83" s="208" t="s">
        <v>220</v>
      </c>
      <c r="D83" s="208" t="s">
        <v>221</v>
      </c>
      <c r="E83" s="18" t="s">
        <v>182</v>
      </c>
      <c r="F83" s="209">
        <v>21.9</v>
      </c>
      <c r="G83" s="33"/>
      <c r="H83" s="34"/>
    </row>
    <row r="84" spans="1:8" s="2" customFormat="1" ht="7.35" customHeight="1">
      <c r="A84" s="33"/>
      <c r="B84" s="48"/>
      <c r="C84" s="49"/>
      <c r="D84" s="49"/>
      <c r="E84" s="49"/>
      <c r="F84" s="49"/>
      <c r="G84" s="49"/>
      <c r="H84" s="34"/>
    </row>
    <row r="85" spans="1:8" s="2" customFormat="1" ht="11.25">
      <c r="A85" s="33"/>
      <c r="B85" s="33"/>
      <c r="C85" s="33"/>
      <c r="D85" s="33"/>
      <c r="E85" s="33"/>
      <c r="F85" s="33"/>
      <c r="G85" s="33"/>
      <c r="H85" s="33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001 - Oprava víceúčelovéh...</vt:lpstr>
      <vt:lpstr>Seznam figur</vt:lpstr>
      <vt:lpstr>'001 - Oprava víceúčelovéh...'!Názvy_tisku</vt:lpstr>
      <vt:lpstr>'Rekapitulace stavby'!Názvy_tisku</vt:lpstr>
      <vt:lpstr>'Seznam figur'!Názvy_tisku</vt:lpstr>
      <vt:lpstr>'001 - Oprava víceúčelovéh...'!Oblast_tisku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2022-04-08T07:08:57Z</dcterms:created>
  <dcterms:modified xsi:type="dcterms:W3CDTF">2022-04-08T07:09:13Z</dcterms:modified>
</cp:coreProperties>
</file>