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1940" activeTab="0"/>
  </bookViews>
  <sheets>
    <sheet name="Rekapitulace stavby" sheetId="1" r:id="rId1"/>
    <sheet name="101 - SO 101 Společný pás..." sheetId="2" r:id="rId2"/>
    <sheet name="102 - SO 102 Parkoviště o..." sheetId="3" r:id="rId3"/>
    <sheet name="401 - SO 401 Veřejné osvě..." sheetId="4" r:id="rId4"/>
    <sheet name="500 - Vedlejší rozpočtové..." sheetId="5" r:id="rId5"/>
    <sheet name="Seznam figur" sheetId="6" r:id="rId6"/>
  </sheets>
  <definedNames>
    <definedName name="_xlnm._FilterDatabase" localSheetId="1" hidden="1">'101 - SO 101 Společný pás...'!$C$122:$K$368</definedName>
    <definedName name="_xlnm._FilterDatabase" localSheetId="2" hidden="1">'102 - SO 102 Parkoviště o...'!$C$123:$K$178</definedName>
    <definedName name="_xlnm._FilterDatabase" localSheetId="3" hidden="1">'401 - SO 401 Veřejné osvě...'!$C$120:$K$158</definedName>
    <definedName name="_xlnm._FilterDatabase" localSheetId="4" hidden="1">'500 - Vedlejší rozpočtové...'!$C$122:$K$157</definedName>
    <definedName name="_xlnm.Print_Area" localSheetId="1">'101 - SO 101 Společný pás...'!$C$4:$J$76,'101 - SO 101 Společný pás...'!$C$82:$J$104,'101 - SO 101 Společný pás...'!$C$110:$K$368</definedName>
    <definedName name="_xlnm.Print_Area" localSheetId="2">'102 - SO 102 Parkoviště o...'!$C$4:$J$76,'102 - SO 102 Parkoviště o...'!$C$82:$J$105,'102 - SO 102 Parkoviště o...'!$C$111:$K$178</definedName>
    <definedName name="_xlnm.Print_Area" localSheetId="3">'401 - SO 401 Veřejné osvě...'!$C$4:$J$76,'401 - SO 401 Veřejné osvě...'!$C$82:$J$102,'401 - SO 401 Veřejné osvě...'!$C$108:$K$158</definedName>
    <definedName name="_xlnm.Print_Area" localSheetId="4">'500 - Vedlejší rozpočtové...'!$C$4:$J$76,'500 - Vedlejší rozpočtové...'!$C$82:$J$104,'500 - Vedlejší rozpočtové...'!$C$110:$K$157</definedName>
    <definedName name="_xlnm.Print_Area" localSheetId="0">'Rekapitulace stavby'!$D$4:$AO$76,'Rekapitulace stavby'!$C$82:$AQ$99</definedName>
    <definedName name="_xlnm.Print_Area" localSheetId="5">'Seznam figur'!$C$4:$G$126</definedName>
    <definedName name="_xlnm.Print_Titles" localSheetId="0">'Rekapitulace stavby'!$92:$92</definedName>
    <definedName name="_xlnm.Print_Titles" localSheetId="1">'101 - SO 101 Společný pás...'!$122:$122</definedName>
    <definedName name="_xlnm.Print_Titles" localSheetId="2">'102 - SO 102 Parkoviště o...'!$123:$123</definedName>
    <definedName name="_xlnm.Print_Titles" localSheetId="3">'401 - SO 401 Veřejné osvě...'!$120:$120</definedName>
    <definedName name="_xlnm.Print_Titles" localSheetId="4">'500 - Vedlejší rozpočtové...'!$122:$122</definedName>
    <definedName name="_xlnm.Print_Titles" localSheetId="5">'Seznam figur'!$9:$9</definedName>
  </definedNames>
  <calcPr calcId="162913"/>
</workbook>
</file>

<file path=xl/sharedStrings.xml><?xml version="1.0" encoding="utf-8"?>
<sst xmlns="http://schemas.openxmlformats.org/spreadsheetml/2006/main" count="5439" uniqueCount="977">
  <si>
    <t>Export Komplet</t>
  </si>
  <si>
    <t/>
  </si>
  <si>
    <t>2.0</t>
  </si>
  <si>
    <t>ZAMOK</t>
  </si>
  <si>
    <t>False</t>
  </si>
  <si>
    <t>{f0fac7fc-9b97-4631-99b7-9767aed91592}</t>
  </si>
  <si>
    <t>0,01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</si>
  <si>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</si>
  <si>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</si>
  <si>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</si>
  <si>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</si>
  <si>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</si>
  <si>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</si>
  <si>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</si>
  <si>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Mesto1128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</si>
  <si>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</si>
  <si>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</si>
  <si>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Společný pás pro cyklisty a chodce ul.M.Alše -IV.etapa</t>
  </si>
  <si>
    <t>KSO:</t>
  </si>
  <si>
    <t>CC-CZ:</t>
  </si>
  <si>
    <t>Místo:</t>
  </si>
  <si>
    <t>Valašské Meziříčí</t>
  </si>
  <si>
    <t>Datum:</t>
  </si>
  <si>
    <t>24. 10. 2023</t>
  </si>
  <si>
    <t>Zadavatel:</t>
  </si>
  <si>
    <t>IČ:</t>
  </si>
  <si>
    <t>Město Valašské Meziříčí</t>
  </si>
  <si>
    <t>DIČ:</t>
  </si>
  <si>
    <t>Uchazeč:</t>
  </si>
  <si>
    <t>Vyplň údaj</t>
  </si>
  <si>
    <t>Projektant:</t>
  </si>
  <si>
    <t>Ing.Pavel Čunek</t>
  </si>
  <si>
    <t>True</t>
  </si>
  <si>
    <t>Zpracovatel:</t>
  </si>
  <si>
    <t>Fajfrová Irena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</si>
  <si>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</si>
  <si>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</si>
  <si>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</si>
  <si>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</si>
  <si>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</si>
  <si>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</si>
  <si>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</si>
  <si>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</si>
  <si>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</si>
  <si>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</si>
  <si>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</si>
  <si>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</si>
  <si>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</si>
  <si>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</si>
  <si>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</si>
  <si>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</si>
  <si>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</si>
  <si>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</si>
  <si>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</si>
  <si>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</si>
  <si>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</si>
  <si>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</si>
  <si>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</si>
  <si>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</si>
  <si>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</si>
  <si>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</si>
  <si>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</si>
  <si>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</si>
  <si>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</si>
  <si>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</si>
  <si>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</si>
  <si>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</si>
  <si>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</si>
  <si>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</si>
  <si>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</si>
  <si>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</si>
  <si>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</si>
  <si>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</si>
  <si>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</si>
  <si>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</si>
  <si>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</si>
  <si>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</si>
  <si>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</si>
  <si>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</si>
  <si>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</si>
  <si>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</si>
  <si>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101</t>
  </si>
  <si>
    <t>SO 101 Společný pás pro cyklisty a chodce</t>
  </si>
  <si>
    <t>STA</t>
  </si>
  <si>
    <t>1</t>
  </si>
  <si>
    <t>{ef761061-43f3-46f9-85fe-ecada1f6a846}</t>
  </si>
  <si>
    <t>2</t>
  </si>
  <si>
    <t>102</t>
  </si>
  <si>
    <t>SO 102 Parkoviště osobních automobilů</t>
  </si>
  <si>
    <t>{ff828032-d73d-46f4-9bb1-b9ab28569de6}</t>
  </si>
  <si>
    <t>401</t>
  </si>
  <si>
    <t>SO 401 Veřejné osvětlení</t>
  </si>
  <si>
    <t>{22c75257-c193-4be8-84e9-e208f788ac66}</t>
  </si>
  <si>
    <t>500</t>
  </si>
  <si>
    <t>Vedlejší rozpočtové náklady</t>
  </si>
  <si>
    <t>{3f9ad8ea-24d4-4a50-bb46-f85867553f97}</t>
  </si>
  <si>
    <t>d1</t>
  </si>
  <si>
    <t>74,1</t>
  </si>
  <si>
    <t>d2</t>
  </si>
  <si>
    <t>377</t>
  </si>
  <si>
    <t>KRYCÍ LIST SOUPISU PRACÍ</t>
  </si>
  <si>
    <t>j</t>
  </si>
  <si>
    <t>145</t>
  </si>
  <si>
    <t>k</t>
  </si>
  <si>
    <t>81,65</t>
  </si>
  <si>
    <t>o</t>
  </si>
  <si>
    <t>181,038</t>
  </si>
  <si>
    <t>or</t>
  </si>
  <si>
    <t>192,5</t>
  </si>
  <si>
    <t>Objekt:</t>
  </si>
  <si>
    <t>or1</t>
  </si>
  <si>
    <t>195</t>
  </si>
  <si>
    <t>101 - SO 101 Společný pás pro cyklisty a chodce</t>
  </si>
  <si>
    <t>r</t>
  </si>
  <si>
    <t>36,038</t>
  </si>
  <si>
    <t>sut1</t>
  </si>
  <si>
    <t>186,3</t>
  </si>
  <si>
    <t>sut2</t>
  </si>
  <si>
    <t>424,795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</si>
  <si>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</si>
  <si>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</si>
  <si>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</si>
  <si>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</si>
  <si>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</si>
  <si>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</si>
  <si>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</si>
  <si>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</si>
  <si>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</si>
  <si>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</si>
  <si>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</si>
  <si>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</si>
  <si>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</si>
  <si>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</si>
  <si>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</si>
  <si>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</si>
  <si>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</si>
  <si>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</si>
  <si>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</si>
  <si>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</si>
  <si>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</si>
  <si>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</si>
  <si>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</si>
  <si>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</si>
  <si>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</si>
  <si>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</si>
  <si>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</si>
  <si>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</si>
  <si>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</si>
  <si>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</si>
  <si>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111209111</t>
  </si>
  <si>
    <t>Spálení proutí a klestu</t>
  </si>
  <si>
    <t>m2</t>
  </si>
  <si>
    <t>CS ÚRS 2023 02</t>
  </si>
  <si>
    <t>4</t>
  </si>
  <si>
    <t>1436927739</t>
  </si>
  <si>
    <t>111211212</t>
  </si>
  <si>
    <t>Snesení jehličnatého klestu D přes 30 cm ve svahu do 1:3</t>
  </si>
  <si>
    <t>kus</t>
  </si>
  <si>
    <t>1708605893</t>
  </si>
  <si>
    <t>3</t>
  </si>
  <si>
    <t>111211231</t>
  </si>
  <si>
    <t>Snesení listnatého klestu D do 30 cm ve svahu do 1:3</t>
  </si>
  <si>
    <t>-677145575</t>
  </si>
  <si>
    <t>111251101</t>
  </si>
  <si>
    <t>Odstranění křovin a stromů průměru kmene do 100 mm i s kořeny sklonu terénu do 1:5 z celkové plochy do 100 m2 strojně</t>
  </si>
  <si>
    <t>1719213538</t>
  </si>
  <si>
    <t>5</t>
  </si>
  <si>
    <t>112101101</t>
  </si>
  <si>
    <t>Odstranění stromů listnatých průměru kmene přes 100 do 300 mm</t>
  </si>
  <si>
    <t>-870903316</t>
  </si>
  <si>
    <t>6</t>
  </si>
  <si>
    <t>112101122</t>
  </si>
  <si>
    <t>Odstranění stromů jehličnatých průměru kmene přes 300 do 500 mm</t>
  </si>
  <si>
    <t>309913224</t>
  </si>
  <si>
    <t>7</t>
  </si>
  <si>
    <t>112111111</t>
  </si>
  <si>
    <t>Spálení větví všech druhů stromů</t>
  </si>
  <si>
    <t>1512687621</t>
  </si>
  <si>
    <t>8</t>
  </si>
  <si>
    <t>112251221</t>
  </si>
  <si>
    <t>Odstranění pařezů rovině nebo na svahu do 1:5 odfrézováním hl přes 0,2 do 0,5 m</t>
  </si>
  <si>
    <t>-395215459</t>
  </si>
  <si>
    <t>VV</t>
  </si>
  <si>
    <t>1,0*3</t>
  </si>
  <si>
    <t>9</t>
  </si>
  <si>
    <t>113106271</t>
  </si>
  <si>
    <t>Rozebrání dlažeb vozovek ze zámkové dlažby s ložem z kameniva strojně pl přes 50 do 200 m2</t>
  </si>
  <si>
    <t>1069935270</t>
  </si>
  <si>
    <t>předláždění</t>
  </si>
  <si>
    <t>200</t>
  </si>
  <si>
    <t>10</t>
  </si>
  <si>
    <t>113106571</t>
  </si>
  <si>
    <t>Rozebrání dlažeb vozovek ze zámkové dlažby s ložem z kameniva strojně pl přes 200 m2</t>
  </si>
  <si>
    <t>-1024663353</t>
  </si>
  <si>
    <t>11</t>
  </si>
  <si>
    <t>113107163</t>
  </si>
  <si>
    <t>Odstranění podkladu z kameniva drceného tl přes 200 do 300 mm strojně pl přes 50 do 200 m2</t>
  </si>
  <si>
    <t>1218953469</t>
  </si>
  <si>
    <t>113107164</t>
  </si>
  <si>
    <t>Odstranění podkladu z kameniva drceného tl přes 300 do 400 mm strojně pl přes 50 do 200 m2</t>
  </si>
  <si>
    <t>539430152</t>
  </si>
  <si>
    <t>13</t>
  </si>
  <si>
    <t>113107182</t>
  </si>
  <si>
    <t>Odstranění podkladu živičného tl přes 50 do 100 mm strojně pl přes 50 do 200 m2</t>
  </si>
  <si>
    <t>-551088676</t>
  </si>
  <si>
    <t>14</t>
  </si>
  <si>
    <t>113107223</t>
  </si>
  <si>
    <t>Odstranění podkladu z kameniva drceného tl přes 200 do 300 mm strojně pl přes 200 m2</t>
  </si>
  <si>
    <t>-306945014</t>
  </si>
  <si>
    <t>15</t>
  </si>
  <si>
    <t>212182624</t>
  </si>
  <si>
    <t>odstranění kačírku</t>
  </si>
  <si>
    <t>21,3*5,0</t>
  </si>
  <si>
    <t>16</t>
  </si>
  <si>
    <t>113107323</t>
  </si>
  <si>
    <t>Odstranění podkladu z kameniva drceného tl přes 200 do 300 mm strojně pl do 50 m2</t>
  </si>
  <si>
    <t>-434610726</t>
  </si>
  <si>
    <t>17</t>
  </si>
  <si>
    <t>113107342</t>
  </si>
  <si>
    <t>Odstranění podkladu živičného tl přes 50 do 100 mm strojně pl do 50 m2</t>
  </si>
  <si>
    <t>1330715089</t>
  </si>
  <si>
    <t>5,0*5,0*0,5</t>
  </si>
  <si>
    <t>18</t>
  </si>
  <si>
    <t>113154113</t>
  </si>
  <si>
    <t>Frézování živičného krytu tl 50 mm pruh š 0,5 m pl do 500 m2 bez překážek v trase</t>
  </si>
  <si>
    <t>60285769</t>
  </si>
  <si>
    <t>podél obrubníků</t>
  </si>
  <si>
    <t>(157,3+3,0*2)*0,5</t>
  </si>
  <si>
    <t>19</t>
  </si>
  <si>
    <t>113201112</t>
  </si>
  <si>
    <t>Vytrhání obrub silničních ležatých</t>
  </si>
  <si>
    <t>m</t>
  </si>
  <si>
    <t>1137701949</t>
  </si>
  <si>
    <t>10+75</t>
  </si>
  <si>
    <t>20</t>
  </si>
  <si>
    <t>113202111</t>
  </si>
  <si>
    <t>Vytrhání obrub krajníků obrubníků stojatých</t>
  </si>
  <si>
    <t>-180293139</t>
  </si>
  <si>
    <t>23+5,0+5,2*2+1,0*2</t>
  </si>
  <si>
    <t>2,5+3,5+43+8+6+6,0</t>
  </si>
  <si>
    <t>Mezisoučet</t>
  </si>
  <si>
    <t>110</t>
  </si>
  <si>
    <t>121151103</t>
  </si>
  <si>
    <t>Sejmutí ornice plochy do 100 m2 tl vrstvy do 200 mm strojně</t>
  </si>
  <si>
    <t>-623000045</t>
  </si>
  <si>
    <t>(43,0+12,0)*3,5</t>
  </si>
  <si>
    <t>22</t>
  </si>
  <si>
    <t>122252204</t>
  </si>
  <si>
    <t>Odkopávky a prokopávky nezapažené pro silnice a dálnice v hornině třídy těžitelnosti I objem do 500 m3 strojně</t>
  </si>
  <si>
    <t>m3</t>
  </si>
  <si>
    <t>662448588</t>
  </si>
  <si>
    <t>(61,0-7,5)*(2,5+0,2*2)*0,34</t>
  </si>
  <si>
    <t>7,5*2,9*0,46</t>
  </si>
  <si>
    <t>(2,5+3,5+2,5+2,66+0,2*2*2)*0,5*75*(0,34-0,3)</t>
  </si>
  <si>
    <t>7,5*(2,5+2,66+0,2*2)*0,46</t>
  </si>
  <si>
    <t>21,3*(2,9+2,66)*0,34</t>
  </si>
  <si>
    <t>23</t>
  </si>
  <si>
    <t>122911121</t>
  </si>
  <si>
    <t>Odstranění vyfrézované dřevní hmoty hl přes 0,2 do 0,5 m v rovině nebo na svahu do 1:5</t>
  </si>
  <si>
    <t>254111908</t>
  </si>
  <si>
    <t>2. V cenách jsou započteny i náklady na naložení dřevní drti promíchané se zeminou na dopravní prostředek, odvoz na vzdálenost do 20 km a její složení</t>
  </si>
  <si>
    <t>24</t>
  </si>
  <si>
    <t>132251102</t>
  </si>
  <si>
    <t>Hloubení rýh nezapažených š do 800 mm v hornině třídy těžitelnosti I skupiny 3 objem do 50 m3 strojně</t>
  </si>
  <si>
    <t>747516537</t>
  </si>
  <si>
    <t>pro obrubník</t>
  </si>
  <si>
    <t>165*0,45*0,25</t>
  </si>
  <si>
    <t>233*0,3*0,25</t>
  </si>
  <si>
    <t>Součet</t>
  </si>
  <si>
    <t>25</t>
  </si>
  <si>
    <t>162201401</t>
  </si>
  <si>
    <t>Vodorovné přemístění větví stromů listnatých do 1 km D kmene přes 100 do 300 mm</t>
  </si>
  <si>
    <t>1979253030</t>
  </si>
  <si>
    <t>26</t>
  </si>
  <si>
    <t>162201406</t>
  </si>
  <si>
    <t>Vodorovné přemístění větví stromů jehličnatých do 1 km D kmene přes 300 do 500 mm</t>
  </si>
  <si>
    <t>1716493169</t>
  </si>
  <si>
    <t>27</t>
  </si>
  <si>
    <t>162201411</t>
  </si>
  <si>
    <t>Vodorovné přemístění kmenů stromů listnatých do 1 km D kmene přes 100 do 300 mm</t>
  </si>
  <si>
    <t>763364266</t>
  </si>
  <si>
    <t>28</t>
  </si>
  <si>
    <t>162201416</t>
  </si>
  <si>
    <t>Vodorovné přemístění kmenů stromů jehličnatých do 1 km D kmene přes 300 do 500 mm</t>
  </si>
  <si>
    <t>-1407359110</t>
  </si>
  <si>
    <t>29</t>
  </si>
  <si>
    <t>162301501</t>
  </si>
  <si>
    <t>Vodorovné přemístění křovin do 5 km D kmene do 100 mm</t>
  </si>
  <si>
    <t>1984688462</t>
  </si>
  <si>
    <t>30</t>
  </si>
  <si>
    <t>162301931</t>
  </si>
  <si>
    <t>Příplatek k vodorovnému přemístění větví stromů listnatých D kmene přes 100 do 300 mm ZKD 1 km</t>
  </si>
  <si>
    <t>-855177668</t>
  </si>
  <si>
    <t>1*14</t>
  </si>
  <si>
    <t>31</t>
  </si>
  <si>
    <t>162301942</t>
  </si>
  <si>
    <t>Příplatek k vodorovnému přemístění větví stromů jehličnatých D kmene přes 300 do 500 mm ZKD 1 km</t>
  </si>
  <si>
    <t>-167258335</t>
  </si>
  <si>
    <t>2*14</t>
  </si>
  <si>
    <t>32</t>
  </si>
  <si>
    <t>162301951</t>
  </si>
  <si>
    <t>Příplatek k vodorovnému přemístění kmenů stromů listnatých D kmene přes 100 do 300 mm ZKD 1 km</t>
  </si>
  <si>
    <t>1406488831</t>
  </si>
  <si>
    <t>33</t>
  </si>
  <si>
    <t>162301962</t>
  </si>
  <si>
    <t>Příplatek k vodorovnému přemístění kmenů stromů jehličnatých D kmene přes 300 do 500 mm ZKD 1 km</t>
  </si>
  <si>
    <t>-1952265288</t>
  </si>
  <si>
    <t>34</t>
  </si>
  <si>
    <t>162301981</t>
  </si>
  <si>
    <t>Příplatek k vodorovnému přemístění křovin D kmene do 100 mm ZKD 1 km</t>
  </si>
  <si>
    <t>993705871</t>
  </si>
  <si>
    <t>35</t>
  </si>
  <si>
    <t>162651112</t>
  </si>
  <si>
    <t>Vodorovné přemístění přes 4 000 do 5000 m výkopku/sypaniny z horniny třídy těžitelnosti I skupiny 1 až 3</t>
  </si>
  <si>
    <t>-1129932087</t>
  </si>
  <si>
    <t>odvoz+dovoz ornice na mezideponii</t>
  </si>
  <si>
    <t>or*0,15</t>
  </si>
  <si>
    <t>or1*0,15</t>
  </si>
  <si>
    <t>36</t>
  </si>
  <si>
    <t>162751117</t>
  </si>
  <si>
    <t>Vodorovné přemístění přes 9 000 do 10000 m výkopku/sypaniny z horniny třídy těžitelnosti I skupiny 1 až 3</t>
  </si>
  <si>
    <t>233763991</t>
  </si>
  <si>
    <t>odvoz přebytečné zeminy</t>
  </si>
  <si>
    <t>j+r</t>
  </si>
  <si>
    <t>37</t>
  </si>
  <si>
    <t>162751119</t>
  </si>
  <si>
    <t>Příplatek k vodorovnému přemístění výkopku/sypaniny z horniny třídy těžitelnosti I skupiny 1 až 3 ZKD 1000 m přes 10000 m</t>
  </si>
  <si>
    <t>-683504450</t>
  </si>
  <si>
    <t>o*5</t>
  </si>
  <si>
    <t>38</t>
  </si>
  <si>
    <t>167151101</t>
  </si>
  <si>
    <t>Nakládání výkopku z hornin třídy těžitelnosti I skupiny 1 až 3 do 100 m3</t>
  </si>
  <si>
    <t>-234270383</t>
  </si>
  <si>
    <t>39</t>
  </si>
  <si>
    <t>171201231</t>
  </si>
  <si>
    <t>Poplatek za uložení zeminy a kamení na recyklační skládce (skládkovné) kód odpadu 17 05 04</t>
  </si>
  <si>
    <t>t</t>
  </si>
  <si>
    <t>-1155527486</t>
  </si>
  <si>
    <t>o*2</t>
  </si>
  <si>
    <t>40</t>
  </si>
  <si>
    <t>171251201</t>
  </si>
  <si>
    <t>Uložení sypaniny na skládky nebo meziskládky</t>
  </si>
  <si>
    <t>1940305715</t>
  </si>
  <si>
    <t>41</t>
  </si>
  <si>
    <t>174111121</t>
  </si>
  <si>
    <t>Zásyp jam po vyfrézovaných pařezech hl přes 0,2 do 0,5 m v rovině nebo na svahu do 1:5</t>
  </si>
  <si>
    <t>-1497289195</t>
  </si>
  <si>
    <t>42</t>
  </si>
  <si>
    <t>M</t>
  </si>
  <si>
    <t>58331200</t>
  </si>
  <si>
    <t>štěrkopísek netříděný zásypový</t>
  </si>
  <si>
    <t>-1082611504</t>
  </si>
  <si>
    <t>3*0,7 'Přepočtené koeficientem množství</t>
  </si>
  <si>
    <t>43</t>
  </si>
  <si>
    <t>181152302</t>
  </si>
  <si>
    <t>Úprava pláně pro silnice a dálnice v zářezech se zhutněním</t>
  </si>
  <si>
    <t>1144259270</t>
  </si>
  <si>
    <t>d1+d2+k</t>
  </si>
  <si>
    <t>520</t>
  </si>
  <si>
    <t>44</t>
  </si>
  <si>
    <t>181311103</t>
  </si>
  <si>
    <t>Rozprostření ornice tl vrstvy do 200 mm v rovině nebo ve svahu do 1:5 ručně</t>
  </si>
  <si>
    <t>-845133386</t>
  </si>
  <si>
    <t>11,7*3,5</t>
  </si>
  <si>
    <t>(61,0-19,2)*3,5</t>
  </si>
  <si>
    <t>(19,2-19,2+11,7)*0,5</t>
  </si>
  <si>
    <t>45</t>
  </si>
  <si>
    <t>181411131</t>
  </si>
  <si>
    <t>Založení parkového trávníku výsevem pl do 1000 m2 v rovině a ve svahu do 1:5</t>
  </si>
  <si>
    <t>346168528</t>
  </si>
  <si>
    <t>46</t>
  </si>
  <si>
    <t>00572410</t>
  </si>
  <si>
    <t>osivo směs travní parková</t>
  </si>
  <si>
    <t>kg</t>
  </si>
  <si>
    <t>-1104635324</t>
  </si>
  <si>
    <t>47</t>
  </si>
  <si>
    <t>183111213</t>
  </si>
  <si>
    <t>Jamky pro výsadbu s výměnou 50 % půdy zeminy skupiny 1 až 4 obj přes 0,005 do 0,01 m3 v rovině a svahu do 1:5</t>
  </si>
  <si>
    <t>1256822027</t>
  </si>
  <si>
    <t>48</t>
  </si>
  <si>
    <t>10321100</t>
  </si>
  <si>
    <t>zahradní substrát pro výsadbu VL</t>
  </si>
  <si>
    <t>1635653920</t>
  </si>
  <si>
    <t>40*0,005 'Přepočtené koeficientem množství</t>
  </si>
  <si>
    <t>49</t>
  </si>
  <si>
    <t>183403153</t>
  </si>
  <si>
    <t>Obdělání půdy hrabáním v rovině a svahu do 1:5</t>
  </si>
  <si>
    <t>-414377218</t>
  </si>
  <si>
    <t>50</t>
  </si>
  <si>
    <t>183403161</t>
  </si>
  <si>
    <t>Obdělání půdy válením v rovině a svahu do 1:5</t>
  </si>
  <si>
    <t>-1933729548</t>
  </si>
  <si>
    <t>51</t>
  </si>
  <si>
    <t>184102211</t>
  </si>
  <si>
    <t>Výsadba keře bez balu v do 1 m do jamky se zalitím v rovině a svahu do 1:5</t>
  </si>
  <si>
    <t>692030141</t>
  </si>
  <si>
    <t>52</t>
  </si>
  <si>
    <t>RMAT0001</t>
  </si>
  <si>
    <t>dřevina- keře</t>
  </si>
  <si>
    <t>-2084022009</t>
  </si>
  <si>
    <t>Komunikace pozemní</t>
  </si>
  <si>
    <t>53</t>
  </si>
  <si>
    <t>564831111</t>
  </si>
  <si>
    <t>Podklad ze štěrkodrtě ŠD tl 100 mm   0-32</t>
  </si>
  <si>
    <t>-218205951</t>
  </si>
  <si>
    <t>d1+d2+200,0</t>
  </si>
  <si>
    <t>54</t>
  </si>
  <si>
    <t>-776499275</t>
  </si>
  <si>
    <t>pod obrubník</t>
  </si>
  <si>
    <t>165*0,45</t>
  </si>
  <si>
    <t>233*0,3</t>
  </si>
  <si>
    <t>55</t>
  </si>
  <si>
    <t>564851111</t>
  </si>
  <si>
    <t>Podklad ze štěrkodrtě ŠD tl 150 mm  0-63</t>
  </si>
  <si>
    <t>-1817378802</t>
  </si>
  <si>
    <t>56</t>
  </si>
  <si>
    <t>-808976023</t>
  </si>
  <si>
    <t>d2+200,0</t>
  </si>
  <si>
    <t>57</t>
  </si>
  <si>
    <t>564871111</t>
  </si>
  <si>
    <t>Podklad ze štěrkodrtě ŠD tl 250 mm  0-63</t>
  </si>
  <si>
    <t>2068353876</t>
  </si>
  <si>
    <t>58</t>
  </si>
  <si>
    <t>567132113</t>
  </si>
  <si>
    <t>Podklad ze směsi stmelené cementem SC C 8/10 (KSC I) tl 180 mm</t>
  </si>
  <si>
    <t>-1419021057</t>
  </si>
  <si>
    <t>59</t>
  </si>
  <si>
    <t>573231111</t>
  </si>
  <si>
    <t>Postřik živičný spojovací ze silniční emulze v množství 0,70 kg/m2</t>
  </si>
  <si>
    <t>1974046455</t>
  </si>
  <si>
    <t>k*2</t>
  </si>
  <si>
    <t>60</t>
  </si>
  <si>
    <t>577135112</t>
  </si>
  <si>
    <t>Asfaltový beton vrstva ložní ACL 16 (ABH) tl 40 mm š do 3 m z nemodifikovaného asfaltu</t>
  </si>
  <si>
    <t>866154509</t>
  </si>
  <si>
    <t>tl.90mm=40+50mm</t>
  </si>
  <si>
    <t>61</t>
  </si>
  <si>
    <t>577145112</t>
  </si>
  <si>
    <t>Asfaltový beton vrstva ložní ACL 16 (ABH) tl 50 mm š do 3 m z nemodifikovaného asfaltu</t>
  </si>
  <si>
    <t>-101515452</t>
  </si>
  <si>
    <t>62</t>
  </si>
  <si>
    <t>577154111</t>
  </si>
  <si>
    <t>Asfaltový beton vrstva obrusná ACO 11 (ABS) tř. I tl 60 mm š do 3 m z nemodifikovaného asfaltu</t>
  </si>
  <si>
    <t>1753084052</t>
  </si>
  <si>
    <t>63</t>
  </si>
  <si>
    <t>596211112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</si>
  <si>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pře</t>
  </si>
  <si>
    <t>478496856</t>
  </si>
  <si>
    <t>použít stávající zámkovou dlažbu</t>
  </si>
  <si>
    <t>200,0</t>
  </si>
  <si>
    <t>64</t>
  </si>
  <si>
    <t>596211113</t>
  </si>
  <si>
    <t>1843463768</t>
  </si>
  <si>
    <t>(157,3-7,5*2)*2,5</t>
  </si>
  <si>
    <t>(148,3-136,6)*(2,5-0,7)</t>
  </si>
  <si>
    <t>65</t>
  </si>
  <si>
    <t>59245018</t>
  </si>
  <si>
    <t>dlažba tvar obdélník betonová 200x100x60mm přírodní</t>
  </si>
  <si>
    <t>1431968457</t>
  </si>
  <si>
    <t>377*1,05</t>
  </si>
  <si>
    <t>-2,646-1,687</t>
  </si>
  <si>
    <t>66</t>
  </si>
  <si>
    <t>59245006</t>
  </si>
  <si>
    <t>dlažba tvar obdélník betonová pro nevidomé 200x100x60mm barevná</t>
  </si>
  <si>
    <t>1195218639</t>
  </si>
  <si>
    <t>3,0*0,4*2*1,05</t>
  </si>
  <si>
    <t>2,52*1,05 'Přepočtené koeficientem množství</t>
  </si>
  <si>
    <t>67</t>
  </si>
  <si>
    <t>592450R2</t>
  </si>
  <si>
    <t>dlažba tvar čtverec betonová 255x255x60mm bez sražené hrany</t>
  </si>
  <si>
    <t>1643793434</t>
  </si>
  <si>
    <t>3,0*0,255*2*1,05</t>
  </si>
  <si>
    <t>1,607*1,05 'Přepočtené koeficientem množství</t>
  </si>
  <si>
    <t>68</t>
  </si>
  <si>
    <t>596211114</t>
  </si>
  <si>
    <t>Příplatek za kombinaci dvou barev u kladení betonových dlažeb komunikací pro pěší tl 60 mm skupiny A</t>
  </si>
  <si>
    <t>-1320084748</t>
  </si>
  <si>
    <t>1,607+2,646</t>
  </si>
  <si>
    <t>69</t>
  </si>
  <si>
    <t>596212210</t>
  </si>
  <si>
    <t>Kladení dlažby z betonových zámkových dlaždic pozemních komunikací s ložem z kameniva těženého nebo drceného tl. do 50 mm, s vyplněním spár, s dvojitým hutněním vibrováním a se smetením přebytečného materiálu na krajnici tl. 80 mm skupiny A, pro plochy do</t>
  </si>
  <si>
    <t>-410298504</t>
  </si>
  <si>
    <t>vjezdy</t>
  </si>
  <si>
    <t>detail 2</t>
  </si>
  <si>
    <t>(7,5+0,75*2+0,25*2)*2,5</t>
  </si>
  <si>
    <t>detail 3</t>
  </si>
  <si>
    <t>(7,5+0,75*2+0,25*2)*(2,5+2,8)</t>
  </si>
  <si>
    <t>70</t>
  </si>
  <si>
    <t>59245020</t>
  </si>
  <si>
    <t>dlažba tvar obdélník betonová 200x100x80mm přírodní</t>
  </si>
  <si>
    <t>-1074995895</t>
  </si>
  <si>
    <t>74,1*1,05</t>
  </si>
  <si>
    <t>-6,489-2,835</t>
  </si>
  <si>
    <t>71</t>
  </si>
  <si>
    <t>59245226</t>
  </si>
  <si>
    <t>dlažba tvar obdélník betonová pro nevidomé 200x100x80mm barevná</t>
  </si>
  <si>
    <t>-1398264683</t>
  </si>
  <si>
    <t>7,5*0,4*2*1,05</t>
  </si>
  <si>
    <t>6,3*1,03 'Přepočtené koeficientem množství</t>
  </si>
  <si>
    <t>72</t>
  </si>
  <si>
    <t>592450R1</t>
  </si>
  <si>
    <t>dlažba tvar čtverec betonová 255x255x80mm bez sražené hrany</t>
  </si>
  <si>
    <t>-454329494</t>
  </si>
  <si>
    <t>2,7*1,05 'Přepočtené koeficientem množství</t>
  </si>
  <si>
    <t>73</t>
  </si>
  <si>
    <t>596212214</t>
  </si>
  <si>
    <t>Příplatek za kombinaci dvou barev u betonových dlažeb pozemních komunikací tl 80 mm skupiny A</t>
  </si>
  <si>
    <t>-1331139134</t>
  </si>
  <si>
    <t>6,489+2,835</t>
  </si>
  <si>
    <t>74</t>
  </si>
  <si>
    <t>599141111</t>
  </si>
  <si>
    <t>Vyplnění spár mezi silničními dílci živičnou zálivkou</t>
  </si>
  <si>
    <t>-80723779</t>
  </si>
  <si>
    <t>Trubní vedení</t>
  </si>
  <si>
    <t>75</t>
  </si>
  <si>
    <t>8991311R01</t>
  </si>
  <si>
    <t>Posunutí uliční vpusti vč.zemních prací,úpravy asfatu a všech doplňků</t>
  </si>
  <si>
    <t>-1666525868</t>
  </si>
  <si>
    <t>Ostatní konstrukce a práce, bourání</t>
  </si>
  <si>
    <t>76</t>
  </si>
  <si>
    <t>914111111</t>
  </si>
  <si>
    <t>Montáž svislé dopravní značky do velikosti 1 m2 objímkami na sloupek nebo konzolu</t>
  </si>
  <si>
    <t>817361730</t>
  </si>
  <si>
    <t>77</t>
  </si>
  <si>
    <t>40445620</t>
  </si>
  <si>
    <t>zákazové, příkazové dopravní značky  C9a,C9b 700mm</t>
  </si>
  <si>
    <t>51125395</t>
  </si>
  <si>
    <t>78</t>
  </si>
  <si>
    <t>914511112</t>
  </si>
  <si>
    <t>Montáž sloupku dopravních značek délky do 3,5 m s betonovým základem a patkou</t>
  </si>
  <si>
    <t>1519716718</t>
  </si>
  <si>
    <t>79</t>
  </si>
  <si>
    <t>40445230</t>
  </si>
  <si>
    <t>sloupek pro dopravní značku Zn D 70mm v 3,5m</t>
  </si>
  <si>
    <t>-612506830</t>
  </si>
  <si>
    <t>80</t>
  </si>
  <si>
    <t>40445241</t>
  </si>
  <si>
    <t>patka pro sloupek Al D 70mm</t>
  </si>
  <si>
    <t>-698323123</t>
  </si>
  <si>
    <t>81</t>
  </si>
  <si>
    <t>40445257</t>
  </si>
  <si>
    <t>svorka upínací na sloupek D 70mm</t>
  </si>
  <si>
    <t>1778080380</t>
  </si>
  <si>
    <t>82</t>
  </si>
  <si>
    <t>40445254</t>
  </si>
  <si>
    <t>víčko plastové na sloupek D 70mm</t>
  </si>
  <si>
    <t>1180163557</t>
  </si>
  <si>
    <t>83</t>
  </si>
  <si>
    <t>916131213</t>
  </si>
  <si>
    <t>Osazení silničního obrubníku betonového stojatého s boční opěrou do lože z betonu prostého</t>
  </si>
  <si>
    <t>573232432</t>
  </si>
  <si>
    <t>silniční</t>
  </si>
  <si>
    <t>157,3+3,0*2-25-7-0,5*2</t>
  </si>
  <si>
    <t>nájezdový</t>
  </si>
  <si>
    <t>8*2+4+5</t>
  </si>
  <si>
    <t>přechodový</t>
  </si>
  <si>
    <t>2+2*2+1+1*2</t>
  </si>
  <si>
    <t>165</t>
  </si>
  <si>
    <t>84</t>
  </si>
  <si>
    <t>59217034</t>
  </si>
  <si>
    <t>obrubník betonový silniční 1000x150x300mm</t>
  </si>
  <si>
    <t>-888150532</t>
  </si>
  <si>
    <t>132</t>
  </si>
  <si>
    <t>132*1,02 'Přepočtené koeficientem množství</t>
  </si>
  <si>
    <t>85</t>
  </si>
  <si>
    <t>59217029</t>
  </si>
  <si>
    <t>obrubník betonový silniční nájezdový 1000x150x150mm</t>
  </si>
  <si>
    <t>-317376073</t>
  </si>
  <si>
    <t>25*1,02 'Přepočtené koeficientem množství</t>
  </si>
  <si>
    <t>86</t>
  </si>
  <si>
    <t>59217030</t>
  </si>
  <si>
    <t>obrubník betonový silniční přechodový 1000x150x150-250mm</t>
  </si>
  <si>
    <t>-181139052</t>
  </si>
  <si>
    <t>9*1,02 'Přepočtené koeficientem množství</t>
  </si>
  <si>
    <t>87</t>
  </si>
  <si>
    <t>916231213</t>
  </si>
  <si>
    <t>Osazení chodníkového obrubníku betonového stojatého s boční opěrou do lože z betonu prostého</t>
  </si>
  <si>
    <t>-462542125</t>
  </si>
  <si>
    <t>157,3</t>
  </si>
  <si>
    <t>61-7,5</t>
  </si>
  <si>
    <t>148,3-136,6</t>
  </si>
  <si>
    <t>2,7+3,5</t>
  </si>
  <si>
    <t>2+2</t>
  </si>
  <si>
    <t>233</t>
  </si>
  <si>
    <t>88</t>
  </si>
  <si>
    <t>59217017</t>
  </si>
  <si>
    <t>obrubník betonový chodníkový 1000x100x250mm</t>
  </si>
  <si>
    <t>-913745104</t>
  </si>
  <si>
    <t>229*1,02 'Přepočtené koeficientem množství</t>
  </si>
  <si>
    <t>89</t>
  </si>
  <si>
    <t>-1288205208</t>
  </si>
  <si>
    <t>4*1,02 'Přepočtené koeficientem množství</t>
  </si>
  <si>
    <t>90</t>
  </si>
  <si>
    <t>916991121</t>
  </si>
  <si>
    <t>Lože pod obrubníky, krajníky nebo obruby z dlažebních kostek z betonu prostého</t>
  </si>
  <si>
    <t>1135225919</t>
  </si>
  <si>
    <t>165*0,45*0,1</t>
  </si>
  <si>
    <t>233*0,3*0,1</t>
  </si>
  <si>
    <t>91</t>
  </si>
  <si>
    <t>919735112</t>
  </si>
  <si>
    <t>Řezání stávajícího živičného krytu hl přes 50 do 100 mm</t>
  </si>
  <si>
    <t>-1370647891</t>
  </si>
  <si>
    <t>157,3+3,0*2</t>
  </si>
  <si>
    <t>92</t>
  </si>
  <si>
    <t>966005111</t>
  </si>
  <si>
    <t>Rozebrání a odstranění silničního zábradlí se sloupky osazenými s betonovými patkami</t>
  </si>
  <si>
    <t>-386766018</t>
  </si>
  <si>
    <t>997</t>
  </si>
  <si>
    <t>Přesun sutě</t>
  </si>
  <si>
    <t>93</t>
  </si>
  <si>
    <t>997221151</t>
  </si>
  <si>
    <t>Vodorovná doprava suti z kusových materiálů stavebním kolečkem do 50 m</t>
  </si>
  <si>
    <t>-815156637</t>
  </si>
  <si>
    <t>odvoz + dovoz stávající dlažby pro předláždění</t>
  </si>
  <si>
    <t>59,0*2</t>
  </si>
  <si>
    <t>94</t>
  </si>
  <si>
    <t>997221159</t>
  </si>
  <si>
    <t>Příplatek ZKD 10 m u vodorovné dopravy suti z kusových materiálů stavebním kolečkem</t>
  </si>
  <si>
    <t>-839391055</t>
  </si>
  <si>
    <t>59,0*2*5</t>
  </si>
  <si>
    <t>95</t>
  </si>
  <si>
    <t>997221551</t>
  </si>
  <si>
    <t>Vodorovná doprava suti ze sypkých materiálů do 1 km</t>
  </si>
  <si>
    <t>2004330837</t>
  </si>
  <si>
    <t>670,095-sut1-59,0</t>
  </si>
  <si>
    <t>96</t>
  </si>
  <si>
    <t>997221559</t>
  </si>
  <si>
    <t>Příplatek ZKD 1 km u vodorovné dopravy suti ze sypkých materiálů</t>
  </si>
  <si>
    <t>-105412859</t>
  </si>
  <si>
    <t>sut2*14</t>
  </si>
  <si>
    <t>97</t>
  </si>
  <si>
    <t>997221561</t>
  </si>
  <si>
    <t>Vodorovná doprava suti z kusových materiálů do 1 km</t>
  </si>
  <si>
    <t>-1777029537</t>
  </si>
  <si>
    <t>98</t>
  </si>
  <si>
    <t>997221569</t>
  </si>
  <si>
    <t>Příplatek ZKD 1 km u vodorovné dopravy suti z kusových materiálů</t>
  </si>
  <si>
    <t>-2129538417</t>
  </si>
  <si>
    <t>sut1*14</t>
  </si>
  <si>
    <t>99</t>
  </si>
  <si>
    <t>997221611</t>
  </si>
  <si>
    <t>Nakládání suti na dopravní prostředky pro vodorovnou dopravu</t>
  </si>
  <si>
    <t>-225662939</t>
  </si>
  <si>
    <t>100</t>
  </si>
  <si>
    <t>997221615</t>
  </si>
  <si>
    <t>Poplatek za uložení na skládce (skládkovné) stavebního odpadu betonového kód odpadu 17 01 01</t>
  </si>
  <si>
    <t>1587369843</t>
  </si>
  <si>
    <t>997221645</t>
  </si>
  <si>
    <t>Poplatek za uložení na skládce (skládkovné) odpadu asfaltového bez dehtu kód odpadu 17 03 02</t>
  </si>
  <si>
    <t>-1126377027</t>
  </si>
  <si>
    <t>997221873</t>
  </si>
  <si>
    <t>Poplatek za uložení stavebního odpadu na recyklační skládce (skládkovné) zeminy a kamení zatříděného do Katalogu odpadů pod kódem 17 05 04</t>
  </si>
  <si>
    <t>159780297</t>
  </si>
  <si>
    <t>sut2-30,103</t>
  </si>
  <si>
    <t>998</t>
  </si>
  <si>
    <t>Přesun hmot</t>
  </si>
  <si>
    <t>103</t>
  </si>
  <si>
    <t>998223011</t>
  </si>
  <si>
    <t>Přesun hmot pro pozemní komunikace s krytem dlážděným</t>
  </si>
  <si>
    <t>-1422363434</t>
  </si>
  <si>
    <t>105</t>
  </si>
  <si>
    <t>268,106</t>
  </si>
  <si>
    <t>o2</t>
  </si>
  <si>
    <t>107,106</t>
  </si>
  <si>
    <t>s</t>
  </si>
  <si>
    <t>4,314</t>
  </si>
  <si>
    <t>z</t>
  </si>
  <si>
    <t>2,208</t>
  </si>
  <si>
    <t>102 - SO 102 Parkoviště osobních automobilů</t>
  </si>
  <si>
    <t xml:space="preserve">    2 - Zakládání</t>
  </si>
  <si>
    <t xml:space="preserve">    3 - Svislé a kompletní konstrukce</t>
  </si>
  <si>
    <t>121151123</t>
  </si>
  <si>
    <t>Sejmutí ornice plochy přes 500 m2 tl vrstvy do 200 mm strojně</t>
  </si>
  <si>
    <t>-1166097151</t>
  </si>
  <si>
    <t>122251104</t>
  </si>
  <si>
    <t>Odkopávky a prokopávky nezapažené v hornině třídy těžitelnosti I skupiny 3 objem do 500 m3 strojně</t>
  </si>
  <si>
    <t>-177698594</t>
  </si>
  <si>
    <t>700*(0,35-0,2)</t>
  </si>
  <si>
    <t>133251101</t>
  </si>
  <si>
    <t>Hloubení šachet nezapažených v hornině třídy těžitelnosti I skupiny 3 objem do 20 m3</t>
  </si>
  <si>
    <t>2024068401</t>
  </si>
  <si>
    <t>výkop pro patky</t>
  </si>
  <si>
    <t>0,5*0,5*0,6*23</t>
  </si>
  <si>
    <t>0,6*0,4*0,6*6</t>
  </si>
  <si>
    <t>147948011</t>
  </si>
  <si>
    <t>odvoz ornice a zeminy</t>
  </si>
  <si>
    <t>o1</t>
  </si>
  <si>
    <t>161,0</t>
  </si>
  <si>
    <t>j+s-z</t>
  </si>
  <si>
    <t>1080977737</t>
  </si>
  <si>
    <t>2079286040</t>
  </si>
  <si>
    <t>o2*2,0</t>
  </si>
  <si>
    <t>-906578471</t>
  </si>
  <si>
    <t>174111101</t>
  </si>
  <si>
    <t>Zásyp jam, šachet rýh nebo kolem objektů sypaninou se zhutněním ručně</t>
  </si>
  <si>
    <t>-1332817557</t>
  </si>
  <si>
    <t>-0,3*0,3*0,6*23</t>
  </si>
  <si>
    <t>148404622</t>
  </si>
  <si>
    <t>Zakládání</t>
  </si>
  <si>
    <t>275313711</t>
  </si>
  <si>
    <t>Základové patky z betonu tř. C 20/25</t>
  </si>
  <si>
    <t>470754976</t>
  </si>
  <si>
    <t>pro vzpěry</t>
  </si>
  <si>
    <t>0,4*0,4*0,6*6*1,035</t>
  </si>
  <si>
    <t>Svislé a kompletní konstrukce</t>
  </si>
  <si>
    <t>3381211R1</t>
  </si>
  <si>
    <t>Osazování + dodávka betonové prefa plotové patky</t>
  </si>
  <si>
    <t>998215638</t>
  </si>
  <si>
    <t>338171121</t>
  </si>
  <si>
    <t>Osazování sloupků a vzpěr plotových ocelových v do 2,60 m se zalitím MC</t>
  </si>
  <si>
    <t>1135972855</t>
  </si>
  <si>
    <t>23+6</t>
  </si>
  <si>
    <t>55342257.1</t>
  </si>
  <si>
    <t>sloupek plotový DN 51/3,5 v=2,3m vč.povrch.úpravy a všech doplňků</t>
  </si>
  <si>
    <t>823849189</t>
  </si>
  <si>
    <t>55342192.1</t>
  </si>
  <si>
    <t>plotová profilovaná vzpěra DN 51x3,5 vč.povrch.úpravy a všech doplňků</t>
  </si>
  <si>
    <t>1741597242</t>
  </si>
  <si>
    <t>348401130</t>
  </si>
  <si>
    <t>Montáž oplocení ze strojového pletiva s napínacími dráty v přes 1,6 do 2,0 m</t>
  </si>
  <si>
    <t>-837247999</t>
  </si>
  <si>
    <t>31327514.1</t>
  </si>
  <si>
    <t>pletivo drátěné plastifikované v 1800mm  vč.napínacího drátu</t>
  </si>
  <si>
    <t>26093676</t>
  </si>
  <si>
    <t>564871116</t>
  </si>
  <si>
    <t>Podklad ze štěrkodrtě ŠD tl. 300 mm  0-63</t>
  </si>
  <si>
    <t>-1999308346</t>
  </si>
  <si>
    <t>564911411</t>
  </si>
  <si>
    <t>Podklad z asfaltového recyklátu tl 50 mm</t>
  </si>
  <si>
    <t>1512920503</t>
  </si>
  <si>
    <t>915111112</t>
  </si>
  <si>
    <t>Vodorovné dopravní značení dělící čáry souvislé š 125 mm retroreflexní bílá barva</t>
  </si>
  <si>
    <t>-1790010695</t>
  </si>
  <si>
    <t>5,0*20</t>
  </si>
  <si>
    <t>915611111</t>
  </si>
  <si>
    <t>Předznačení vodorovného liniového značení</t>
  </si>
  <si>
    <t>1787751682</t>
  </si>
  <si>
    <t>966071711</t>
  </si>
  <si>
    <t>Bourání sloupků a vzpěr plotových ocelových do 2,5 m zabetonovaných</t>
  </si>
  <si>
    <t>162655126</t>
  </si>
  <si>
    <t>966071822</t>
  </si>
  <si>
    <t>Rozebrání oplocení z drátěného pletiva se čtvercovými oky v přes 1,6 do 2,0 m</t>
  </si>
  <si>
    <t>-89764754</t>
  </si>
  <si>
    <t>997013501</t>
  </si>
  <si>
    <t>Odvoz suti a vybouraných hmot na skládku nebo meziskládku do 1 km se složením</t>
  </si>
  <si>
    <t>788098015</t>
  </si>
  <si>
    <t>997013509</t>
  </si>
  <si>
    <t>Příplatek k odvozu suti a vybouraných hmot na skládku ZKD 1 km přes 1 km</t>
  </si>
  <si>
    <t>1729755472</t>
  </si>
  <si>
    <t>0,361*14 'Přepočtené koeficientem množství</t>
  </si>
  <si>
    <t>997013631</t>
  </si>
  <si>
    <t>Poplatek za uložení na skládce (skládkovné) stavebního odpadu směsného kód odpadu 17 09 04</t>
  </si>
  <si>
    <t>-816457059</t>
  </si>
  <si>
    <t>998225111</t>
  </si>
  <si>
    <t>Přesun hmot pro pozemní komunikace s krytem z kamene, monolitickým betonovým nebo živičným</t>
  </si>
  <si>
    <t>1808576252</t>
  </si>
  <si>
    <t>401 - SO 401 Veřejné osvětlení</t>
  </si>
  <si>
    <t>M - Práce a dodávky M</t>
  </si>
  <si>
    <t xml:space="preserve">    21-M - Elektromontáže</t>
  </si>
  <si>
    <t xml:space="preserve">      D1 - Dodávky</t>
  </si>
  <si>
    <t xml:space="preserve">      D3 - Elektromontáže</t>
  </si>
  <si>
    <t xml:space="preserve">      D5 - Zemní práce</t>
  </si>
  <si>
    <t>Práce a dodávky M</t>
  </si>
  <si>
    <t>21-M</t>
  </si>
  <si>
    <t>Elektromontáže</t>
  </si>
  <si>
    <t>D1</t>
  </si>
  <si>
    <t>Dodávky</t>
  </si>
  <si>
    <t>Pol1</t>
  </si>
  <si>
    <t>SVÍTIDLA POULIČNÍ ADELE 2C2 80-2770-MEVVN 1x85,5W</t>
  </si>
  <si>
    <t>ks</t>
  </si>
  <si>
    <t>256</t>
  </si>
  <si>
    <t>1931537473</t>
  </si>
  <si>
    <t>Pol2</t>
  </si>
  <si>
    <t>STOŽÁR BEZPATICOVÝ OZVOSLX6000ZZ Stožár park. 108/60 žárově zinkovaný, 6m</t>
  </si>
  <si>
    <t>2030299773</t>
  </si>
  <si>
    <t>Pol3</t>
  </si>
  <si>
    <t>STOŽÁROVÁ VÝZBROJ SV - A SV - A 6.35.4/2</t>
  </si>
  <si>
    <t>1138633057</t>
  </si>
  <si>
    <t>Pol3D</t>
  </si>
  <si>
    <t>Doprava</t>
  </si>
  <si>
    <t>%</t>
  </si>
  <si>
    <t>-1026974670</t>
  </si>
  <si>
    <t>Pol3PH</t>
  </si>
  <si>
    <t>-607931655</t>
  </si>
  <si>
    <t>D3</t>
  </si>
  <si>
    <t>Pol10</t>
  </si>
  <si>
    <t>OCELOVÝ DRÁT POZINKOVANÝ FeZn-D10 (0,62kg/m), pevně</t>
  </si>
  <si>
    <t>-282102357</t>
  </si>
  <si>
    <t>Pol11</t>
  </si>
  <si>
    <t>SVORKA HROMOSVODNÍ,UZEMŇOVACÍ univerzální</t>
  </si>
  <si>
    <t>986235507</t>
  </si>
  <si>
    <t>Pol12</t>
  </si>
  <si>
    <t>SVORKA HROMOSVODNÍ,UZEMŇOVACÍ spojovací</t>
  </si>
  <si>
    <t>116907095</t>
  </si>
  <si>
    <t>Pol13</t>
  </si>
  <si>
    <t>SVORKA HROMOSVODNÍ,UZEMŇOVACÍ připojovací</t>
  </si>
  <si>
    <t>1898938714</t>
  </si>
  <si>
    <t>Pol14</t>
  </si>
  <si>
    <t>Pojistka závitová E33, 6A</t>
  </si>
  <si>
    <t>-990730948</t>
  </si>
  <si>
    <t>Pol15</t>
  </si>
  <si>
    <t>Uprava stavajiciho zarizeni</t>
  </si>
  <si>
    <t>hod</t>
  </si>
  <si>
    <t>1738815703</t>
  </si>
  <si>
    <t>Pol16</t>
  </si>
  <si>
    <t>Vyhledani pripojovaciho mista</t>
  </si>
  <si>
    <t>-484401326</t>
  </si>
  <si>
    <t>Pol17</t>
  </si>
  <si>
    <t>Zabezpeceni pracoviste</t>
  </si>
  <si>
    <t>-2136837909</t>
  </si>
  <si>
    <t>Pol18</t>
  </si>
  <si>
    <t>Montaz-nespecif.polozky</t>
  </si>
  <si>
    <t>344523619</t>
  </si>
  <si>
    <t>Pol19</t>
  </si>
  <si>
    <t>S ostatnimi profesemi</t>
  </si>
  <si>
    <t>-1740693266</t>
  </si>
  <si>
    <t>Pol20</t>
  </si>
  <si>
    <t>Revizni technik</t>
  </si>
  <si>
    <t>1769964706</t>
  </si>
  <si>
    <t>Pol21</t>
  </si>
  <si>
    <t>Plošina vysokozdvižná</t>
  </si>
  <si>
    <t>-1350851384</t>
  </si>
  <si>
    <t>Pol21P</t>
  </si>
  <si>
    <t>Podružný materiál</t>
  </si>
  <si>
    <t>soub</t>
  </si>
  <si>
    <t>-660270782</t>
  </si>
  <si>
    <t>Pol4</t>
  </si>
  <si>
    <t>KABEL SILOVÝ,IZOLACE PVC CYKY-J 4x10 , pevně</t>
  </si>
  <si>
    <t>-868478859</t>
  </si>
  <si>
    <t>Pol5</t>
  </si>
  <si>
    <t>KABEL SILOVÝ,IZOLACE PVC CYKY-J 3x1.5 , pevně</t>
  </si>
  <si>
    <t>2089546019</t>
  </si>
  <si>
    <t>Pol6</t>
  </si>
  <si>
    <t>UKONČENÍ KABELŮ SMRŠŤOVACÍ ZÁKLOPKOU 4x25  mm2</t>
  </si>
  <si>
    <t>-1614565460</t>
  </si>
  <si>
    <t>Pol7</t>
  </si>
  <si>
    <t>UKONČENÍ KABELŮ SMRŠŤOVACÍ 5x4   mm2</t>
  </si>
  <si>
    <t>52882751</t>
  </si>
  <si>
    <t>Pol8</t>
  </si>
  <si>
    <t>UKONČENÍ VODIČŮ NA SVORKOVNICI Do  16 mm2</t>
  </si>
  <si>
    <t>1655571346</t>
  </si>
  <si>
    <t>Pol9</t>
  </si>
  <si>
    <t>CHRÁNIČKA PRO ULOŽENÍ KABELŮ V ZEMI 90MM TRUBKA DVOUPLÁŠŤIVÁ</t>
  </si>
  <si>
    <t>1307051340</t>
  </si>
  <si>
    <t>D5</t>
  </si>
  <si>
    <t>Pol22</t>
  </si>
  <si>
    <t>JÁMA PRO STOŽÁRY VER.OSVĚTLENÍ O OBJEMU DO 2 m3 Zemina třídy 4,ručně</t>
  </si>
  <si>
    <t>-511231547</t>
  </si>
  <si>
    <t>Pol23</t>
  </si>
  <si>
    <t>POUZDROVÝ ZÁKL.PRO STOŽ.VENK. OSVĚTL.MIMO OSU TRASY KABELU D 250x800 mm</t>
  </si>
  <si>
    <t>2056871078</t>
  </si>
  <si>
    <t>Pol24</t>
  </si>
  <si>
    <t>HLOUBENÍ KABELOVÉ RÝHY Zemina třídy 4, šíře 400mm,hloubka 1100mm</t>
  </si>
  <si>
    <t>-790223467</t>
  </si>
  <si>
    <t>Pol25</t>
  </si>
  <si>
    <t>ZŘÍZENÍ KABELOVÉHO LOŽE Z kopaného písku, bez zakrytí, šíře do 65cm,tloušťka 10cm</t>
  </si>
  <si>
    <t>1157118157</t>
  </si>
  <si>
    <t>Pol26</t>
  </si>
  <si>
    <t>FOLIE VÝSTRAŽNÁ Z PVC Šířka 33cm</t>
  </si>
  <si>
    <t>-447079559</t>
  </si>
  <si>
    <t>Pol27</t>
  </si>
  <si>
    <t>ZÁHOZ KABELOVÉ RÝHY Zemina třídy 4, šíře 400mm,hloubka 1100mm</t>
  </si>
  <si>
    <t>178893951</t>
  </si>
  <si>
    <t>Pol28</t>
  </si>
  <si>
    <t>Provizorní úprava terénu v zemina třídy 4</t>
  </si>
  <si>
    <t>1307991058</t>
  </si>
  <si>
    <t>Pol28PPV</t>
  </si>
  <si>
    <t>PPV</t>
  </si>
  <si>
    <t>22229376</t>
  </si>
  <si>
    <t>500 - Vedlejší rozpočtové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</si>
  <si>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</si>
  <si>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</si>
  <si>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</si>
  <si>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</si>
  <si>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VRN5 - Finanční náklady</t>
  </si>
  <si>
    <t xml:space="preserve">    VRN7 - Provozní vlivy</t>
  </si>
  <si>
    <t xml:space="preserve">    VRN9 - Ostatní náklady</t>
  </si>
  <si>
    <t>VRN</t>
  </si>
  <si>
    <t>VRN1</t>
  </si>
  <si>
    <t>Průzkumné, geodetické a projektové práce</t>
  </si>
  <si>
    <t>012103000</t>
  </si>
  <si>
    <t>vytyčení stavby</t>
  </si>
  <si>
    <t>kpl</t>
  </si>
  <si>
    <t>1024</t>
  </si>
  <si>
    <t>-321173972</t>
  </si>
  <si>
    <t>012103001</t>
  </si>
  <si>
    <t>zajištění vytyčení hranic sousedních pozemků</t>
  </si>
  <si>
    <t>1682263206</t>
  </si>
  <si>
    <t>012103002</t>
  </si>
  <si>
    <t xml:space="preserve">zajištění nových vyjádření správců sítí v těch případech, kde je původní propadlé </t>
  </si>
  <si>
    <t>70486387</t>
  </si>
  <si>
    <t>012103003</t>
  </si>
  <si>
    <t>vytyčení inženýrských sítí a seznámení pracovníků s jejich vedením</t>
  </si>
  <si>
    <t>-142398540</t>
  </si>
  <si>
    <t>012303000</t>
  </si>
  <si>
    <t>zaměření skutečného provedení stavby na podkladě aktuální katastrální mapy – 4x v tištěné podobě a 1x v digitální podobě ve formátu PDF včetně protokolu o akceptaci zakázky</t>
  </si>
  <si>
    <t>-860261470</t>
  </si>
  <si>
    <t>012403000</t>
  </si>
  <si>
    <t>geometrický plán dokončené stavby, GP pro vymezení rozsahu věcného břemene a GP pro rozdělení pozemků, apod., v tištěné podobě dle potřeby, min. však 6</t>
  </si>
  <si>
    <t>-628586866</t>
  </si>
  <si>
    <t>013254000</t>
  </si>
  <si>
    <t>dokumentace skutečného provedení stavby – 4x v tištěné podobě a 1x v digitální podobě ve formátu PDF</t>
  </si>
  <si>
    <t>-465580478</t>
  </si>
  <si>
    <t>013254001</t>
  </si>
  <si>
    <t>doklad o vytyčení stavby</t>
  </si>
  <si>
    <t>1262046317</t>
  </si>
  <si>
    <t>VRN3</t>
  </si>
  <si>
    <t>Zařízení staveniště</t>
  </si>
  <si>
    <t>031103000</t>
  </si>
  <si>
    <t xml:space="preserve"> vybudování, zprovoznění, vlastní provoz, údržba, likvidace a vyklizení zařízení staveniště</t>
  </si>
  <si>
    <t>-578247178</t>
  </si>
  <si>
    <t>032503000</t>
  </si>
  <si>
    <t>likvidaci odpadů včetně poplatků</t>
  </si>
  <si>
    <t>727025419</t>
  </si>
  <si>
    <t>032803000</t>
  </si>
  <si>
    <t xml:space="preserve"> spotřeba médií (např. energií vody)</t>
  </si>
  <si>
    <t>-225672870</t>
  </si>
  <si>
    <t>034002000</t>
  </si>
  <si>
    <t>zabezpečení bezpečnosti a hygieny práce</t>
  </si>
  <si>
    <t>-1780604652</t>
  </si>
  <si>
    <t>034002001</t>
  </si>
  <si>
    <t>opatření k ochraně životního prostředí</t>
  </si>
  <si>
    <t>1295520292</t>
  </si>
  <si>
    <t>034503000</t>
  </si>
  <si>
    <t>výroba a osazení v místě stavby informační tabule o stavbě s logem Města Valašské Meziříčí a v případě dotační akce s logem poskytovatele dotace, příspěvku</t>
  </si>
  <si>
    <t>813837813</t>
  </si>
  <si>
    <t>039103000</t>
  </si>
  <si>
    <t>480048667</t>
  </si>
  <si>
    <t>039103001</t>
  </si>
  <si>
    <t>protokol o řádném provedení stavby dle schválené projektové dokumentace</t>
  </si>
  <si>
    <t>-398442177</t>
  </si>
  <si>
    <t>039103002</t>
  </si>
  <si>
    <t>doklad o nakládání s odpady</t>
  </si>
  <si>
    <t>141453606</t>
  </si>
  <si>
    <t>VRN4</t>
  </si>
  <si>
    <t>Inženýrská činnost</t>
  </si>
  <si>
    <t>043134000</t>
  </si>
  <si>
    <t>protokol o statických zatěžovacích zkouškách</t>
  </si>
  <si>
    <t>917622032</t>
  </si>
  <si>
    <t>044003000</t>
  </si>
  <si>
    <t>revizní zprávu veřejného osvětlení</t>
  </si>
  <si>
    <t>-1382417548</t>
  </si>
  <si>
    <t>049303001</t>
  </si>
  <si>
    <t xml:space="preserve"> účast na řízení stavebního úřadu o užívání dokončené stavby, případně o vydání kolaudačního souhlasu a odstranění případných vad zjištěných stavebním úřadem v daném řízení</t>
  </si>
  <si>
    <t>-1829400157</t>
  </si>
  <si>
    <t>VRN5</t>
  </si>
  <si>
    <t>Finanční náklady</t>
  </si>
  <si>
    <t>051303000</t>
  </si>
  <si>
    <t xml:space="preserve"> pojištění stavby, díla a oso</t>
  </si>
  <si>
    <t>-1568470375</t>
  </si>
  <si>
    <t>VRN7</t>
  </si>
  <si>
    <t>Provozní vlivy</t>
  </si>
  <si>
    <t>072002000</t>
  </si>
  <si>
    <t xml:space="preserve"> zajištění potřebných povolení k realizaci stavby (zvláštní užívání komunikace, přechodné dopravní značení, uzavírky a objížďky, apod., včetně všech poplatků s tímto spojených) a montáž a demontáž přechodného dopravního značení</t>
  </si>
  <si>
    <t>1418053111</t>
  </si>
  <si>
    <t>VRN9</t>
  </si>
  <si>
    <t>Ostatní náklady</t>
  </si>
  <si>
    <t>0921030R1</t>
  </si>
  <si>
    <t xml:space="preserve">informování o zahájení stavby dotčené orgány a správce sítí v souladu s jejich vyjádřeními a stanovisky a plnění ostatních požadavků z nich vyplývajících </t>
  </si>
  <si>
    <t>-49084226</t>
  </si>
  <si>
    <t>0921030R2</t>
  </si>
  <si>
    <t xml:space="preserve">  informování vlastníků dotčených a sousedních nemovitostí o zahájení stavebních prací žadavků z nich vyplývajících </t>
  </si>
  <si>
    <t>1507050478</t>
  </si>
  <si>
    <t>0921030R3</t>
  </si>
  <si>
    <t xml:space="preserve"> projednat s vlastníky dotčených a sousedních nemovitostí způsob a rozsah provedení sjezdů a vstupů a ostatních zásahů, o tomto provést zápis do stavebního deníku</t>
  </si>
  <si>
    <t>72580400</t>
  </si>
  <si>
    <t>0921030R4</t>
  </si>
  <si>
    <t>po dokončení prací předávací protokol o předání a převzetí dotčených pozemků třetích osob</t>
  </si>
  <si>
    <t>-910933535</t>
  </si>
  <si>
    <t>0921030R5</t>
  </si>
  <si>
    <t>certifikáty a prohlášení o shodě použitých materiálů a výrobků</t>
  </si>
  <si>
    <t>-436995341</t>
  </si>
  <si>
    <t>SEZNAM FIGUR</t>
  </si>
  <si>
    <t>Výměra</t>
  </si>
  <si>
    <t xml:space="preserve"> 101</t>
  </si>
  <si>
    <t>Použití figury:</t>
  </si>
  <si>
    <t xml:space="preserve"> 102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</si>
</sst>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2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0000A8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9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32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1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0" xfId="0" applyFont="1" applyFill="1" applyAlignment="1" applyProtection="1">
      <alignment horizontal="center" vertical="center"/>
      <protection/>
    </xf>
    <xf numFmtId="0" fontId="25" fillId="0" borderId="13" xfId="0" applyFont="1" applyBorder="1" applyAlignment="1" applyProtection="1">
      <alignment horizontal="center" vertical="center" wrapText="1"/>
      <protection/>
    </xf>
    <xf numFmtId="0" fontId="25" fillId="0" borderId="14" xfId="0" applyFont="1" applyBorder="1" applyAlignment="1" applyProtection="1">
      <alignment horizontal="center" vertical="center" wrapText="1"/>
      <protection/>
    </xf>
    <xf numFmtId="0" fontId="25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7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30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7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1" fillId="0" borderId="18" xfId="0" applyNumberFormat="1" applyFont="1" applyBorder="1" applyAlignment="1" applyProtection="1">
      <alignment vertical="center"/>
      <protection/>
    </xf>
    <xf numFmtId="4" fontId="31" fillId="0" borderId="19" xfId="0" applyNumberFormat="1" applyFont="1" applyBorder="1" applyAlignment="1" applyProtection="1">
      <alignment vertical="center"/>
      <protection/>
    </xf>
    <xf numFmtId="166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0" fontId="32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3" xfId="0" applyFont="1" applyFill="1" applyBorder="1" applyAlignment="1" applyProtection="1">
      <alignment horizontal="center" vertical="center" wrapText="1"/>
      <protection/>
    </xf>
    <xf numFmtId="0" fontId="24" fillId="4" borderId="14" xfId="0" applyFont="1" applyFill="1" applyBorder="1" applyAlignment="1" applyProtection="1">
      <alignment horizontal="center" vertical="center" wrapText="1"/>
      <protection/>
    </xf>
    <xf numFmtId="0" fontId="24" fillId="4" borderId="15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5" fillId="0" borderId="10" xfId="0" applyNumberFormat="1" applyFont="1" applyBorder="1" applyAlignment="1" applyProtection="1">
      <alignment/>
      <protection/>
    </xf>
    <xf numFmtId="166" fontId="35" fillId="0" borderId="11" xfId="0" applyNumberFormat="1" applyFont="1" applyBorder="1" applyAlignment="1" applyProtection="1">
      <alignment/>
      <protection/>
    </xf>
    <xf numFmtId="4" fontId="36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7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2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7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2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7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25" fillId="2" borderId="18" xfId="0" applyFont="1" applyFill="1" applyBorder="1" applyAlignment="1" applyProtection="1">
      <alignment horizontal="left" vertical="center"/>
      <protection locked="0"/>
    </xf>
    <xf numFmtId="0" fontId="25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5" fillId="0" borderId="19" xfId="0" applyNumberFormat="1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167" fontId="38" fillId="2" borderId="22" xfId="0" applyNumberFormat="1" applyFont="1" applyFill="1" applyBorder="1" applyAlignment="1" applyProtection="1">
      <alignment vertical="center"/>
      <protection locked="0"/>
    </xf>
    <xf numFmtId="167" fontId="24" fillId="2" borderId="22" xfId="0" applyNumberFormat="1" applyFont="1" applyFill="1" applyBorder="1" applyAlignment="1" applyProtection="1">
      <alignment vertical="center"/>
      <protection locked="0"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0" fillId="0" borderId="3" xfId="0" applyFont="1" applyBorder="1" applyAlignment="1">
      <alignment horizontal="center" vertical="center" wrapText="1"/>
    </xf>
    <xf numFmtId="0" fontId="24" fillId="4" borderId="13" xfId="0" applyFont="1" applyFill="1" applyBorder="1" applyAlignment="1">
      <alignment horizontal="center" vertical="center" wrapText="1"/>
    </xf>
    <xf numFmtId="0" fontId="24" fillId="4" borderId="14" xfId="0" applyFont="1" applyFill="1" applyBorder="1" applyAlignment="1">
      <alignment horizontal="center" vertical="center" wrapText="1"/>
    </xf>
    <xf numFmtId="0" fontId="24" fillId="4" borderId="1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0" fillId="0" borderId="13" xfId="0" applyFont="1" applyBorder="1" applyAlignment="1">
      <alignment horizontal="left" vertical="center" wrapText="1"/>
    </xf>
    <xf numFmtId="0" fontId="40" fillId="0" borderId="22" xfId="0" applyFont="1" applyBorder="1" applyAlignment="1">
      <alignment horizontal="left" vertical="center" wrapText="1"/>
    </xf>
    <xf numFmtId="0" fontId="40" fillId="0" borderId="22" xfId="0" applyFont="1" applyBorder="1" applyAlignment="1">
      <alignment horizontal="left" vertical="center"/>
    </xf>
    <xf numFmtId="167" fontId="40" fillId="0" borderId="15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6" fillId="0" borderId="0" xfId="0" applyFont="1" applyAlignment="1">
      <alignment horizontal="left" vertical="center"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2" fillId="0" borderId="16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23" fillId="0" borderId="17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17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21" xfId="0" applyFont="1" applyFill="1" applyBorder="1" applyAlignment="1" applyProtection="1">
      <alignment horizontal="left"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4" fontId="30" fillId="0" borderId="0" xfId="0" applyNumberFormat="1" applyFont="1" applyAlignment="1" applyProtection="1">
      <alignment vertical="center"/>
      <protection/>
    </xf>
    <xf numFmtId="0" fontId="30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4" fillId="0" borderId="0" xfId="0" applyFont="1" applyAlignment="1">
      <alignment horizontal="left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0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316"/>
      <c r="AS2" s="316"/>
      <c r="AT2" s="316"/>
      <c r="AU2" s="316"/>
      <c r="AV2" s="316"/>
      <c r="AW2" s="316"/>
      <c r="AX2" s="316"/>
      <c r="AY2" s="316"/>
      <c r="AZ2" s="316"/>
      <c r="BA2" s="316"/>
      <c r="BB2" s="316"/>
      <c r="BC2" s="316"/>
      <c r="BD2" s="316"/>
      <c r="BE2" s="316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300" t="s">
        <v>14</v>
      </c>
      <c r="L5" s="301"/>
      <c r="M5" s="301"/>
      <c r="N5" s="301"/>
      <c r="O5" s="301"/>
      <c r="P5" s="301"/>
      <c r="Q5" s="301"/>
      <c r="R5" s="301"/>
      <c r="S5" s="301"/>
      <c r="T5" s="301"/>
      <c r="U5" s="301"/>
      <c r="V5" s="301"/>
      <c r="W5" s="301"/>
      <c r="X5" s="301"/>
      <c r="Y5" s="301"/>
      <c r="Z5" s="301"/>
      <c r="AA5" s="301"/>
      <c r="AB5" s="301"/>
      <c r="AC5" s="301"/>
      <c r="AD5" s="301"/>
      <c r="AE5" s="301"/>
      <c r="AF5" s="301"/>
      <c r="AG5" s="301"/>
      <c r="AH5" s="301"/>
      <c r="AI5" s="301"/>
      <c r="AJ5" s="301"/>
      <c r="AK5" s="23"/>
      <c r="AL5" s="23"/>
      <c r="AM5" s="23"/>
      <c r="AN5" s="23"/>
      <c r="AO5" s="23"/>
      <c r="AP5" s="23"/>
      <c r="AQ5" s="23"/>
      <c r="AR5" s="21"/>
      <c r="BE5" s="297" t="s">
        <v>15</v>
      </c>
      <c r="BS5" s="18" t="s">
        <v>6</v>
      </c>
    </row>
    <row r="6" spans="2:71" s="1" customFormat="1" ht="36.95" customHeight="1">
      <c r="B6" s="22"/>
      <c r="C6" s="23"/>
      <c r="D6" s="29" t="s">
        <v>16</v>
      </c>
      <c r="E6" s="23"/>
      <c r="F6" s="23"/>
      <c r="G6" s="23"/>
      <c r="H6" s="23"/>
      <c r="I6" s="23"/>
      <c r="J6" s="23"/>
      <c r="K6" s="302" t="s">
        <v>17</v>
      </c>
      <c r="L6" s="301"/>
      <c r="M6" s="301"/>
      <c r="N6" s="301"/>
      <c r="O6" s="301"/>
      <c r="P6" s="301"/>
      <c r="Q6" s="301"/>
      <c r="R6" s="301"/>
      <c r="S6" s="301"/>
      <c r="T6" s="301"/>
      <c r="U6" s="301"/>
      <c r="V6" s="301"/>
      <c r="W6" s="301"/>
      <c r="X6" s="301"/>
      <c r="Y6" s="301"/>
      <c r="Z6" s="301"/>
      <c r="AA6" s="301"/>
      <c r="AB6" s="301"/>
      <c r="AC6" s="301"/>
      <c r="AD6" s="301"/>
      <c r="AE6" s="301"/>
      <c r="AF6" s="301"/>
      <c r="AG6" s="301"/>
      <c r="AH6" s="301"/>
      <c r="AI6" s="301"/>
      <c r="AJ6" s="301"/>
      <c r="AK6" s="23"/>
      <c r="AL6" s="23"/>
      <c r="AM6" s="23"/>
      <c r="AN6" s="23"/>
      <c r="AO6" s="23"/>
      <c r="AP6" s="23"/>
      <c r="AQ6" s="23"/>
      <c r="AR6" s="21"/>
      <c r="BE6" s="298"/>
      <c r="BS6" s="18" t="s">
        <v>6</v>
      </c>
    </row>
    <row r="7" spans="2:71" s="1" customFormat="1" ht="12" customHeight="1">
      <c r="B7" s="22"/>
      <c r="C7" s="23"/>
      <c r="D7" s="30" t="s">
        <v>18</v>
      </c>
      <c r="E7" s="23"/>
      <c r="F7" s="23"/>
      <c r="G7" s="23"/>
      <c r="H7" s="23"/>
      <c r="I7" s="23"/>
      <c r="J7" s="23"/>
      <c r="K7" s="28" t="s">
        <v>1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0" t="s">
        <v>19</v>
      </c>
      <c r="AL7" s="23"/>
      <c r="AM7" s="23"/>
      <c r="AN7" s="28" t="s">
        <v>1</v>
      </c>
      <c r="AO7" s="23"/>
      <c r="AP7" s="23"/>
      <c r="AQ7" s="23"/>
      <c r="AR7" s="21"/>
      <c r="BE7" s="298"/>
      <c r="BS7" s="18" t="s">
        <v>6</v>
      </c>
    </row>
    <row r="8" spans="2:71" s="1" customFormat="1" ht="12" customHeight="1">
      <c r="B8" s="22"/>
      <c r="C8" s="23"/>
      <c r="D8" s="30" t="s">
        <v>20</v>
      </c>
      <c r="E8" s="23"/>
      <c r="F8" s="23"/>
      <c r="G8" s="23"/>
      <c r="H8" s="23"/>
      <c r="I8" s="23"/>
      <c r="J8" s="23"/>
      <c r="K8" s="28" t="s">
        <v>21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0" t="s">
        <v>22</v>
      </c>
      <c r="AL8" s="23"/>
      <c r="AM8" s="23"/>
      <c r="AN8" s="31" t="s">
        <v>23</v>
      </c>
      <c r="AO8" s="23"/>
      <c r="AP8" s="23"/>
      <c r="AQ8" s="23"/>
      <c r="AR8" s="21"/>
      <c r="BE8" s="298"/>
      <c r="BS8" s="18" t="s">
        <v>6</v>
      </c>
    </row>
    <row r="9" spans="2:71" s="1" customFormat="1" ht="14.45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298"/>
      <c r="BS9" s="18" t="s">
        <v>6</v>
      </c>
    </row>
    <row r="10" spans="2:71" s="1" customFormat="1" ht="12" customHeight="1">
      <c r="B10" s="22"/>
      <c r="C10" s="23"/>
      <c r="D10" s="30" t="s">
        <v>24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0" t="s">
        <v>25</v>
      </c>
      <c r="AL10" s="23"/>
      <c r="AM10" s="23"/>
      <c r="AN10" s="28" t="s">
        <v>1</v>
      </c>
      <c r="AO10" s="23"/>
      <c r="AP10" s="23"/>
      <c r="AQ10" s="23"/>
      <c r="AR10" s="21"/>
      <c r="BE10" s="298"/>
      <c r="BS10" s="18" t="s">
        <v>6</v>
      </c>
    </row>
    <row r="11" spans="2:71" s="1" customFormat="1" ht="18.4" customHeight="1">
      <c r="B11" s="22"/>
      <c r="C11" s="23"/>
      <c r="D11" s="23"/>
      <c r="E11" s="28" t="s">
        <v>26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0" t="s">
        <v>27</v>
      </c>
      <c r="AL11" s="23"/>
      <c r="AM11" s="23"/>
      <c r="AN11" s="28" t="s">
        <v>1</v>
      </c>
      <c r="AO11" s="23"/>
      <c r="AP11" s="23"/>
      <c r="AQ11" s="23"/>
      <c r="AR11" s="21"/>
      <c r="BE11" s="298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298"/>
      <c r="BS12" s="18" t="s">
        <v>6</v>
      </c>
    </row>
    <row r="13" spans="2:71" s="1" customFormat="1" ht="12" customHeight="1">
      <c r="B13" s="22"/>
      <c r="C13" s="23"/>
      <c r="D13" s="30" t="s">
        <v>28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0" t="s">
        <v>25</v>
      </c>
      <c r="AL13" s="23"/>
      <c r="AM13" s="23"/>
      <c r="AN13" s="32" t="s">
        <v>29</v>
      </c>
      <c r="AO13" s="23"/>
      <c r="AP13" s="23"/>
      <c r="AQ13" s="23"/>
      <c r="AR13" s="21"/>
      <c r="BE13" s="298"/>
      <c r="BS13" s="18" t="s">
        <v>6</v>
      </c>
    </row>
    <row r="14" spans="2:71" ht="12.75">
      <c r="B14" s="22"/>
      <c r="C14" s="23"/>
      <c r="D14" s="23"/>
      <c r="E14" s="303" t="s">
        <v>29</v>
      </c>
      <c r="F14" s="304"/>
      <c r="G14" s="304"/>
      <c r="H14" s="304"/>
      <c r="I14" s="304"/>
      <c r="J14" s="304"/>
      <c r="K14" s="304"/>
      <c r="L14" s="304"/>
      <c r="M14" s="304"/>
      <c r="N14" s="304"/>
      <c r="O14" s="304"/>
      <c r="P14" s="304"/>
      <c r="Q14" s="304"/>
      <c r="R14" s="304"/>
      <c r="S14" s="304"/>
      <c r="T14" s="304"/>
      <c r="U14" s="304"/>
      <c r="V14" s="304"/>
      <c r="W14" s="304"/>
      <c r="X14" s="304"/>
      <c r="Y14" s="304"/>
      <c r="Z14" s="304"/>
      <c r="AA14" s="304"/>
      <c r="AB14" s="304"/>
      <c r="AC14" s="304"/>
      <c r="AD14" s="304"/>
      <c r="AE14" s="304"/>
      <c r="AF14" s="304"/>
      <c r="AG14" s="304"/>
      <c r="AH14" s="304"/>
      <c r="AI14" s="304"/>
      <c r="AJ14" s="304"/>
      <c r="AK14" s="30" t="s">
        <v>27</v>
      </c>
      <c r="AL14" s="23"/>
      <c r="AM14" s="23"/>
      <c r="AN14" s="32" t="s">
        <v>29</v>
      </c>
      <c r="AO14" s="23"/>
      <c r="AP14" s="23"/>
      <c r="AQ14" s="23"/>
      <c r="AR14" s="21"/>
      <c r="BE14" s="298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298"/>
      <c r="BS15" s="18" t="s">
        <v>4</v>
      </c>
    </row>
    <row r="16" spans="2:71" s="1" customFormat="1" ht="12" customHeight="1">
      <c r="B16" s="22"/>
      <c r="C16" s="23"/>
      <c r="D16" s="30" t="s">
        <v>30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0" t="s">
        <v>25</v>
      </c>
      <c r="AL16" s="23"/>
      <c r="AM16" s="23"/>
      <c r="AN16" s="28" t="s">
        <v>1</v>
      </c>
      <c r="AO16" s="23"/>
      <c r="AP16" s="23"/>
      <c r="AQ16" s="23"/>
      <c r="AR16" s="21"/>
      <c r="BE16" s="298"/>
      <c r="BS16" s="18" t="s">
        <v>4</v>
      </c>
    </row>
    <row r="17" spans="2:71" s="1" customFormat="1" ht="18.4" customHeight="1">
      <c r="B17" s="22"/>
      <c r="C17" s="23"/>
      <c r="D17" s="23"/>
      <c r="E17" s="28" t="s">
        <v>31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0" t="s">
        <v>27</v>
      </c>
      <c r="AL17" s="23"/>
      <c r="AM17" s="23"/>
      <c r="AN17" s="28" t="s">
        <v>1</v>
      </c>
      <c r="AO17" s="23"/>
      <c r="AP17" s="23"/>
      <c r="AQ17" s="23"/>
      <c r="AR17" s="21"/>
      <c r="BE17" s="298"/>
      <c r="BS17" s="18" t="s">
        <v>32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298"/>
      <c r="BS18" s="18" t="s">
        <v>6</v>
      </c>
    </row>
    <row r="19" spans="2:71" s="1" customFormat="1" ht="12" customHeight="1">
      <c r="B19" s="22"/>
      <c r="C19" s="23"/>
      <c r="D19" s="30" t="s">
        <v>33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0" t="s">
        <v>25</v>
      </c>
      <c r="AL19" s="23"/>
      <c r="AM19" s="23"/>
      <c r="AN19" s="28" t="s">
        <v>1</v>
      </c>
      <c r="AO19" s="23"/>
      <c r="AP19" s="23"/>
      <c r="AQ19" s="23"/>
      <c r="AR19" s="21"/>
      <c r="BE19" s="298"/>
      <c r="BS19" s="18" t="s">
        <v>6</v>
      </c>
    </row>
    <row r="20" spans="2:71" s="1" customFormat="1" ht="18.4" customHeight="1">
      <c r="B20" s="22"/>
      <c r="C20" s="23"/>
      <c r="D20" s="23"/>
      <c r="E20" s="28" t="s">
        <v>34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0" t="s">
        <v>27</v>
      </c>
      <c r="AL20" s="23"/>
      <c r="AM20" s="23"/>
      <c r="AN20" s="28" t="s">
        <v>1</v>
      </c>
      <c r="AO20" s="23"/>
      <c r="AP20" s="23"/>
      <c r="AQ20" s="23"/>
      <c r="AR20" s="21"/>
      <c r="BE20" s="298"/>
      <c r="BS20" s="18" t="s">
        <v>32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298"/>
    </row>
    <row r="22" spans="2:57" s="1" customFormat="1" ht="12" customHeight="1">
      <c r="B22" s="22"/>
      <c r="C22" s="23"/>
      <c r="D22" s="30" t="s">
        <v>35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298"/>
    </row>
    <row r="23" spans="2:57" s="1" customFormat="1" ht="16.5" customHeight="1">
      <c r="B23" s="22"/>
      <c r="C23" s="23"/>
      <c r="D23" s="23"/>
      <c r="E23" s="305" t="s">
        <v>1</v>
      </c>
      <c r="F23" s="305"/>
      <c r="G23" s="305"/>
      <c r="H23" s="305"/>
      <c r="I23" s="305"/>
      <c r="J23" s="305"/>
      <c r="K23" s="305"/>
      <c r="L23" s="305"/>
      <c r="M23" s="305"/>
      <c r="N23" s="305"/>
      <c r="O23" s="305"/>
      <c r="P23" s="305"/>
      <c r="Q23" s="305"/>
      <c r="R23" s="305"/>
      <c r="S23" s="305"/>
      <c r="T23" s="305"/>
      <c r="U23" s="305"/>
      <c r="V23" s="305"/>
      <c r="W23" s="305"/>
      <c r="X23" s="305"/>
      <c r="Y23" s="305"/>
      <c r="Z23" s="305"/>
      <c r="AA23" s="305"/>
      <c r="AB23" s="305"/>
      <c r="AC23" s="305"/>
      <c r="AD23" s="305"/>
      <c r="AE23" s="305"/>
      <c r="AF23" s="305"/>
      <c r="AG23" s="305"/>
      <c r="AH23" s="305"/>
      <c r="AI23" s="305"/>
      <c r="AJ23" s="305"/>
      <c r="AK23" s="305"/>
      <c r="AL23" s="305"/>
      <c r="AM23" s="305"/>
      <c r="AN23" s="305"/>
      <c r="AO23" s="23"/>
      <c r="AP23" s="23"/>
      <c r="AQ23" s="23"/>
      <c r="AR23" s="21"/>
      <c r="BE23" s="298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298"/>
    </row>
    <row r="25" spans="2:57" s="1" customFormat="1" ht="6.95" customHeight="1">
      <c r="B25" s="22"/>
      <c r="C25" s="23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23"/>
      <c r="AQ25" s="23"/>
      <c r="AR25" s="21"/>
      <c r="BE25" s="298"/>
    </row>
    <row r="26" spans="1:57" s="2" customFormat="1" ht="25.9" customHeight="1">
      <c r="A26" s="35"/>
      <c r="B26" s="36"/>
      <c r="C26" s="37"/>
      <c r="D26" s="38" t="s">
        <v>36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06">
        <f>ROUND(AG94,2)</f>
        <v>0</v>
      </c>
      <c r="AL26" s="307"/>
      <c r="AM26" s="307"/>
      <c r="AN26" s="307"/>
      <c r="AO26" s="307"/>
      <c r="AP26" s="37"/>
      <c r="AQ26" s="37"/>
      <c r="AR26" s="40"/>
      <c r="BE26" s="298"/>
    </row>
    <row r="27" spans="1:57" s="2" customFormat="1" ht="6.95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0"/>
      <c r="BE27" s="298"/>
    </row>
    <row r="28" spans="1:57" s="2" customFormat="1" ht="12.75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308" t="s">
        <v>37</v>
      </c>
      <c r="M28" s="308"/>
      <c r="N28" s="308"/>
      <c r="O28" s="308"/>
      <c r="P28" s="308"/>
      <c r="Q28" s="37"/>
      <c r="R28" s="37"/>
      <c r="S28" s="37"/>
      <c r="T28" s="37"/>
      <c r="U28" s="37"/>
      <c r="V28" s="37"/>
      <c r="W28" s="308" t="s">
        <v>38</v>
      </c>
      <c r="X28" s="308"/>
      <c r="Y28" s="308"/>
      <c r="Z28" s="308"/>
      <c r="AA28" s="308"/>
      <c r="AB28" s="308"/>
      <c r="AC28" s="308"/>
      <c r="AD28" s="308"/>
      <c r="AE28" s="308"/>
      <c r="AF28" s="37"/>
      <c r="AG28" s="37"/>
      <c r="AH28" s="37"/>
      <c r="AI28" s="37"/>
      <c r="AJ28" s="37"/>
      <c r="AK28" s="308" t="s">
        <v>39</v>
      </c>
      <c r="AL28" s="308"/>
      <c r="AM28" s="308"/>
      <c r="AN28" s="308"/>
      <c r="AO28" s="308"/>
      <c r="AP28" s="37"/>
      <c r="AQ28" s="37"/>
      <c r="AR28" s="40"/>
      <c r="BE28" s="298"/>
    </row>
    <row r="29" spans="2:57" s="3" customFormat="1" ht="14.45" customHeight="1">
      <c r="B29" s="41"/>
      <c r="C29" s="42"/>
      <c r="D29" s="30" t="s">
        <v>40</v>
      </c>
      <c r="E29" s="42"/>
      <c r="F29" s="30" t="s">
        <v>41</v>
      </c>
      <c r="G29" s="42"/>
      <c r="H29" s="42"/>
      <c r="I29" s="42"/>
      <c r="J29" s="42"/>
      <c r="K29" s="42"/>
      <c r="L29" s="311">
        <v>0.21</v>
      </c>
      <c r="M29" s="310"/>
      <c r="N29" s="310"/>
      <c r="O29" s="310"/>
      <c r="P29" s="310"/>
      <c r="Q29" s="42"/>
      <c r="R29" s="42"/>
      <c r="S29" s="42"/>
      <c r="T29" s="42"/>
      <c r="U29" s="42"/>
      <c r="V29" s="42"/>
      <c r="W29" s="309">
        <f>ROUND(AZ94,2)</f>
        <v>0</v>
      </c>
      <c r="X29" s="310"/>
      <c r="Y29" s="310"/>
      <c r="Z29" s="310"/>
      <c r="AA29" s="310"/>
      <c r="AB29" s="310"/>
      <c r="AC29" s="310"/>
      <c r="AD29" s="310"/>
      <c r="AE29" s="310"/>
      <c r="AF29" s="42"/>
      <c r="AG29" s="42"/>
      <c r="AH29" s="42"/>
      <c r="AI29" s="42"/>
      <c r="AJ29" s="42"/>
      <c r="AK29" s="309">
        <f>ROUND(AV94,2)</f>
        <v>0</v>
      </c>
      <c r="AL29" s="310"/>
      <c r="AM29" s="310"/>
      <c r="AN29" s="310"/>
      <c r="AO29" s="310"/>
      <c r="AP29" s="42"/>
      <c r="AQ29" s="42"/>
      <c r="AR29" s="43"/>
      <c r="BE29" s="299"/>
    </row>
    <row r="30" spans="2:57" s="3" customFormat="1" ht="14.45" customHeight="1">
      <c r="B30" s="41"/>
      <c r="C30" s="42"/>
      <c r="D30" s="42"/>
      <c r="E30" s="42"/>
      <c r="F30" s="30" t="s">
        <v>42</v>
      </c>
      <c r="G30" s="42"/>
      <c r="H30" s="42"/>
      <c r="I30" s="42"/>
      <c r="J30" s="42"/>
      <c r="K30" s="42"/>
      <c r="L30" s="311">
        <v>0.12</v>
      </c>
      <c r="M30" s="310"/>
      <c r="N30" s="310"/>
      <c r="O30" s="310"/>
      <c r="P30" s="310"/>
      <c r="Q30" s="42"/>
      <c r="R30" s="42"/>
      <c r="S30" s="42"/>
      <c r="T30" s="42"/>
      <c r="U30" s="42"/>
      <c r="V30" s="42"/>
      <c r="W30" s="309">
        <f>ROUND(BA94,2)</f>
        <v>0</v>
      </c>
      <c r="X30" s="310"/>
      <c r="Y30" s="310"/>
      <c r="Z30" s="310"/>
      <c r="AA30" s="310"/>
      <c r="AB30" s="310"/>
      <c r="AC30" s="310"/>
      <c r="AD30" s="310"/>
      <c r="AE30" s="310"/>
      <c r="AF30" s="42"/>
      <c r="AG30" s="42"/>
      <c r="AH30" s="42"/>
      <c r="AI30" s="42"/>
      <c r="AJ30" s="42"/>
      <c r="AK30" s="309">
        <f>ROUND(AW94,2)</f>
        <v>0</v>
      </c>
      <c r="AL30" s="310"/>
      <c r="AM30" s="310"/>
      <c r="AN30" s="310"/>
      <c r="AO30" s="310"/>
      <c r="AP30" s="42"/>
      <c r="AQ30" s="42"/>
      <c r="AR30" s="43"/>
      <c r="BE30" s="299"/>
    </row>
    <row r="31" spans="2:57" s="3" customFormat="1" ht="14.45" customHeight="1" hidden="1">
      <c r="B31" s="41"/>
      <c r="C31" s="42"/>
      <c r="D31" s="42"/>
      <c r="E31" s="42"/>
      <c r="F31" s="30" t="s">
        <v>43</v>
      </c>
      <c r="G31" s="42"/>
      <c r="H31" s="42"/>
      <c r="I31" s="42"/>
      <c r="J31" s="42"/>
      <c r="K31" s="42"/>
      <c r="L31" s="311">
        <v>0.21</v>
      </c>
      <c r="M31" s="310"/>
      <c r="N31" s="310"/>
      <c r="O31" s="310"/>
      <c r="P31" s="310"/>
      <c r="Q31" s="42"/>
      <c r="R31" s="42"/>
      <c r="S31" s="42"/>
      <c r="T31" s="42"/>
      <c r="U31" s="42"/>
      <c r="V31" s="42"/>
      <c r="W31" s="309">
        <f>ROUND(BB94,2)</f>
        <v>0</v>
      </c>
      <c r="X31" s="310"/>
      <c r="Y31" s="310"/>
      <c r="Z31" s="310"/>
      <c r="AA31" s="310"/>
      <c r="AB31" s="310"/>
      <c r="AC31" s="310"/>
      <c r="AD31" s="310"/>
      <c r="AE31" s="310"/>
      <c r="AF31" s="42"/>
      <c r="AG31" s="42"/>
      <c r="AH31" s="42"/>
      <c r="AI31" s="42"/>
      <c r="AJ31" s="42"/>
      <c r="AK31" s="309">
        <v>0</v>
      </c>
      <c r="AL31" s="310"/>
      <c r="AM31" s="310"/>
      <c r="AN31" s="310"/>
      <c r="AO31" s="310"/>
      <c r="AP31" s="42"/>
      <c r="AQ31" s="42"/>
      <c r="AR31" s="43"/>
      <c r="BE31" s="299"/>
    </row>
    <row r="32" spans="2:57" s="3" customFormat="1" ht="14.45" customHeight="1" hidden="1">
      <c r="B32" s="41"/>
      <c r="C32" s="42"/>
      <c r="D32" s="42"/>
      <c r="E32" s="42"/>
      <c r="F32" s="30" t="s">
        <v>44</v>
      </c>
      <c r="G32" s="42"/>
      <c r="H32" s="42"/>
      <c r="I32" s="42"/>
      <c r="J32" s="42"/>
      <c r="K32" s="42"/>
      <c r="L32" s="311">
        <v>0.12</v>
      </c>
      <c r="M32" s="310"/>
      <c r="N32" s="310"/>
      <c r="O32" s="310"/>
      <c r="P32" s="310"/>
      <c r="Q32" s="42"/>
      <c r="R32" s="42"/>
      <c r="S32" s="42"/>
      <c r="T32" s="42"/>
      <c r="U32" s="42"/>
      <c r="V32" s="42"/>
      <c r="W32" s="309">
        <f>ROUND(BC94,2)</f>
        <v>0</v>
      </c>
      <c r="X32" s="310"/>
      <c r="Y32" s="310"/>
      <c r="Z32" s="310"/>
      <c r="AA32" s="310"/>
      <c r="AB32" s="310"/>
      <c r="AC32" s="310"/>
      <c r="AD32" s="310"/>
      <c r="AE32" s="310"/>
      <c r="AF32" s="42"/>
      <c r="AG32" s="42"/>
      <c r="AH32" s="42"/>
      <c r="AI32" s="42"/>
      <c r="AJ32" s="42"/>
      <c r="AK32" s="309">
        <v>0</v>
      </c>
      <c r="AL32" s="310"/>
      <c r="AM32" s="310"/>
      <c r="AN32" s="310"/>
      <c r="AO32" s="310"/>
      <c r="AP32" s="42"/>
      <c r="AQ32" s="42"/>
      <c r="AR32" s="43"/>
      <c r="BE32" s="299"/>
    </row>
    <row r="33" spans="2:57" s="3" customFormat="1" ht="14.45" customHeight="1" hidden="1">
      <c r="B33" s="41"/>
      <c r="C33" s="42"/>
      <c r="D33" s="42"/>
      <c r="E33" s="42"/>
      <c r="F33" s="30" t="s">
        <v>45</v>
      </c>
      <c r="G33" s="42"/>
      <c r="H33" s="42"/>
      <c r="I33" s="42"/>
      <c r="J33" s="42"/>
      <c r="K33" s="42"/>
      <c r="L33" s="311">
        <v>0</v>
      </c>
      <c r="M33" s="310"/>
      <c r="N33" s="310"/>
      <c r="O33" s="310"/>
      <c r="P33" s="310"/>
      <c r="Q33" s="42"/>
      <c r="R33" s="42"/>
      <c r="S33" s="42"/>
      <c r="T33" s="42"/>
      <c r="U33" s="42"/>
      <c r="V33" s="42"/>
      <c r="W33" s="309">
        <f>ROUND(BD94,2)</f>
        <v>0</v>
      </c>
      <c r="X33" s="310"/>
      <c r="Y33" s="310"/>
      <c r="Z33" s="310"/>
      <c r="AA33" s="310"/>
      <c r="AB33" s="310"/>
      <c r="AC33" s="310"/>
      <c r="AD33" s="310"/>
      <c r="AE33" s="310"/>
      <c r="AF33" s="42"/>
      <c r="AG33" s="42"/>
      <c r="AH33" s="42"/>
      <c r="AI33" s="42"/>
      <c r="AJ33" s="42"/>
      <c r="AK33" s="309">
        <v>0</v>
      </c>
      <c r="AL33" s="310"/>
      <c r="AM33" s="310"/>
      <c r="AN33" s="310"/>
      <c r="AO33" s="310"/>
      <c r="AP33" s="42"/>
      <c r="AQ33" s="42"/>
      <c r="AR33" s="43"/>
      <c r="BE33" s="299"/>
    </row>
    <row r="34" spans="1:57" s="2" customFormat="1" ht="6.95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0"/>
      <c r="BE34" s="298"/>
    </row>
    <row r="35" spans="1:57" s="2" customFormat="1" ht="25.9" customHeight="1">
      <c r="A35" s="35"/>
      <c r="B35" s="36"/>
      <c r="C35" s="44"/>
      <c r="D35" s="45" t="s">
        <v>46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7" t="s">
        <v>47</v>
      </c>
      <c r="U35" s="46"/>
      <c r="V35" s="46"/>
      <c r="W35" s="46"/>
      <c r="X35" s="315" t="s">
        <v>48</v>
      </c>
      <c r="Y35" s="313"/>
      <c r="Z35" s="313"/>
      <c r="AA35" s="313"/>
      <c r="AB35" s="313"/>
      <c r="AC35" s="46"/>
      <c r="AD35" s="46"/>
      <c r="AE35" s="46"/>
      <c r="AF35" s="46"/>
      <c r="AG35" s="46"/>
      <c r="AH35" s="46"/>
      <c r="AI35" s="46"/>
      <c r="AJ35" s="46"/>
      <c r="AK35" s="312">
        <f>SUM(AK26:AK33)</f>
        <v>0</v>
      </c>
      <c r="AL35" s="313"/>
      <c r="AM35" s="313"/>
      <c r="AN35" s="313"/>
      <c r="AO35" s="314"/>
      <c r="AP35" s="44"/>
      <c r="AQ35" s="44"/>
      <c r="AR35" s="40"/>
      <c r="BE35" s="35"/>
    </row>
    <row r="36" spans="1:57" s="2" customFormat="1" ht="6.95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0"/>
      <c r="BE36" s="35"/>
    </row>
    <row r="37" spans="1:57" s="2" customFormat="1" ht="14.45" customHeight="1">
      <c r="A37" s="35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40"/>
      <c r="BE37" s="35"/>
    </row>
    <row r="38" spans="2:44" s="1" customFormat="1" ht="14.45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1"/>
    </row>
    <row r="39" spans="2:44" s="1" customFormat="1" ht="14.45" customHeigh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1"/>
    </row>
    <row r="40" spans="2:44" s="1" customFormat="1" ht="14.45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1"/>
    </row>
    <row r="41" spans="2:44" s="1" customFormat="1" ht="14.45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</row>
    <row r="42" spans="2:44" s="1" customFormat="1" ht="14.45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1"/>
    </row>
    <row r="43" spans="2:44" s="1" customFormat="1" ht="14.45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1"/>
    </row>
    <row r="44" spans="2:44" s="1" customFormat="1" ht="14.45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1"/>
    </row>
    <row r="45" spans="2:44" s="1" customFormat="1" ht="14.45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1"/>
    </row>
    <row r="46" spans="2:44" s="1" customFormat="1" ht="14.45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1"/>
    </row>
    <row r="47" spans="2:44" s="1" customFormat="1" ht="14.45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1"/>
    </row>
    <row r="48" spans="2:44" s="1" customFormat="1" ht="14.45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1"/>
    </row>
    <row r="49" spans="2:44" s="2" customFormat="1" ht="14.45" customHeight="1">
      <c r="B49" s="48"/>
      <c r="C49" s="49"/>
      <c r="D49" s="50" t="s">
        <v>49</v>
      </c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0" t="s">
        <v>50</v>
      </c>
      <c r="AI49" s="51"/>
      <c r="AJ49" s="51"/>
      <c r="AK49" s="51"/>
      <c r="AL49" s="51"/>
      <c r="AM49" s="51"/>
      <c r="AN49" s="51"/>
      <c r="AO49" s="51"/>
      <c r="AP49" s="49"/>
      <c r="AQ49" s="49"/>
      <c r="AR49" s="52"/>
    </row>
    <row r="50" spans="2:44" ht="11.25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1"/>
    </row>
    <row r="51" spans="2:44" ht="11.25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1"/>
    </row>
    <row r="52" spans="2:44" ht="11.25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1"/>
    </row>
    <row r="53" spans="2:44" ht="11.25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1"/>
    </row>
    <row r="54" spans="2:44" ht="11.25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1"/>
    </row>
    <row r="55" spans="2:44" ht="11.25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1"/>
    </row>
    <row r="56" spans="2:44" ht="11.25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1"/>
    </row>
    <row r="57" spans="2:44" ht="11.25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1"/>
    </row>
    <row r="58" spans="2:44" ht="11.25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1"/>
    </row>
    <row r="59" spans="2:44" ht="11.25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1"/>
    </row>
    <row r="60" spans="1:57" s="2" customFormat="1" ht="12.75">
      <c r="A60" s="35"/>
      <c r="B60" s="36"/>
      <c r="C60" s="37"/>
      <c r="D60" s="53" t="s">
        <v>51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53" t="s">
        <v>52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53" t="s">
        <v>51</v>
      </c>
      <c r="AI60" s="39"/>
      <c r="AJ60" s="39"/>
      <c r="AK60" s="39"/>
      <c r="AL60" s="39"/>
      <c r="AM60" s="53" t="s">
        <v>52</v>
      </c>
      <c r="AN60" s="39"/>
      <c r="AO60" s="39"/>
      <c r="AP60" s="37"/>
      <c r="AQ60" s="37"/>
      <c r="AR60" s="40"/>
      <c r="BE60" s="35"/>
    </row>
    <row r="61" spans="2:44" ht="11.25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1"/>
    </row>
    <row r="62" spans="2:44" ht="11.25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1"/>
    </row>
    <row r="63" spans="2:44" ht="11.25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</row>
    <row r="64" spans="1:57" s="2" customFormat="1" ht="12.75">
      <c r="A64" s="35"/>
      <c r="B64" s="36"/>
      <c r="C64" s="37"/>
      <c r="D64" s="50" t="s">
        <v>53</v>
      </c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0" t="s">
        <v>54</v>
      </c>
      <c r="AI64" s="54"/>
      <c r="AJ64" s="54"/>
      <c r="AK64" s="54"/>
      <c r="AL64" s="54"/>
      <c r="AM64" s="54"/>
      <c r="AN64" s="54"/>
      <c r="AO64" s="54"/>
      <c r="AP64" s="37"/>
      <c r="AQ64" s="37"/>
      <c r="AR64" s="40"/>
      <c r="BE64" s="35"/>
    </row>
    <row r="65" spans="2:44" ht="11.25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1"/>
    </row>
    <row r="66" spans="2:44" ht="11.25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1"/>
    </row>
    <row r="67" spans="2:44" ht="11.25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1"/>
    </row>
    <row r="68" spans="2:44" ht="11.25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1"/>
    </row>
    <row r="69" spans="2:44" ht="11.25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1"/>
    </row>
    <row r="70" spans="2:44" ht="11.25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1"/>
    </row>
    <row r="71" spans="2:44" ht="11.25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1"/>
    </row>
    <row r="72" spans="2:44" ht="11.25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1"/>
    </row>
    <row r="73" spans="2:44" ht="11.25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1"/>
    </row>
    <row r="74" spans="2:44" ht="11.25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1"/>
    </row>
    <row r="75" spans="1:57" s="2" customFormat="1" ht="12.75">
      <c r="A75" s="35"/>
      <c r="B75" s="36"/>
      <c r="C75" s="37"/>
      <c r="D75" s="53" t="s">
        <v>51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53" t="s">
        <v>52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53" t="s">
        <v>51</v>
      </c>
      <c r="AI75" s="39"/>
      <c r="AJ75" s="39"/>
      <c r="AK75" s="39"/>
      <c r="AL75" s="39"/>
      <c r="AM75" s="53" t="s">
        <v>52</v>
      </c>
      <c r="AN75" s="39"/>
      <c r="AO75" s="39"/>
      <c r="AP75" s="37"/>
      <c r="AQ75" s="37"/>
      <c r="AR75" s="40"/>
      <c r="BE75" s="35"/>
    </row>
    <row r="76" spans="1:57" s="2" customFormat="1" ht="11.25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40"/>
      <c r="BE76" s="35"/>
    </row>
    <row r="77" spans="1:57" s="2" customFormat="1" ht="6.95" customHeight="1">
      <c r="A77" s="35"/>
      <c r="B77" s="55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40"/>
      <c r="BE77" s="35"/>
    </row>
    <row r="81" spans="1:57" s="2" customFormat="1" ht="6.95" customHeight="1">
      <c r="A81" s="35"/>
      <c r="B81" s="57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40"/>
      <c r="BE81" s="35"/>
    </row>
    <row r="82" spans="1:57" s="2" customFormat="1" ht="24.95" customHeight="1">
      <c r="A82" s="35"/>
      <c r="B82" s="36"/>
      <c r="C82" s="24" t="s">
        <v>55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40"/>
      <c r="BE82" s="35"/>
    </row>
    <row r="83" spans="1:57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40"/>
      <c r="BE83" s="35"/>
    </row>
    <row r="84" spans="2:44" s="4" customFormat="1" ht="12" customHeight="1">
      <c r="B84" s="59"/>
      <c r="C84" s="30" t="s">
        <v>13</v>
      </c>
      <c r="D84" s="60"/>
      <c r="E84" s="60"/>
      <c r="F84" s="60"/>
      <c r="G84" s="60"/>
      <c r="H84" s="60"/>
      <c r="I84" s="60"/>
      <c r="J84" s="60"/>
      <c r="K84" s="60"/>
      <c r="L84" s="60" t="str">
        <f>K5</f>
        <v>Mesto1128</v>
      </c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1"/>
    </row>
    <row r="85" spans="2:44" s="5" customFormat="1" ht="36.95" customHeight="1">
      <c r="B85" s="62"/>
      <c r="C85" s="63" t="s">
        <v>16</v>
      </c>
      <c r="D85" s="64"/>
      <c r="E85" s="64"/>
      <c r="F85" s="64"/>
      <c r="G85" s="64"/>
      <c r="H85" s="64"/>
      <c r="I85" s="64"/>
      <c r="J85" s="64"/>
      <c r="K85" s="64"/>
      <c r="L85" s="276" t="str">
        <f>K6</f>
        <v>Společný pás pro cyklisty a chodce ul.M.Alše -IV.etapa</v>
      </c>
      <c r="M85" s="277"/>
      <c r="N85" s="277"/>
      <c r="O85" s="277"/>
      <c r="P85" s="277"/>
      <c r="Q85" s="277"/>
      <c r="R85" s="277"/>
      <c r="S85" s="277"/>
      <c r="T85" s="277"/>
      <c r="U85" s="277"/>
      <c r="V85" s="277"/>
      <c r="W85" s="277"/>
      <c r="X85" s="277"/>
      <c r="Y85" s="277"/>
      <c r="Z85" s="277"/>
      <c r="AA85" s="277"/>
      <c r="AB85" s="277"/>
      <c r="AC85" s="277"/>
      <c r="AD85" s="277"/>
      <c r="AE85" s="277"/>
      <c r="AF85" s="277"/>
      <c r="AG85" s="277"/>
      <c r="AH85" s="277"/>
      <c r="AI85" s="277"/>
      <c r="AJ85" s="277"/>
      <c r="AK85" s="64"/>
      <c r="AL85" s="64"/>
      <c r="AM85" s="64"/>
      <c r="AN85" s="64"/>
      <c r="AO85" s="64"/>
      <c r="AP85" s="64"/>
      <c r="AQ85" s="64"/>
      <c r="AR85" s="65"/>
    </row>
    <row r="86" spans="1:57" s="2" customFormat="1" ht="6.95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40"/>
      <c r="BE86" s="35"/>
    </row>
    <row r="87" spans="1:57" s="2" customFormat="1" ht="12" customHeight="1">
      <c r="A87" s="35"/>
      <c r="B87" s="36"/>
      <c r="C87" s="30" t="s">
        <v>20</v>
      </c>
      <c r="D87" s="37"/>
      <c r="E87" s="37"/>
      <c r="F87" s="37"/>
      <c r="G87" s="37"/>
      <c r="H87" s="37"/>
      <c r="I87" s="37"/>
      <c r="J87" s="37"/>
      <c r="K87" s="37"/>
      <c r="L87" s="66" t="str">
        <f>IF(K8="","",K8)</f>
        <v>Valašské Meziříčí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0" t="s">
        <v>22</v>
      </c>
      <c r="AJ87" s="37"/>
      <c r="AK87" s="37"/>
      <c r="AL87" s="37"/>
      <c r="AM87" s="278" t="str">
        <f>IF(AN8="","",AN8)</f>
        <v>24. 10. 2023</v>
      </c>
      <c r="AN87" s="278"/>
      <c r="AO87" s="37"/>
      <c r="AP87" s="37"/>
      <c r="AQ87" s="37"/>
      <c r="AR87" s="40"/>
      <c r="BE87" s="35"/>
    </row>
    <row r="88" spans="1:57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40"/>
      <c r="BE88" s="35"/>
    </row>
    <row r="89" spans="1:57" s="2" customFormat="1" ht="15.2" customHeight="1">
      <c r="A89" s="35"/>
      <c r="B89" s="36"/>
      <c r="C89" s="30" t="s">
        <v>24</v>
      </c>
      <c r="D89" s="37"/>
      <c r="E89" s="37"/>
      <c r="F89" s="37"/>
      <c r="G89" s="37"/>
      <c r="H89" s="37"/>
      <c r="I89" s="37"/>
      <c r="J89" s="37"/>
      <c r="K89" s="37"/>
      <c r="L89" s="60" t="str">
        <f>IF(E11="","",E11)</f>
        <v>Město Valašské Meziříčí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0" t="s">
        <v>30</v>
      </c>
      <c r="AJ89" s="37"/>
      <c r="AK89" s="37"/>
      <c r="AL89" s="37"/>
      <c r="AM89" s="279" t="str">
        <f>IF(E17="","",E17)</f>
        <v>Ing.Pavel Čunek</v>
      </c>
      <c r="AN89" s="280"/>
      <c r="AO89" s="280"/>
      <c r="AP89" s="280"/>
      <c r="AQ89" s="37"/>
      <c r="AR89" s="40"/>
      <c r="AS89" s="281" t="s">
        <v>56</v>
      </c>
      <c r="AT89" s="282"/>
      <c r="AU89" s="68"/>
      <c r="AV89" s="68"/>
      <c r="AW89" s="68"/>
      <c r="AX89" s="68"/>
      <c r="AY89" s="68"/>
      <c r="AZ89" s="68"/>
      <c r="BA89" s="68"/>
      <c r="BB89" s="68"/>
      <c r="BC89" s="68"/>
      <c r="BD89" s="69"/>
      <c r="BE89" s="35"/>
    </row>
    <row r="90" spans="1:57" s="2" customFormat="1" ht="15.2" customHeight="1">
      <c r="A90" s="35"/>
      <c r="B90" s="36"/>
      <c r="C90" s="30" t="s">
        <v>28</v>
      </c>
      <c r="D90" s="37"/>
      <c r="E90" s="37"/>
      <c r="F90" s="37"/>
      <c r="G90" s="37"/>
      <c r="H90" s="37"/>
      <c r="I90" s="37"/>
      <c r="J90" s="37"/>
      <c r="K90" s="37"/>
      <c r="L90" s="60" t="str">
        <f>IF(E14="Vyplň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0" t="s">
        <v>33</v>
      </c>
      <c r="AJ90" s="37"/>
      <c r="AK90" s="37"/>
      <c r="AL90" s="37"/>
      <c r="AM90" s="279" t="str">
        <f>IF(E20="","",E20)</f>
        <v>Fajfrová Irena</v>
      </c>
      <c r="AN90" s="280"/>
      <c r="AO90" s="280"/>
      <c r="AP90" s="280"/>
      <c r="AQ90" s="37"/>
      <c r="AR90" s="40"/>
      <c r="AS90" s="283"/>
      <c r="AT90" s="284"/>
      <c r="AU90" s="70"/>
      <c r="AV90" s="70"/>
      <c r="AW90" s="70"/>
      <c r="AX90" s="70"/>
      <c r="AY90" s="70"/>
      <c r="AZ90" s="70"/>
      <c r="BA90" s="70"/>
      <c r="BB90" s="70"/>
      <c r="BC90" s="70"/>
      <c r="BD90" s="71"/>
      <c r="BE90" s="35"/>
    </row>
    <row r="91" spans="1:57" s="2" customFormat="1" ht="10.9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40"/>
      <c r="AS91" s="285"/>
      <c r="AT91" s="286"/>
      <c r="AU91" s="72"/>
      <c r="AV91" s="72"/>
      <c r="AW91" s="72"/>
      <c r="AX91" s="72"/>
      <c r="AY91" s="72"/>
      <c r="AZ91" s="72"/>
      <c r="BA91" s="72"/>
      <c r="BB91" s="72"/>
      <c r="BC91" s="72"/>
      <c r="BD91" s="73"/>
      <c r="BE91" s="35"/>
    </row>
    <row r="92" spans="1:57" s="2" customFormat="1" ht="29.25" customHeight="1">
      <c r="A92" s="35"/>
      <c r="B92" s="36"/>
      <c r="C92" s="287" t="s">
        <v>57</v>
      </c>
      <c r="D92" s="288"/>
      <c r="E92" s="288"/>
      <c r="F92" s="288"/>
      <c r="G92" s="288"/>
      <c r="H92" s="74"/>
      <c r="I92" s="290" t="s">
        <v>58</v>
      </c>
      <c r="J92" s="288"/>
      <c r="K92" s="288"/>
      <c r="L92" s="288"/>
      <c r="M92" s="288"/>
      <c r="N92" s="288"/>
      <c r="O92" s="288"/>
      <c r="P92" s="288"/>
      <c r="Q92" s="288"/>
      <c r="R92" s="288"/>
      <c r="S92" s="288"/>
      <c r="T92" s="288"/>
      <c r="U92" s="288"/>
      <c r="V92" s="288"/>
      <c r="W92" s="288"/>
      <c r="X92" s="288"/>
      <c r="Y92" s="288"/>
      <c r="Z92" s="288"/>
      <c r="AA92" s="288"/>
      <c r="AB92" s="288"/>
      <c r="AC92" s="288"/>
      <c r="AD92" s="288"/>
      <c r="AE92" s="288"/>
      <c r="AF92" s="288"/>
      <c r="AG92" s="289" t="s">
        <v>59</v>
      </c>
      <c r="AH92" s="288"/>
      <c r="AI92" s="288"/>
      <c r="AJ92" s="288"/>
      <c r="AK92" s="288"/>
      <c r="AL92" s="288"/>
      <c r="AM92" s="288"/>
      <c r="AN92" s="290" t="s">
        <v>60</v>
      </c>
      <c r="AO92" s="288"/>
      <c r="AP92" s="291"/>
      <c r="AQ92" s="75" t="s">
        <v>61</v>
      </c>
      <c r="AR92" s="40"/>
      <c r="AS92" s="76" t="s">
        <v>62</v>
      </c>
      <c r="AT92" s="77" t="s">
        <v>63</v>
      </c>
      <c r="AU92" s="77" t="s">
        <v>64</v>
      </c>
      <c r="AV92" s="77" t="s">
        <v>65</v>
      </c>
      <c r="AW92" s="77" t="s">
        <v>66</v>
      </c>
      <c r="AX92" s="77" t="s">
        <v>67</v>
      </c>
      <c r="AY92" s="77" t="s">
        <v>68</v>
      </c>
      <c r="AZ92" s="77" t="s">
        <v>69</v>
      </c>
      <c r="BA92" s="77" t="s">
        <v>70</v>
      </c>
      <c r="BB92" s="77" t="s">
        <v>71</v>
      </c>
      <c r="BC92" s="77" t="s">
        <v>72</v>
      </c>
      <c r="BD92" s="78" t="s">
        <v>73</v>
      </c>
      <c r="BE92" s="35"/>
    </row>
    <row r="93" spans="1:57" s="2" customFormat="1" ht="10.9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40"/>
      <c r="AS93" s="79"/>
      <c r="AT93" s="80"/>
      <c r="AU93" s="80"/>
      <c r="AV93" s="80"/>
      <c r="AW93" s="80"/>
      <c r="AX93" s="80"/>
      <c r="AY93" s="80"/>
      <c r="AZ93" s="80"/>
      <c r="BA93" s="80"/>
      <c r="BB93" s="80"/>
      <c r="BC93" s="80"/>
      <c r="BD93" s="81"/>
      <c r="BE93" s="35"/>
    </row>
    <row r="94" spans="2:90" s="6" customFormat="1" ht="32.45" customHeight="1">
      <c r="B94" s="82"/>
      <c r="C94" s="83" t="s">
        <v>74</v>
      </c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4"/>
      <c r="AF94" s="84"/>
      <c r="AG94" s="295">
        <f>ROUND(SUM(AG95:AG98),2)</f>
        <v>0</v>
      </c>
      <c r="AH94" s="295"/>
      <c r="AI94" s="295"/>
      <c r="AJ94" s="295"/>
      <c r="AK94" s="295"/>
      <c r="AL94" s="295"/>
      <c r="AM94" s="295"/>
      <c r="AN94" s="296">
        <f>SUM(AG94,AT94)</f>
        <v>0</v>
      </c>
      <c r="AO94" s="296"/>
      <c r="AP94" s="296"/>
      <c r="AQ94" s="86" t="s">
        <v>1</v>
      </c>
      <c r="AR94" s="87"/>
      <c r="AS94" s="88">
        <f>ROUND(SUM(AS95:AS98),2)</f>
        <v>0</v>
      </c>
      <c r="AT94" s="89">
        <f>ROUND(SUM(AV94:AW94),2)</f>
        <v>0</v>
      </c>
      <c r="AU94" s="90">
        <f>ROUND(SUM(AU95:AU98),5)</f>
        <v>0</v>
      </c>
      <c r="AV94" s="89">
        <f>ROUND(AZ94*L29,2)</f>
        <v>0</v>
      </c>
      <c r="AW94" s="89">
        <f>ROUND(BA94*L30,2)</f>
        <v>0</v>
      </c>
      <c r="AX94" s="89">
        <f>ROUND(BB94*L29,2)</f>
        <v>0</v>
      </c>
      <c r="AY94" s="89">
        <f>ROUND(BC94*L30,2)</f>
        <v>0</v>
      </c>
      <c r="AZ94" s="89">
        <f>ROUND(SUM(AZ95:AZ98),2)</f>
        <v>0</v>
      </c>
      <c r="BA94" s="89">
        <f>ROUND(SUM(BA95:BA98),2)</f>
        <v>0</v>
      </c>
      <c r="BB94" s="89">
        <f>ROUND(SUM(BB95:BB98),2)</f>
        <v>0</v>
      </c>
      <c r="BC94" s="89">
        <f>ROUND(SUM(BC95:BC98),2)</f>
        <v>0</v>
      </c>
      <c r="BD94" s="91">
        <f>ROUND(SUM(BD95:BD98),2)</f>
        <v>0</v>
      </c>
      <c r="BS94" s="92" t="s">
        <v>75</v>
      </c>
      <c r="BT94" s="92" t="s">
        <v>76</v>
      </c>
      <c r="BU94" s="93" t="s">
        <v>77</v>
      </c>
      <c r="BV94" s="92" t="s">
        <v>78</v>
      </c>
      <c r="BW94" s="92" t="s">
        <v>5</v>
      </c>
      <c r="BX94" s="92" t="s">
        <v>79</v>
      </c>
      <c r="CL94" s="92" t="s">
        <v>1</v>
      </c>
    </row>
    <row r="95" spans="1:91" s="7" customFormat="1" ht="24.75" customHeight="1">
      <c r="A95" s="94" t="s">
        <v>80</v>
      </c>
      <c r="B95" s="95"/>
      <c r="C95" s="96"/>
      <c r="D95" s="292" t="s">
        <v>81</v>
      </c>
      <c r="E95" s="292"/>
      <c r="F95" s="292"/>
      <c r="G95" s="292"/>
      <c r="H95" s="292"/>
      <c r="I95" s="97"/>
      <c r="J95" s="292" t="s">
        <v>82</v>
      </c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3">
        <f>'101 - SO 101 Společný pás...'!J30</f>
        <v>0</v>
      </c>
      <c r="AH95" s="294"/>
      <c r="AI95" s="294"/>
      <c r="AJ95" s="294"/>
      <c r="AK95" s="294"/>
      <c r="AL95" s="294"/>
      <c r="AM95" s="294"/>
      <c r="AN95" s="293">
        <f>SUM(AG95,AT95)</f>
        <v>0</v>
      </c>
      <c r="AO95" s="294"/>
      <c r="AP95" s="294"/>
      <c r="AQ95" s="98" t="s">
        <v>83</v>
      </c>
      <c r="AR95" s="99"/>
      <c r="AS95" s="100">
        <v>0</v>
      </c>
      <c r="AT95" s="101">
        <f>ROUND(SUM(AV95:AW95),2)</f>
        <v>0</v>
      </c>
      <c r="AU95" s="102">
        <f>'101 - SO 101 Společný pás...'!P123</f>
        <v>0</v>
      </c>
      <c r="AV95" s="101">
        <f>'101 - SO 101 Společný pás...'!J33</f>
        <v>0</v>
      </c>
      <c r="AW95" s="101">
        <f>'101 - SO 101 Společný pás...'!J34</f>
        <v>0</v>
      </c>
      <c r="AX95" s="101">
        <f>'101 - SO 101 Společný pás...'!J35</f>
        <v>0</v>
      </c>
      <c r="AY95" s="101">
        <f>'101 - SO 101 Společný pás...'!J36</f>
        <v>0</v>
      </c>
      <c r="AZ95" s="101">
        <f>'101 - SO 101 Společný pás...'!F33</f>
        <v>0</v>
      </c>
      <c r="BA95" s="101">
        <f>'101 - SO 101 Společný pás...'!F34</f>
        <v>0</v>
      </c>
      <c r="BB95" s="101">
        <f>'101 - SO 101 Společný pás...'!F35</f>
        <v>0</v>
      </c>
      <c r="BC95" s="101">
        <f>'101 - SO 101 Společný pás...'!F36</f>
        <v>0</v>
      </c>
      <c r="BD95" s="103">
        <f>'101 - SO 101 Společný pás...'!F37</f>
        <v>0</v>
      </c>
      <c r="BT95" s="104" t="s">
        <v>84</v>
      </c>
      <c r="BV95" s="104" t="s">
        <v>78</v>
      </c>
      <c r="BW95" s="104" t="s">
        <v>85</v>
      </c>
      <c r="BX95" s="104" t="s">
        <v>5</v>
      </c>
      <c r="CL95" s="104" t="s">
        <v>1</v>
      </c>
      <c r="CM95" s="104" t="s">
        <v>86</v>
      </c>
    </row>
    <row r="96" spans="1:91" s="7" customFormat="1" ht="16.5" customHeight="1">
      <c r="A96" s="94" t="s">
        <v>80</v>
      </c>
      <c r="B96" s="95"/>
      <c r="C96" s="96"/>
      <c r="D96" s="292" t="s">
        <v>87</v>
      </c>
      <c r="E96" s="292"/>
      <c r="F96" s="292"/>
      <c r="G96" s="292"/>
      <c r="H96" s="292"/>
      <c r="I96" s="97"/>
      <c r="J96" s="292" t="s">
        <v>88</v>
      </c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3">
        <f>'102 - SO 102 Parkoviště o...'!J30</f>
        <v>0</v>
      </c>
      <c r="AH96" s="294"/>
      <c r="AI96" s="294"/>
      <c r="AJ96" s="294"/>
      <c r="AK96" s="294"/>
      <c r="AL96" s="294"/>
      <c r="AM96" s="294"/>
      <c r="AN96" s="293">
        <f>SUM(AG96,AT96)</f>
        <v>0</v>
      </c>
      <c r="AO96" s="294"/>
      <c r="AP96" s="294"/>
      <c r="AQ96" s="98" t="s">
        <v>83</v>
      </c>
      <c r="AR96" s="99"/>
      <c r="AS96" s="100">
        <v>0</v>
      </c>
      <c r="AT96" s="101">
        <f>ROUND(SUM(AV96:AW96),2)</f>
        <v>0</v>
      </c>
      <c r="AU96" s="102">
        <f>'102 - SO 102 Parkoviště o...'!P124</f>
        <v>0</v>
      </c>
      <c r="AV96" s="101">
        <f>'102 - SO 102 Parkoviště o...'!J33</f>
        <v>0</v>
      </c>
      <c r="AW96" s="101">
        <f>'102 - SO 102 Parkoviště o...'!J34</f>
        <v>0</v>
      </c>
      <c r="AX96" s="101">
        <f>'102 - SO 102 Parkoviště o...'!J35</f>
        <v>0</v>
      </c>
      <c r="AY96" s="101">
        <f>'102 - SO 102 Parkoviště o...'!J36</f>
        <v>0</v>
      </c>
      <c r="AZ96" s="101">
        <f>'102 - SO 102 Parkoviště o...'!F33</f>
        <v>0</v>
      </c>
      <c r="BA96" s="101">
        <f>'102 - SO 102 Parkoviště o...'!F34</f>
        <v>0</v>
      </c>
      <c r="BB96" s="101">
        <f>'102 - SO 102 Parkoviště o...'!F35</f>
        <v>0</v>
      </c>
      <c r="BC96" s="101">
        <f>'102 - SO 102 Parkoviště o...'!F36</f>
        <v>0</v>
      </c>
      <c r="BD96" s="103">
        <f>'102 - SO 102 Parkoviště o...'!F37</f>
        <v>0</v>
      </c>
      <c r="BT96" s="104" t="s">
        <v>84</v>
      </c>
      <c r="BV96" s="104" t="s">
        <v>78</v>
      </c>
      <c r="BW96" s="104" t="s">
        <v>89</v>
      </c>
      <c r="BX96" s="104" t="s">
        <v>5</v>
      </c>
      <c r="CL96" s="104" t="s">
        <v>1</v>
      </c>
      <c r="CM96" s="104" t="s">
        <v>86</v>
      </c>
    </row>
    <row r="97" spans="1:91" s="7" customFormat="1" ht="16.5" customHeight="1">
      <c r="A97" s="94" t="s">
        <v>80</v>
      </c>
      <c r="B97" s="95"/>
      <c r="C97" s="96"/>
      <c r="D97" s="292" t="s">
        <v>90</v>
      </c>
      <c r="E97" s="292"/>
      <c r="F97" s="292"/>
      <c r="G97" s="292"/>
      <c r="H97" s="292"/>
      <c r="I97" s="97"/>
      <c r="J97" s="292" t="s">
        <v>91</v>
      </c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3">
        <f>'401 - SO 401 Veřejné osvě...'!J30</f>
        <v>0</v>
      </c>
      <c r="AH97" s="294"/>
      <c r="AI97" s="294"/>
      <c r="AJ97" s="294"/>
      <c r="AK97" s="294"/>
      <c r="AL97" s="294"/>
      <c r="AM97" s="294"/>
      <c r="AN97" s="293">
        <f>SUM(AG97,AT97)</f>
        <v>0</v>
      </c>
      <c r="AO97" s="294"/>
      <c r="AP97" s="294"/>
      <c r="AQ97" s="98" t="s">
        <v>83</v>
      </c>
      <c r="AR97" s="99"/>
      <c r="AS97" s="100">
        <v>0</v>
      </c>
      <c r="AT97" s="101">
        <f>ROUND(SUM(AV97:AW97),2)</f>
        <v>0</v>
      </c>
      <c r="AU97" s="102">
        <f>'401 - SO 401 Veřejné osvě...'!P121</f>
        <v>0</v>
      </c>
      <c r="AV97" s="101">
        <f>'401 - SO 401 Veřejné osvě...'!J33</f>
        <v>0</v>
      </c>
      <c r="AW97" s="101">
        <f>'401 - SO 401 Veřejné osvě...'!J34</f>
        <v>0</v>
      </c>
      <c r="AX97" s="101">
        <f>'401 - SO 401 Veřejné osvě...'!J35</f>
        <v>0</v>
      </c>
      <c r="AY97" s="101">
        <f>'401 - SO 401 Veřejné osvě...'!J36</f>
        <v>0</v>
      </c>
      <c r="AZ97" s="101">
        <f>'401 - SO 401 Veřejné osvě...'!F33</f>
        <v>0</v>
      </c>
      <c r="BA97" s="101">
        <f>'401 - SO 401 Veřejné osvě...'!F34</f>
        <v>0</v>
      </c>
      <c r="BB97" s="101">
        <f>'401 - SO 401 Veřejné osvě...'!F35</f>
        <v>0</v>
      </c>
      <c r="BC97" s="101">
        <f>'401 - SO 401 Veřejné osvě...'!F36</f>
        <v>0</v>
      </c>
      <c r="BD97" s="103">
        <f>'401 - SO 401 Veřejné osvě...'!F37</f>
        <v>0</v>
      </c>
      <c r="BT97" s="104" t="s">
        <v>84</v>
      </c>
      <c r="BV97" s="104" t="s">
        <v>78</v>
      </c>
      <c r="BW97" s="104" t="s">
        <v>92</v>
      </c>
      <c r="BX97" s="104" t="s">
        <v>5</v>
      </c>
      <c r="CL97" s="104" t="s">
        <v>1</v>
      </c>
      <c r="CM97" s="104" t="s">
        <v>86</v>
      </c>
    </row>
    <row r="98" spans="1:91" s="7" customFormat="1" ht="16.5" customHeight="1">
      <c r="A98" s="94" t="s">
        <v>80</v>
      </c>
      <c r="B98" s="95"/>
      <c r="C98" s="96"/>
      <c r="D98" s="292" t="s">
        <v>93</v>
      </c>
      <c r="E98" s="292"/>
      <c r="F98" s="292"/>
      <c r="G98" s="292"/>
      <c r="H98" s="292"/>
      <c r="I98" s="97"/>
      <c r="J98" s="292" t="s">
        <v>94</v>
      </c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3">
        <f>'500 - Vedlejší rozpočtové...'!J30</f>
        <v>0</v>
      </c>
      <c r="AH98" s="294"/>
      <c r="AI98" s="294"/>
      <c r="AJ98" s="294"/>
      <c r="AK98" s="294"/>
      <c r="AL98" s="294"/>
      <c r="AM98" s="294"/>
      <c r="AN98" s="293">
        <f>SUM(AG98,AT98)</f>
        <v>0</v>
      </c>
      <c r="AO98" s="294"/>
      <c r="AP98" s="294"/>
      <c r="AQ98" s="98" t="s">
        <v>83</v>
      </c>
      <c r="AR98" s="99"/>
      <c r="AS98" s="105">
        <v>0</v>
      </c>
      <c r="AT98" s="106">
        <f>ROUND(SUM(AV98:AW98),2)</f>
        <v>0</v>
      </c>
      <c r="AU98" s="107">
        <f>'500 - Vedlejší rozpočtové...'!P123</f>
        <v>0</v>
      </c>
      <c r="AV98" s="106">
        <f>'500 - Vedlejší rozpočtové...'!J33</f>
        <v>0</v>
      </c>
      <c r="AW98" s="106">
        <f>'500 - Vedlejší rozpočtové...'!J34</f>
        <v>0</v>
      </c>
      <c r="AX98" s="106">
        <f>'500 - Vedlejší rozpočtové...'!J35</f>
        <v>0</v>
      </c>
      <c r="AY98" s="106">
        <f>'500 - Vedlejší rozpočtové...'!J36</f>
        <v>0</v>
      </c>
      <c r="AZ98" s="106">
        <f>'500 - Vedlejší rozpočtové...'!F33</f>
        <v>0</v>
      </c>
      <c r="BA98" s="106">
        <f>'500 - Vedlejší rozpočtové...'!F34</f>
        <v>0</v>
      </c>
      <c r="BB98" s="106">
        <f>'500 - Vedlejší rozpočtové...'!F35</f>
        <v>0</v>
      </c>
      <c r="BC98" s="106">
        <f>'500 - Vedlejší rozpočtové...'!F36</f>
        <v>0</v>
      </c>
      <c r="BD98" s="108">
        <f>'500 - Vedlejší rozpočtové...'!F37</f>
        <v>0</v>
      </c>
      <c r="BT98" s="104" t="s">
        <v>84</v>
      </c>
      <c r="BV98" s="104" t="s">
        <v>78</v>
      </c>
      <c r="BW98" s="104" t="s">
        <v>95</v>
      </c>
      <c r="BX98" s="104" t="s">
        <v>5</v>
      </c>
      <c r="CL98" s="104" t="s">
        <v>1</v>
      </c>
      <c r="CM98" s="104" t="s">
        <v>86</v>
      </c>
    </row>
    <row r="99" spans="1:57" s="2" customFormat="1" ht="30" customHeight="1">
      <c r="A99" s="35"/>
      <c r="B99" s="36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37"/>
      <c r="AK99" s="37"/>
      <c r="AL99" s="37"/>
      <c r="AM99" s="37"/>
      <c r="AN99" s="37"/>
      <c r="AO99" s="37"/>
      <c r="AP99" s="37"/>
      <c r="AQ99" s="37"/>
      <c r="AR99" s="40"/>
      <c r="AS99" s="35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</row>
    <row r="100" spans="1:57" s="2" customFormat="1" ht="6.95" customHeight="1">
      <c r="A100" s="35"/>
      <c r="B100" s="55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6"/>
      <c r="Y100" s="56"/>
      <c r="Z100" s="56"/>
      <c r="AA100" s="56"/>
      <c r="AB100" s="56"/>
      <c r="AC100" s="56"/>
      <c r="AD100" s="56"/>
      <c r="AE100" s="56"/>
      <c r="AF100" s="56"/>
      <c r="AG100" s="56"/>
      <c r="AH100" s="56"/>
      <c r="AI100" s="56"/>
      <c r="AJ100" s="56"/>
      <c r="AK100" s="56"/>
      <c r="AL100" s="56"/>
      <c r="AM100" s="56"/>
      <c r="AN100" s="56"/>
      <c r="AO100" s="56"/>
      <c r="AP100" s="56"/>
      <c r="AQ100" s="56"/>
      <c r="AR100" s="40"/>
      <c r="AS100" s="35"/>
      <c r="AT100" s="35"/>
      <c r="AU100" s="35"/>
      <c r="AV100" s="35"/>
      <c r="AW100" s="35"/>
      <c r="AX100" s="35"/>
      <c r="AY100" s="35"/>
      <c r="AZ100" s="35"/>
      <c r="BA100" s="35"/>
      <c r="BB100" s="35"/>
      <c r="BC100" s="35"/>
      <c r="BD100" s="35"/>
      <c r="BE100" s="35"/>
    </row>
  </sheetData>
  <sheetProtection algorithmName="SHA-512" hashValue="fv0cJcnJw5UM1AxLpNKk4qTgs1Q5slRVihqJVg8CrkTgnx20QfF24JRx4zQHih5wk+AcNVaz2FBHQP7XDtzQTw==" saltValue="UZHyYtHA2if/93RxwGYTVeNQDv3pRSt7pt7pagme3DK5Sq06FMqiHH6K0jXGPXfc9Nmlg74vd3DdL9lu5bcLEA==" spinCount="100000" sheet="1" objects="1" scenarios="1" formatColumns="0" formatRows="0"/>
  <mergeCells count="54"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AN98:AP98"/>
    <mergeCell ref="AG98:AM98"/>
    <mergeCell ref="D98:H98"/>
    <mergeCell ref="J98:AF98"/>
    <mergeCell ref="AG94:AM94"/>
    <mergeCell ref="AN94:AP94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L85:AJ85"/>
    <mergeCell ref="AM87:AN87"/>
    <mergeCell ref="AM89:AP89"/>
    <mergeCell ref="AS89:AT91"/>
    <mergeCell ref="AM90:AP90"/>
  </mergeCells>
  <hyperlinks>
    <hyperlink ref="A95" location="'101 - SO 101 Společný pás...'!C2" display="/"/>
    <hyperlink ref="A96" location="'102 - SO 102 Parkoviště o...'!C2" display="/"/>
    <hyperlink ref="A97" location="'401 - SO 401 Veřejné osvě...'!C2" display="/"/>
    <hyperlink ref="A98" location="'500 - Vedlejší rozpočtové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6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316"/>
      <c r="M2" s="316"/>
      <c r="N2" s="316"/>
      <c r="O2" s="316"/>
      <c r="P2" s="316"/>
      <c r="Q2" s="316"/>
      <c r="R2" s="316"/>
      <c r="S2" s="316"/>
      <c r="T2" s="316"/>
      <c r="U2" s="316"/>
      <c r="V2" s="316"/>
      <c r="AT2" s="18" t="s">
        <v>85</v>
      </c>
      <c r="AZ2" s="109" t="s">
        <v>96</v>
      </c>
      <c r="BA2" s="109" t="s">
        <v>1</v>
      </c>
      <c r="BB2" s="109" t="s">
        <v>1</v>
      </c>
      <c r="BC2" s="109" t="s">
        <v>97</v>
      </c>
      <c r="BD2" s="109" t="s">
        <v>86</v>
      </c>
    </row>
    <row r="3" spans="2:56" s="1" customFormat="1" ht="6.95" customHeight="1"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21"/>
      <c r="AT3" s="18" t="s">
        <v>86</v>
      </c>
      <c r="AZ3" s="109" t="s">
        <v>98</v>
      </c>
      <c r="BA3" s="109" t="s">
        <v>1</v>
      </c>
      <c r="BB3" s="109" t="s">
        <v>1</v>
      </c>
      <c r="BC3" s="109" t="s">
        <v>99</v>
      </c>
      <c r="BD3" s="109" t="s">
        <v>86</v>
      </c>
    </row>
    <row r="4" spans="2:56" s="1" customFormat="1" ht="24.95" customHeight="1">
      <c r="B4" s="21"/>
      <c r="D4" s="112" t="s">
        <v>100</v>
      </c>
      <c r="L4" s="21"/>
      <c r="M4" s="113" t="s">
        <v>10</v>
      </c>
      <c r="AT4" s="18" t="s">
        <v>4</v>
      </c>
      <c r="AZ4" s="109" t="s">
        <v>101</v>
      </c>
      <c r="BA4" s="109" t="s">
        <v>1</v>
      </c>
      <c r="BB4" s="109" t="s">
        <v>1</v>
      </c>
      <c r="BC4" s="109" t="s">
        <v>102</v>
      </c>
      <c r="BD4" s="109" t="s">
        <v>86</v>
      </c>
    </row>
    <row r="5" spans="2:56" s="1" customFormat="1" ht="6.95" customHeight="1">
      <c r="B5" s="21"/>
      <c r="L5" s="21"/>
      <c r="AZ5" s="109" t="s">
        <v>103</v>
      </c>
      <c r="BA5" s="109" t="s">
        <v>1</v>
      </c>
      <c r="BB5" s="109" t="s">
        <v>1</v>
      </c>
      <c r="BC5" s="109" t="s">
        <v>104</v>
      </c>
      <c r="BD5" s="109" t="s">
        <v>86</v>
      </c>
    </row>
    <row r="6" spans="2:56" s="1" customFormat="1" ht="12" customHeight="1">
      <c r="B6" s="21"/>
      <c r="D6" s="114" t="s">
        <v>16</v>
      </c>
      <c r="L6" s="21"/>
      <c r="AZ6" s="109" t="s">
        <v>105</v>
      </c>
      <c r="BA6" s="109" t="s">
        <v>1</v>
      </c>
      <c r="BB6" s="109" t="s">
        <v>1</v>
      </c>
      <c r="BC6" s="109" t="s">
        <v>106</v>
      </c>
      <c r="BD6" s="109" t="s">
        <v>86</v>
      </c>
    </row>
    <row r="7" spans="2:56" s="1" customFormat="1" ht="16.5" customHeight="1">
      <c r="B7" s="21"/>
      <c r="E7" s="317" t="str">
        <f>'Rekapitulace stavby'!K6</f>
        <v>Společný pás pro cyklisty a chodce ul.M.Alše -IV.etapa</v>
      </c>
      <c r="F7" s="318"/>
      <c r="G7" s="318"/>
      <c r="H7" s="318"/>
      <c r="L7" s="21"/>
      <c r="AZ7" s="109" t="s">
        <v>107</v>
      </c>
      <c r="BA7" s="109" t="s">
        <v>1</v>
      </c>
      <c r="BB7" s="109" t="s">
        <v>1</v>
      </c>
      <c r="BC7" s="109" t="s">
        <v>108</v>
      </c>
      <c r="BD7" s="109" t="s">
        <v>86</v>
      </c>
    </row>
    <row r="8" spans="1:56" s="2" customFormat="1" ht="12" customHeight="1">
      <c r="A8" s="35"/>
      <c r="B8" s="40"/>
      <c r="C8" s="35"/>
      <c r="D8" s="114" t="s">
        <v>109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Z8" s="109" t="s">
        <v>110</v>
      </c>
      <c r="BA8" s="109" t="s">
        <v>1</v>
      </c>
      <c r="BB8" s="109" t="s">
        <v>1</v>
      </c>
      <c r="BC8" s="109" t="s">
        <v>111</v>
      </c>
      <c r="BD8" s="109" t="s">
        <v>86</v>
      </c>
    </row>
    <row r="9" spans="1:56" s="2" customFormat="1" ht="16.5" customHeight="1">
      <c r="A9" s="35"/>
      <c r="B9" s="40"/>
      <c r="C9" s="35"/>
      <c r="D9" s="35"/>
      <c r="E9" s="319" t="s">
        <v>112</v>
      </c>
      <c r="F9" s="320"/>
      <c r="G9" s="320"/>
      <c r="H9" s="320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Z9" s="109" t="s">
        <v>113</v>
      </c>
      <c r="BA9" s="109" t="s">
        <v>1</v>
      </c>
      <c r="BB9" s="109" t="s">
        <v>1</v>
      </c>
      <c r="BC9" s="109" t="s">
        <v>114</v>
      </c>
      <c r="BD9" s="109" t="s">
        <v>86</v>
      </c>
    </row>
    <row r="10" spans="1:56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Z10" s="109" t="s">
        <v>115</v>
      </c>
      <c r="BA10" s="109" t="s">
        <v>1</v>
      </c>
      <c r="BB10" s="109" t="s">
        <v>1</v>
      </c>
      <c r="BC10" s="109" t="s">
        <v>116</v>
      </c>
      <c r="BD10" s="109" t="s">
        <v>86</v>
      </c>
    </row>
    <row r="11" spans="1:56" s="2" customFormat="1" ht="12" customHeight="1">
      <c r="A11" s="35"/>
      <c r="B11" s="40"/>
      <c r="C11" s="35"/>
      <c r="D11" s="114" t="s">
        <v>18</v>
      </c>
      <c r="E11" s="35"/>
      <c r="F11" s="115" t="s">
        <v>1</v>
      </c>
      <c r="G11" s="35"/>
      <c r="H11" s="35"/>
      <c r="I11" s="114" t="s">
        <v>19</v>
      </c>
      <c r="J11" s="115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Z11" s="109" t="s">
        <v>117</v>
      </c>
      <c r="BA11" s="109" t="s">
        <v>1</v>
      </c>
      <c r="BB11" s="109" t="s">
        <v>1</v>
      </c>
      <c r="BC11" s="109" t="s">
        <v>118</v>
      </c>
      <c r="BD11" s="109" t="s">
        <v>86</v>
      </c>
    </row>
    <row r="12" spans="1:31" s="2" customFormat="1" ht="12" customHeight="1">
      <c r="A12" s="35"/>
      <c r="B12" s="40"/>
      <c r="C12" s="35"/>
      <c r="D12" s="114" t="s">
        <v>20</v>
      </c>
      <c r="E12" s="35"/>
      <c r="F12" s="115" t="s">
        <v>21</v>
      </c>
      <c r="G12" s="35"/>
      <c r="H12" s="35"/>
      <c r="I12" s="114" t="s">
        <v>22</v>
      </c>
      <c r="J12" s="116" t="str">
        <f>'Rekapitulace stavby'!AN8</f>
        <v>24. 10. 2023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4" t="s">
        <v>24</v>
      </c>
      <c r="E14" s="35"/>
      <c r="F14" s="35"/>
      <c r="G14" s="35"/>
      <c r="H14" s="35"/>
      <c r="I14" s="114" t="s">
        <v>25</v>
      </c>
      <c r="J14" s="115" t="s">
        <v>1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15" t="s">
        <v>26</v>
      </c>
      <c r="F15" s="35"/>
      <c r="G15" s="35"/>
      <c r="H15" s="35"/>
      <c r="I15" s="114" t="s">
        <v>27</v>
      </c>
      <c r="J15" s="115" t="s">
        <v>1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4" t="s">
        <v>28</v>
      </c>
      <c r="E17" s="35"/>
      <c r="F17" s="35"/>
      <c r="G17" s="35"/>
      <c r="H17" s="35"/>
      <c r="I17" s="114" t="s">
        <v>25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21" t="str">
        <f>'Rekapitulace stavby'!E14</f>
        <v>Vyplň údaj</v>
      </c>
      <c r="F18" s="322"/>
      <c r="G18" s="322"/>
      <c r="H18" s="322"/>
      <c r="I18" s="114" t="s">
        <v>27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4" t="s">
        <v>30</v>
      </c>
      <c r="E20" s="35"/>
      <c r="F20" s="35"/>
      <c r="G20" s="35"/>
      <c r="H20" s="35"/>
      <c r="I20" s="114" t="s">
        <v>25</v>
      </c>
      <c r="J20" s="115" t="s">
        <v>1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5" t="s">
        <v>31</v>
      </c>
      <c r="F21" s="35"/>
      <c r="G21" s="35"/>
      <c r="H21" s="35"/>
      <c r="I21" s="114" t="s">
        <v>27</v>
      </c>
      <c r="J21" s="115" t="s">
        <v>1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4" t="s">
        <v>33</v>
      </c>
      <c r="E23" s="35"/>
      <c r="F23" s="35"/>
      <c r="G23" s="35"/>
      <c r="H23" s="35"/>
      <c r="I23" s="114" t="s">
        <v>25</v>
      </c>
      <c r="J23" s="115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5" t="s">
        <v>34</v>
      </c>
      <c r="F24" s="35"/>
      <c r="G24" s="35"/>
      <c r="H24" s="35"/>
      <c r="I24" s="114" t="s">
        <v>27</v>
      </c>
      <c r="J24" s="115" t="s">
        <v>1</v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4" t="s">
        <v>35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7"/>
      <c r="B27" s="118"/>
      <c r="C27" s="117"/>
      <c r="D27" s="117"/>
      <c r="E27" s="323" t="s">
        <v>1</v>
      </c>
      <c r="F27" s="323"/>
      <c r="G27" s="323"/>
      <c r="H27" s="323"/>
      <c r="I27" s="117"/>
      <c r="J27" s="117"/>
      <c r="K27" s="117"/>
      <c r="L27" s="119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20"/>
      <c r="E29" s="120"/>
      <c r="F29" s="120"/>
      <c r="G29" s="120"/>
      <c r="H29" s="120"/>
      <c r="I29" s="120"/>
      <c r="J29" s="120"/>
      <c r="K29" s="120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1" t="s">
        <v>36</v>
      </c>
      <c r="E30" s="35"/>
      <c r="F30" s="35"/>
      <c r="G30" s="35"/>
      <c r="H30" s="35"/>
      <c r="I30" s="35"/>
      <c r="J30" s="122">
        <f>ROUND(J123,2)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0"/>
      <c r="E31" s="120"/>
      <c r="F31" s="120"/>
      <c r="G31" s="120"/>
      <c r="H31" s="120"/>
      <c r="I31" s="120"/>
      <c r="J31" s="120"/>
      <c r="K31" s="120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3" t="s">
        <v>38</v>
      </c>
      <c r="G32" s="35"/>
      <c r="H32" s="35"/>
      <c r="I32" s="123" t="s">
        <v>37</v>
      </c>
      <c r="J32" s="123" t="s">
        <v>39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24" t="s">
        <v>40</v>
      </c>
      <c r="E33" s="114" t="s">
        <v>41</v>
      </c>
      <c r="F33" s="125">
        <f>ROUND((SUM(BE123:BE368)),2)</f>
        <v>0</v>
      </c>
      <c r="G33" s="35"/>
      <c r="H33" s="35"/>
      <c r="I33" s="126">
        <v>0.21</v>
      </c>
      <c r="J33" s="125">
        <f>ROUND(((SUM(BE123:BE368))*I33),2)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4" t="s">
        <v>42</v>
      </c>
      <c r="F34" s="125">
        <f>ROUND((SUM(BF123:BF368)),2)</f>
        <v>0</v>
      </c>
      <c r="G34" s="35"/>
      <c r="H34" s="35"/>
      <c r="I34" s="126">
        <v>0.12</v>
      </c>
      <c r="J34" s="125">
        <f>ROUND(((SUM(BF123:BF368))*I34),2)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14" t="s">
        <v>43</v>
      </c>
      <c r="F35" s="125">
        <f>ROUND((SUM(BG123:BG368)),2)</f>
        <v>0</v>
      </c>
      <c r="G35" s="35"/>
      <c r="H35" s="35"/>
      <c r="I35" s="126">
        <v>0.21</v>
      </c>
      <c r="J35" s="125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14" t="s">
        <v>44</v>
      </c>
      <c r="F36" s="125">
        <f>ROUND((SUM(BH123:BH368)),2)</f>
        <v>0</v>
      </c>
      <c r="G36" s="35"/>
      <c r="H36" s="35"/>
      <c r="I36" s="126">
        <v>0.12</v>
      </c>
      <c r="J36" s="125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14" t="s">
        <v>45</v>
      </c>
      <c r="F37" s="125">
        <f>ROUND((SUM(BI123:BI368)),2)</f>
        <v>0</v>
      </c>
      <c r="G37" s="35"/>
      <c r="H37" s="35"/>
      <c r="I37" s="126">
        <v>0</v>
      </c>
      <c r="J37" s="125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7"/>
      <c r="D39" s="128" t="s">
        <v>46</v>
      </c>
      <c r="E39" s="129"/>
      <c r="F39" s="129"/>
      <c r="G39" s="130" t="s">
        <v>47</v>
      </c>
      <c r="H39" s="131" t="s">
        <v>48</v>
      </c>
      <c r="I39" s="129"/>
      <c r="J39" s="132">
        <f>SUM(J30:J37)</f>
        <v>0</v>
      </c>
      <c r="K39" s="133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5" customHeight="1">
      <c r="B41" s="21"/>
      <c r="L41" s="21"/>
    </row>
    <row r="42" spans="2:12" s="1" customFormat="1" ht="14.45" customHeight="1">
      <c r="B42" s="21"/>
      <c r="L42" s="21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52"/>
      <c r="D50" s="134" t="s">
        <v>49</v>
      </c>
      <c r="E50" s="135"/>
      <c r="F50" s="135"/>
      <c r="G50" s="134" t="s">
        <v>50</v>
      </c>
      <c r="H50" s="135"/>
      <c r="I50" s="135"/>
      <c r="J50" s="135"/>
      <c r="K50" s="135"/>
      <c r="L50" s="52"/>
    </row>
    <row r="51" spans="2:12" ht="11.25">
      <c r="B51" s="21"/>
      <c r="L51" s="21"/>
    </row>
    <row r="52" spans="2:12" ht="11.25">
      <c r="B52" s="21"/>
      <c r="L52" s="21"/>
    </row>
    <row r="53" spans="2:12" ht="11.25">
      <c r="B53" s="21"/>
      <c r="L53" s="21"/>
    </row>
    <row r="54" spans="2:12" ht="11.25">
      <c r="B54" s="21"/>
      <c r="L54" s="21"/>
    </row>
    <row r="55" spans="2:12" ht="11.25">
      <c r="B55" s="21"/>
      <c r="L55" s="21"/>
    </row>
    <row r="56" spans="2:12" ht="11.25">
      <c r="B56" s="21"/>
      <c r="L56" s="21"/>
    </row>
    <row r="57" spans="2:12" ht="11.25">
      <c r="B57" s="21"/>
      <c r="L57" s="21"/>
    </row>
    <row r="58" spans="2:12" ht="11.25">
      <c r="B58" s="21"/>
      <c r="L58" s="21"/>
    </row>
    <row r="59" spans="2:12" ht="11.25">
      <c r="B59" s="21"/>
      <c r="L59" s="21"/>
    </row>
    <row r="60" spans="2:12" ht="11.25">
      <c r="B60" s="21"/>
      <c r="L60" s="21"/>
    </row>
    <row r="61" spans="1:31" s="2" customFormat="1" ht="12.75">
      <c r="A61" s="35"/>
      <c r="B61" s="40"/>
      <c r="C61" s="35"/>
      <c r="D61" s="136" t="s">
        <v>51</v>
      </c>
      <c r="E61" s="137"/>
      <c r="F61" s="138" t="s">
        <v>52</v>
      </c>
      <c r="G61" s="136" t="s">
        <v>51</v>
      </c>
      <c r="H61" s="137"/>
      <c r="I61" s="137"/>
      <c r="J61" s="139" t="s">
        <v>52</v>
      </c>
      <c r="K61" s="137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1.25">
      <c r="B62" s="21"/>
      <c r="L62" s="21"/>
    </row>
    <row r="63" spans="2:12" ht="11.25">
      <c r="B63" s="21"/>
      <c r="L63" s="21"/>
    </row>
    <row r="64" spans="2:12" ht="11.25">
      <c r="B64" s="21"/>
      <c r="L64" s="21"/>
    </row>
    <row r="65" spans="1:31" s="2" customFormat="1" ht="12.75">
      <c r="A65" s="35"/>
      <c r="B65" s="40"/>
      <c r="C65" s="35"/>
      <c r="D65" s="134" t="s">
        <v>53</v>
      </c>
      <c r="E65" s="140"/>
      <c r="F65" s="140"/>
      <c r="G65" s="134" t="s">
        <v>54</v>
      </c>
      <c r="H65" s="140"/>
      <c r="I65" s="140"/>
      <c r="J65" s="140"/>
      <c r="K65" s="140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1.25">
      <c r="B66" s="21"/>
      <c r="L66" s="21"/>
    </row>
    <row r="67" spans="2:12" ht="11.25">
      <c r="B67" s="21"/>
      <c r="L67" s="21"/>
    </row>
    <row r="68" spans="2:12" ht="11.25">
      <c r="B68" s="21"/>
      <c r="L68" s="21"/>
    </row>
    <row r="69" spans="2:12" ht="11.25">
      <c r="B69" s="21"/>
      <c r="L69" s="21"/>
    </row>
    <row r="70" spans="2:12" ht="11.25">
      <c r="B70" s="21"/>
      <c r="L70" s="21"/>
    </row>
    <row r="71" spans="2:12" ht="11.25">
      <c r="B71" s="21"/>
      <c r="L71" s="21"/>
    </row>
    <row r="72" spans="2:12" ht="11.25">
      <c r="B72" s="21"/>
      <c r="L72" s="21"/>
    </row>
    <row r="73" spans="2:12" ht="11.25">
      <c r="B73" s="21"/>
      <c r="L73" s="21"/>
    </row>
    <row r="74" spans="2:12" ht="11.25">
      <c r="B74" s="21"/>
      <c r="L74" s="21"/>
    </row>
    <row r="75" spans="2:12" ht="11.25">
      <c r="B75" s="21"/>
      <c r="L75" s="21"/>
    </row>
    <row r="76" spans="1:31" s="2" customFormat="1" ht="12.75">
      <c r="A76" s="35"/>
      <c r="B76" s="40"/>
      <c r="C76" s="35"/>
      <c r="D76" s="136" t="s">
        <v>51</v>
      </c>
      <c r="E76" s="137"/>
      <c r="F76" s="138" t="s">
        <v>52</v>
      </c>
      <c r="G76" s="136" t="s">
        <v>51</v>
      </c>
      <c r="H76" s="137"/>
      <c r="I76" s="137"/>
      <c r="J76" s="139" t="s">
        <v>52</v>
      </c>
      <c r="K76" s="137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1"/>
      <c r="C77" s="142"/>
      <c r="D77" s="142"/>
      <c r="E77" s="142"/>
      <c r="F77" s="142"/>
      <c r="G77" s="142"/>
      <c r="H77" s="142"/>
      <c r="I77" s="142"/>
      <c r="J77" s="142"/>
      <c r="K77" s="142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43"/>
      <c r="C81" s="144"/>
      <c r="D81" s="144"/>
      <c r="E81" s="144"/>
      <c r="F81" s="144"/>
      <c r="G81" s="144"/>
      <c r="H81" s="144"/>
      <c r="I81" s="144"/>
      <c r="J81" s="144"/>
      <c r="K81" s="144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4" t="s">
        <v>119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324" t="str">
        <f>E7</f>
        <v>Společný pás pro cyklisty a chodce ul.M.Alše -IV.etapa</v>
      </c>
      <c r="F85" s="325"/>
      <c r="G85" s="325"/>
      <c r="H85" s="325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30" t="s">
        <v>109</v>
      </c>
      <c r="D86" s="37"/>
      <c r="E86" s="37"/>
      <c r="F86" s="37"/>
      <c r="G86" s="37"/>
      <c r="H86" s="37"/>
      <c r="I86" s="37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276" t="str">
        <f>E9</f>
        <v>101 - SO 101 Společný pás pro cyklisty a chodce</v>
      </c>
      <c r="F87" s="326"/>
      <c r="G87" s="326"/>
      <c r="H87" s="326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30" t="s">
        <v>20</v>
      </c>
      <c r="D89" s="37"/>
      <c r="E89" s="37"/>
      <c r="F89" s="28" t="str">
        <f>F12</f>
        <v>Valašské Meziříčí</v>
      </c>
      <c r="G89" s="37"/>
      <c r="H89" s="37"/>
      <c r="I89" s="30" t="s">
        <v>22</v>
      </c>
      <c r="J89" s="67" t="str">
        <f>IF(J12="","",J12)</f>
        <v>24. 10. 2023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2" customHeight="1">
      <c r="A91" s="35"/>
      <c r="B91" s="36"/>
      <c r="C91" s="30" t="s">
        <v>24</v>
      </c>
      <c r="D91" s="37"/>
      <c r="E91" s="37"/>
      <c r="F91" s="28" t="str">
        <f>E15</f>
        <v>Město Valašské Meziříčí</v>
      </c>
      <c r="G91" s="37"/>
      <c r="H91" s="37"/>
      <c r="I91" s="30" t="s">
        <v>30</v>
      </c>
      <c r="J91" s="33" t="str">
        <f>E21</f>
        <v>Ing.Pavel Čunek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2" customHeight="1">
      <c r="A92" s="35"/>
      <c r="B92" s="36"/>
      <c r="C92" s="30" t="s">
        <v>28</v>
      </c>
      <c r="D92" s="37"/>
      <c r="E92" s="37"/>
      <c r="F92" s="28" t="str">
        <f>IF(E18="","",E18)</f>
        <v>Vyplň údaj</v>
      </c>
      <c r="G92" s="37"/>
      <c r="H92" s="37"/>
      <c r="I92" s="30" t="s">
        <v>33</v>
      </c>
      <c r="J92" s="33" t="str">
        <f>E24</f>
        <v>Fajfrová Irena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45" t="s">
        <v>120</v>
      </c>
      <c r="D94" s="146"/>
      <c r="E94" s="146"/>
      <c r="F94" s="146"/>
      <c r="G94" s="146"/>
      <c r="H94" s="146"/>
      <c r="I94" s="146"/>
      <c r="J94" s="147" t="s">
        <v>121</v>
      </c>
      <c r="K94" s="146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48" t="s">
        <v>122</v>
      </c>
      <c r="D96" s="37"/>
      <c r="E96" s="37"/>
      <c r="F96" s="37"/>
      <c r="G96" s="37"/>
      <c r="H96" s="37"/>
      <c r="I96" s="37"/>
      <c r="J96" s="85">
        <f>J123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123</v>
      </c>
    </row>
    <row r="97" spans="2:12" s="9" customFormat="1" ht="24.95" customHeight="1">
      <c r="B97" s="149"/>
      <c r="C97" s="150"/>
      <c r="D97" s="151" t="s">
        <v>124</v>
      </c>
      <c r="E97" s="152"/>
      <c r="F97" s="152"/>
      <c r="G97" s="152"/>
      <c r="H97" s="152"/>
      <c r="I97" s="152"/>
      <c r="J97" s="153">
        <f>J124</f>
        <v>0</v>
      </c>
      <c r="K97" s="150"/>
      <c r="L97" s="154"/>
    </row>
    <row r="98" spans="2:12" s="10" customFormat="1" ht="19.9" customHeight="1">
      <c r="B98" s="155"/>
      <c r="C98" s="156"/>
      <c r="D98" s="157" t="s">
        <v>125</v>
      </c>
      <c r="E98" s="158"/>
      <c r="F98" s="158"/>
      <c r="G98" s="158"/>
      <c r="H98" s="158"/>
      <c r="I98" s="158"/>
      <c r="J98" s="159">
        <f>J125</f>
        <v>0</v>
      </c>
      <c r="K98" s="156"/>
      <c r="L98" s="160"/>
    </row>
    <row r="99" spans="2:12" s="10" customFormat="1" ht="19.9" customHeight="1">
      <c r="B99" s="155"/>
      <c r="C99" s="156"/>
      <c r="D99" s="157" t="s">
        <v>126</v>
      </c>
      <c r="E99" s="158"/>
      <c r="F99" s="158"/>
      <c r="G99" s="158"/>
      <c r="H99" s="158"/>
      <c r="I99" s="158"/>
      <c r="J99" s="159">
        <f>J230</f>
        <v>0</v>
      </c>
      <c r="K99" s="156"/>
      <c r="L99" s="160"/>
    </row>
    <row r="100" spans="2:12" s="10" customFormat="1" ht="19.9" customHeight="1">
      <c r="B100" s="155"/>
      <c r="C100" s="156"/>
      <c r="D100" s="157" t="s">
        <v>127</v>
      </c>
      <c r="E100" s="158"/>
      <c r="F100" s="158"/>
      <c r="G100" s="158"/>
      <c r="H100" s="158"/>
      <c r="I100" s="158"/>
      <c r="J100" s="159">
        <f>J296</f>
        <v>0</v>
      </c>
      <c r="K100" s="156"/>
      <c r="L100" s="160"/>
    </row>
    <row r="101" spans="2:12" s="10" customFormat="1" ht="19.9" customHeight="1">
      <c r="B101" s="155"/>
      <c r="C101" s="156"/>
      <c r="D101" s="157" t="s">
        <v>128</v>
      </c>
      <c r="E101" s="158"/>
      <c r="F101" s="158"/>
      <c r="G101" s="158"/>
      <c r="H101" s="158"/>
      <c r="I101" s="158"/>
      <c r="J101" s="159">
        <f>J298</f>
        <v>0</v>
      </c>
      <c r="K101" s="156"/>
      <c r="L101" s="160"/>
    </row>
    <row r="102" spans="2:12" s="10" customFormat="1" ht="19.9" customHeight="1">
      <c r="B102" s="155"/>
      <c r="C102" s="156"/>
      <c r="D102" s="157" t="s">
        <v>129</v>
      </c>
      <c r="E102" s="158"/>
      <c r="F102" s="158"/>
      <c r="G102" s="158"/>
      <c r="H102" s="158"/>
      <c r="I102" s="158"/>
      <c r="J102" s="159">
        <f>J346</f>
        <v>0</v>
      </c>
      <c r="K102" s="156"/>
      <c r="L102" s="160"/>
    </row>
    <row r="103" spans="2:12" s="10" customFormat="1" ht="19.9" customHeight="1">
      <c r="B103" s="155"/>
      <c r="C103" s="156"/>
      <c r="D103" s="157" t="s">
        <v>130</v>
      </c>
      <c r="E103" s="158"/>
      <c r="F103" s="158"/>
      <c r="G103" s="158"/>
      <c r="H103" s="158"/>
      <c r="I103" s="158"/>
      <c r="J103" s="159">
        <f>J367</f>
        <v>0</v>
      </c>
      <c r="K103" s="156"/>
      <c r="L103" s="160"/>
    </row>
    <row r="104" spans="1:31" s="2" customFormat="1" ht="21.75" customHeight="1">
      <c r="A104" s="35"/>
      <c r="B104" s="36"/>
      <c r="C104" s="37"/>
      <c r="D104" s="37"/>
      <c r="E104" s="37"/>
      <c r="F104" s="37"/>
      <c r="G104" s="37"/>
      <c r="H104" s="37"/>
      <c r="I104" s="37"/>
      <c r="J104" s="37"/>
      <c r="K104" s="37"/>
      <c r="L104" s="52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pans="1:31" s="2" customFormat="1" ht="6.95" customHeight="1">
      <c r="A105" s="35"/>
      <c r="B105" s="55"/>
      <c r="C105" s="56"/>
      <c r="D105" s="56"/>
      <c r="E105" s="56"/>
      <c r="F105" s="56"/>
      <c r="G105" s="56"/>
      <c r="H105" s="56"/>
      <c r="I105" s="56"/>
      <c r="J105" s="56"/>
      <c r="K105" s="56"/>
      <c r="L105" s="52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9" spans="1:31" s="2" customFormat="1" ht="6.95" customHeight="1">
      <c r="A109" s="35"/>
      <c r="B109" s="57"/>
      <c r="C109" s="58"/>
      <c r="D109" s="58"/>
      <c r="E109" s="58"/>
      <c r="F109" s="58"/>
      <c r="G109" s="58"/>
      <c r="H109" s="58"/>
      <c r="I109" s="58"/>
      <c r="J109" s="58"/>
      <c r="K109" s="58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24.95" customHeight="1">
      <c r="A110" s="35"/>
      <c r="B110" s="36"/>
      <c r="C110" s="24" t="s">
        <v>131</v>
      </c>
      <c r="D110" s="37"/>
      <c r="E110" s="37"/>
      <c r="F110" s="37"/>
      <c r="G110" s="37"/>
      <c r="H110" s="37"/>
      <c r="I110" s="37"/>
      <c r="J110" s="37"/>
      <c r="K110" s="37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6.95" customHeight="1">
      <c r="A111" s="35"/>
      <c r="B111" s="36"/>
      <c r="C111" s="37"/>
      <c r="D111" s="37"/>
      <c r="E111" s="37"/>
      <c r="F111" s="37"/>
      <c r="G111" s="37"/>
      <c r="H111" s="37"/>
      <c r="I111" s="37"/>
      <c r="J111" s="37"/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2" customHeight="1">
      <c r="A112" s="35"/>
      <c r="B112" s="36"/>
      <c r="C112" s="30" t="s">
        <v>16</v>
      </c>
      <c r="D112" s="37"/>
      <c r="E112" s="37"/>
      <c r="F112" s="37"/>
      <c r="G112" s="37"/>
      <c r="H112" s="37"/>
      <c r="I112" s="37"/>
      <c r="J112" s="37"/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16.5" customHeight="1">
      <c r="A113" s="35"/>
      <c r="B113" s="36"/>
      <c r="C113" s="37"/>
      <c r="D113" s="37"/>
      <c r="E113" s="324" t="str">
        <f>E7</f>
        <v>Společný pás pro cyklisty a chodce ul.M.Alše -IV.etapa</v>
      </c>
      <c r="F113" s="325"/>
      <c r="G113" s="325"/>
      <c r="H113" s="325"/>
      <c r="I113" s="37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2" customHeight="1">
      <c r="A114" s="35"/>
      <c r="B114" s="36"/>
      <c r="C114" s="30" t="s">
        <v>109</v>
      </c>
      <c r="D114" s="37"/>
      <c r="E114" s="37"/>
      <c r="F114" s="37"/>
      <c r="G114" s="37"/>
      <c r="H114" s="37"/>
      <c r="I114" s="37"/>
      <c r="J114" s="37"/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6.5" customHeight="1">
      <c r="A115" s="35"/>
      <c r="B115" s="36"/>
      <c r="C115" s="37"/>
      <c r="D115" s="37"/>
      <c r="E115" s="276" t="str">
        <f>E9</f>
        <v>101 - SO 101 Společný pás pro cyklisty a chodce</v>
      </c>
      <c r="F115" s="326"/>
      <c r="G115" s="326"/>
      <c r="H115" s="326"/>
      <c r="I115" s="37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6.95" customHeight="1">
      <c r="A116" s="35"/>
      <c r="B116" s="36"/>
      <c r="C116" s="37"/>
      <c r="D116" s="37"/>
      <c r="E116" s="37"/>
      <c r="F116" s="37"/>
      <c r="G116" s="37"/>
      <c r="H116" s="37"/>
      <c r="I116" s="37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12" customHeight="1">
      <c r="A117" s="35"/>
      <c r="B117" s="36"/>
      <c r="C117" s="30" t="s">
        <v>20</v>
      </c>
      <c r="D117" s="37"/>
      <c r="E117" s="37"/>
      <c r="F117" s="28" t="str">
        <f>F12</f>
        <v>Valašské Meziříčí</v>
      </c>
      <c r="G117" s="37"/>
      <c r="H117" s="37"/>
      <c r="I117" s="30" t="s">
        <v>22</v>
      </c>
      <c r="J117" s="67" t="str">
        <f>IF(J12="","",J12)</f>
        <v>24. 10. 2023</v>
      </c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6.95" customHeight="1">
      <c r="A118" s="35"/>
      <c r="B118" s="36"/>
      <c r="C118" s="37"/>
      <c r="D118" s="37"/>
      <c r="E118" s="37"/>
      <c r="F118" s="37"/>
      <c r="G118" s="37"/>
      <c r="H118" s="37"/>
      <c r="I118" s="37"/>
      <c r="J118" s="37"/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15.2" customHeight="1">
      <c r="A119" s="35"/>
      <c r="B119" s="36"/>
      <c r="C119" s="30" t="s">
        <v>24</v>
      </c>
      <c r="D119" s="37"/>
      <c r="E119" s="37"/>
      <c r="F119" s="28" t="str">
        <f>E15</f>
        <v>Město Valašské Meziříčí</v>
      </c>
      <c r="G119" s="37"/>
      <c r="H119" s="37"/>
      <c r="I119" s="30" t="s">
        <v>30</v>
      </c>
      <c r="J119" s="33" t="str">
        <f>E21</f>
        <v>Ing.Pavel Čunek</v>
      </c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5.2" customHeight="1">
      <c r="A120" s="35"/>
      <c r="B120" s="36"/>
      <c r="C120" s="30" t="s">
        <v>28</v>
      </c>
      <c r="D120" s="37"/>
      <c r="E120" s="37"/>
      <c r="F120" s="28" t="str">
        <f>IF(E18="","",E18)</f>
        <v>Vyplň údaj</v>
      </c>
      <c r="G120" s="37"/>
      <c r="H120" s="37"/>
      <c r="I120" s="30" t="s">
        <v>33</v>
      </c>
      <c r="J120" s="33" t="str">
        <f>E24</f>
        <v>Fajfrová Irena</v>
      </c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10.35" customHeight="1">
      <c r="A121" s="35"/>
      <c r="B121" s="36"/>
      <c r="C121" s="37"/>
      <c r="D121" s="37"/>
      <c r="E121" s="37"/>
      <c r="F121" s="37"/>
      <c r="G121" s="37"/>
      <c r="H121" s="37"/>
      <c r="I121" s="37"/>
      <c r="J121" s="37"/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11" customFormat="1" ht="29.25" customHeight="1">
      <c r="A122" s="161"/>
      <c r="B122" s="162"/>
      <c r="C122" s="163" t="s">
        <v>132</v>
      </c>
      <c r="D122" s="164" t="s">
        <v>61</v>
      </c>
      <c r="E122" s="164" t="s">
        <v>57</v>
      </c>
      <c r="F122" s="164" t="s">
        <v>58</v>
      </c>
      <c r="G122" s="164" t="s">
        <v>133</v>
      </c>
      <c r="H122" s="164" t="s">
        <v>134</v>
      </c>
      <c r="I122" s="164" t="s">
        <v>135</v>
      </c>
      <c r="J122" s="164" t="s">
        <v>121</v>
      </c>
      <c r="K122" s="165" t="s">
        <v>136</v>
      </c>
      <c r="L122" s="166"/>
      <c r="M122" s="76" t="s">
        <v>1</v>
      </c>
      <c r="N122" s="77" t="s">
        <v>40</v>
      </c>
      <c r="O122" s="77" t="s">
        <v>137</v>
      </c>
      <c r="P122" s="77" t="s">
        <v>138</v>
      </c>
      <c r="Q122" s="77" t="s">
        <v>139</v>
      </c>
      <c r="R122" s="77" t="s">
        <v>140</v>
      </c>
      <c r="S122" s="77" t="s">
        <v>141</v>
      </c>
      <c r="T122" s="78" t="s">
        <v>142</v>
      </c>
      <c r="U122" s="161"/>
      <c r="V122" s="161"/>
      <c r="W122" s="161"/>
      <c r="X122" s="161"/>
      <c r="Y122" s="161"/>
      <c r="Z122" s="161"/>
      <c r="AA122" s="161"/>
      <c r="AB122" s="161"/>
      <c r="AC122" s="161"/>
      <c r="AD122" s="161"/>
      <c r="AE122" s="161"/>
    </row>
    <row r="123" spans="1:63" s="2" customFormat="1" ht="22.9" customHeight="1">
      <c r="A123" s="35"/>
      <c r="B123" s="36"/>
      <c r="C123" s="83" t="s">
        <v>143</v>
      </c>
      <c r="D123" s="37"/>
      <c r="E123" s="37"/>
      <c r="F123" s="37"/>
      <c r="G123" s="37"/>
      <c r="H123" s="37"/>
      <c r="I123" s="37"/>
      <c r="J123" s="167">
        <f>BK123</f>
        <v>0</v>
      </c>
      <c r="K123" s="37"/>
      <c r="L123" s="40"/>
      <c r="M123" s="79"/>
      <c r="N123" s="168"/>
      <c r="O123" s="80"/>
      <c r="P123" s="169">
        <f>P124</f>
        <v>0</v>
      </c>
      <c r="Q123" s="80"/>
      <c r="R123" s="169">
        <f>R124</f>
        <v>768.7681674</v>
      </c>
      <c r="S123" s="80"/>
      <c r="T123" s="170">
        <f>T124</f>
        <v>670.09475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T123" s="18" t="s">
        <v>75</v>
      </c>
      <c r="AU123" s="18" t="s">
        <v>123</v>
      </c>
      <c r="BK123" s="171">
        <f>BK124</f>
        <v>0</v>
      </c>
    </row>
    <row r="124" spans="2:63" s="12" customFormat="1" ht="25.9" customHeight="1">
      <c r="B124" s="172"/>
      <c r="C124" s="173"/>
      <c r="D124" s="174" t="s">
        <v>75</v>
      </c>
      <c r="E124" s="175" t="s">
        <v>144</v>
      </c>
      <c r="F124" s="175" t="s">
        <v>145</v>
      </c>
      <c r="G124" s="173"/>
      <c r="H124" s="173"/>
      <c r="I124" s="176"/>
      <c r="J124" s="177">
        <f>BK124</f>
        <v>0</v>
      </c>
      <c r="K124" s="173"/>
      <c r="L124" s="178"/>
      <c r="M124" s="179"/>
      <c r="N124" s="180"/>
      <c r="O124" s="180"/>
      <c r="P124" s="181">
        <f>P125+P230+P296+P298+P346+P367</f>
        <v>0</v>
      </c>
      <c r="Q124" s="180"/>
      <c r="R124" s="181">
        <f>R125+R230+R296+R298+R346+R367</f>
        <v>768.7681674</v>
      </c>
      <c r="S124" s="180"/>
      <c r="T124" s="182">
        <f>T125+T230+T296+T298+T346+T367</f>
        <v>670.09475</v>
      </c>
      <c r="AR124" s="183" t="s">
        <v>84</v>
      </c>
      <c r="AT124" s="184" t="s">
        <v>75</v>
      </c>
      <c r="AU124" s="184" t="s">
        <v>76</v>
      </c>
      <c r="AY124" s="183" t="s">
        <v>146</v>
      </c>
      <c r="BK124" s="185">
        <f>BK125+BK230+BK296+BK298+BK346+BK367</f>
        <v>0</v>
      </c>
    </row>
    <row r="125" spans="2:63" s="12" customFormat="1" ht="22.9" customHeight="1">
      <c r="B125" s="172"/>
      <c r="C125" s="173"/>
      <c r="D125" s="174" t="s">
        <v>75</v>
      </c>
      <c r="E125" s="186" t="s">
        <v>84</v>
      </c>
      <c r="F125" s="186" t="s">
        <v>147</v>
      </c>
      <c r="G125" s="173"/>
      <c r="H125" s="173"/>
      <c r="I125" s="176"/>
      <c r="J125" s="187">
        <f>BK125</f>
        <v>0</v>
      </c>
      <c r="K125" s="173"/>
      <c r="L125" s="178"/>
      <c r="M125" s="179"/>
      <c r="N125" s="180"/>
      <c r="O125" s="180"/>
      <c r="P125" s="181">
        <f>SUM(P126:P229)</f>
        <v>0</v>
      </c>
      <c r="Q125" s="180"/>
      <c r="R125" s="181">
        <f>SUM(R126:R229)</f>
        <v>2.155304</v>
      </c>
      <c r="S125" s="180"/>
      <c r="T125" s="182">
        <f>SUM(T126:T229)</f>
        <v>669.46975</v>
      </c>
      <c r="AR125" s="183" t="s">
        <v>84</v>
      </c>
      <c r="AT125" s="184" t="s">
        <v>75</v>
      </c>
      <c r="AU125" s="184" t="s">
        <v>84</v>
      </c>
      <c r="AY125" s="183" t="s">
        <v>146</v>
      </c>
      <c r="BK125" s="185">
        <f>SUM(BK126:BK229)</f>
        <v>0</v>
      </c>
    </row>
    <row r="126" spans="1:65" s="2" customFormat="1" ht="16.5" customHeight="1">
      <c r="A126" s="35"/>
      <c r="B126" s="36"/>
      <c r="C126" s="188" t="s">
        <v>84</v>
      </c>
      <c r="D126" s="188" t="s">
        <v>148</v>
      </c>
      <c r="E126" s="189" t="s">
        <v>149</v>
      </c>
      <c r="F126" s="190" t="s">
        <v>150</v>
      </c>
      <c r="G126" s="191" t="s">
        <v>151</v>
      </c>
      <c r="H126" s="192">
        <v>70</v>
      </c>
      <c r="I126" s="193"/>
      <c r="J126" s="194">
        <f aca="true" t="shared" si="0" ref="J126:J133">ROUND(I126*H126,2)</f>
        <v>0</v>
      </c>
      <c r="K126" s="190" t="s">
        <v>152</v>
      </c>
      <c r="L126" s="40"/>
      <c r="M126" s="195" t="s">
        <v>1</v>
      </c>
      <c r="N126" s="196" t="s">
        <v>41</v>
      </c>
      <c r="O126" s="72"/>
      <c r="P126" s="197">
        <f aca="true" t="shared" si="1" ref="P126:P133">O126*H126</f>
        <v>0</v>
      </c>
      <c r="Q126" s="197">
        <v>3E-05</v>
      </c>
      <c r="R126" s="197">
        <f aca="true" t="shared" si="2" ref="R126:R133">Q126*H126</f>
        <v>0.0021</v>
      </c>
      <c r="S126" s="197">
        <v>0</v>
      </c>
      <c r="T126" s="198">
        <f aca="true" t="shared" si="3" ref="T126:T133"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199" t="s">
        <v>153</v>
      </c>
      <c r="AT126" s="199" t="s">
        <v>148</v>
      </c>
      <c r="AU126" s="199" t="s">
        <v>86</v>
      </c>
      <c r="AY126" s="18" t="s">
        <v>146</v>
      </c>
      <c r="BE126" s="200">
        <f aca="true" t="shared" si="4" ref="BE126:BE133">IF(N126="základní",J126,0)</f>
        <v>0</v>
      </c>
      <c r="BF126" s="200">
        <f aca="true" t="shared" si="5" ref="BF126:BF133">IF(N126="snížená",J126,0)</f>
        <v>0</v>
      </c>
      <c r="BG126" s="200">
        <f aca="true" t="shared" si="6" ref="BG126:BG133">IF(N126="zákl. přenesená",J126,0)</f>
        <v>0</v>
      </c>
      <c r="BH126" s="200">
        <f aca="true" t="shared" si="7" ref="BH126:BH133">IF(N126="sníž. přenesená",J126,0)</f>
        <v>0</v>
      </c>
      <c r="BI126" s="200">
        <f aca="true" t="shared" si="8" ref="BI126:BI133">IF(N126="nulová",J126,0)</f>
        <v>0</v>
      </c>
      <c r="BJ126" s="18" t="s">
        <v>84</v>
      </c>
      <c r="BK126" s="200">
        <f aca="true" t="shared" si="9" ref="BK126:BK133">ROUND(I126*H126,2)</f>
        <v>0</v>
      </c>
      <c r="BL126" s="18" t="s">
        <v>153</v>
      </c>
      <c r="BM126" s="199" t="s">
        <v>154</v>
      </c>
    </row>
    <row r="127" spans="1:65" s="2" customFormat="1" ht="24.2" customHeight="1">
      <c r="A127" s="35"/>
      <c r="B127" s="36"/>
      <c r="C127" s="188" t="s">
        <v>86</v>
      </c>
      <c r="D127" s="188" t="s">
        <v>148</v>
      </c>
      <c r="E127" s="189" t="s">
        <v>155</v>
      </c>
      <c r="F127" s="190" t="s">
        <v>156</v>
      </c>
      <c r="G127" s="191" t="s">
        <v>157</v>
      </c>
      <c r="H127" s="192">
        <v>2</v>
      </c>
      <c r="I127" s="193"/>
      <c r="J127" s="194">
        <f t="shared" si="0"/>
        <v>0</v>
      </c>
      <c r="K127" s="190" t="s">
        <v>152</v>
      </c>
      <c r="L127" s="40"/>
      <c r="M127" s="195" t="s">
        <v>1</v>
      </c>
      <c r="N127" s="196" t="s">
        <v>41</v>
      </c>
      <c r="O127" s="72"/>
      <c r="P127" s="197">
        <f t="shared" si="1"/>
        <v>0</v>
      </c>
      <c r="Q127" s="197">
        <v>0</v>
      </c>
      <c r="R127" s="197">
        <f t="shared" si="2"/>
        <v>0</v>
      </c>
      <c r="S127" s="197">
        <v>0</v>
      </c>
      <c r="T127" s="198">
        <f t="shared" si="3"/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199" t="s">
        <v>153</v>
      </c>
      <c r="AT127" s="199" t="s">
        <v>148</v>
      </c>
      <c r="AU127" s="199" t="s">
        <v>86</v>
      </c>
      <c r="AY127" s="18" t="s">
        <v>146</v>
      </c>
      <c r="BE127" s="200">
        <f t="shared" si="4"/>
        <v>0</v>
      </c>
      <c r="BF127" s="200">
        <f t="shared" si="5"/>
        <v>0</v>
      </c>
      <c r="BG127" s="200">
        <f t="shared" si="6"/>
        <v>0</v>
      </c>
      <c r="BH127" s="200">
        <f t="shared" si="7"/>
        <v>0</v>
      </c>
      <c r="BI127" s="200">
        <f t="shared" si="8"/>
        <v>0</v>
      </c>
      <c r="BJ127" s="18" t="s">
        <v>84</v>
      </c>
      <c r="BK127" s="200">
        <f t="shared" si="9"/>
        <v>0</v>
      </c>
      <c r="BL127" s="18" t="s">
        <v>153</v>
      </c>
      <c r="BM127" s="199" t="s">
        <v>158</v>
      </c>
    </row>
    <row r="128" spans="1:65" s="2" customFormat="1" ht="21.75" customHeight="1">
      <c r="A128" s="35"/>
      <c r="B128" s="36"/>
      <c r="C128" s="188" t="s">
        <v>159</v>
      </c>
      <c r="D128" s="188" t="s">
        <v>148</v>
      </c>
      <c r="E128" s="189" t="s">
        <v>160</v>
      </c>
      <c r="F128" s="190" t="s">
        <v>161</v>
      </c>
      <c r="G128" s="191" t="s">
        <v>157</v>
      </c>
      <c r="H128" s="192">
        <v>1</v>
      </c>
      <c r="I128" s="193"/>
      <c r="J128" s="194">
        <f t="shared" si="0"/>
        <v>0</v>
      </c>
      <c r="K128" s="190" t="s">
        <v>152</v>
      </c>
      <c r="L128" s="40"/>
      <c r="M128" s="195" t="s">
        <v>1</v>
      </c>
      <c r="N128" s="196" t="s">
        <v>41</v>
      </c>
      <c r="O128" s="72"/>
      <c r="P128" s="197">
        <f t="shared" si="1"/>
        <v>0</v>
      </c>
      <c r="Q128" s="197">
        <v>0</v>
      </c>
      <c r="R128" s="197">
        <f t="shared" si="2"/>
        <v>0</v>
      </c>
      <c r="S128" s="197">
        <v>0</v>
      </c>
      <c r="T128" s="198">
        <f t="shared" si="3"/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199" t="s">
        <v>153</v>
      </c>
      <c r="AT128" s="199" t="s">
        <v>148</v>
      </c>
      <c r="AU128" s="199" t="s">
        <v>86</v>
      </c>
      <c r="AY128" s="18" t="s">
        <v>146</v>
      </c>
      <c r="BE128" s="200">
        <f t="shared" si="4"/>
        <v>0</v>
      </c>
      <c r="BF128" s="200">
        <f t="shared" si="5"/>
        <v>0</v>
      </c>
      <c r="BG128" s="200">
        <f t="shared" si="6"/>
        <v>0</v>
      </c>
      <c r="BH128" s="200">
        <f t="shared" si="7"/>
        <v>0</v>
      </c>
      <c r="BI128" s="200">
        <f t="shared" si="8"/>
        <v>0</v>
      </c>
      <c r="BJ128" s="18" t="s">
        <v>84</v>
      </c>
      <c r="BK128" s="200">
        <f t="shared" si="9"/>
        <v>0</v>
      </c>
      <c r="BL128" s="18" t="s">
        <v>153</v>
      </c>
      <c r="BM128" s="199" t="s">
        <v>162</v>
      </c>
    </row>
    <row r="129" spans="1:65" s="2" customFormat="1" ht="37.9" customHeight="1">
      <c r="A129" s="35"/>
      <c r="B129" s="36"/>
      <c r="C129" s="188" t="s">
        <v>153</v>
      </c>
      <c r="D129" s="188" t="s">
        <v>148</v>
      </c>
      <c r="E129" s="189" t="s">
        <v>163</v>
      </c>
      <c r="F129" s="190" t="s">
        <v>164</v>
      </c>
      <c r="G129" s="191" t="s">
        <v>151</v>
      </c>
      <c r="H129" s="192">
        <v>70</v>
      </c>
      <c r="I129" s="193"/>
      <c r="J129" s="194">
        <f t="shared" si="0"/>
        <v>0</v>
      </c>
      <c r="K129" s="190" t="s">
        <v>152</v>
      </c>
      <c r="L129" s="40"/>
      <c r="M129" s="195" t="s">
        <v>1</v>
      </c>
      <c r="N129" s="196" t="s">
        <v>41</v>
      </c>
      <c r="O129" s="72"/>
      <c r="P129" s="197">
        <f t="shared" si="1"/>
        <v>0</v>
      </c>
      <c r="Q129" s="197">
        <v>0</v>
      </c>
      <c r="R129" s="197">
        <f t="shared" si="2"/>
        <v>0</v>
      </c>
      <c r="S129" s="197">
        <v>0</v>
      </c>
      <c r="T129" s="198">
        <f t="shared" si="3"/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199" t="s">
        <v>153</v>
      </c>
      <c r="AT129" s="199" t="s">
        <v>148</v>
      </c>
      <c r="AU129" s="199" t="s">
        <v>86</v>
      </c>
      <c r="AY129" s="18" t="s">
        <v>146</v>
      </c>
      <c r="BE129" s="200">
        <f t="shared" si="4"/>
        <v>0</v>
      </c>
      <c r="BF129" s="200">
        <f t="shared" si="5"/>
        <v>0</v>
      </c>
      <c r="BG129" s="200">
        <f t="shared" si="6"/>
        <v>0</v>
      </c>
      <c r="BH129" s="200">
        <f t="shared" si="7"/>
        <v>0</v>
      </c>
      <c r="BI129" s="200">
        <f t="shared" si="8"/>
        <v>0</v>
      </c>
      <c r="BJ129" s="18" t="s">
        <v>84</v>
      </c>
      <c r="BK129" s="200">
        <f t="shared" si="9"/>
        <v>0</v>
      </c>
      <c r="BL129" s="18" t="s">
        <v>153</v>
      </c>
      <c r="BM129" s="199" t="s">
        <v>165</v>
      </c>
    </row>
    <row r="130" spans="1:65" s="2" customFormat="1" ht="24.2" customHeight="1">
      <c r="A130" s="35"/>
      <c r="B130" s="36"/>
      <c r="C130" s="188" t="s">
        <v>166</v>
      </c>
      <c r="D130" s="188" t="s">
        <v>148</v>
      </c>
      <c r="E130" s="189" t="s">
        <v>167</v>
      </c>
      <c r="F130" s="190" t="s">
        <v>168</v>
      </c>
      <c r="G130" s="191" t="s">
        <v>157</v>
      </c>
      <c r="H130" s="192">
        <v>1</v>
      </c>
      <c r="I130" s="193"/>
      <c r="J130" s="194">
        <f t="shared" si="0"/>
        <v>0</v>
      </c>
      <c r="K130" s="190" t="s">
        <v>152</v>
      </c>
      <c r="L130" s="40"/>
      <c r="M130" s="195" t="s">
        <v>1</v>
      </c>
      <c r="N130" s="196" t="s">
        <v>41</v>
      </c>
      <c r="O130" s="72"/>
      <c r="P130" s="197">
        <f t="shared" si="1"/>
        <v>0</v>
      </c>
      <c r="Q130" s="197">
        <v>0</v>
      </c>
      <c r="R130" s="197">
        <f t="shared" si="2"/>
        <v>0</v>
      </c>
      <c r="S130" s="197">
        <v>0</v>
      </c>
      <c r="T130" s="198">
        <f t="shared" si="3"/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199" t="s">
        <v>153</v>
      </c>
      <c r="AT130" s="199" t="s">
        <v>148</v>
      </c>
      <c r="AU130" s="199" t="s">
        <v>86</v>
      </c>
      <c r="AY130" s="18" t="s">
        <v>146</v>
      </c>
      <c r="BE130" s="200">
        <f t="shared" si="4"/>
        <v>0</v>
      </c>
      <c r="BF130" s="200">
        <f t="shared" si="5"/>
        <v>0</v>
      </c>
      <c r="BG130" s="200">
        <f t="shared" si="6"/>
        <v>0</v>
      </c>
      <c r="BH130" s="200">
        <f t="shared" si="7"/>
        <v>0</v>
      </c>
      <c r="BI130" s="200">
        <f t="shared" si="8"/>
        <v>0</v>
      </c>
      <c r="BJ130" s="18" t="s">
        <v>84</v>
      </c>
      <c r="BK130" s="200">
        <f t="shared" si="9"/>
        <v>0</v>
      </c>
      <c r="BL130" s="18" t="s">
        <v>153</v>
      </c>
      <c r="BM130" s="199" t="s">
        <v>169</v>
      </c>
    </row>
    <row r="131" spans="1:65" s="2" customFormat="1" ht="24.2" customHeight="1">
      <c r="A131" s="35"/>
      <c r="B131" s="36"/>
      <c r="C131" s="188" t="s">
        <v>170</v>
      </c>
      <c r="D131" s="188" t="s">
        <v>148</v>
      </c>
      <c r="E131" s="189" t="s">
        <v>171</v>
      </c>
      <c r="F131" s="190" t="s">
        <v>172</v>
      </c>
      <c r="G131" s="191" t="s">
        <v>157</v>
      </c>
      <c r="H131" s="192">
        <v>2</v>
      </c>
      <c r="I131" s="193"/>
      <c r="J131" s="194">
        <f t="shared" si="0"/>
        <v>0</v>
      </c>
      <c r="K131" s="190" t="s">
        <v>152</v>
      </c>
      <c r="L131" s="40"/>
      <c r="M131" s="195" t="s">
        <v>1</v>
      </c>
      <c r="N131" s="196" t="s">
        <v>41</v>
      </c>
      <c r="O131" s="72"/>
      <c r="P131" s="197">
        <f t="shared" si="1"/>
        <v>0</v>
      </c>
      <c r="Q131" s="197">
        <v>0</v>
      </c>
      <c r="R131" s="197">
        <f t="shared" si="2"/>
        <v>0</v>
      </c>
      <c r="S131" s="197">
        <v>0</v>
      </c>
      <c r="T131" s="198">
        <f t="shared" si="3"/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199" t="s">
        <v>153</v>
      </c>
      <c r="AT131" s="199" t="s">
        <v>148</v>
      </c>
      <c r="AU131" s="199" t="s">
        <v>86</v>
      </c>
      <c r="AY131" s="18" t="s">
        <v>146</v>
      </c>
      <c r="BE131" s="200">
        <f t="shared" si="4"/>
        <v>0</v>
      </c>
      <c r="BF131" s="200">
        <f t="shared" si="5"/>
        <v>0</v>
      </c>
      <c r="BG131" s="200">
        <f t="shared" si="6"/>
        <v>0</v>
      </c>
      <c r="BH131" s="200">
        <f t="shared" si="7"/>
        <v>0</v>
      </c>
      <c r="BI131" s="200">
        <f t="shared" si="8"/>
        <v>0</v>
      </c>
      <c r="BJ131" s="18" t="s">
        <v>84</v>
      </c>
      <c r="BK131" s="200">
        <f t="shared" si="9"/>
        <v>0</v>
      </c>
      <c r="BL131" s="18" t="s">
        <v>153</v>
      </c>
      <c r="BM131" s="199" t="s">
        <v>173</v>
      </c>
    </row>
    <row r="132" spans="1:65" s="2" customFormat="1" ht="16.5" customHeight="1">
      <c r="A132" s="35"/>
      <c r="B132" s="36"/>
      <c r="C132" s="188" t="s">
        <v>174</v>
      </c>
      <c r="D132" s="188" t="s">
        <v>148</v>
      </c>
      <c r="E132" s="189" t="s">
        <v>175</v>
      </c>
      <c r="F132" s="190" t="s">
        <v>176</v>
      </c>
      <c r="G132" s="191" t="s">
        <v>157</v>
      </c>
      <c r="H132" s="192">
        <v>3</v>
      </c>
      <c r="I132" s="193"/>
      <c r="J132" s="194">
        <f t="shared" si="0"/>
        <v>0</v>
      </c>
      <c r="K132" s="190" t="s">
        <v>152</v>
      </c>
      <c r="L132" s="40"/>
      <c r="M132" s="195" t="s">
        <v>1</v>
      </c>
      <c r="N132" s="196" t="s">
        <v>41</v>
      </c>
      <c r="O132" s="72"/>
      <c r="P132" s="197">
        <f t="shared" si="1"/>
        <v>0</v>
      </c>
      <c r="Q132" s="197">
        <v>0</v>
      </c>
      <c r="R132" s="197">
        <f t="shared" si="2"/>
        <v>0</v>
      </c>
      <c r="S132" s="197">
        <v>0</v>
      </c>
      <c r="T132" s="198">
        <f t="shared" si="3"/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199" t="s">
        <v>153</v>
      </c>
      <c r="AT132" s="199" t="s">
        <v>148</v>
      </c>
      <c r="AU132" s="199" t="s">
        <v>86</v>
      </c>
      <c r="AY132" s="18" t="s">
        <v>146</v>
      </c>
      <c r="BE132" s="200">
        <f t="shared" si="4"/>
        <v>0</v>
      </c>
      <c r="BF132" s="200">
        <f t="shared" si="5"/>
        <v>0</v>
      </c>
      <c r="BG132" s="200">
        <f t="shared" si="6"/>
        <v>0</v>
      </c>
      <c r="BH132" s="200">
        <f t="shared" si="7"/>
        <v>0</v>
      </c>
      <c r="BI132" s="200">
        <f t="shared" si="8"/>
        <v>0</v>
      </c>
      <c r="BJ132" s="18" t="s">
        <v>84</v>
      </c>
      <c r="BK132" s="200">
        <f t="shared" si="9"/>
        <v>0</v>
      </c>
      <c r="BL132" s="18" t="s">
        <v>153</v>
      </c>
      <c r="BM132" s="199" t="s">
        <v>177</v>
      </c>
    </row>
    <row r="133" spans="1:65" s="2" customFormat="1" ht="24.2" customHeight="1">
      <c r="A133" s="35"/>
      <c r="B133" s="36"/>
      <c r="C133" s="188" t="s">
        <v>178</v>
      </c>
      <c r="D133" s="188" t="s">
        <v>148</v>
      </c>
      <c r="E133" s="189" t="s">
        <v>179</v>
      </c>
      <c r="F133" s="190" t="s">
        <v>180</v>
      </c>
      <c r="G133" s="191" t="s">
        <v>151</v>
      </c>
      <c r="H133" s="192">
        <v>3</v>
      </c>
      <c r="I133" s="193"/>
      <c r="J133" s="194">
        <f t="shared" si="0"/>
        <v>0</v>
      </c>
      <c r="K133" s="190" t="s">
        <v>152</v>
      </c>
      <c r="L133" s="40"/>
      <c r="M133" s="195" t="s">
        <v>1</v>
      </c>
      <c r="N133" s="196" t="s">
        <v>41</v>
      </c>
      <c r="O133" s="72"/>
      <c r="P133" s="197">
        <f t="shared" si="1"/>
        <v>0</v>
      </c>
      <c r="Q133" s="197">
        <v>0</v>
      </c>
      <c r="R133" s="197">
        <f t="shared" si="2"/>
        <v>0</v>
      </c>
      <c r="S133" s="197">
        <v>0</v>
      </c>
      <c r="T133" s="198">
        <f t="shared" si="3"/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199" t="s">
        <v>153</v>
      </c>
      <c r="AT133" s="199" t="s">
        <v>148</v>
      </c>
      <c r="AU133" s="199" t="s">
        <v>86</v>
      </c>
      <c r="AY133" s="18" t="s">
        <v>146</v>
      </c>
      <c r="BE133" s="200">
        <f t="shared" si="4"/>
        <v>0</v>
      </c>
      <c r="BF133" s="200">
        <f t="shared" si="5"/>
        <v>0</v>
      </c>
      <c r="BG133" s="200">
        <f t="shared" si="6"/>
        <v>0</v>
      </c>
      <c r="BH133" s="200">
        <f t="shared" si="7"/>
        <v>0</v>
      </c>
      <c r="BI133" s="200">
        <f t="shared" si="8"/>
        <v>0</v>
      </c>
      <c r="BJ133" s="18" t="s">
        <v>84</v>
      </c>
      <c r="BK133" s="200">
        <f t="shared" si="9"/>
        <v>0</v>
      </c>
      <c r="BL133" s="18" t="s">
        <v>153</v>
      </c>
      <c r="BM133" s="199" t="s">
        <v>181</v>
      </c>
    </row>
    <row r="134" spans="2:51" s="13" customFormat="1" ht="11.25">
      <c r="B134" s="201"/>
      <c r="C134" s="202"/>
      <c r="D134" s="203" t="s">
        <v>182</v>
      </c>
      <c r="E134" s="204" t="s">
        <v>1</v>
      </c>
      <c r="F134" s="205" t="s">
        <v>183</v>
      </c>
      <c r="G134" s="202"/>
      <c r="H134" s="206">
        <v>3</v>
      </c>
      <c r="I134" s="207"/>
      <c r="J134" s="202"/>
      <c r="K134" s="202"/>
      <c r="L134" s="208"/>
      <c r="M134" s="209"/>
      <c r="N134" s="210"/>
      <c r="O134" s="210"/>
      <c r="P134" s="210"/>
      <c r="Q134" s="210"/>
      <c r="R134" s="210"/>
      <c r="S134" s="210"/>
      <c r="T134" s="211"/>
      <c r="AT134" s="212" t="s">
        <v>182</v>
      </c>
      <c r="AU134" s="212" t="s">
        <v>86</v>
      </c>
      <c r="AV134" s="13" t="s">
        <v>86</v>
      </c>
      <c r="AW134" s="13" t="s">
        <v>32</v>
      </c>
      <c r="AX134" s="13" t="s">
        <v>84</v>
      </c>
      <c r="AY134" s="212" t="s">
        <v>146</v>
      </c>
    </row>
    <row r="135" spans="1:65" s="2" customFormat="1" ht="33" customHeight="1">
      <c r="A135" s="35"/>
      <c r="B135" s="36"/>
      <c r="C135" s="188" t="s">
        <v>184</v>
      </c>
      <c r="D135" s="188" t="s">
        <v>148</v>
      </c>
      <c r="E135" s="189" t="s">
        <v>185</v>
      </c>
      <c r="F135" s="190" t="s">
        <v>186</v>
      </c>
      <c r="G135" s="191" t="s">
        <v>151</v>
      </c>
      <c r="H135" s="192">
        <v>200</v>
      </c>
      <c r="I135" s="193"/>
      <c r="J135" s="194">
        <f>ROUND(I135*H135,2)</f>
        <v>0</v>
      </c>
      <c r="K135" s="190" t="s">
        <v>152</v>
      </c>
      <c r="L135" s="40"/>
      <c r="M135" s="195" t="s">
        <v>1</v>
      </c>
      <c r="N135" s="196" t="s">
        <v>41</v>
      </c>
      <c r="O135" s="72"/>
      <c r="P135" s="197">
        <f>O135*H135</f>
        <v>0</v>
      </c>
      <c r="Q135" s="197">
        <v>0</v>
      </c>
      <c r="R135" s="197">
        <f>Q135*H135</f>
        <v>0</v>
      </c>
      <c r="S135" s="197">
        <v>0.295</v>
      </c>
      <c r="T135" s="198">
        <f>S135*H135</f>
        <v>59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199" t="s">
        <v>153</v>
      </c>
      <c r="AT135" s="199" t="s">
        <v>148</v>
      </c>
      <c r="AU135" s="199" t="s">
        <v>86</v>
      </c>
      <c r="AY135" s="18" t="s">
        <v>146</v>
      </c>
      <c r="BE135" s="200">
        <f>IF(N135="základní",J135,0)</f>
        <v>0</v>
      </c>
      <c r="BF135" s="200">
        <f>IF(N135="snížená",J135,0)</f>
        <v>0</v>
      </c>
      <c r="BG135" s="200">
        <f>IF(N135="zákl. přenesená",J135,0)</f>
        <v>0</v>
      </c>
      <c r="BH135" s="200">
        <f>IF(N135="sníž. přenesená",J135,0)</f>
        <v>0</v>
      </c>
      <c r="BI135" s="200">
        <f>IF(N135="nulová",J135,0)</f>
        <v>0</v>
      </c>
      <c r="BJ135" s="18" t="s">
        <v>84</v>
      </c>
      <c r="BK135" s="200">
        <f>ROUND(I135*H135,2)</f>
        <v>0</v>
      </c>
      <c r="BL135" s="18" t="s">
        <v>153</v>
      </c>
      <c r="BM135" s="199" t="s">
        <v>187</v>
      </c>
    </row>
    <row r="136" spans="2:51" s="14" customFormat="1" ht="11.25">
      <c r="B136" s="213"/>
      <c r="C136" s="214"/>
      <c r="D136" s="203" t="s">
        <v>182</v>
      </c>
      <c r="E136" s="215" t="s">
        <v>1</v>
      </c>
      <c r="F136" s="216" t="s">
        <v>188</v>
      </c>
      <c r="G136" s="214"/>
      <c r="H136" s="215" t="s">
        <v>1</v>
      </c>
      <c r="I136" s="217"/>
      <c r="J136" s="214"/>
      <c r="K136" s="214"/>
      <c r="L136" s="218"/>
      <c r="M136" s="219"/>
      <c r="N136" s="220"/>
      <c r="O136" s="220"/>
      <c r="P136" s="220"/>
      <c r="Q136" s="220"/>
      <c r="R136" s="220"/>
      <c r="S136" s="220"/>
      <c r="T136" s="221"/>
      <c r="AT136" s="222" t="s">
        <v>182</v>
      </c>
      <c r="AU136" s="222" t="s">
        <v>86</v>
      </c>
      <c r="AV136" s="14" t="s">
        <v>84</v>
      </c>
      <c r="AW136" s="14" t="s">
        <v>32</v>
      </c>
      <c r="AX136" s="14" t="s">
        <v>76</v>
      </c>
      <c r="AY136" s="222" t="s">
        <v>146</v>
      </c>
    </row>
    <row r="137" spans="2:51" s="13" customFormat="1" ht="11.25">
      <c r="B137" s="201"/>
      <c r="C137" s="202"/>
      <c r="D137" s="203" t="s">
        <v>182</v>
      </c>
      <c r="E137" s="204" t="s">
        <v>1</v>
      </c>
      <c r="F137" s="205" t="s">
        <v>189</v>
      </c>
      <c r="G137" s="202"/>
      <c r="H137" s="206">
        <v>200</v>
      </c>
      <c r="I137" s="207"/>
      <c r="J137" s="202"/>
      <c r="K137" s="202"/>
      <c r="L137" s="208"/>
      <c r="M137" s="209"/>
      <c r="N137" s="210"/>
      <c r="O137" s="210"/>
      <c r="P137" s="210"/>
      <c r="Q137" s="210"/>
      <c r="R137" s="210"/>
      <c r="S137" s="210"/>
      <c r="T137" s="211"/>
      <c r="AT137" s="212" t="s">
        <v>182</v>
      </c>
      <c r="AU137" s="212" t="s">
        <v>86</v>
      </c>
      <c r="AV137" s="13" t="s">
        <v>86</v>
      </c>
      <c r="AW137" s="13" t="s">
        <v>32</v>
      </c>
      <c r="AX137" s="13" t="s">
        <v>84</v>
      </c>
      <c r="AY137" s="212" t="s">
        <v>146</v>
      </c>
    </row>
    <row r="138" spans="1:65" s="2" customFormat="1" ht="24.2" customHeight="1">
      <c r="A138" s="35"/>
      <c r="B138" s="36"/>
      <c r="C138" s="188" t="s">
        <v>190</v>
      </c>
      <c r="D138" s="188" t="s">
        <v>148</v>
      </c>
      <c r="E138" s="189" t="s">
        <v>191</v>
      </c>
      <c r="F138" s="190" t="s">
        <v>192</v>
      </c>
      <c r="G138" s="191" t="s">
        <v>151</v>
      </c>
      <c r="H138" s="192">
        <v>470</v>
      </c>
      <c r="I138" s="193"/>
      <c r="J138" s="194">
        <f aca="true" t="shared" si="10" ref="J138:J143">ROUND(I138*H138,2)</f>
        <v>0</v>
      </c>
      <c r="K138" s="190" t="s">
        <v>152</v>
      </c>
      <c r="L138" s="40"/>
      <c r="M138" s="195" t="s">
        <v>1</v>
      </c>
      <c r="N138" s="196" t="s">
        <v>41</v>
      </c>
      <c r="O138" s="72"/>
      <c r="P138" s="197">
        <f aca="true" t="shared" si="11" ref="P138:P143">O138*H138</f>
        <v>0</v>
      </c>
      <c r="Q138" s="197">
        <v>0</v>
      </c>
      <c r="R138" s="197">
        <f aca="true" t="shared" si="12" ref="R138:R143">Q138*H138</f>
        <v>0</v>
      </c>
      <c r="S138" s="197">
        <v>0.295</v>
      </c>
      <c r="T138" s="198">
        <f aca="true" t="shared" si="13" ref="T138:T143">S138*H138</f>
        <v>138.65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199" t="s">
        <v>153</v>
      </c>
      <c r="AT138" s="199" t="s">
        <v>148</v>
      </c>
      <c r="AU138" s="199" t="s">
        <v>86</v>
      </c>
      <c r="AY138" s="18" t="s">
        <v>146</v>
      </c>
      <c r="BE138" s="200">
        <f aca="true" t="shared" si="14" ref="BE138:BE143">IF(N138="základní",J138,0)</f>
        <v>0</v>
      </c>
      <c r="BF138" s="200">
        <f aca="true" t="shared" si="15" ref="BF138:BF143">IF(N138="snížená",J138,0)</f>
        <v>0</v>
      </c>
      <c r="BG138" s="200">
        <f aca="true" t="shared" si="16" ref="BG138:BG143">IF(N138="zákl. přenesená",J138,0)</f>
        <v>0</v>
      </c>
      <c r="BH138" s="200">
        <f aca="true" t="shared" si="17" ref="BH138:BH143">IF(N138="sníž. přenesená",J138,0)</f>
        <v>0</v>
      </c>
      <c r="BI138" s="200">
        <f aca="true" t="shared" si="18" ref="BI138:BI143">IF(N138="nulová",J138,0)</f>
        <v>0</v>
      </c>
      <c r="BJ138" s="18" t="s">
        <v>84</v>
      </c>
      <c r="BK138" s="200">
        <f aca="true" t="shared" si="19" ref="BK138:BK143">ROUND(I138*H138,2)</f>
        <v>0</v>
      </c>
      <c r="BL138" s="18" t="s">
        <v>153</v>
      </c>
      <c r="BM138" s="199" t="s">
        <v>193</v>
      </c>
    </row>
    <row r="139" spans="1:65" s="2" customFormat="1" ht="33" customHeight="1">
      <c r="A139" s="35"/>
      <c r="B139" s="36"/>
      <c r="C139" s="188" t="s">
        <v>194</v>
      </c>
      <c r="D139" s="188" t="s">
        <v>148</v>
      </c>
      <c r="E139" s="189" t="s">
        <v>195</v>
      </c>
      <c r="F139" s="190" t="s">
        <v>196</v>
      </c>
      <c r="G139" s="191" t="s">
        <v>151</v>
      </c>
      <c r="H139" s="192">
        <v>200</v>
      </c>
      <c r="I139" s="193"/>
      <c r="J139" s="194">
        <f t="shared" si="10"/>
        <v>0</v>
      </c>
      <c r="K139" s="190" t="s">
        <v>152</v>
      </c>
      <c r="L139" s="40"/>
      <c r="M139" s="195" t="s">
        <v>1</v>
      </c>
      <c r="N139" s="196" t="s">
        <v>41</v>
      </c>
      <c r="O139" s="72"/>
      <c r="P139" s="197">
        <f t="shared" si="11"/>
        <v>0</v>
      </c>
      <c r="Q139" s="197">
        <v>0</v>
      </c>
      <c r="R139" s="197">
        <f t="shared" si="12"/>
        <v>0</v>
      </c>
      <c r="S139" s="197">
        <v>0.44</v>
      </c>
      <c r="T139" s="198">
        <f t="shared" si="13"/>
        <v>88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199" t="s">
        <v>153</v>
      </c>
      <c r="AT139" s="199" t="s">
        <v>148</v>
      </c>
      <c r="AU139" s="199" t="s">
        <v>86</v>
      </c>
      <c r="AY139" s="18" t="s">
        <v>146</v>
      </c>
      <c r="BE139" s="200">
        <f t="shared" si="14"/>
        <v>0</v>
      </c>
      <c r="BF139" s="200">
        <f t="shared" si="15"/>
        <v>0</v>
      </c>
      <c r="BG139" s="200">
        <f t="shared" si="16"/>
        <v>0</v>
      </c>
      <c r="BH139" s="200">
        <f t="shared" si="17"/>
        <v>0</v>
      </c>
      <c r="BI139" s="200">
        <f t="shared" si="18"/>
        <v>0</v>
      </c>
      <c r="BJ139" s="18" t="s">
        <v>84</v>
      </c>
      <c r="BK139" s="200">
        <f t="shared" si="19"/>
        <v>0</v>
      </c>
      <c r="BL139" s="18" t="s">
        <v>153</v>
      </c>
      <c r="BM139" s="199" t="s">
        <v>197</v>
      </c>
    </row>
    <row r="140" spans="1:65" s="2" customFormat="1" ht="33" customHeight="1">
      <c r="A140" s="35"/>
      <c r="B140" s="36"/>
      <c r="C140" s="188" t="s">
        <v>8</v>
      </c>
      <c r="D140" s="188" t="s">
        <v>148</v>
      </c>
      <c r="E140" s="189" t="s">
        <v>198</v>
      </c>
      <c r="F140" s="190" t="s">
        <v>199</v>
      </c>
      <c r="G140" s="191" t="s">
        <v>151</v>
      </c>
      <c r="H140" s="192">
        <v>81.65</v>
      </c>
      <c r="I140" s="193"/>
      <c r="J140" s="194">
        <f t="shared" si="10"/>
        <v>0</v>
      </c>
      <c r="K140" s="190" t="s">
        <v>152</v>
      </c>
      <c r="L140" s="40"/>
      <c r="M140" s="195" t="s">
        <v>1</v>
      </c>
      <c r="N140" s="196" t="s">
        <v>41</v>
      </c>
      <c r="O140" s="72"/>
      <c r="P140" s="197">
        <f t="shared" si="11"/>
        <v>0</v>
      </c>
      <c r="Q140" s="197">
        <v>0</v>
      </c>
      <c r="R140" s="197">
        <f t="shared" si="12"/>
        <v>0</v>
      </c>
      <c r="S140" s="197">
        <v>0.58</v>
      </c>
      <c r="T140" s="198">
        <f t="shared" si="13"/>
        <v>47.357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199" t="s">
        <v>153</v>
      </c>
      <c r="AT140" s="199" t="s">
        <v>148</v>
      </c>
      <c r="AU140" s="199" t="s">
        <v>86</v>
      </c>
      <c r="AY140" s="18" t="s">
        <v>146</v>
      </c>
      <c r="BE140" s="200">
        <f t="shared" si="14"/>
        <v>0</v>
      </c>
      <c r="BF140" s="200">
        <f t="shared" si="15"/>
        <v>0</v>
      </c>
      <c r="BG140" s="200">
        <f t="shared" si="16"/>
        <v>0</v>
      </c>
      <c r="BH140" s="200">
        <f t="shared" si="17"/>
        <v>0</v>
      </c>
      <c r="BI140" s="200">
        <f t="shared" si="18"/>
        <v>0</v>
      </c>
      <c r="BJ140" s="18" t="s">
        <v>84</v>
      </c>
      <c r="BK140" s="200">
        <f t="shared" si="19"/>
        <v>0</v>
      </c>
      <c r="BL140" s="18" t="s">
        <v>153</v>
      </c>
      <c r="BM140" s="199" t="s">
        <v>200</v>
      </c>
    </row>
    <row r="141" spans="1:65" s="2" customFormat="1" ht="24.2" customHeight="1">
      <c r="A141" s="35"/>
      <c r="B141" s="36"/>
      <c r="C141" s="188" t="s">
        <v>201</v>
      </c>
      <c r="D141" s="188" t="s">
        <v>148</v>
      </c>
      <c r="E141" s="189" t="s">
        <v>202</v>
      </c>
      <c r="F141" s="190" t="s">
        <v>203</v>
      </c>
      <c r="G141" s="191" t="s">
        <v>151</v>
      </c>
      <c r="H141" s="192">
        <v>81.65</v>
      </c>
      <c r="I141" s="193"/>
      <c r="J141" s="194">
        <f t="shared" si="10"/>
        <v>0</v>
      </c>
      <c r="K141" s="190" t="s">
        <v>152</v>
      </c>
      <c r="L141" s="40"/>
      <c r="M141" s="195" t="s">
        <v>1</v>
      </c>
      <c r="N141" s="196" t="s">
        <v>41</v>
      </c>
      <c r="O141" s="72"/>
      <c r="P141" s="197">
        <f t="shared" si="11"/>
        <v>0</v>
      </c>
      <c r="Q141" s="197">
        <v>0</v>
      </c>
      <c r="R141" s="197">
        <f t="shared" si="12"/>
        <v>0</v>
      </c>
      <c r="S141" s="197">
        <v>0.22</v>
      </c>
      <c r="T141" s="198">
        <f t="shared" si="13"/>
        <v>17.963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199" t="s">
        <v>153</v>
      </c>
      <c r="AT141" s="199" t="s">
        <v>148</v>
      </c>
      <c r="AU141" s="199" t="s">
        <v>86</v>
      </c>
      <c r="AY141" s="18" t="s">
        <v>146</v>
      </c>
      <c r="BE141" s="200">
        <f t="shared" si="14"/>
        <v>0</v>
      </c>
      <c r="BF141" s="200">
        <f t="shared" si="15"/>
        <v>0</v>
      </c>
      <c r="BG141" s="200">
        <f t="shared" si="16"/>
        <v>0</v>
      </c>
      <c r="BH141" s="200">
        <f t="shared" si="17"/>
        <v>0</v>
      </c>
      <c r="BI141" s="200">
        <f t="shared" si="18"/>
        <v>0</v>
      </c>
      <c r="BJ141" s="18" t="s">
        <v>84</v>
      </c>
      <c r="BK141" s="200">
        <f t="shared" si="19"/>
        <v>0</v>
      </c>
      <c r="BL141" s="18" t="s">
        <v>153</v>
      </c>
      <c r="BM141" s="199" t="s">
        <v>204</v>
      </c>
    </row>
    <row r="142" spans="1:65" s="2" customFormat="1" ht="24.2" customHeight="1">
      <c r="A142" s="35"/>
      <c r="B142" s="36"/>
      <c r="C142" s="188" t="s">
        <v>205</v>
      </c>
      <c r="D142" s="188" t="s">
        <v>148</v>
      </c>
      <c r="E142" s="189" t="s">
        <v>206</v>
      </c>
      <c r="F142" s="190" t="s">
        <v>207</v>
      </c>
      <c r="G142" s="191" t="s">
        <v>151</v>
      </c>
      <c r="H142" s="192">
        <v>470</v>
      </c>
      <c r="I142" s="193"/>
      <c r="J142" s="194">
        <f t="shared" si="10"/>
        <v>0</v>
      </c>
      <c r="K142" s="190" t="s">
        <v>152</v>
      </c>
      <c r="L142" s="40"/>
      <c r="M142" s="195" t="s">
        <v>1</v>
      </c>
      <c r="N142" s="196" t="s">
        <v>41</v>
      </c>
      <c r="O142" s="72"/>
      <c r="P142" s="197">
        <f t="shared" si="11"/>
        <v>0</v>
      </c>
      <c r="Q142" s="197">
        <v>0</v>
      </c>
      <c r="R142" s="197">
        <f t="shared" si="12"/>
        <v>0</v>
      </c>
      <c r="S142" s="197">
        <v>0.44</v>
      </c>
      <c r="T142" s="198">
        <f t="shared" si="13"/>
        <v>206.8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199" t="s">
        <v>153</v>
      </c>
      <c r="AT142" s="199" t="s">
        <v>148</v>
      </c>
      <c r="AU142" s="199" t="s">
        <v>86</v>
      </c>
      <c r="AY142" s="18" t="s">
        <v>146</v>
      </c>
      <c r="BE142" s="200">
        <f t="shared" si="14"/>
        <v>0</v>
      </c>
      <c r="BF142" s="200">
        <f t="shared" si="15"/>
        <v>0</v>
      </c>
      <c r="BG142" s="200">
        <f t="shared" si="16"/>
        <v>0</v>
      </c>
      <c r="BH142" s="200">
        <f t="shared" si="17"/>
        <v>0</v>
      </c>
      <c r="BI142" s="200">
        <f t="shared" si="18"/>
        <v>0</v>
      </c>
      <c r="BJ142" s="18" t="s">
        <v>84</v>
      </c>
      <c r="BK142" s="200">
        <f t="shared" si="19"/>
        <v>0</v>
      </c>
      <c r="BL142" s="18" t="s">
        <v>153</v>
      </c>
      <c r="BM142" s="199" t="s">
        <v>208</v>
      </c>
    </row>
    <row r="143" spans="1:65" s="2" customFormat="1" ht="33" customHeight="1">
      <c r="A143" s="35"/>
      <c r="B143" s="36"/>
      <c r="C143" s="188" t="s">
        <v>209</v>
      </c>
      <c r="D143" s="188" t="s">
        <v>148</v>
      </c>
      <c r="E143" s="189" t="s">
        <v>195</v>
      </c>
      <c r="F143" s="190" t="s">
        <v>196</v>
      </c>
      <c r="G143" s="191" t="s">
        <v>151</v>
      </c>
      <c r="H143" s="192">
        <v>106.5</v>
      </c>
      <c r="I143" s="193"/>
      <c r="J143" s="194">
        <f t="shared" si="10"/>
        <v>0</v>
      </c>
      <c r="K143" s="190" t="s">
        <v>152</v>
      </c>
      <c r="L143" s="40"/>
      <c r="M143" s="195" t="s">
        <v>1</v>
      </c>
      <c r="N143" s="196" t="s">
        <v>41</v>
      </c>
      <c r="O143" s="72"/>
      <c r="P143" s="197">
        <f t="shared" si="11"/>
        <v>0</v>
      </c>
      <c r="Q143" s="197">
        <v>0</v>
      </c>
      <c r="R143" s="197">
        <f t="shared" si="12"/>
        <v>0</v>
      </c>
      <c r="S143" s="197">
        <v>0.44</v>
      </c>
      <c r="T143" s="198">
        <f t="shared" si="13"/>
        <v>46.86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199" t="s">
        <v>153</v>
      </c>
      <c r="AT143" s="199" t="s">
        <v>148</v>
      </c>
      <c r="AU143" s="199" t="s">
        <v>86</v>
      </c>
      <c r="AY143" s="18" t="s">
        <v>146</v>
      </c>
      <c r="BE143" s="200">
        <f t="shared" si="14"/>
        <v>0</v>
      </c>
      <c r="BF143" s="200">
        <f t="shared" si="15"/>
        <v>0</v>
      </c>
      <c r="BG143" s="200">
        <f t="shared" si="16"/>
        <v>0</v>
      </c>
      <c r="BH143" s="200">
        <f t="shared" si="17"/>
        <v>0</v>
      </c>
      <c r="BI143" s="200">
        <f t="shared" si="18"/>
        <v>0</v>
      </c>
      <c r="BJ143" s="18" t="s">
        <v>84</v>
      </c>
      <c r="BK143" s="200">
        <f t="shared" si="19"/>
        <v>0</v>
      </c>
      <c r="BL143" s="18" t="s">
        <v>153</v>
      </c>
      <c r="BM143" s="199" t="s">
        <v>210</v>
      </c>
    </row>
    <row r="144" spans="2:51" s="14" customFormat="1" ht="11.25">
      <c r="B144" s="213"/>
      <c r="C144" s="214"/>
      <c r="D144" s="203" t="s">
        <v>182</v>
      </c>
      <c r="E144" s="215" t="s">
        <v>1</v>
      </c>
      <c r="F144" s="216" t="s">
        <v>211</v>
      </c>
      <c r="G144" s="214"/>
      <c r="H144" s="215" t="s">
        <v>1</v>
      </c>
      <c r="I144" s="217"/>
      <c r="J144" s="214"/>
      <c r="K144" s="214"/>
      <c r="L144" s="218"/>
      <c r="M144" s="219"/>
      <c r="N144" s="220"/>
      <c r="O144" s="220"/>
      <c r="P144" s="220"/>
      <c r="Q144" s="220"/>
      <c r="R144" s="220"/>
      <c r="S144" s="220"/>
      <c r="T144" s="221"/>
      <c r="AT144" s="222" t="s">
        <v>182</v>
      </c>
      <c r="AU144" s="222" t="s">
        <v>86</v>
      </c>
      <c r="AV144" s="14" t="s">
        <v>84</v>
      </c>
      <c r="AW144" s="14" t="s">
        <v>32</v>
      </c>
      <c r="AX144" s="14" t="s">
        <v>76</v>
      </c>
      <c r="AY144" s="222" t="s">
        <v>146</v>
      </c>
    </row>
    <row r="145" spans="2:51" s="13" customFormat="1" ht="11.25">
      <c r="B145" s="201"/>
      <c r="C145" s="202"/>
      <c r="D145" s="203" t="s">
        <v>182</v>
      </c>
      <c r="E145" s="204" t="s">
        <v>1</v>
      </c>
      <c r="F145" s="205" t="s">
        <v>212</v>
      </c>
      <c r="G145" s="202"/>
      <c r="H145" s="206">
        <v>106.5</v>
      </c>
      <c r="I145" s="207"/>
      <c r="J145" s="202"/>
      <c r="K145" s="202"/>
      <c r="L145" s="208"/>
      <c r="M145" s="209"/>
      <c r="N145" s="210"/>
      <c r="O145" s="210"/>
      <c r="P145" s="210"/>
      <c r="Q145" s="210"/>
      <c r="R145" s="210"/>
      <c r="S145" s="210"/>
      <c r="T145" s="211"/>
      <c r="AT145" s="212" t="s">
        <v>182</v>
      </c>
      <c r="AU145" s="212" t="s">
        <v>86</v>
      </c>
      <c r="AV145" s="13" t="s">
        <v>86</v>
      </c>
      <c r="AW145" s="13" t="s">
        <v>32</v>
      </c>
      <c r="AX145" s="13" t="s">
        <v>84</v>
      </c>
      <c r="AY145" s="212" t="s">
        <v>146</v>
      </c>
    </row>
    <row r="146" spans="1:65" s="2" customFormat="1" ht="24.2" customHeight="1">
      <c r="A146" s="35"/>
      <c r="B146" s="36"/>
      <c r="C146" s="188" t="s">
        <v>213</v>
      </c>
      <c r="D146" s="188" t="s">
        <v>148</v>
      </c>
      <c r="E146" s="189" t="s">
        <v>214</v>
      </c>
      <c r="F146" s="190" t="s">
        <v>215</v>
      </c>
      <c r="G146" s="191" t="s">
        <v>151</v>
      </c>
      <c r="H146" s="192">
        <v>12.5</v>
      </c>
      <c r="I146" s="193"/>
      <c r="J146" s="194">
        <f>ROUND(I146*H146,2)</f>
        <v>0</v>
      </c>
      <c r="K146" s="190" t="s">
        <v>152</v>
      </c>
      <c r="L146" s="40"/>
      <c r="M146" s="195" t="s">
        <v>1</v>
      </c>
      <c r="N146" s="196" t="s">
        <v>41</v>
      </c>
      <c r="O146" s="72"/>
      <c r="P146" s="197">
        <f>O146*H146</f>
        <v>0</v>
      </c>
      <c r="Q146" s="197">
        <v>0</v>
      </c>
      <c r="R146" s="197">
        <f>Q146*H146</f>
        <v>0</v>
      </c>
      <c r="S146" s="197">
        <v>0.44</v>
      </c>
      <c r="T146" s="198">
        <f>S146*H146</f>
        <v>5.5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199" t="s">
        <v>153</v>
      </c>
      <c r="AT146" s="199" t="s">
        <v>148</v>
      </c>
      <c r="AU146" s="199" t="s">
        <v>86</v>
      </c>
      <c r="AY146" s="18" t="s">
        <v>146</v>
      </c>
      <c r="BE146" s="200">
        <f>IF(N146="základní",J146,0)</f>
        <v>0</v>
      </c>
      <c r="BF146" s="200">
        <f>IF(N146="snížená",J146,0)</f>
        <v>0</v>
      </c>
      <c r="BG146" s="200">
        <f>IF(N146="zákl. přenesená",J146,0)</f>
        <v>0</v>
      </c>
      <c r="BH146" s="200">
        <f>IF(N146="sníž. přenesená",J146,0)</f>
        <v>0</v>
      </c>
      <c r="BI146" s="200">
        <f>IF(N146="nulová",J146,0)</f>
        <v>0</v>
      </c>
      <c r="BJ146" s="18" t="s">
        <v>84</v>
      </c>
      <c r="BK146" s="200">
        <f>ROUND(I146*H146,2)</f>
        <v>0</v>
      </c>
      <c r="BL146" s="18" t="s">
        <v>153</v>
      </c>
      <c r="BM146" s="199" t="s">
        <v>216</v>
      </c>
    </row>
    <row r="147" spans="1:65" s="2" customFormat="1" ht="24.2" customHeight="1">
      <c r="A147" s="35"/>
      <c r="B147" s="36"/>
      <c r="C147" s="188" t="s">
        <v>217</v>
      </c>
      <c r="D147" s="188" t="s">
        <v>148</v>
      </c>
      <c r="E147" s="189" t="s">
        <v>218</v>
      </c>
      <c r="F147" s="190" t="s">
        <v>219</v>
      </c>
      <c r="G147" s="191" t="s">
        <v>151</v>
      </c>
      <c r="H147" s="192">
        <v>12.5</v>
      </c>
      <c r="I147" s="193"/>
      <c r="J147" s="194">
        <f>ROUND(I147*H147,2)</f>
        <v>0</v>
      </c>
      <c r="K147" s="190" t="s">
        <v>152</v>
      </c>
      <c r="L147" s="40"/>
      <c r="M147" s="195" t="s">
        <v>1</v>
      </c>
      <c r="N147" s="196" t="s">
        <v>41</v>
      </c>
      <c r="O147" s="72"/>
      <c r="P147" s="197">
        <f>O147*H147</f>
        <v>0</v>
      </c>
      <c r="Q147" s="197">
        <v>0</v>
      </c>
      <c r="R147" s="197">
        <f>Q147*H147</f>
        <v>0</v>
      </c>
      <c r="S147" s="197">
        <v>0.22</v>
      </c>
      <c r="T147" s="198">
        <f>S147*H147</f>
        <v>2.75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199" t="s">
        <v>153</v>
      </c>
      <c r="AT147" s="199" t="s">
        <v>148</v>
      </c>
      <c r="AU147" s="199" t="s">
        <v>86</v>
      </c>
      <c r="AY147" s="18" t="s">
        <v>146</v>
      </c>
      <c r="BE147" s="200">
        <f>IF(N147="základní",J147,0)</f>
        <v>0</v>
      </c>
      <c r="BF147" s="200">
        <f>IF(N147="snížená",J147,0)</f>
        <v>0</v>
      </c>
      <c r="BG147" s="200">
        <f>IF(N147="zákl. přenesená",J147,0)</f>
        <v>0</v>
      </c>
      <c r="BH147" s="200">
        <f>IF(N147="sníž. přenesená",J147,0)</f>
        <v>0</v>
      </c>
      <c r="BI147" s="200">
        <f>IF(N147="nulová",J147,0)</f>
        <v>0</v>
      </c>
      <c r="BJ147" s="18" t="s">
        <v>84</v>
      </c>
      <c r="BK147" s="200">
        <f>ROUND(I147*H147,2)</f>
        <v>0</v>
      </c>
      <c r="BL147" s="18" t="s">
        <v>153</v>
      </c>
      <c r="BM147" s="199" t="s">
        <v>220</v>
      </c>
    </row>
    <row r="148" spans="2:51" s="13" customFormat="1" ht="11.25">
      <c r="B148" s="201"/>
      <c r="C148" s="202"/>
      <c r="D148" s="203" t="s">
        <v>182</v>
      </c>
      <c r="E148" s="204" t="s">
        <v>1</v>
      </c>
      <c r="F148" s="205" t="s">
        <v>221</v>
      </c>
      <c r="G148" s="202"/>
      <c r="H148" s="206">
        <v>12.5</v>
      </c>
      <c r="I148" s="207"/>
      <c r="J148" s="202"/>
      <c r="K148" s="202"/>
      <c r="L148" s="208"/>
      <c r="M148" s="209"/>
      <c r="N148" s="210"/>
      <c r="O148" s="210"/>
      <c r="P148" s="210"/>
      <c r="Q148" s="210"/>
      <c r="R148" s="210"/>
      <c r="S148" s="210"/>
      <c r="T148" s="211"/>
      <c r="AT148" s="212" t="s">
        <v>182</v>
      </c>
      <c r="AU148" s="212" t="s">
        <v>86</v>
      </c>
      <c r="AV148" s="13" t="s">
        <v>86</v>
      </c>
      <c r="AW148" s="13" t="s">
        <v>32</v>
      </c>
      <c r="AX148" s="13" t="s">
        <v>84</v>
      </c>
      <c r="AY148" s="212" t="s">
        <v>146</v>
      </c>
    </row>
    <row r="149" spans="1:65" s="2" customFormat="1" ht="24.2" customHeight="1">
      <c r="A149" s="35"/>
      <c r="B149" s="36"/>
      <c r="C149" s="188" t="s">
        <v>222</v>
      </c>
      <c r="D149" s="188" t="s">
        <v>148</v>
      </c>
      <c r="E149" s="189" t="s">
        <v>223</v>
      </c>
      <c r="F149" s="190" t="s">
        <v>224</v>
      </c>
      <c r="G149" s="191" t="s">
        <v>151</v>
      </c>
      <c r="H149" s="192">
        <v>81.65</v>
      </c>
      <c r="I149" s="193"/>
      <c r="J149" s="194">
        <f>ROUND(I149*H149,2)</f>
        <v>0</v>
      </c>
      <c r="K149" s="190" t="s">
        <v>152</v>
      </c>
      <c r="L149" s="40"/>
      <c r="M149" s="195" t="s">
        <v>1</v>
      </c>
      <c r="N149" s="196" t="s">
        <v>41</v>
      </c>
      <c r="O149" s="72"/>
      <c r="P149" s="197">
        <f>O149*H149</f>
        <v>0</v>
      </c>
      <c r="Q149" s="197">
        <v>4E-05</v>
      </c>
      <c r="R149" s="197">
        <f>Q149*H149</f>
        <v>0.0032660000000000007</v>
      </c>
      <c r="S149" s="197">
        <v>0.115</v>
      </c>
      <c r="T149" s="198">
        <f>S149*H149</f>
        <v>9.389750000000001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199" t="s">
        <v>153</v>
      </c>
      <c r="AT149" s="199" t="s">
        <v>148</v>
      </c>
      <c r="AU149" s="199" t="s">
        <v>86</v>
      </c>
      <c r="AY149" s="18" t="s">
        <v>146</v>
      </c>
      <c r="BE149" s="200">
        <f>IF(N149="základní",J149,0)</f>
        <v>0</v>
      </c>
      <c r="BF149" s="200">
        <f>IF(N149="snížená",J149,0)</f>
        <v>0</v>
      </c>
      <c r="BG149" s="200">
        <f>IF(N149="zákl. přenesená",J149,0)</f>
        <v>0</v>
      </c>
      <c r="BH149" s="200">
        <f>IF(N149="sníž. přenesená",J149,0)</f>
        <v>0</v>
      </c>
      <c r="BI149" s="200">
        <f>IF(N149="nulová",J149,0)</f>
        <v>0</v>
      </c>
      <c r="BJ149" s="18" t="s">
        <v>84</v>
      </c>
      <c r="BK149" s="200">
        <f>ROUND(I149*H149,2)</f>
        <v>0</v>
      </c>
      <c r="BL149" s="18" t="s">
        <v>153</v>
      </c>
      <c r="BM149" s="199" t="s">
        <v>225</v>
      </c>
    </row>
    <row r="150" spans="2:51" s="14" customFormat="1" ht="11.25">
      <c r="B150" s="213"/>
      <c r="C150" s="214"/>
      <c r="D150" s="203" t="s">
        <v>182</v>
      </c>
      <c r="E150" s="215" t="s">
        <v>1</v>
      </c>
      <c r="F150" s="216" t="s">
        <v>226</v>
      </c>
      <c r="G150" s="214"/>
      <c r="H150" s="215" t="s">
        <v>1</v>
      </c>
      <c r="I150" s="217"/>
      <c r="J150" s="214"/>
      <c r="K150" s="214"/>
      <c r="L150" s="218"/>
      <c r="M150" s="219"/>
      <c r="N150" s="220"/>
      <c r="O150" s="220"/>
      <c r="P150" s="220"/>
      <c r="Q150" s="220"/>
      <c r="R150" s="220"/>
      <c r="S150" s="220"/>
      <c r="T150" s="221"/>
      <c r="AT150" s="222" t="s">
        <v>182</v>
      </c>
      <c r="AU150" s="222" t="s">
        <v>86</v>
      </c>
      <c r="AV150" s="14" t="s">
        <v>84</v>
      </c>
      <c r="AW150" s="14" t="s">
        <v>32</v>
      </c>
      <c r="AX150" s="14" t="s">
        <v>76</v>
      </c>
      <c r="AY150" s="222" t="s">
        <v>146</v>
      </c>
    </row>
    <row r="151" spans="2:51" s="13" customFormat="1" ht="11.25">
      <c r="B151" s="201"/>
      <c r="C151" s="202"/>
      <c r="D151" s="203" t="s">
        <v>182</v>
      </c>
      <c r="E151" s="204" t="s">
        <v>1</v>
      </c>
      <c r="F151" s="205" t="s">
        <v>227</v>
      </c>
      <c r="G151" s="202"/>
      <c r="H151" s="206">
        <v>81.65</v>
      </c>
      <c r="I151" s="207"/>
      <c r="J151" s="202"/>
      <c r="K151" s="202"/>
      <c r="L151" s="208"/>
      <c r="M151" s="209"/>
      <c r="N151" s="210"/>
      <c r="O151" s="210"/>
      <c r="P151" s="210"/>
      <c r="Q151" s="210"/>
      <c r="R151" s="210"/>
      <c r="S151" s="210"/>
      <c r="T151" s="211"/>
      <c r="AT151" s="212" t="s">
        <v>182</v>
      </c>
      <c r="AU151" s="212" t="s">
        <v>86</v>
      </c>
      <c r="AV151" s="13" t="s">
        <v>86</v>
      </c>
      <c r="AW151" s="13" t="s">
        <v>32</v>
      </c>
      <c r="AX151" s="13" t="s">
        <v>84</v>
      </c>
      <c r="AY151" s="212" t="s">
        <v>146</v>
      </c>
    </row>
    <row r="152" spans="1:65" s="2" customFormat="1" ht="16.5" customHeight="1">
      <c r="A152" s="35"/>
      <c r="B152" s="36"/>
      <c r="C152" s="188" t="s">
        <v>228</v>
      </c>
      <c r="D152" s="188" t="s">
        <v>148</v>
      </c>
      <c r="E152" s="189" t="s">
        <v>229</v>
      </c>
      <c r="F152" s="190" t="s">
        <v>230</v>
      </c>
      <c r="G152" s="191" t="s">
        <v>231</v>
      </c>
      <c r="H152" s="192">
        <v>85</v>
      </c>
      <c r="I152" s="193"/>
      <c r="J152" s="194">
        <f>ROUND(I152*H152,2)</f>
        <v>0</v>
      </c>
      <c r="K152" s="190" t="s">
        <v>152</v>
      </c>
      <c r="L152" s="40"/>
      <c r="M152" s="195" t="s">
        <v>1</v>
      </c>
      <c r="N152" s="196" t="s">
        <v>41</v>
      </c>
      <c r="O152" s="72"/>
      <c r="P152" s="197">
        <f>O152*H152</f>
        <v>0</v>
      </c>
      <c r="Q152" s="197">
        <v>0</v>
      </c>
      <c r="R152" s="197">
        <f>Q152*H152</f>
        <v>0</v>
      </c>
      <c r="S152" s="197">
        <v>0.29</v>
      </c>
      <c r="T152" s="198">
        <f>S152*H152</f>
        <v>24.65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199" t="s">
        <v>153</v>
      </c>
      <c r="AT152" s="199" t="s">
        <v>148</v>
      </c>
      <c r="AU152" s="199" t="s">
        <v>86</v>
      </c>
      <c r="AY152" s="18" t="s">
        <v>146</v>
      </c>
      <c r="BE152" s="200">
        <f>IF(N152="základní",J152,0)</f>
        <v>0</v>
      </c>
      <c r="BF152" s="200">
        <f>IF(N152="snížená",J152,0)</f>
        <v>0</v>
      </c>
      <c r="BG152" s="200">
        <f>IF(N152="zákl. přenesená",J152,0)</f>
        <v>0</v>
      </c>
      <c r="BH152" s="200">
        <f>IF(N152="sníž. přenesená",J152,0)</f>
        <v>0</v>
      </c>
      <c r="BI152" s="200">
        <f>IF(N152="nulová",J152,0)</f>
        <v>0</v>
      </c>
      <c r="BJ152" s="18" t="s">
        <v>84</v>
      </c>
      <c r="BK152" s="200">
        <f>ROUND(I152*H152,2)</f>
        <v>0</v>
      </c>
      <c r="BL152" s="18" t="s">
        <v>153</v>
      </c>
      <c r="BM152" s="199" t="s">
        <v>232</v>
      </c>
    </row>
    <row r="153" spans="2:51" s="13" customFormat="1" ht="11.25">
      <c r="B153" s="201"/>
      <c r="C153" s="202"/>
      <c r="D153" s="203" t="s">
        <v>182</v>
      </c>
      <c r="E153" s="204" t="s">
        <v>1</v>
      </c>
      <c r="F153" s="205" t="s">
        <v>233</v>
      </c>
      <c r="G153" s="202"/>
      <c r="H153" s="206">
        <v>85</v>
      </c>
      <c r="I153" s="207"/>
      <c r="J153" s="202"/>
      <c r="K153" s="202"/>
      <c r="L153" s="208"/>
      <c r="M153" s="209"/>
      <c r="N153" s="210"/>
      <c r="O153" s="210"/>
      <c r="P153" s="210"/>
      <c r="Q153" s="210"/>
      <c r="R153" s="210"/>
      <c r="S153" s="210"/>
      <c r="T153" s="211"/>
      <c r="AT153" s="212" t="s">
        <v>182</v>
      </c>
      <c r="AU153" s="212" t="s">
        <v>86</v>
      </c>
      <c r="AV153" s="13" t="s">
        <v>86</v>
      </c>
      <c r="AW153" s="13" t="s">
        <v>32</v>
      </c>
      <c r="AX153" s="13" t="s">
        <v>84</v>
      </c>
      <c r="AY153" s="212" t="s">
        <v>146</v>
      </c>
    </row>
    <row r="154" spans="1:65" s="2" customFormat="1" ht="16.5" customHeight="1">
      <c r="A154" s="35"/>
      <c r="B154" s="36"/>
      <c r="C154" s="188" t="s">
        <v>234</v>
      </c>
      <c r="D154" s="188" t="s">
        <v>148</v>
      </c>
      <c r="E154" s="189" t="s">
        <v>235</v>
      </c>
      <c r="F154" s="190" t="s">
        <v>236</v>
      </c>
      <c r="G154" s="191" t="s">
        <v>231</v>
      </c>
      <c r="H154" s="192">
        <v>110</v>
      </c>
      <c r="I154" s="193"/>
      <c r="J154" s="194">
        <f>ROUND(I154*H154,2)</f>
        <v>0</v>
      </c>
      <c r="K154" s="190" t="s">
        <v>152</v>
      </c>
      <c r="L154" s="40"/>
      <c r="M154" s="195" t="s">
        <v>1</v>
      </c>
      <c r="N154" s="196" t="s">
        <v>41</v>
      </c>
      <c r="O154" s="72"/>
      <c r="P154" s="197">
        <f>O154*H154</f>
        <v>0</v>
      </c>
      <c r="Q154" s="197">
        <v>0</v>
      </c>
      <c r="R154" s="197">
        <f>Q154*H154</f>
        <v>0</v>
      </c>
      <c r="S154" s="197">
        <v>0.205</v>
      </c>
      <c r="T154" s="198">
        <f>S154*H154</f>
        <v>22.549999999999997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199" t="s">
        <v>153</v>
      </c>
      <c r="AT154" s="199" t="s">
        <v>148</v>
      </c>
      <c r="AU154" s="199" t="s">
        <v>86</v>
      </c>
      <c r="AY154" s="18" t="s">
        <v>146</v>
      </c>
      <c r="BE154" s="200">
        <f>IF(N154="základní",J154,0)</f>
        <v>0</v>
      </c>
      <c r="BF154" s="200">
        <f>IF(N154="snížená",J154,0)</f>
        <v>0</v>
      </c>
      <c r="BG154" s="200">
        <f>IF(N154="zákl. přenesená",J154,0)</f>
        <v>0</v>
      </c>
      <c r="BH154" s="200">
        <f>IF(N154="sníž. přenesená",J154,0)</f>
        <v>0</v>
      </c>
      <c r="BI154" s="200">
        <f>IF(N154="nulová",J154,0)</f>
        <v>0</v>
      </c>
      <c r="BJ154" s="18" t="s">
        <v>84</v>
      </c>
      <c r="BK154" s="200">
        <f>ROUND(I154*H154,2)</f>
        <v>0</v>
      </c>
      <c r="BL154" s="18" t="s">
        <v>153</v>
      </c>
      <c r="BM154" s="199" t="s">
        <v>237</v>
      </c>
    </row>
    <row r="155" spans="2:51" s="13" customFormat="1" ht="11.25">
      <c r="B155" s="201"/>
      <c r="C155" s="202"/>
      <c r="D155" s="203" t="s">
        <v>182</v>
      </c>
      <c r="E155" s="204" t="s">
        <v>1</v>
      </c>
      <c r="F155" s="205" t="s">
        <v>238</v>
      </c>
      <c r="G155" s="202"/>
      <c r="H155" s="206">
        <v>40.4</v>
      </c>
      <c r="I155" s="207"/>
      <c r="J155" s="202"/>
      <c r="K155" s="202"/>
      <c r="L155" s="208"/>
      <c r="M155" s="209"/>
      <c r="N155" s="210"/>
      <c r="O155" s="210"/>
      <c r="P155" s="210"/>
      <c r="Q155" s="210"/>
      <c r="R155" s="210"/>
      <c r="S155" s="210"/>
      <c r="T155" s="211"/>
      <c r="AT155" s="212" t="s">
        <v>182</v>
      </c>
      <c r="AU155" s="212" t="s">
        <v>86</v>
      </c>
      <c r="AV155" s="13" t="s">
        <v>86</v>
      </c>
      <c r="AW155" s="13" t="s">
        <v>32</v>
      </c>
      <c r="AX155" s="13" t="s">
        <v>76</v>
      </c>
      <c r="AY155" s="212" t="s">
        <v>146</v>
      </c>
    </row>
    <row r="156" spans="2:51" s="13" customFormat="1" ht="11.25">
      <c r="B156" s="201"/>
      <c r="C156" s="202"/>
      <c r="D156" s="203" t="s">
        <v>182</v>
      </c>
      <c r="E156" s="204" t="s">
        <v>1</v>
      </c>
      <c r="F156" s="205" t="s">
        <v>239</v>
      </c>
      <c r="G156" s="202"/>
      <c r="H156" s="206">
        <v>69</v>
      </c>
      <c r="I156" s="207"/>
      <c r="J156" s="202"/>
      <c r="K156" s="202"/>
      <c r="L156" s="208"/>
      <c r="M156" s="209"/>
      <c r="N156" s="210"/>
      <c r="O156" s="210"/>
      <c r="P156" s="210"/>
      <c r="Q156" s="210"/>
      <c r="R156" s="210"/>
      <c r="S156" s="210"/>
      <c r="T156" s="211"/>
      <c r="AT156" s="212" t="s">
        <v>182</v>
      </c>
      <c r="AU156" s="212" t="s">
        <v>86</v>
      </c>
      <c r="AV156" s="13" t="s">
        <v>86</v>
      </c>
      <c r="AW156" s="13" t="s">
        <v>32</v>
      </c>
      <c r="AX156" s="13" t="s">
        <v>76</v>
      </c>
      <c r="AY156" s="212" t="s">
        <v>146</v>
      </c>
    </row>
    <row r="157" spans="2:51" s="15" customFormat="1" ht="11.25">
      <c r="B157" s="223"/>
      <c r="C157" s="224"/>
      <c r="D157" s="203" t="s">
        <v>182</v>
      </c>
      <c r="E157" s="225" t="s">
        <v>1</v>
      </c>
      <c r="F157" s="226" t="s">
        <v>240</v>
      </c>
      <c r="G157" s="224"/>
      <c r="H157" s="227">
        <v>109.4</v>
      </c>
      <c r="I157" s="228"/>
      <c r="J157" s="224"/>
      <c r="K157" s="224"/>
      <c r="L157" s="229"/>
      <c r="M157" s="230"/>
      <c r="N157" s="231"/>
      <c r="O157" s="231"/>
      <c r="P157" s="231"/>
      <c r="Q157" s="231"/>
      <c r="R157" s="231"/>
      <c r="S157" s="231"/>
      <c r="T157" s="232"/>
      <c r="AT157" s="233" t="s">
        <v>182</v>
      </c>
      <c r="AU157" s="233" t="s">
        <v>86</v>
      </c>
      <c r="AV157" s="15" t="s">
        <v>159</v>
      </c>
      <c r="AW157" s="15" t="s">
        <v>32</v>
      </c>
      <c r="AX157" s="15" t="s">
        <v>76</v>
      </c>
      <c r="AY157" s="233" t="s">
        <v>146</v>
      </c>
    </row>
    <row r="158" spans="2:51" s="13" customFormat="1" ht="11.25">
      <c r="B158" s="201"/>
      <c r="C158" s="202"/>
      <c r="D158" s="203" t="s">
        <v>182</v>
      </c>
      <c r="E158" s="204" t="s">
        <v>1</v>
      </c>
      <c r="F158" s="205" t="s">
        <v>241</v>
      </c>
      <c r="G158" s="202"/>
      <c r="H158" s="206">
        <v>110</v>
      </c>
      <c r="I158" s="207"/>
      <c r="J158" s="202"/>
      <c r="K158" s="202"/>
      <c r="L158" s="208"/>
      <c r="M158" s="209"/>
      <c r="N158" s="210"/>
      <c r="O158" s="210"/>
      <c r="P158" s="210"/>
      <c r="Q158" s="210"/>
      <c r="R158" s="210"/>
      <c r="S158" s="210"/>
      <c r="T158" s="211"/>
      <c r="AT158" s="212" t="s">
        <v>182</v>
      </c>
      <c r="AU158" s="212" t="s">
        <v>86</v>
      </c>
      <c r="AV158" s="13" t="s">
        <v>86</v>
      </c>
      <c r="AW158" s="13" t="s">
        <v>32</v>
      </c>
      <c r="AX158" s="13" t="s">
        <v>84</v>
      </c>
      <c r="AY158" s="212" t="s">
        <v>146</v>
      </c>
    </row>
    <row r="159" spans="1:65" s="2" customFormat="1" ht="24.2" customHeight="1">
      <c r="A159" s="35"/>
      <c r="B159" s="36"/>
      <c r="C159" s="188" t="s">
        <v>7</v>
      </c>
      <c r="D159" s="188" t="s">
        <v>148</v>
      </c>
      <c r="E159" s="189" t="s">
        <v>242</v>
      </c>
      <c r="F159" s="190" t="s">
        <v>243</v>
      </c>
      <c r="G159" s="191" t="s">
        <v>151</v>
      </c>
      <c r="H159" s="192">
        <v>192.5</v>
      </c>
      <c r="I159" s="193"/>
      <c r="J159" s="194">
        <f>ROUND(I159*H159,2)</f>
        <v>0</v>
      </c>
      <c r="K159" s="190" t="s">
        <v>152</v>
      </c>
      <c r="L159" s="40"/>
      <c r="M159" s="195" t="s">
        <v>1</v>
      </c>
      <c r="N159" s="196" t="s">
        <v>41</v>
      </c>
      <c r="O159" s="72"/>
      <c r="P159" s="197">
        <f>O159*H159</f>
        <v>0</v>
      </c>
      <c r="Q159" s="197">
        <v>0</v>
      </c>
      <c r="R159" s="197">
        <f>Q159*H159</f>
        <v>0</v>
      </c>
      <c r="S159" s="197">
        <v>0</v>
      </c>
      <c r="T159" s="198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199" t="s">
        <v>153</v>
      </c>
      <c r="AT159" s="199" t="s">
        <v>148</v>
      </c>
      <c r="AU159" s="199" t="s">
        <v>86</v>
      </c>
      <c r="AY159" s="18" t="s">
        <v>146</v>
      </c>
      <c r="BE159" s="200">
        <f>IF(N159="základní",J159,0)</f>
        <v>0</v>
      </c>
      <c r="BF159" s="200">
        <f>IF(N159="snížená",J159,0)</f>
        <v>0</v>
      </c>
      <c r="BG159" s="200">
        <f>IF(N159="zákl. přenesená",J159,0)</f>
        <v>0</v>
      </c>
      <c r="BH159" s="200">
        <f>IF(N159="sníž. přenesená",J159,0)</f>
        <v>0</v>
      </c>
      <c r="BI159" s="200">
        <f>IF(N159="nulová",J159,0)</f>
        <v>0</v>
      </c>
      <c r="BJ159" s="18" t="s">
        <v>84</v>
      </c>
      <c r="BK159" s="200">
        <f>ROUND(I159*H159,2)</f>
        <v>0</v>
      </c>
      <c r="BL159" s="18" t="s">
        <v>153</v>
      </c>
      <c r="BM159" s="199" t="s">
        <v>244</v>
      </c>
    </row>
    <row r="160" spans="2:51" s="13" customFormat="1" ht="11.25">
      <c r="B160" s="201"/>
      <c r="C160" s="202"/>
      <c r="D160" s="203" t="s">
        <v>182</v>
      </c>
      <c r="E160" s="204" t="s">
        <v>107</v>
      </c>
      <c r="F160" s="205" t="s">
        <v>245</v>
      </c>
      <c r="G160" s="202"/>
      <c r="H160" s="206">
        <v>192.5</v>
      </c>
      <c r="I160" s="207"/>
      <c r="J160" s="202"/>
      <c r="K160" s="202"/>
      <c r="L160" s="208"/>
      <c r="M160" s="209"/>
      <c r="N160" s="210"/>
      <c r="O160" s="210"/>
      <c r="P160" s="210"/>
      <c r="Q160" s="210"/>
      <c r="R160" s="210"/>
      <c r="S160" s="210"/>
      <c r="T160" s="211"/>
      <c r="AT160" s="212" t="s">
        <v>182</v>
      </c>
      <c r="AU160" s="212" t="s">
        <v>86</v>
      </c>
      <c r="AV160" s="13" t="s">
        <v>86</v>
      </c>
      <c r="AW160" s="13" t="s">
        <v>32</v>
      </c>
      <c r="AX160" s="13" t="s">
        <v>84</v>
      </c>
      <c r="AY160" s="212" t="s">
        <v>146</v>
      </c>
    </row>
    <row r="161" spans="1:65" s="2" customFormat="1" ht="37.9" customHeight="1">
      <c r="A161" s="35"/>
      <c r="B161" s="36"/>
      <c r="C161" s="188" t="s">
        <v>246</v>
      </c>
      <c r="D161" s="188" t="s">
        <v>148</v>
      </c>
      <c r="E161" s="189" t="s">
        <v>247</v>
      </c>
      <c r="F161" s="190" t="s">
        <v>248</v>
      </c>
      <c r="G161" s="191" t="s">
        <v>249</v>
      </c>
      <c r="H161" s="192">
        <v>145</v>
      </c>
      <c r="I161" s="193"/>
      <c r="J161" s="194">
        <f>ROUND(I161*H161,2)</f>
        <v>0</v>
      </c>
      <c r="K161" s="190" t="s">
        <v>152</v>
      </c>
      <c r="L161" s="40"/>
      <c r="M161" s="195" t="s">
        <v>1</v>
      </c>
      <c r="N161" s="196" t="s">
        <v>41</v>
      </c>
      <c r="O161" s="72"/>
      <c r="P161" s="197">
        <f>O161*H161</f>
        <v>0</v>
      </c>
      <c r="Q161" s="197">
        <v>0</v>
      </c>
      <c r="R161" s="197">
        <f>Q161*H161</f>
        <v>0</v>
      </c>
      <c r="S161" s="197">
        <v>0</v>
      </c>
      <c r="T161" s="198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199" t="s">
        <v>153</v>
      </c>
      <c r="AT161" s="199" t="s">
        <v>148</v>
      </c>
      <c r="AU161" s="199" t="s">
        <v>86</v>
      </c>
      <c r="AY161" s="18" t="s">
        <v>146</v>
      </c>
      <c r="BE161" s="200">
        <f>IF(N161="základní",J161,0)</f>
        <v>0</v>
      </c>
      <c r="BF161" s="200">
        <f>IF(N161="snížená",J161,0)</f>
        <v>0</v>
      </c>
      <c r="BG161" s="200">
        <f>IF(N161="zákl. přenesená",J161,0)</f>
        <v>0</v>
      </c>
      <c r="BH161" s="200">
        <f>IF(N161="sníž. přenesená",J161,0)</f>
        <v>0</v>
      </c>
      <c r="BI161" s="200">
        <f>IF(N161="nulová",J161,0)</f>
        <v>0</v>
      </c>
      <c r="BJ161" s="18" t="s">
        <v>84</v>
      </c>
      <c r="BK161" s="200">
        <f>ROUND(I161*H161,2)</f>
        <v>0</v>
      </c>
      <c r="BL161" s="18" t="s">
        <v>153</v>
      </c>
      <c r="BM161" s="199" t="s">
        <v>250</v>
      </c>
    </row>
    <row r="162" spans="2:51" s="13" customFormat="1" ht="11.25">
      <c r="B162" s="201"/>
      <c r="C162" s="202"/>
      <c r="D162" s="203" t="s">
        <v>182</v>
      </c>
      <c r="E162" s="204" t="s">
        <v>1</v>
      </c>
      <c r="F162" s="205" t="s">
        <v>251</v>
      </c>
      <c r="G162" s="202"/>
      <c r="H162" s="206">
        <v>52.751</v>
      </c>
      <c r="I162" s="207"/>
      <c r="J162" s="202"/>
      <c r="K162" s="202"/>
      <c r="L162" s="208"/>
      <c r="M162" s="209"/>
      <c r="N162" s="210"/>
      <c r="O162" s="210"/>
      <c r="P162" s="210"/>
      <c r="Q162" s="210"/>
      <c r="R162" s="210"/>
      <c r="S162" s="210"/>
      <c r="T162" s="211"/>
      <c r="AT162" s="212" t="s">
        <v>182</v>
      </c>
      <c r="AU162" s="212" t="s">
        <v>86</v>
      </c>
      <c r="AV162" s="13" t="s">
        <v>86</v>
      </c>
      <c r="AW162" s="13" t="s">
        <v>32</v>
      </c>
      <c r="AX162" s="13" t="s">
        <v>76</v>
      </c>
      <c r="AY162" s="212" t="s">
        <v>146</v>
      </c>
    </row>
    <row r="163" spans="2:51" s="13" customFormat="1" ht="11.25">
      <c r="B163" s="201"/>
      <c r="C163" s="202"/>
      <c r="D163" s="203" t="s">
        <v>182</v>
      </c>
      <c r="E163" s="204" t="s">
        <v>1</v>
      </c>
      <c r="F163" s="205" t="s">
        <v>252</v>
      </c>
      <c r="G163" s="202"/>
      <c r="H163" s="206">
        <v>10.005</v>
      </c>
      <c r="I163" s="207"/>
      <c r="J163" s="202"/>
      <c r="K163" s="202"/>
      <c r="L163" s="208"/>
      <c r="M163" s="209"/>
      <c r="N163" s="210"/>
      <c r="O163" s="210"/>
      <c r="P163" s="210"/>
      <c r="Q163" s="210"/>
      <c r="R163" s="210"/>
      <c r="S163" s="210"/>
      <c r="T163" s="211"/>
      <c r="AT163" s="212" t="s">
        <v>182</v>
      </c>
      <c r="AU163" s="212" t="s">
        <v>86</v>
      </c>
      <c r="AV163" s="13" t="s">
        <v>86</v>
      </c>
      <c r="AW163" s="13" t="s">
        <v>32</v>
      </c>
      <c r="AX163" s="13" t="s">
        <v>76</v>
      </c>
      <c r="AY163" s="212" t="s">
        <v>146</v>
      </c>
    </row>
    <row r="164" spans="2:51" s="13" customFormat="1" ht="11.25">
      <c r="B164" s="201"/>
      <c r="C164" s="202"/>
      <c r="D164" s="203" t="s">
        <v>182</v>
      </c>
      <c r="E164" s="204" t="s">
        <v>1</v>
      </c>
      <c r="F164" s="205" t="s">
        <v>253</v>
      </c>
      <c r="G164" s="202"/>
      <c r="H164" s="206">
        <v>17.94</v>
      </c>
      <c r="I164" s="207"/>
      <c r="J164" s="202"/>
      <c r="K164" s="202"/>
      <c r="L164" s="208"/>
      <c r="M164" s="209"/>
      <c r="N164" s="210"/>
      <c r="O164" s="210"/>
      <c r="P164" s="210"/>
      <c r="Q164" s="210"/>
      <c r="R164" s="210"/>
      <c r="S164" s="210"/>
      <c r="T164" s="211"/>
      <c r="AT164" s="212" t="s">
        <v>182</v>
      </c>
      <c r="AU164" s="212" t="s">
        <v>86</v>
      </c>
      <c r="AV164" s="13" t="s">
        <v>86</v>
      </c>
      <c r="AW164" s="13" t="s">
        <v>32</v>
      </c>
      <c r="AX164" s="13" t="s">
        <v>76</v>
      </c>
      <c r="AY164" s="212" t="s">
        <v>146</v>
      </c>
    </row>
    <row r="165" spans="2:51" s="13" customFormat="1" ht="11.25">
      <c r="B165" s="201"/>
      <c r="C165" s="202"/>
      <c r="D165" s="203" t="s">
        <v>182</v>
      </c>
      <c r="E165" s="204" t="s">
        <v>1</v>
      </c>
      <c r="F165" s="205" t="s">
        <v>254</v>
      </c>
      <c r="G165" s="202"/>
      <c r="H165" s="206">
        <v>19.182</v>
      </c>
      <c r="I165" s="207"/>
      <c r="J165" s="202"/>
      <c r="K165" s="202"/>
      <c r="L165" s="208"/>
      <c r="M165" s="209"/>
      <c r="N165" s="210"/>
      <c r="O165" s="210"/>
      <c r="P165" s="210"/>
      <c r="Q165" s="210"/>
      <c r="R165" s="210"/>
      <c r="S165" s="210"/>
      <c r="T165" s="211"/>
      <c r="AT165" s="212" t="s">
        <v>182</v>
      </c>
      <c r="AU165" s="212" t="s">
        <v>86</v>
      </c>
      <c r="AV165" s="13" t="s">
        <v>86</v>
      </c>
      <c r="AW165" s="13" t="s">
        <v>32</v>
      </c>
      <c r="AX165" s="13" t="s">
        <v>76</v>
      </c>
      <c r="AY165" s="212" t="s">
        <v>146</v>
      </c>
    </row>
    <row r="166" spans="2:51" s="13" customFormat="1" ht="11.25">
      <c r="B166" s="201"/>
      <c r="C166" s="202"/>
      <c r="D166" s="203" t="s">
        <v>182</v>
      </c>
      <c r="E166" s="204" t="s">
        <v>1</v>
      </c>
      <c r="F166" s="205" t="s">
        <v>255</v>
      </c>
      <c r="G166" s="202"/>
      <c r="H166" s="206">
        <v>40.266</v>
      </c>
      <c r="I166" s="207"/>
      <c r="J166" s="202"/>
      <c r="K166" s="202"/>
      <c r="L166" s="208"/>
      <c r="M166" s="209"/>
      <c r="N166" s="210"/>
      <c r="O166" s="210"/>
      <c r="P166" s="210"/>
      <c r="Q166" s="210"/>
      <c r="R166" s="210"/>
      <c r="S166" s="210"/>
      <c r="T166" s="211"/>
      <c r="AT166" s="212" t="s">
        <v>182</v>
      </c>
      <c r="AU166" s="212" t="s">
        <v>86</v>
      </c>
      <c r="AV166" s="13" t="s">
        <v>86</v>
      </c>
      <c r="AW166" s="13" t="s">
        <v>32</v>
      </c>
      <c r="AX166" s="13" t="s">
        <v>76</v>
      </c>
      <c r="AY166" s="212" t="s">
        <v>146</v>
      </c>
    </row>
    <row r="167" spans="2:51" s="15" customFormat="1" ht="11.25">
      <c r="B167" s="223"/>
      <c r="C167" s="224"/>
      <c r="D167" s="203" t="s">
        <v>182</v>
      </c>
      <c r="E167" s="225" t="s">
        <v>1</v>
      </c>
      <c r="F167" s="226" t="s">
        <v>240</v>
      </c>
      <c r="G167" s="224"/>
      <c r="H167" s="227">
        <v>140.144</v>
      </c>
      <c r="I167" s="228"/>
      <c r="J167" s="224"/>
      <c r="K167" s="224"/>
      <c r="L167" s="229"/>
      <c r="M167" s="230"/>
      <c r="N167" s="231"/>
      <c r="O167" s="231"/>
      <c r="P167" s="231"/>
      <c r="Q167" s="231"/>
      <c r="R167" s="231"/>
      <c r="S167" s="231"/>
      <c r="T167" s="232"/>
      <c r="AT167" s="233" t="s">
        <v>182</v>
      </c>
      <c r="AU167" s="233" t="s">
        <v>86</v>
      </c>
      <c r="AV167" s="15" t="s">
        <v>159</v>
      </c>
      <c r="AW167" s="15" t="s">
        <v>32</v>
      </c>
      <c r="AX167" s="15" t="s">
        <v>76</v>
      </c>
      <c r="AY167" s="233" t="s">
        <v>146</v>
      </c>
    </row>
    <row r="168" spans="2:51" s="13" customFormat="1" ht="11.25">
      <c r="B168" s="201"/>
      <c r="C168" s="202"/>
      <c r="D168" s="203" t="s">
        <v>182</v>
      </c>
      <c r="E168" s="204" t="s">
        <v>101</v>
      </c>
      <c r="F168" s="205" t="s">
        <v>102</v>
      </c>
      <c r="G168" s="202"/>
      <c r="H168" s="206">
        <v>145</v>
      </c>
      <c r="I168" s="207"/>
      <c r="J168" s="202"/>
      <c r="K168" s="202"/>
      <c r="L168" s="208"/>
      <c r="M168" s="209"/>
      <c r="N168" s="210"/>
      <c r="O168" s="210"/>
      <c r="P168" s="210"/>
      <c r="Q168" s="210"/>
      <c r="R168" s="210"/>
      <c r="S168" s="210"/>
      <c r="T168" s="211"/>
      <c r="AT168" s="212" t="s">
        <v>182</v>
      </c>
      <c r="AU168" s="212" t="s">
        <v>86</v>
      </c>
      <c r="AV168" s="13" t="s">
        <v>86</v>
      </c>
      <c r="AW168" s="13" t="s">
        <v>32</v>
      </c>
      <c r="AX168" s="13" t="s">
        <v>84</v>
      </c>
      <c r="AY168" s="212" t="s">
        <v>146</v>
      </c>
    </row>
    <row r="169" spans="1:65" s="2" customFormat="1" ht="24.2" customHeight="1">
      <c r="A169" s="35"/>
      <c r="B169" s="36"/>
      <c r="C169" s="188" t="s">
        <v>256</v>
      </c>
      <c r="D169" s="188" t="s">
        <v>148</v>
      </c>
      <c r="E169" s="189" t="s">
        <v>257</v>
      </c>
      <c r="F169" s="190" t="s">
        <v>258</v>
      </c>
      <c r="G169" s="191" t="s">
        <v>151</v>
      </c>
      <c r="H169" s="192">
        <v>3</v>
      </c>
      <c r="I169" s="193"/>
      <c r="J169" s="194">
        <f>ROUND(I169*H169,2)</f>
        <v>0</v>
      </c>
      <c r="K169" s="190" t="s">
        <v>152</v>
      </c>
      <c r="L169" s="40"/>
      <c r="M169" s="195" t="s">
        <v>1</v>
      </c>
      <c r="N169" s="196" t="s">
        <v>41</v>
      </c>
      <c r="O169" s="72"/>
      <c r="P169" s="197">
        <f>O169*H169</f>
        <v>0</v>
      </c>
      <c r="Q169" s="197">
        <v>0</v>
      </c>
      <c r="R169" s="197">
        <f>Q169*H169</f>
        <v>0</v>
      </c>
      <c r="S169" s="197">
        <v>0</v>
      </c>
      <c r="T169" s="198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199" t="s">
        <v>153</v>
      </c>
      <c r="AT169" s="199" t="s">
        <v>148</v>
      </c>
      <c r="AU169" s="199" t="s">
        <v>86</v>
      </c>
      <c r="AY169" s="18" t="s">
        <v>146</v>
      </c>
      <c r="BE169" s="200">
        <f>IF(N169="základní",J169,0)</f>
        <v>0</v>
      </c>
      <c r="BF169" s="200">
        <f>IF(N169="snížená",J169,0)</f>
        <v>0</v>
      </c>
      <c r="BG169" s="200">
        <f>IF(N169="zákl. přenesená",J169,0)</f>
        <v>0</v>
      </c>
      <c r="BH169" s="200">
        <f>IF(N169="sníž. přenesená",J169,0)</f>
        <v>0</v>
      </c>
      <c r="BI169" s="200">
        <f>IF(N169="nulová",J169,0)</f>
        <v>0</v>
      </c>
      <c r="BJ169" s="18" t="s">
        <v>84</v>
      </c>
      <c r="BK169" s="200">
        <f>ROUND(I169*H169,2)</f>
        <v>0</v>
      </c>
      <c r="BL169" s="18" t="s">
        <v>153</v>
      </c>
      <c r="BM169" s="199" t="s">
        <v>259</v>
      </c>
    </row>
    <row r="170" spans="2:51" s="14" customFormat="1" ht="33.75">
      <c r="B170" s="213"/>
      <c r="C170" s="214"/>
      <c r="D170" s="203" t="s">
        <v>182</v>
      </c>
      <c r="E170" s="215" t="s">
        <v>1</v>
      </c>
      <c r="F170" s="216" t="s">
        <v>260</v>
      </c>
      <c r="G170" s="214"/>
      <c r="H170" s="215" t="s">
        <v>1</v>
      </c>
      <c r="I170" s="217"/>
      <c r="J170" s="214"/>
      <c r="K170" s="214"/>
      <c r="L170" s="218"/>
      <c r="M170" s="219"/>
      <c r="N170" s="220"/>
      <c r="O170" s="220"/>
      <c r="P170" s="220"/>
      <c r="Q170" s="220"/>
      <c r="R170" s="220"/>
      <c r="S170" s="220"/>
      <c r="T170" s="221"/>
      <c r="AT170" s="222" t="s">
        <v>182</v>
      </c>
      <c r="AU170" s="222" t="s">
        <v>86</v>
      </c>
      <c r="AV170" s="14" t="s">
        <v>84</v>
      </c>
      <c r="AW170" s="14" t="s">
        <v>32</v>
      </c>
      <c r="AX170" s="14" t="s">
        <v>76</v>
      </c>
      <c r="AY170" s="222" t="s">
        <v>146</v>
      </c>
    </row>
    <row r="171" spans="2:51" s="13" customFormat="1" ht="11.25">
      <c r="B171" s="201"/>
      <c r="C171" s="202"/>
      <c r="D171" s="203" t="s">
        <v>182</v>
      </c>
      <c r="E171" s="204" t="s">
        <v>1</v>
      </c>
      <c r="F171" s="205" t="s">
        <v>159</v>
      </c>
      <c r="G171" s="202"/>
      <c r="H171" s="206">
        <v>3</v>
      </c>
      <c r="I171" s="207"/>
      <c r="J171" s="202"/>
      <c r="K171" s="202"/>
      <c r="L171" s="208"/>
      <c r="M171" s="209"/>
      <c r="N171" s="210"/>
      <c r="O171" s="210"/>
      <c r="P171" s="210"/>
      <c r="Q171" s="210"/>
      <c r="R171" s="210"/>
      <c r="S171" s="210"/>
      <c r="T171" s="211"/>
      <c r="AT171" s="212" t="s">
        <v>182</v>
      </c>
      <c r="AU171" s="212" t="s">
        <v>86</v>
      </c>
      <c r="AV171" s="13" t="s">
        <v>86</v>
      </c>
      <c r="AW171" s="13" t="s">
        <v>32</v>
      </c>
      <c r="AX171" s="13" t="s">
        <v>84</v>
      </c>
      <c r="AY171" s="212" t="s">
        <v>146</v>
      </c>
    </row>
    <row r="172" spans="1:65" s="2" customFormat="1" ht="33" customHeight="1">
      <c r="A172" s="35"/>
      <c r="B172" s="36"/>
      <c r="C172" s="188" t="s">
        <v>261</v>
      </c>
      <c r="D172" s="188" t="s">
        <v>148</v>
      </c>
      <c r="E172" s="189" t="s">
        <v>262</v>
      </c>
      <c r="F172" s="190" t="s">
        <v>263</v>
      </c>
      <c r="G172" s="191" t="s">
        <v>249</v>
      </c>
      <c r="H172" s="192">
        <v>36.038</v>
      </c>
      <c r="I172" s="193"/>
      <c r="J172" s="194">
        <f>ROUND(I172*H172,2)</f>
        <v>0</v>
      </c>
      <c r="K172" s="190" t="s">
        <v>152</v>
      </c>
      <c r="L172" s="40"/>
      <c r="M172" s="195" t="s">
        <v>1</v>
      </c>
      <c r="N172" s="196" t="s">
        <v>41</v>
      </c>
      <c r="O172" s="72"/>
      <c r="P172" s="197">
        <f>O172*H172</f>
        <v>0</v>
      </c>
      <c r="Q172" s="197">
        <v>0</v>
      </c>
      <c r="R172" s="197">
        <f>Q172*H172</f>
        <v>0</v>
      </c>
      <c r="S172" s="197">
        <v>0</v>
      </c>
      <c r="T172" s="198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199" t="s">
        <v>153</v>
      </c>
      <c r="AT172" s="199" t="s">
        <v>148</v>
      </c>
      <c r="AU172" s="199" t="s">
        <v>86</v>
      </c>
      <c r="AY172" s="18" t="s">
        <v>146</v>
      </c>
      <c r="BE172" s="200">
        <f>IF(N172="základní",J172,0)</f>
        <v>0</v>
      </c>
      <c r="BF172" s="200">
        <f>IF(N172="snížená",J172,0)</f>
        <v>0</v>
      </c>
      <c r="BG172" s="200">
        <f>IF(N172="zákl. přenesená",J172,0)</f>
        <v>0</v>
      </c>
      <c r="BH172" s="200">
        <f>IF(N172="sníž. přenesená",J172,0)</f>
        <v>0</v>
      </c>
      <c r="BI172" s="200">
        <f>IF(N172="nulová",J172,0)</f>
        <v>0</v>
      </c>
      <c r="BJ172" s="18" t="s">
        <v>84</v>
      </c>
      <c r="BK172" s="200">
        <f>ROUND(I172*H172,2)</f>
        <v>0</v>
      </c>
      <c r="BL172" s="18" t="s">
        <v>153</v>
      </c>
      <c r="BM172" s="199" t="s">
        <v>264</v>
      </c>
    </row>
    <row r="173" spans="2:51" s="14" customFormat="1" ht="11.25">
      <c r="B173" s="213"/>
      <c r="C173" s="214"/>
      <c r="D173" s="203" t="s">
        <v>182</v>
      </c>
      <c r="E173" s="215" t="s">
        <v>1</v>
      </c>
      <c r="F173" s="216" t="s">
        <v>265</v>
      </c>
      <c r="G173" s="214"/>
      <c r="H173" s="215" t="s">
        <v>1</v>
      </c>
      <c r="I173" s="217"/>
      <c r="J173" s="214"/>
      <c r="K173" s="214"/>
      <c r="L173" s="218"/>
      <c r="M173" s="219"/>
      <c r="N173" s="220"/>
      <c r="O173" s="220"/>
      <c r="P173" s="220"/>
      <c r="Q173" s="220"/>
      <c r="R173" s="220"/>
      <c r="S173" s="220"/>
      <c r="T173" s="221"/>
      <c r="AT173" s="222" t="s">
        <v>182</v>
      </c>
      <c r="AU173" s="222" t="s">
        <v>86</v>
      </c>
      <c r="AV173" s="14" t="s">
        <v>84</v>
      </c>
      <c r="AW173" s="14" t="s">
        <v>32</v>
      </c>
      <c r="AX173" s="14" t="s">
        <v>76</v>
      </c>
      <c r="AY173" s="222" t="s">
        <v>146</v>
      </c>
    </row>
    <row r="174" spans="2:51" s="13" customFormat="1" ht="11.25">
      <c r="B174" s="201"/>
      <c r="C174" s="202"/>
      <c r="D174" s="203" t="s">
        <v>182</v>
      </c>
      <c r="E174" s="204" t="s">
        <v>1</v>
      </c>
      <c r="F174" s="205" t="s">
        <v>266</v>
      </c>
      <c r="G174" s="202"/>
      <c r="H174" s="206">
        <v>18.563</v>
      </c>
      <c r="I174" s="207"/>
      <c r="J174" s="202"/>
      <c r="K174" s="202"/>
      <c r="L174" s="208"/>
      <c r="M174" s="209"/>
      <c r="N174" s="210"/>
      <c r="O174" s="210"/>
      <c r="P174" s="210"/>
      <c r="Q174" s="210"/>
      <c r="R174" s="210"/>
      <c r="S174" s="210"/>
      <c r="T174" s="211"/>
      <c r="AT174" s="212" t="s">
        <v>182</v>
      </c>
      <c r="AU174" s="212" t="s">
        <v>86</v>
      </c>
      <c r="AV174" s="13" t="s">
        <v>86</v>
      </c>
      <c r="AW174" s="13" t="s">
        <v>32</v>
      </c>
      <c r="AX174" s="13" t="s">
        <v>76</v>
      </c>
      <c r="AY174" s="212" t="s">
        <v>146</v>
      </c>
    </row>
    <row r="175" spans="2:51" s="13" customFormat="1" ht="11.25">
      <c r="B175" s="201"/>
      <c r="C175" s="202"/>
      <c r="D175" s="203" t="s">
        <v>182</v>
      </c>
      <c r="E175" s="204" t="s">
        <v>1</v>
      </c>
      <c r="F175" s="205" t="s">
        <v>267</v>
      </c>
      <c r="G175" s="202"/>
      <c r="H175" s="206">
        <v>17.475</v>
      </c>
      <c r="I175" s="207"/>
      <c r="J175" s="202"/>
      <c r="K175" s="202"/>
      <c r="L175" s="208"/>
      <c r="M175" s="209"/>
      <c r="N175" s="210"/>
      <c r="O175" s="210"/>
      <c r="P175" s="210"/>
      <c r="Q175" s="210"/>
      <c r="R175" s="210"/>
      <c r="S175" s="210"/>
      <c r="T175" s="211"/>
      <c r="AT175" s="212" t="s">
        <v>182</v>
      </c>
      <c r="AU175" s="212" t="s">
        <v>86</v>
      </c>
      <c r="AV175" s="13" t="s">
        <v>86</v>
      </c>
      <c r="AW175" s="13" t="s">
        <v>32</v>
      </c>
      <c r="AX175" s="13" t="s">
        <v>76</v>
      </c>
      <c r="AY175" s="212" t="s">
        <v>146</v>
      </c>
    </row>
    <row r="176" spans="2:51" s="16" customFormat="1" ht="11.25">
      <c r="B176" s="234"/>
      <c r="C176" s="235"/>
      <c r="D176" s="203" t="s">
        <v>182</v>
      </c>
      <c r="E176" s="236" t="s">
        <v>113</v>
      </c>
      <c r="F176" s="237" t="s">
        <v>268</v>
      </c>
      <c r="G176" s="235"/>
      <c r="H176" s="238">
        <v>36.038</v>
      </c>
      <c r="I176" s="239"/>
      <c r="J176" s="235"/>
      <c r="K176" s="235"/>
      <c r="L176" s="240"/>
      <c r="M176" s="241"/>
      <c r="N176" s="242"/>
      <c r="O176" s="242"/>
      <c r="P176" s="242"/>
      <c r="Q176" s="242"/>
      <c r="R176" s="242"/>
      <c r="S176" s="242"/>
      <c r="T176" s="243"/>
      <c r="AT176" s="244" t="s">
        <v>182</v>
      </c>
      <c r="AU176" s="244" t="s">
        <v>86</v>
      </c>
      <c r="AV176" s="16" t="s">
        <v>153</v>
      </c>
      <c r="AW176" s="16" t="s">
        <v>32</v>
      </c>
      <c r="AX176" s="16" t="s">
        <v>84</v>
      </c>
      <c r="AY176" s="244" t="s">
        <v>146</v>
      </c>
    </row>
    <row r="177" spans="1:65" s="2" customFormat="1" ht="24.2" customHeight="1">
      <c r="A177" s="35"/>
      <c r="B177" s="36"/>
      <c r="C177" s="188" t="s">
        <v>269</v>
      </c>
      <c r="D177" s="188" t="s">
        <v>148</v>
      </c>
      <c r="E177" s="189" t="s">
        <v>270</v>
      </c>
      <c r="F177" s="190" t="s">
        <v>271</v>
      </c>
      <c r="G177" s="191" t="s">
        <v>157</v>
      </c>
      <c r="H177" s="192">
        <v>1</v>
      </c>
      <c r="I177" s="193"/>
      <c r="J177" s="194">
        <f aca="true" t="shared" si="20" ref="J177:J182">ROUND(I177*H177,2)</f>
        <v>0</v>
      </c>
      <c r="K177" s="190" t="s">
        <v>152</v>
      </c>
      <c r="L177" s="40"/>
      <c r="M177" s="195" t="s">
        <v>1</v>
      </c>
      <c r="N177" s="196" t="s">
        <v>41</v>
      </c>
      <c r="O177" s="72"/>
      <c r="P177" s="197">
        <f aca="true" t="shared" si="21" ref="P177:P182">O177*H177</f>
        <v>0</v>
      </c>
      <c r="Q177" s="197">
        <v>0</v>
      </c>
      <c r="R177" s="197">
        <f aca="true" t="shared" si="22" ref="R177:R182">Q177*H177</f>
        <v>0</v>
      </c>
      <c r="S177" s="197">
        <v>0</v>
      </c>
      <c r="T177" s="198">
        <f aca="true" t="shared" si="23" ref="T177:T182"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199" t="s">
        <v>153</v>
      </c>
      <c r="AT177" s="199" t="s">
        <v>148</v>
      </c>
      <c r="AU177" s="199" t="s">
        <v>86</v>
      </c>
      <c r="AY177" s="18" t="s">
        <v>146</v>
      </c>
      <c r="BE177" s="200">
        <f aca="true" t="shared" si="24" ref="BE177:BE182">IF(N177="základní",J177,0)</f>
        <v>0</v>
      </c>
      <c r="BF177" s="200">
        <f aca="true" t="shared" si="25" ref="BF177:BF182">IF(N177="snížená",J177,0)</f>
        <v>0</v>
      </c>
      <c r="BG177" s="200">
        <f aca="true" t="shared" si="26" ref="BG177:BG182">IF(N177="zákl. přenesená",J177,0)</f>
        <v>0</v>
      </c>
      <c r="BH177" s="200">
        <f aca="true" t="shared" si="27" ref="BH177:BH182">IF(N177="sníž. přenesená",J177,0)</f>
        <v>0</v>
      </c>
      <c r="BI177" s="200">
        <f aca="true" t="shared" si="28" ref="BI177:BI182">IF(N177="nulová",J177,0)</f>
        <v>0</v>
      </c>
      <c r="BJ177" s="18" t="s">
        <v>84</v>
      </c>
      <c r="BK177" s="200">
        <f aca="true" t="shared" si="29" ref="BK177:BK182">ROUND(I177*H177,2)</f>
        <v>0</v>
      </c>
      <c r="BL177" s="18" t="s">
        <v>153</v>
      </c>
      <c r="BM177" s="199" t="s">
        <v>272</v>
      </c>
    </row>
    <row r="178" spans="1:65" s="2" customFormat="1" ht="24.2" customHeight="1">
      <c r="A178" s="35"/>
      <c r="B178" s="36"/>
      <c r="C178" s="188" t="s">
        <v>273</v>
      </c>
      <c r="D178" s="188" t="s">
        <v>148</v>
      </c>
      <c r="E178" s="189" t="s">
        <v>274</v>
      </c>
      <c r="F178" s="190" t="s">
        <v>275</v>
      </c>
      <c r="G178" s="191" t="s">
        <v>157</v>
      </c>
      <c r="H178" s="192">
        <v>2</v>
      </c>
      <c r="I178" s="193"/>
      <c r="J178" s="194">
        <f t="shared" si="20"/>
        <v>0</v>
      </c>
      <c r="K178" s="190" t="s">
        <v>152</v>
      </c>
      <c r="L178" s="40"/>
      <c r="M178" s="195" t="s">
        <v>1</v>
      </c>
      <c r="N178" s="196" t="s">
        <v>41</v>
      </c>
      <c r="O178" s="72"/>
      <c r="P178" s="197">
        <f t="shared" si="21"/>
        <v>0</v>
      </c>
      <c r="Q178" s="197">
        <v>0</v>
      </c>
      <c r="R178" s="197">
        <f t="shared" si="22"/>
        <v>0</v>
      </c>
      <c r="S178" s="197">
        <v>0</v>
      </c>
      <c r="T178" s="198">
        <f t="shared" si="23"/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199" t="s">
        <v>153</v>
      </c>
      <c r="AT178" s="199" t="s">
        <v>148</v>
      </c>
      <c r="AU178" s="199" t="s">
        <v>86</v>
      </c>
      <c r="AY178" s="18" t="s">
        <v>146</v>
      </c>
      <c r="BE178" s="200">
        <f t="shared" si="24"/>
        <v>0</v>
      </c>
      <c r="BF178" s="200">
        <f t="shared" si="25"/>
        <v>0</v>
      </c>
      <c r="BG178" s="200">
        <f t="shared" si="26"/>
        <v>0</v>
      </c>
      <c r="BH178" s="200">
        <f t="shared" si="27"/>
        <v>0</v>
      </c>
      <c r="BI178" s="200">
        <f t="shared" si="28"/>
        <v>0</v>
      </c>
      <c r="BJ178" s="18" t="s">
        <v>84</v>
      </c>
      <c r="BK178" s="200">
        <f t="shared" si="29"/>
        <v>0</v>
      </c>
      <c r="BL178" s="18" t="s">
        <v>153</v>
      </c>
      <c r="BM178" s="199" t="s">
        <v>276</v>
      </c>
    </row>
    <row r="179" spans="1:65" s="2" customFormat="1" ht="24.2" customHeight="1">
      <c r="A179" s="35"/>
      <c r="B179" s="36"/>
      <c r="C179" s="188" t="s">
        <v>277</v>
      </c>
      <c r="D179" s="188" t="s">
        <v>148</v>
      </c>
      <c r="E179" s="189" t="s">
        <v>278</v>
      </c>
      <c r="F179" s="190" t="s">
        <v>279</v>
      </c>
      <c r="G179" s="191" t="s">
        <v>157</v>
      </c>
      <c r="H179" s="192">
        <v>1</v>
      </c>
      <c r="I179" s="193"/>
      <c r="J179" s="194">
        <f t="shared" si="20"/>
        <v>0</v>
      </c>
      <c r="K179" s="190" t="s">
        <v>152</v>
      </c>
      <c r="L179" s="40"/>
      <c r="M179" s="195" t="s">
        <v>1</v>
      </c>
      <c r="N179" s="196" t="s">
        <v>41</v>
      </c>
      <c r="O179" s="72"/>
      <c r="P179" s="197">
        <f t="shared" si="21"/>
        <v>0</v>
      </c>
      <c r="Q179" s="197">
        <v>0</v>
      </c>
      <c r="R179" s="197">
        <f t="shared" si="22"/>
        <v>0</v>
      </c>
      <c r="S179" s="197">
        <v>0</v>
      </c>
      <c r="T179" s="198">
        <f t="shared" si="23"/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199" t="s">
        <v>153</v>
      </c>
      <c r="AT179" s="199" t="s">
        <v>148</v>
      </c>
      <c r="AU179" s="199" t="s">
        <v>86</v>
      </c>
      <c r="AY179" s="18" t="s">
        <v>146</v>
      </c>
      <c r="BE179" s="200">
        <f t="shared" si="24"/>
        <v>0</v>
      </c>
      <c r="BF179" s="200">
        <f t="shared" si="25"/>
        <v>0</v>
      </c>
      <c r="BG179" s="200">
        <f t="shared" si="26"/>
        <v>0</v>
      </c>
      <c r="BH179" s="200">
        <f t="shared" si="27"/>
        <v>0</v>
      </c>
      <c r="BI179" s="200">
        <f t="shared" si="28"/>
        <v>0</v>
      </c>
      <c r="BJ179" s="18" t="s">
        <v>84</v>
      </c>
      <c r="BK179" s="200">
        <f t="shared" si="29"/>
        <v>0</v>
      </c>
      <c r="BL179" s="18" t="s">
        <v>153</v>
      </c>
      <c r="BM179" s="199" t="s">
        <v>280</v>
      </c>
    </row>
    <row r="180" spans="1:65" s="2" customFormat="1" ht="24.2" customHeight="1">
      <c r="A180" s="35"/>
      <c r="B180" s="36"/>
      <c r="C180" s="188" t="s">
        <v>281</v>
      </c>
      <c r="D180" s="188" t="s">
        <v>148</v>
      </c>
      <c r="E180" s="189" t="s">
        <v>282</v>
      </c>
      <c r="F180" s="190" t="s">
        <v>283</v>
      </c>
      <c r="G180" s="191" t="s">
        <v>157</v>
      </c>
      <c r="H180" s="192">
        <v>2</v>
      </c>
      <c r="I180" s="193"/>
      <c r="J180" s="194">
        <f t="shared" si="20"/>
        <v>0</v>
      </c>
      <c r="K180" s="190" t="s">
        <v>152</v>
      </c>
      <c r="L180" s="40"/>
      <c r="M180" s="195" t="s">
        <v>1</v>
      </c>
      <c r="N180" s="196" t="s">
        <v>41</v>
      </c>
      <c r="O180" s="72"/>
      <c r="P180" s="197">
        <f t="shared" si="21"/>
        <v>0</v>
      </c>
      <c r="Q180" s="197">
        <v>0</v>
      </c>
      <c r="R180" s="197">
        <f t="shared" si="22"/>
        <v>0</v>
      </c>
      <c r="S180" s="197">
        <v>0</v>
      </c>
      <c r="T180" s="198">
        <f t="shared" si="23"/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199" t="s">
        <v>153</v>
      </c>
      <c r="AT180" s="199" t="s">
        <v>148</v>
      </c>
      <c r="AU180" s="199" t="s">
        <v>86</v>
      </c>
      <c r="AY180" s="18" t="s">
        <v>146</v>
      </c>
      <c r="BE180" s="200">
        <f t="shared" si="24"/>
        <v>0</v>
      </c>
      <c r="BF180" s="200">
        <f t="shared" si="25"/>
        <v>0</v>
      </c>
      <c r="BG180" s="200">
        <f t="shared" si="26"/>
        <v>0</v>
      </c>
      <c r="BH180" s="200">
        <f t="shared" si="27"/>
        <v>0</v>
      </c>
      <c r="BI180" s="200">
        <f t="shared" si="28"/>
        <v>0</v>
      </c>
      <c r="BJ180" s="18" t="s">
        <v>84</v>
      </c>
      <c r="BK180" s="200">
        <f t="shared" si="29"/>
        <v>0</v>
      </c>
      <c r="BL180" s="18" t="s">
        <v>153</v>
      </c>
      <c r="BM180" s="199" t="s">
        <v>284</v>
      </c>
    </row>
    <row r="181" spans="1:65" s="2" customFormat="1" ht="24.2" customHeight="1">
      <c r="A181" s="35"/>
      <c r="B181" s="36"/>
      <c r="C181" s="188" t="s">
        <v>285</v>
      </c>
      <c r="D181" s="188" t="s">
        <v>148</v>
      </c>
      <c r="E181" s="189" t="s">
        <v>286</v>
      </c>
      <c r="F181" s="190" t="s">
        <v>287</v>
      </c>
      <c r="G181" s="191" t="s">
        <v>151</v>
      </c>
      <c r="H181" s="192">
        <v>70</v>
      </c>
      <c r="I181" s="193"/>
      <c r="J181" s="194">
        <f t="shared" si="20"/>
        <v>0</v>
      </c>
      <c r="K181" s="190" t="s">
        <v>152</v>
      </c>
      <c r="L181" s="40"/>
      <c r="M181" s="195" t="s">
        <v>1</v>
      </c>
      <c r="N181" s="196" t="s">
        <v>41</v>
      </c>
      <c r="O181" s="72"/>
      <c r="P181" s="197">
        <f t="shared" si="21"/>
        <v>0</v>
      </c>
      <c r="Q181" s="197">
        <v>0</v>
      </c>
      <c r="R181" s="197">
        <f t="shared" si="22"/>
        <v>0</v>
      </c>
      <c r="S181" s="197">
        <v>0</v>
      </c>
      <c r="T181" s="198">
        <f t="shared" si="23"/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199" t="s">
        <v>153</v>
      </c>
      <c r="AT181" s="199" t="s">
        <v>148</v>
      </c>
      <c r="AU181" s="199" t="s">
        <v>86</v>
      </c>
      <c r="AY181" s="18" t="s">
        <v>146</v>
      </c>
      <c r="BE181" s="200">
        <f t="shared" si="24"/>
        <v>0</v>
      </c>
      <c r="BF181" s="200">
        <f t="shared" si="25"/>
        <v>0</v>
      </c>
      <c r="BG181" s="200">
        <f t="shared" si="26"/>
        <v>0</v>
      </c>
      <c r="BH181" s="200">
        <f t="shared" si="27"/>
        <v>0</v>
      </c>
      <c r="BI181" s="200">
        <f t="shared" si="28"/>
        <v>0</v>
      </c>
      <c r="BJ181" s="18" t="s">
        <v>84</v>
      </c>
      <c r="BK181" s="200">
        <f t="shared" si="29"/>
        <v>0</v>
      </c>
      <c r="BL181" s="18" t="s">
        <v>153</v>
      </c>
      <c r="BM181" s="199" t="s">
        <v>288</v>
      </c>
    </row>
    <row r="182" spans="1:65" s="2" customFormat="1" ht="33" customHeight="1">
      <c r="A182" s="35"/>
      <c r="B182" s="36"/>
      <c r="C182" s="188" t="s">
        <v>289</v>
      </c>
      <c r="D182" s="188" t="s">
        <v>148</v>
      </c>
      <c r="E182" s="189" t="s">
        <v>290</v>
      </c>
      <c r="F182" s="190" t="s">
        <v>291</v>
      </c>
      <c r="G182" s="191" t="s">
        <v>157</v>
      </c>
      <c r="H182" s="192">
        <v>14</v>
      </c>
      <c r="I182" s="193"/>
      <c r="J182" s="194">
        <f t="shared" si="20"/>
        <v>0</v>
      </c>
      <c r="K182" s="190" t="s">
        <v>152</v>
      </c>
      <c r="L182" s="40"/>
      <c r="M182" s="195" t="s">
        <v>1</v>
      </c>
      <c r="N182" s="196" t="s">
        <v>41</v>
      </c>
      <c r="O182" s="72"/>
      <c r="P182" s="197">
        <f t="shared" si="21"/>
        <v>0</v>
      </c>
      <c r="Q182" s="197">
        <v>0</v>
      </c>
      <c r="R182" s="197">
        <f t="shared" si="22"/>
        <v>0</v>
      </c>
      <c r="S182" s="197">
        <v>0</v>
      </c>
      <c r="T182" s="198">
        <f t="shared" si="23"/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199" t="s">
        <v>153</v>
      </c>
      <c r="AT182" s="199" t="s">
        <v>148</v>
      </c>
      <c r="AU182" s="199" t="s">
        <v>86</v>
      </c>
      <c r="AY182" s="18" t="s">
        <v>146</v>
      </c>
      <c r="BE182" s="200">
        <f t="shared" si="24"/>
        <v>0</v>
      </c>
      <c r="BF182" s="200">
        <f t="shared" si="25"/>
        <v>0</v>
      </c>
      <c r="BG182" s="200">
        <f t="shared" si="26"/>
        <v>0</v>
      </c>
      <c r="BH182" s="200">
        <f t="shared" si="27"/>
        <v>0</v>
      </c>
      <c r="BI182" s="200">
        <f t="shared" si="28"/>
        <v>0</v>
      </c>
      <c r="BJ182" s="18" t="s">
        <v>84</v>
      </c>
      <c r="BK182" s="200">
        <f t="shared" si="29"/>
        <v>0</v>
      </c>
      <c r="BL182" s="18" t="s">
        <v>153</v>
      </c>
      <c r="BM182" s="199" t="s">
        <v>292</v>
      </c>
    </row>
    <row r="183" spans="2:51" s="13" customFormat="1" ht="11.25">
      <c r="B183" s="201"/>
      <c r="C183" s="202"/>
      <c r="D183" s="203" t="s">
        <v>182</v>
      </c>
      <c r="E183" s="204" t="s">
        <v>1</v>
      </c>
      <c r="F183" s="205" t="s">
        <v>293</v>
      </c>
      <c r="G183" s="202"/>
      <c r="H183" s="206">
        <v>14</v>
      </c>
      <c r="I183" s="207"/>
      <c r="J183" s="202"/>
      <c r="K183" s="202"/>
      <c r="L183" s="208"/>
      <c r="M183" s="209"/>
      <c r="N183" s="210"/>
      <c r="O183" s="210"/>
      <c r="P183" s="210"/>
      <c r="Q183" s="210"/>
      <c r="R183" s="210"/>
      <c r="S183" s="210"/>
      <c r="T183" s="211"/>
      <c r="AT183" s="212" t="s">
        <v>182</v>
      </c>
      <c r="AU183" s="212" t="s">
        <v>86</v>
      </c>
      <c r="AV183" s="13" t="s">
        <v>86</v>
      </c>
      <c r="AW183" s="13" t="s">
        <v>32</v>
      </c>
      <c r="AX183" s="13" t="s">
        <v>84</v>
      </c>
      <c r="AY183" s="212" t="s">
        <v>146</v>
      </c>
    </row>
    <row r="184" spans="1:65" s="2" customFormat="1" ht="33" customHeight="1">
      <c r="A184" s="35"/>
      <c r="B184" s="36"/>
      <c r="C184" s="188" t="s">
        <v>294</v>
      </c>
      <c r="D184" s="188" t="s">
        <v>148</v>
      </c>
      <c r="E184" s="189" t="s">
        <v>295</v>
      </c>
      <c r="F184" s="190" t="s">
        <v>296</v>
      </c>
      <c r="G184" s="191" t="s">
        <v>157</v>
      </c>
      <c r="H184" s="192">
        <v>28</v>
      </c>
      <c r="I184" s="193"/>
      <c r="J184" s="194">
        <f>ROUND(I184*H184,2)</f>
        <v>0</v>
      </c>
      <c r="K184" s="190" t="s">
        <v>152</v>
      </c>
      <c r="L184" s="40"/>
      <c r="M184" s="195" t="s">
        <v>1</v>
      </c>
      <c r="N184" s="196" t="s">
        <v>41</v>
      </c>
      <c r="O184" s="72"/>
      <c r="P184" s="197">
        <f>O184*H184</f>
        <v>0</v>
      </c>
      <c r="Q184" s="197">
        <v>0</v>
      </c>
      <c r="R184" s="197">
        <f>Q184*H184</f>
        <v>0</v>
      </c>
      <c r="S184" s="197">
        <v>0</v>
      </c>
      <c r="T184" s="198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199" t="s">
        <v>153</v>
      </c>
      <c r="AT184" s="199" t="s">
        <v>148</v>
      </c>
      <c r="AU184" s="199" t="s">
        <v>86</v>
      </c>
      <c r="AY184" s="18" t="s">
        <v>146</v>
      </c>
      <c r="BE184" s="200">
        <f>IF(N184="základní",J184,0)</f>
        <v>0</v>
      </c>
      <c r="BF184" s="200">
        <f>IF(N184="snížená",J184,0)</f>
        <v>0</v>
      </c>
      <c r="BG184" s="200">
        <f>IF(N184="zákl. přenesená",J184,0)</f>
        <v>0</v>
      </c>
      <c r="BH184" s="200">
        <f>IF(N184="sníž. přenesená",J184,0)</f>
        <v>0</v>
      </c>
      <c r="BI184" s="200">
        <f>IF(N184="nulová",J184,0)</f>
        <v>0</v>
      </c>
      <c r="BJ184" s="18" t="s">
        <v>84</v>
      </c>
      <c r="BK184" s="200">
        <f>ROUND(I184*H184,2)</f>
        <v>0</v>
      </c>
      <c r="BL184" s="18" t="s">
        <v>153</v>
      </c>
      <c r="BM184" s="199" t="s">
        <v>297</v>
      </c>
    </row>
    <row r="185" spans="2:51" s="13" customFormat="1" ht="11.25">
      <c r="B185" s="201"/>
      <c r="C185" s="202"/>
      <c r="D185" s="203" t="s">
        <v>182</v>
      </c>
      <c r="E185" s="204" t="s">
        <v>1</v>
      </c>
      <c r="F185" s="205" t="s">
        <v>298</v>
      </c>
      <c r="G185" s="202"/>
      <c r="H185" s="206">
        <v>28</v>
      </c>
      <c r="I185" s="207"/>
      <c r="J185" s="202"/>
      <c r="K185" s="202"/>
      <c r="L185" s="208"/>
      <c r="M185" s="209"/>
      <c r="N185" s="210"/>
      <c r="O185" s="210"/>
      <c r="P185" s="210"/>
      <c r="Q185" s="210"/>
      <c r="R185" s="210"/>
      <c r="S185" s="210"/>
      <c r="T185" s="211"/>
      <c r="AT185" s="212" t="s">
        <v>182</v>
      </c>
      <c r="AU185" s="212" t="s">
        <v>86</v>
      </c>
      <c r="AV185" s="13" t="s">
        <v>86</v>
      </c>
      <c r="AW185" s="13" t="s">
        <v>32</v>
      </c>
      <c r="AX185" s="13" t="s">
        <v>84</v>
      </c>
      <c r="AY185" s="212" t="s">
        <v>146</v>
      </c>
    </row>
    <row r="186" spans="1:65" s="2" customFormat="1" ht="33" customHeight="1">
      <c r="A186" s="35"/>
      <c r="B186" s="36"/>
      <c r="C186" s="188" t="s">
        <v>299</v>
      </c>
      <c r="D186" s="188" t="s">
        <v>148</v>
      </c>
      <c r="E186" s="189" t="s">
        <v>300</v>
      </c>
      <c r="F186" s="190" t="s">
        <v>301</v>
      </c>
      <c r="G186" s="191" t="s">
        <v>157</v>
      </c>
      <c r="H186" s="192">
        <v>14</v>
      </c>
      <c r="I186" s="193"/>
      <c r="J186" s="194">
        <f>ROUND(I186*H186,2)</f>
        <v>0</v>
      </c>
      <c r="K186" s="190" t="s">
        <v>152</v>
      </c>
      <c r="L186" s="40"/>
      <c r="M186" s="195" t="s">
        <v>1</v>
      </c>
      <c r="N186" s="196" t="s">
        <v>41</v>
      </c>
      <c r="O186" s="72"/>
      <c r="P186" s="197">
        <f>O186*H186</f>
        <v>0</v>
      </c>
      <c r="Q186" s="197">
        <v>0</v>
      </c>
      <c r="R186" s="197">
        <f>Q186*H186</f>
        <v>0</v>
      </c>
      <c r="S186" s="197">
        <v>0</v>
      </c>
      <c r="T186" s="198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199" t="s">
        <v>153</v>
      </c>
      <c r="AT186" s="199" t="s">
        <v>148</v>
      </c>
      <c r="AU186" s="199" t="s">
        <v>86</v>
      </c>
      <c r="AY186" s="18" t="s">
        <v>146</v>
      </c>
      <c r="BE186" s="200">
        <f>IF(N186="základní",J186,0)</f>
        <v>0</v>
      </c>
      <c r="BF186" s="200">
        <f>IF(N186="snížená",J186,0)</f>
        <v>0</v>
      </c>
      <c r="BG186" s="200">
        <f>IF(N186="zákl. přenesená",J186,0)</f>
        <v>0</v>
      </c>
      <c r="BH186" s="200">
        <f>IF(N186="sníž. přenesená",J186,0)</f>
        <v>0</v>
      </c>
      <c r="BI186" s="200">
        <f>IF(N186="nulová",J186,0)</f>
        <v>0</v>
      </c>
      <c r="BJ186" s="18" t="s">
        <v>84</v>
      </c>
      <c r="BK186" s="200">
        <f>ROUND(I186*H186,2)</f>
        <v>0</v>
      </c>
      <c r="BL186" s="18" t="s">
        <v>153</v>
      </c>
      <c r="BM186" s="199" t="s">
        <v>302</v>
      </c>
    </row>
    <row r="187" spans="2:51" s="13" customFormat="1" ht="11.25">
      <c r="B187" s="201"/>
      <c r="C187" s="202"/>
      <c r="D187" s="203" t="s">
        <v>182</v>
      </c>
      <c r="E187" s="204" t="s">
        <v>1</v>
      </c>
      <c r="F187" s="205" t="s">
        <v>293</v>
      </c>
      <c r="G187" s="202"/>
      <c r="H187" s="206">
        <v>14</v>
      </c>
      <c r="I187" s="207"/>
      <c r="J187" s="202"/>
      <c r="K187" s="202"/>
      <c r="L187" s="208"/>
      <c r="M187" s="209"/>
      <c r="N187" s="210"/>
      <c r="O187" s="210"/>
      <c r="P187" s="210"/>
      <c r="Q187" s="210"/>
      <c r="R187" s="210"/>
      <c r="S187" s="210"/>
      <c r="T187" s="211"/>
      <c r="AT187" s="212" t="s">
        <v>182</v>
      </c>
      <c r="AU187" s="212" t="s">
        <v>86</v>
      </c>
      <c r="AV187" s="13" t="s">
        <v>86</v>
      </c>
      <c r="AW187" s="13" t="s">
        <v>32</v>
      </c>
      <c r="AX187" s="13" t="s">
        <v>84</v>
      </c>
      <c r="AY187" s="212" t="s">
        <v>146</v>
      </c>
    </row>
    <row r="188" spans="1:65" s="2" customFormat="1" ht="33" customHeight="1">
      <c r="A188" s="35"/>
      <c r="B188" s="36"/>
      <c r="C188" s="188" t="s">
        <v>303</v>
      </c>
      <c r="D188" s="188" t="s">
        <v>148</v>
      </c>
      <c r="E188" s="189" t="s">
        <v>304</v>
      </c>
      <c r="F188" s="190" t="s">
        <v>305</v>
      </c>
      <c r="G188" s="191" t="s">
        <v>157</v>
      </c>
      <c r="H188" s="192">
        <v>28</v>
      </c>
      <c r="I188" s="193"/>
      <c r="J188" s="194">
        <f>ROUND(I188*H188,2)</f>
        <v>0</v>
      </c>
      <c r="K188" s="190" t="s">
        <v>152</v>
      </c>
      <c r="L188" s="40"/>
      <c r="M188" s="195" t="s">
        <v>1</v>
      </c>
      <c r="N188" s="196" t="s">
        <v>41</v>
      </c>
      <c r="O188" s="72"/>
      <c r="P188" s="197">
        <f>O188*H188</f>
        <v>0</v>
      </c>
      <c r="Q188" s="197">
        <v>0</v>
      </c>
      <c r="R188" s="197">
        <f>Q188*H188</f>
        <v>0</v>
      </c>
      <c r="S188" s="197">
        <v>0</v>
      </c>
      <c r="T188" s="198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199" t="s">
        <v>153</v>
      </c>
      <c r="AT188" s="199" t="s">
        <v>148</v>
      </c>
      <c r="AU188" s="199" t="s">
        <v>86</v>
      </c>
      <c r="AY188" s="18" t="s">
        <v>146</v>
      </c>
      <c r="BE188" s="200">
        <f>IF(N188="základní",J188,0)</f>
        <v>0</v>
      </c>
      <c r="BF188" s="200">
        <f>IF(N188="snížená",J188,0)</f>
        <v>0</v>
      </c>
      <c r="BG188" s="200">
        <f>IF(N188="zákl. přenesená",J188,0)</f>
        <v>0</v>
      </c>
      <c r="BH188" s="200">
        <f>IF(N188="sníž. přenesená",J188,0)</f>
        <v>0</v>
      </c>
      <c r="BI188" s="200">
        <f>IF(N188="nulová",J188,0)</f>
        <v>0</v>
      </c>
      <c r="BJ188" s="18" t="s">
        <v>84</v>
      </c>
      <c r="BK188" s="200">
        <f>ROUND(I188*H188,2)</f>
        <v>0</v>
      </c>
      <c r="BL188" s="18" t="s">
        <v>153</v>
      </c>
      <c r="BM188" s="199" t="s">
        <v>306</v>
      </c>
    </row>
    <row r="189" spans="2:51" s="13" customFormat="1" ht="11.25">
      <c r="B189" s="201"/>
      <c r="C189" s="202"/>
      <c r="D189" s="203" t="s">
        <v>182</v>
      </c>
      <c r="E189" s="204" t="s">
        <v>1</v>
      </c>
      <c r="F189" s="205" t="s">
        <v>298</v>
      </c>
      <c r="G189" s="202"/>
      <c r="H189" s="206">
        <v>28</v>
      </c>
      <c r="I189" s="207"/>
      <c r="J189" s="202"/>
      <c r="K189" s="202"/>
      <c r="L189" s="208"/>
      <c r="M189" s="209"/>
      <c r="N189" s="210"/>
      <c r="O189" s="210"/>
      <c r="P189" s="210"/>
      <c r="Q189" s="210"/>
      <c r="R189" s="210"/>
      <c r="S189" s="210"/>
      <c r="T189" s="211"/>
      <c r="AT189" s="212" t="s">
        <v>182</v>
      </c>
      <c r="AU189" s="212" t="s">
        <v>86</v>
      </c>
      <c r="AV189" s="13" t="s">
        <v>86</v>
      </c>
      <c r="AW189" s="13" t="s">
        <v>32</v>
      </c>
      <c r="AX189" s="13" t="s">
        <v>84</v>
      </c>
      <c r="AY189" s="212" t="s">
        <v>146</v>
      </c>
    </row>
    <row r="190" spans="1:65" s="2" customFormat="1" ht="24.2" customHeight="1">
      <c r="A190" s="35"/>
      <c r="B190" s="36"/>
      <c r="C190" s="188" t="s">
        <v>307</v>
      </c>
      <c r="D190" s="188" t="s">
        <v>148</v>
      </c>
      <c r="E190" s="189" t="s">
        <v>308</v>
      </c>
      <c r="F190" s="190" t="s">
        <v>309</v>
      </c>
      <c r="G190" s="191" t="s">
        <v>151</v>
      </c>
      <c r="H190" s="192">
        <v>700</v>
      </c>
      <c r="I190" s="193"/>
      <c r="J190" s="194">
        <f>ROUND(I190*H190,2)</f>
        <v>0</v>
      </c>
      <c r="K190" s="190" t="s">
        <v>152</v>
      </c>
      <c r="L190" s="40"/>
      <c r="M190" s="195" t="s">
        <v>1</v>
      </c>
      <c r="N190" s="196" t="s">
        <v>41</v>
      </c>
      <c r="O190" s="72"/>
      <c r="P190" s="197">
        <f>O190*H190</f>
        <v>0</v>
      </c>
      <c r="Q190" s="197">
        <v>0</v>
      </c>
      <c r="R190" s="197">
        <f>Q190*H190</f>
        <v>0</v>
      </c>
      <c r="S190" s="197">
        <v>0</v>
      </c>
      <c r="T190" s="198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199" t="s">
        <v>153</v>
      </c>
      <c r="AT190" s="199" t="s">
        <v>148</v>
      </c>
      <c r="AU190" s="199" t="s">
        <v>86</v>
      </c>
      <c r="AY190" s="18" t="s">
        <v>146</v>
      </c>
      <c r="BE190" s="200">
        <f>IF(N190="základní",J190,0)</f>
        <v>0</v>
      </c>
      <c r="BF190" s="200">
        <f>IF(N190="snížená",J190,0)</f>
        <v>0</v>
      </c>
      <c r="BG190" s="200">
        <f>IF(N190="zákl. přenesená",J190,0)</f>
        <v>0</v>
      </c>
      <c r="BH190" s="200">
        <f>IF(N190="sníž. přenesená",J190,0)</f>
        <v>0</v>
      </c>
      <c r="BI190" s="200">
        <f>IF(N190="nulová",J190,0)</f>
        <v>0</v>
      </c>
      <c r="BJ190" s="18" t="s">
        <v>84</v>
      </c>
      <c r="BK190" s="200">
        <f>ROUND(I190*H190,2)</f>
        <v>0</v>
      </c>
      <c r="BL190" s="18" t="s">
        <v>153</v>
      </c>
      <c r="BM190" s="199" t="s">
        <v>310</v>
      </c>
    </row>
    <row r="191" spans="1:65" s="2" customFormat="1" ht="37.9" customHeight="1">
      <c r="A191" s="35"/>
      <c r="B191" s="36"/>
      <c r="C191" s="188" t="s">
        <v>311</v>
      </c>
      <c r="D191" s="188" t="s">
        <v>148</v>
      </c>
      <c r="E191" s="189" t="s">
        <v>312</v>
      </c>
      <c r="F191" s="190" t="s">
        <v>313</v>
      </c>
      <c r="G191" s="191" t="s">
        <v>249</v>
      </c>
      <c r="H191" s="192">
        <v>58.125</v>
      </c>
      <c r="I191" s="193"/>
      <c r="J191" s="194">
        <f>ROUND(I191*H191,2)</f>
        <v>0</v>
      </c>
      <c r="K191" s="190" t="s">
        <v>152</v>
      </c>
      <c r="L191" s="40"/>
      <c r="M191" s="195" t="s">
        <v>1</v>
      </c>
      <c r="N191" s="196" t="s">
        <v>41</v>
      </c>
      <c r="O191" s="72"/>
      <c r="P191" s="197">
        <f>O191*H191</f>
        <v>0</v>
      </c>
      <c r="Q191" s="197">
        <v>0</v>
      </c>
      <c r="R191" s="197">
        <f>Q191*H191</f>
        <v>0</v>
      </c>
      <c r="S191" s="197">
        <v>0</v>
      </c>
      <c r="T191" s="198">
        <f>S191*H191</f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199" t="s">
        <v>153</v>
      </c>
      <c r="AT191" s="199" t="s">
        <v>148</v>
      </c>
      <c r="AU191" s="199" t="s">
        <v>86</v>
      </c>
      <c r="AY191" s="18" t="s">
        <v>146</v>
      </c>
      <c r="BE191" s="200">
        <f>IF(N191="základní",J191,0)</f>
        <v>0</v>
      </c>
      <c r="BF191" s="200">
        <f>IF(N191="snížená",J191,0)</f>
        <v>0</v>
      </c>
      <c r="BG191" s="200">
        <f>IF(N191="zákl. přenesená",J191,0)</f>
        <v>0</v>
      </c>
      <c r="BH191" s="200">
        <f>IF(N191="sníž. přenesená",J191,0)</f>
        <v>0</v>
      </c>
      <c r="BI191" s="200">
        <f>IF(N191="nulová",J191,0)</f>
        <v>0</v>
      </c>
      <c r="BJ191" s="18" t="s">
        <v>84</v>
      </c>
      <c r="BK191" s="200">
        <f>ROUND(I191*H191,2)</f>
        <v>0</v>
      </c>
      <c r="BL191" s="18" t="s">
        <v>153</v>
      </c>
      <c r="BM191" s="199" t="s">
        <v>314</v>
      </c>
    </row>
    <row r="192" spans="2:51" s="14" customFormat="1" ht="11.25">
      <c r="B192" s="213"/>
      <c r="C192" s="214"/>
      <c r="D192" s="203" t="s">
        <v>182</v>
      </c>
      <c r="E192" s="215" t="s">
        <v>1</v>
      </c>
      <c r="F192" s="216" t="s">
        <v>315</v>
      </c>
      <c r="G192" s="214"/>
      <c r="H192" s="215" t="s">
        <v>1</v>
      </c>
      <c r="I192" s="217"/>
      <c r="J192" s="214"/>
      <c r="K192" s="214"/>
      <c r="L192" s="218"/>
      <c r="M192" s="219"/>
      <c r="N192" s="220"/>
      <c r="O192" s="220"/>
      <c r="P192" s="220"/>
      <c r="Q192" s="220"/>
      <c r="R192" s="220"/>
      <c r="S192" s="220"/>
      <c r="T192" s="221"/>
      <c r="AT192" s="222" t="s">
        <v>182</v>
      </c>
      <c r="AU192" s="222" t="s">
        <v>86</v>
      </c>
      <c r="AV192" s="14" t="s">
        <v>84</v>
      </c>
      <c r="AW192" s="14" t="s">
        <v>32</v>
      </c>
      <c r="AX192" s="14" t="s">
        <v>76</v>
      </c>
      <c r="AY192" s="222" t="s">
        <v>146</v>
      </c>
    </row>
    <row r="193" spans="2:51" s="13" customFormat="1" ht="11.25">
      <c r="B193" s="201"/>
      <c r="C193" s="202"/>
      <c r="D193" s="203" t="s">
        <v>182</v>
      </c>
      <c r="E193" s="204" t="s">
        <v>1</v>
      </c>
      <c r="F193" s="205" t="s">
        <v>316</v>
      </c>
      <c r="G193" s="202"/>
      <c r="H193" s="206">
        <v>28.875</v>
      </c>
      <c r="I193" s="207"/>
      <c r="J193" s="202"/>
      <c r="K193" s="202"/>
      <c r="L193" s="208"/>
      <c r="M193" s="209"/>
      <c r="N193" s="210"/>
      <c r="O193" s="210"/>
      <c r="P193" s="210"/>
      <c r="Q193" s="210"/>
      <c r="R193" s="210"/>
      <c r="S193" s="210"/>
      <c r="T193" s="211"/>
      <c r="AT193" s="212" t="s">
        <v>182</v>
      </c>
      <c r="AU193" s="212" t="s">
        <v>86</v>
      </c>
      <c r="AV193" s="13" t="s">
        <v>86</v>
      </c>
      <c r="AW193" s="13" t="s">
        <v>32</v>
      </c>
      <c r="AX193" s="13" t="s">
        <v>76</v>
      </c>
      <c r="AY193" s="212" t="s">
        <v>146</v>
      </c>
    </row>
    <row r="194" spans="2:51" s="13" customFormat="1" ht="11.25">
      <c r="B194" s="201"/>
      <c r="C194" s="202"/>
      <c r="D194" s="203" t="s">
        <v>182</v>
      </c>
      <c r="E194" s="204" t="s">
        <v>1</v>
      </c>
      <c r="F194" s="205" t="s">
        <v>317</v>
      </c>
      <c r="G194" s="202"/>
      <c r="H194" s="206">
        <v>29.25</v>
      </c>
      <c r="I194" s="207"/>
      <c r="J194" s="202"/>
      <c r="K194" s="202"/>
      <c r="L194" s="208"/>
      <c r="M194" s="209"/>
      <c r="N194" s="210"/>
      <c r="O194" s="210"/>
      <c r="P194" s="210"/>
      <c r="Q194" s="210"/>
      <c r="R194" s="210"/>
      <c r="S194" s="210"/>
      <c r="T194" s="211"/>
      <c r="AT194" s="212" t="s">
        <v>182</v>
      </c>
      <c r="AU194" s="212" t="s">
        <v>86</v>
      </c>
      <c r="AV194" s="13" t="s">
        <v>86</v>
      </c>
      <c r="AW194" s="13" t="s">
        <v>32</v>
      </c>
      <c r="AX194" s="13" t="s">
        <v>76</v>
      </c>
      <c r="AY194" s="212" t="s">
        <v>146</v>
      </c>
    </row>
    <row r="195" spans="2:51" s="16" customFormat="1" ht="11.25">
      <c r="B195" s="234"/>
      <c r="C195" s="235"/>
      <c r="D195" s="203" t="s">
        <v>182</v>
      </c>
      <c r="E195" s="236" t="s">
        <v>1</v>
      </c>
      <c r="F195" s="237" t="s">
        <v>268</v>
      </c>
      <c r="G195" s="235"/>
      <c r="H195" s="238">
        <v>58.125</v>
      </c>
      <c r="I195" s="239"/>
      <c r="J195" s="235"/>
      <c r="K195" s="235"/>
      <c r="L195" s="240"/>
      <c r="M195" s="241"/>
      <c r="N195" s="242"/>
      <c r="O195" s="242"/>
      <c r="P195" s="242"/>
      <c r="Q195" s="242"/>
      <c r="R195" s="242"/>
      <c r="S195" s="242"/>
      <c r="T195" s="243"/>
      <c r="AT195" s="244" t="s">
        <v>182</v>
      </c>
      <c r="AU195" s="244" t="s">
        <v>86</v>
      </c>
      <c r="AV195" s="16" t="s">
        <v>153</v>
      </c>
      <c r="AW195" s="16" t="s">
        <v>32</v>
      </c>
      <c r="AX195" s="16" t="s">
        <v>84</v>
      </c>
      <c r="AY195" s="244" t="s">
        <v>146</v>
      </c>
    </row>
    <row r="196" spans="1:65" s="2" customFormat="1" ht="37.9" customHeight="1">
      <c r="A196" s="35"/>
      <c r="B196" s="36"/>
      <c r="C196" s="188" t="s">
        <v>318</v>
      </c>
      <c r="D196" s="188" t="s">
        <v>148</v>
      </c>
      <c r="E196" s="189" t="s">
        <v>319</v>
      </c>
      <c r="F196" s="190" t="s">
        <v>320</v>
      </c>
      <c r="G196" s="191" t="s">
        <v>249</v>
      </c>
      <c r="H196" s="192">
        <v>181.038</v>
      </c>
      <c r="I196" s="193"/>
      <c r="J196" s="194">
        <f>ROUND(I196*H196,2)</f>
        <v>0</v>
      </c>
      <c r="K196" s="190" t="s">
        <v>152</v>
      </c>
      <c r="L196" s="40"/>
      <c r="M196" s="195" t="s">
        <v>1</v>
      </c>
      <c r="N196" s="196" t="s">
        <v>41</v>
      </c>
      <c r="O196" s="72"/>
      <c r="P196" s="197">
        <f>O196*H196</f>
        <v>0</v>
      </c>
      <c r="Q196" s="197">
        <v>0</v>
      </c>
      <c r="R196" s="197">
        <f>Q196*H196</f>
        <v>0</v>
      </c>
      <c r="S196" s="197">
        <v>0</v>
      </c>
      <c r="T196" s="198">
        <f>S196*H196</f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199" t="s">
        <v>153</v>
      </c>
      <c r="AT196" s="199" t="s">
        <v>148</v>
      </c>
      <c r="AU196" s="199" t="s">
        <v>86</v>
      </c>
      <c r="AY196" s="18" t="s">
        <v>146</v>
      </c>
      <c r="BE196" s="200">
        <f>IF(N196="základní",J196,0)</f>
        <v>0</v>
      </c>
      <c r="BF196" s="200">
        <f>IF(N196="snížená",J196,0)</f>
        <v>0</v>
      </c>
      <c r="BG196" s="200">
        <f>IF(N196="zákl. přenesená",J196,0)</f>
        <v>0</v>
      </c>
      <c r="BH196" s="200">
        <f>IF(N196="sníž. přenesená",J196,0)</f>
        <v>0</v>
      </c>
      <c r="BI196" s="200">
        <f>IF(N196="nulová",J196,0)</f>
        <v>0</v>
      </c>
      <c r="BJ196" s="18" t="s">
        <v>84</v>
      </c>
      <c r="BK196" s="200">
        <f>ROUND(I196*H196,2)</f>
        <v>0</v>
      </c>
      <c r="BL196" s="18" t="s">
        <v>153</v>
      </c>
      <c r="BM196" s="199" t="s">
        <v>321</v>
      </c>
    </row>
    <row r="197" spans="2:51" s="14" customFormat="1" ht="11.25">
      <c r="B197" s="213"/>
      <c r="C197" s="214"/>
      <c r="D197" s="203" t="s">
        <v>182</v>
      </c>
      <c r="E197" s="215" t="s">
        <v>1</v>
      </c>
      <c r="F197" s="216" t="s">
        <v>322</v>
      </c>
      <c r="G197" s="214"/>
      <c r="H197" s="215" t="s">
        <v>1</v>
      </c>
      <c r="I197" s="217"/>
      <c r="J197" s="214"/>
      <c r="K197" s="214"/>
      <c r="L197" s="218"/>
      <c r="M197" s="219"/>
      <c r="N197" s="220"/>
      <c r="O197" s="220"/>
      <c r="P197" s="220"/>
      <c r="Q197" s="220"/>
      <c r="R197" s="220"/>
      <c r="S197" s="220"/>
      <c r="T197" s="221"/>
      <c r="AT197" s="222" t="s">
        <v>182</v>
      </c>
      <c r="AU197" s="222" t="s">
        <v>86</v>
      </c>
      <c r="AV197" s="14" t="s">
        <v>84</v>
      </c>
      <c r="AW197" s="14" t="s">
        <v>32</v>
      </c>
      <c r="AX197" s="14" t="s">
        <v>76</v>
      </c>
      <c r="AY197" s="222" t="s">
        <v>146</v>
      </c>
    </row>
    <row r="198" spans="2:51" s="13" customFormat="1" ht="11.25">
      <c r="B198" s="201"/>
      <c r="C198" s="202"/>
      <c r="D198" s="203" t="s">
        <v>182</v>
      </c>
      <c r="E198" s="204" t="s">
        <v>105</v>
      </c>
      <c r="F198" s="205" t="s">
        <v>323</v>
      </c>
      <c r="G198" s="202"/>
      <c r="H198" s="206">
        <v>181.038</v>
      </c>
      <c r="I198" s="207"/>
      <c r="J198" s="202"/>
      <c r="K198" s="202"/>
      <c r="L198" s="208"/>
      <c r="M198" s="209"/>
      <c r="N198" s="210"/>
      <c r="O198" s="210"/>
      <c r="P198" s="210"/>
      <c r="Q198" s="210"/>
      <c r="R198" s="210"/>
      <c r="S198" s="210"/>
      <c r="T198" s="211"/>
      <c r="AT198" s="212" t="s">
        <v>182</v>
      </c>
      <c r="AU198" s="212" t="s">
        <v>86</v>
      </c>
      <c r="AV198" s="13" t="s">
        <v>86</v>
      </c>
      <c r="AW198" s="13" t="s">
        <v>32</v>
      </c>
      <c r="AX198" s="13" t="s">
        <v>84</v>
      </c>
      <c r="AY198" s="212" t="s">
        <v>146</v>
      </c>
    </row>
    <row r="199" spans="1:65" s="2" customFormat="1" ht="37.9" customHeight="1">
      <c r="A199" s="35"/>
      <c r="B199" s="36"/>
      <c r="C199" s="188" t="s">
        <v>324</v>
      </c>
      <c r="D199" s="188" t="s">
        <v>148</v>
      </c>
      <c r="E199" s="189" t="s">
        <v>325</v>
      </c>
      <c r="F199" s="190" t="s">
        <v>326</v>
      </c>
      <c r="G199" s="191" t="s">
        <v>249</v>
      </c>
      <c r="H199" s="192">
        <v>905.19</v>
      </c>
      <c r="I199" s="193"/>
      <c r="J199" s="194">
        <f>ROUND(I199*H199,2)</f>
        <v>0</v>
      </c>
      <c r="K199" s="190" t="s">
        <v>152</v>
      </c>
      <c r="L199" s="40"/>
      <c r="M199" s="195" t="s">
        <v>1</v>
      </c>
      <c r="N199" s="196" t="s">
        <v>41</v>
      </c>
      <c r="O199" s="72"/>
      <c r="P199" s="197">
        <f>O199*H199</f>
        <v>0</v>
      </c>
      <c r="Q199" s="197">
        <v>0</v>
      </c>
      <c r="R199" s="197">
        <f>Q199*H199</f>
        <v>0</v>
      </c>
      <c r="S199" s="197">
        <v>0</v>
      </c>
      <c r="T199" s="198">
        <f>S199*H199</f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199" t="s">
        <v>153</v>
      </c>
      <c r="AT199" s="199" t="s">
        <v>148</v>
      </c>
      <c r="AU199" s="199" t="s">
        <v>86</v>
      </c>
      <c r="AY199" s="18" t="s">
        <v>146</v>
      </c>
      <c r="BE199" s="200">
        <f>IF(N199="základní",J199,0)</f>
        <v>0</v>
      </c>
      <c r="BF199" s="200">
        <f>IF(N199="snížená",J199,0)</f>
        <v>0</v>
      </c>
      <c r="BG199" s="200">
        <f>IF(N199="zákl. přenesená",J199,0)</f>
        <v>0</v>
      </c>
      <c r="BH199" s="200">
        <f>IF(N199="sníž. přenesená",J199,0)</f>
        <v>0</v>
      </c>
      <c r="BI199" s="200">
        <f>IF(N199="nulová",J199,0)</f>
        <v>0</v>
      </c>
      <c r="BJ199" s="18" t="s">
        <v>84</v>
      </c>
      <c r="BK199" s="200">
        <f>ROUND(I199*H199,2)</f>
        <v>0</v>
      </c>
      <c r="BL199" s="18" t="s">
        <v>153</v>
      </c>
      <c r="BM199" s="199" t="s">
        <v>327</v>
      </c>
    </row>
    <row r="200" spans="2:51" s="13" customFormat="1" ht="11.25">
      <c r="B200" s="201"/>
      <c r="C200" s="202"/>
      <c r="D200" s="203" t="s">
        <v>182</v>
      </c>
      <c r="E200" s="204" t="s">
        <v>1</v>
      </c>
      <c r="F200" s="205" t="s">
        <v>328</v>
      </c>
      <c r="G200" s="202"/>
      <c r="H200" s="206">
        <v>905.19</v>
      </c>
      <c r="I200" s="207"/>
      <c r="J200" s="202"/>
      <c r="K200" s="202"/>
      <c r="L200" s="208"/>
      <c r="M200" s="209"/>
      <c r="N200" s="210"/>
      <c r="O200" s="210"/>
      <c r="P200" s="210"/>
      <c r="Q200" s="210"/>
      <c r="R200" s="210"/>
      <c r="S200" s="210"/>
      <c r="T200" s="211"/>
      <c r="AT200" s="212" t="s">
        <v>182</v>
      </c>
      <c r="AU200" s="212" t="s">
        <v>86</v>
      </c>
      <c r="AV200" s="13" t="s">
        <v>86</v>
      </c>
      <c r="AW200" s="13" t="s">
        <v>32</v>
      </c>
      <c r="AX200" s="13" t="s">
        <v>84</v>
      </c>
      <c r="AY200" s="212" t="s">
        <v>146</v>
      </c>
    </row>
    <row r="201" spans="1:65" s="2" customFormat="1" ht="24.2" customHeight="1">
      <c r="A201" s="35"/>
      <c r="B201" s="36"/>
      <c r="C201" s="188" t="s">
        <v>329</v>
      </c>
      <c r="D201" s="188" t="s">
        <v>148</v>
      </c>
      <c r="E201" s="189" t="s">
        <v>330</v>
      </c>
      <c r="F201" s="190" t="s">
        <v>331</v>
      </c>
      <c r="G201" s="191" t="s">
        <v>249</v>
      </c>
      <c r="H201" s="192">
        <v>29.25</v>
      </c>
      <c r="I201" s="193"/>
      <c r="J201" s="194">
        <f>ROUND(I201*H201,2)</f>
        <v>0</v>
      </c>
      <c r="K201" s="190" t="s">
        <v>152</v>
      </c>
      <c r="L201" s="40"/>
      <c r="M201" s="195" t="s">
        <v>1</v>
      </c>
      <c r="N201" s="196" t="s">
        <v>41</v>
      </c>
      <c r="O201" s="72"/>
      <c r="P201" s="197">
        <f>O201*H201</f>
        <v>0</v>
      </c>
      <c r="Q201" s="197">
        <v>0</v>
      </c>
      <c r="R201" s="197">
        <f>Q201*H201</f>
        <v>0</v>
      </c>
      <c r="S201" s="197">
        <v>0</v>
      </c>
      <c r="T201" s="198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199" t="s">
        <v>153</v>
      </c>
      <c r="AT201" s="199" t="s">
        <v>148</v>
      </c>
      <c r="AU201" s="199" t="s">
        <v>86</v>
      </c>
      <c r="AY201" s="18" t="s">
        <v>146</v>
      </c>
      <c r="BE201" s="200">
        <f>IF(N201="základní",J201,0)</f>
        <v>0</v>
      </c>
      <c r="BF201" s="200">
        <f>IF(N201="snížená",J201,0)</f>
        <v>0</v>
      </c>
      <c r="BG201" s="200">
        <f>IF(N201="zákl. přenesená",J201,0)</f>
        <v>0</v>
      </c>
      <c r="BH201" s="200">
        <f>IF(N201="sníž. přenesená",J201,0)</f>
        <v>0</v>
      </c>
      <c r="BI201" s="200">
        <f>IF(N201="nulová",J201,0)</f>
        <v>0</v>
      </c>
      <c r="BJ201" s="18" t="s">
        <v>84</v>
      </c>
      <c r="BK201" s="200">
        <f>ROUND(I201*H201,2)</f>
        <v>0</v>
      </c>
      <c r="BL201" s="18" t="s">
        <v>153</v>
      </c>
      <c r="BM201" s="199" t="s">
        <v>332</v>
      </c>
    </row>
    <row r="202" spans="2:51" s="13" customFormat="1" ht="11.25">
      <c r="B202" s="201"/>
      <c r="C202" s="202"/>
      <c r="D202" s="203" t="s">
        <v>182</v>
      </c>
      <c r="E202" s="204" t="s">
        <v>1</v>
      </c>
      <c r="F202" s="205" t="s">
        <v>317</v>
      </c>
      <c r="G202" s="202"/>
      <c r="H202" s="206">
        <v>29.25</v>
      </c>
      <c r="I202" s="207"/>
      <c r="J202" s="202"/>
      <c r="K202" s="202"/>
      <c r="L202" s="208"/>
      <c r="M202" s="209"/>
      <c r="N202" s="210"/>
      <c r="O202" s="210"/>
      <c r="P202" s="210"/>
      <c r="Q202" s="210"/>
      <c r="R202" s="210"/>
      <c r="S202" s="210"/>
      <c r="T202" s="211"/>
      <c r="AT202" s="212" t="s">
        <v>182</v>
      </c>
      <c r="AU202" s="212" t="s">
        <v>86</v>
      </c>
      <c r="AV202" s="13" t="s">
        <v>86</v>
      </c>
      <c r="AW202" s="13" t="s">
        <v>32</v>
      </c>
      <c r="AX202" s="13" t="s">
        <v>84</v>
      </c>
      <c r="AY202" s="212" t="s">
        <v>146</v>
      </c>
    </row>
    <row r="203" spans="1:65" s="2" customFormat="1" ht="33" customHeight="1">
      <c r="A203" s="35"/>
      <c r="B203" s="36"/>
      <c r="C203" s="188" t="s">
        <v>333</v>
      </c>
      <c r="D203" s="188" t="s">
        <v>148</v>
      </c>
      <c r="E203" s="189" t="s">
        <v>334</v>
      </c>
      <c r="F203" s="190" t="s">
        <v>335</v>
      </c>
      <c r="G203" s="191" t="s">
        <v>336</v>
      </c>
      <c r="H203" s="192">
        <v>362.076</v>
      </c>
      <c r="I203" s="193"/>
      <c r="J203" s="194">
        <f>ROUND(I203*H203,2)</f>
        <v>0</v>
      </c>
      <c r="K203" s="190" t="s">
        <v>152</v>
      </c>
      <c r="L203" s="40"/>
      <c r="M203" s="195" t="s">
        <v>1</v>
      </c>
      <c r="N203" s="196" t="s">
        <v>41</v>
      </c>
      <c r="O203" s="72"/>
      <c r="P203" s="197">
        <f>O203*H203</f>
        <v>0</v>
      </c>
      <c r="Q203" s="197">
        <v>0</v>
      </c>
      <c r="R203" s="197">
        <f>Q203*H203</f>
        <v>0</v>
      </c>
      <c r="S203" s="197">
        <v>0</v>
      </c>
      <c r="T203" s="198">
        <f>S203*H203</f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199" t="s">
        <v>153</v>
      </c>
      <c r="AT203" s="199" t="s">
        <v>148</v>
      </c>
      <c r="AU203" s="199" t="s">
        <v>86</v>
      </c>
      <c r="AY203" s="18" t="s">
        <v>146</v>
      </c>
      <c r="BE203" s="200">
        <f>IF(N203="základní",J203,0)</f>
        <v>0</v>
      </c>
      <c r="BF203" s="200">
        <f>IF(N203="snížená",J203,0)</f>
        <v>0</v>
      </c>
      <c r="BG203" s="200">
        <f>IF(N203="zákl. přenesená",J203,0)</f>
        <v>0</v>
      </c>
      <c r="BH203" s="200">
        <f>IF(N203="sníž. přenesená",J203,0)</f>
        <v>0</v>
      </c>
      <c r="BI203" s="200">
        <f>IF(N203="nulová",J203,0)</f>
        <v>0</v>
      </c>
      <c r="BJ203" s="18" t="s">
        <v>84</v>
      </c>
      <c r="BK203" s="200">
        <f>ROUND(I203*H203,2)</f>
        <v>0</v>
      </c>
      <c r="BL203" s="18" t="s">
        <v>153</v>
      </c>
      <c r="BM203" s="199" t="s">
        <v>337</v>
      </c>
    </row>
    <row r="204" spans="2:51" s="13" customFormat="1" ht="11.25">
      <c r="B204" s="201"/>
      <c r="C204" s="202"/>
      <c r="D204" s="203" t="s">
        <v>182</v>
      </c>
      <c r="E204" s="204" t="s">
        <v>1</v>
      </c>
      <c r="F204" s="205" t="s">
        <v>338</v>
      </c>
      <c r="G204" s="202"/>
      <c r="H204" s="206">
        <v>362.076</v>
      </c>
      <c r="I204" s="207"/>
      <c r="J204" s="202"/>
      <c r="K204" s="202"/>
      <c r="L204" s="208"/>
      <c r="M204" s="209"/>
      <c r="N204" s="210"/>
      <c r="O204" s="210"/>
      <c r="P204" s="210"/>
      <c r="Q204" s="210"/>
      <c r="R204" s="210"/>
      <c r="S204" s="210"/>
      <c r="T204" s="211"/>
      <c r="AT204" s="212" t="s">
        <v>182</v>
      </c>
      <c r="AU204" s="212" t="s">
        <v>86</v>
      </c>
      <c r="AV204" s="13" t="s">
        <v>86</v>
      </c>
      <c r="AW204" s="13" t="s">
        <v>32</v>
      </c>
      <c r="AX204" s="13" t="s">
        <v>84</v>
      </c>
      <c r="AY204" s="212" t="s">
        <v>146</v>
      </c>
    </row>
    <row r="205" spans="1:65" s="2" customFormat="1" ht="16.5" customHeight="1">
      <c r="A205" s="35"/>
      <c r="B205" s="36"/>
      <c r="C205" s="188" t="s">
        <v>339</v>
      </c>
      <c r="D205" s="188" t="s">
        <v>148</v>
      </c>
      <c r="E205" s="189" t="s">
        <v>340</v>
      </c>
      <c r="F205" s="190" t="s">
        <v>341</v>
      </c>
      <c r="G205" s="191" t="s">
        <v>249</v>
      </c>
      <c r="H205" s="192">
        <v>181.038</v>
      </c>
      <c r="I205" s="193"/>
      <c r="J205" s="194">
        <f>ROUND(I205*H205,2)</f>
        <v>0</v>
      </c>
      <c r="K205" s="190" t="s">
        <v>152</v>
      </c>
      <c r="L205" s="40"/>
      <c r="M205" s="195" t="s">
        <v>1</v>
      </c>
      <c r="N205" s="196" t="s">
        <v>41</v>
      </c>
      <c r="O205" s="72"/>
      <c r="P205" s="197">
        <f>O205*H205</f>
        <v>0</v>
      </c>
      <c r="Q205" s="197">
        <v>0</v>
      </c>
      <c r="R205" s="197">
        <f>Q205*H205</f>
        <v>0</v>
      </c>
      <c r="S205" s="197">
        <v>0</v>
      </c>
      <c r="T205" s="198">
        <f>S205*H205</f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199" t="s">
        <v>153</v>
      </c>
      <c r="AT205" s="199" t="s">
        <v>148</v>
      </c>
      <c r="AU205" s="199" t="s">
        <v>86</v>
      </c>
      <c r="AY205" s="18" t="s">
        <v>146</v>
      </c>
      <c r="BE205" s="200">
        <f>IF(N205="základní",J205,0)</f>
        <v>0</v>
      </c>
      <c r="BF205" s="200">
        <f>IF(N205="snížená",J205,0)</f>
        <v>0</v>
      </c>
      <c r="BG205" s="200">
        <f>IF(N205="zákl. přenesená",J205,0)</f>
        <v>0</v>
      </c>
      <c r="BH205" s="200">
        <f>IF(N205="sníž. přenesená",J205,0)</f>
        <v>0</v>
      </c>
      <c r="BI205" s="200">
        <f>IF(N205="nulová",J205,0)</f>
        <v>0</v>
      </c>
      <c r="BJ205" s="18" t="s">
        <v>84</v>
      </c>
      <c r="BK205" s="200">
        <f>ROUND(I205*H205,2)</f>
        <v>0</v>
      </c>
      <c r="BL205" s="18" t="s">
        <v>153</v>
      </c>
      <c r="BM205" s="199" t="s">
        <v>342</v>
      </c>
    </row>
    <row r="206" spans="2:51" s="13" customFormat="1" ht="11.25">
      <c r="B206" s="201"/>
      <c r="C206" s="202"/>
      <c r="D206" s="203" t="s">
        <v>182</v>
      </c>
      <c r="E206" s="204" t="s">
        <v>1</v>
      </c>
      <c r="F206" s="205" t="s">
        <v>105</v>
      </c>
      <c r="G206" s="202"/>
      <c r="H206" s="206">
        <v>181.038</v>
      </c>
      <c r="I206" s="207"/>
      <c r="J206" s="202"/>
      <c r="K206" s="202"/>
      <c r="L206" s="208"/>
      <c r="M206" s="209"/>
      <c r="N206" s="210"/>
      <c r="O206" s="210"/>
      <c r="P206" s="210"/>
      <c r="Q206" s="210"/>
      <c r="R206" s="210"/>
      <c r="S206" s="210"/>
      <c r="T206" s="211"/>
      <c r="AT206" s="212" t="s">
        <v>182</v>
      </c>
      <c r="AU206" s="212" t="s">
        <v>86</v>
      </c>
      <c r="AV206" s="13" t="s">
        <v>86</v>
      </c>
      <c r="AW206" s="13" t="s">
        <v>32</v>
      </c>
      <c r="AX206" s="13" t="s">
        <v>84</v>
      </c>
      <c r="AY206" s="212" t="s">
        <v>146</v>
      </c>
    </row>
    <row r="207" spans="1:65" s="2" customFormat="1" ht="24.2" customHeight="1">
      <c r="A207" s="35"/>
      <c r="B207" s="36"/>
      <c r="C207" s="188" t="s">
        <v>343</v>
      </c>
      <c r="D207" s="188" t="s">
        <v>148</v>
      </c>
      <c r="E207" s="189" t="s">
        <v>344</v>
      </c>
      <c r="F207" s="190" t="s">
        <v>345</v>
      </c>
      <c r="G207" s="191" t="s">
        <v>151</v>
      </c>
      <c r="H207" s="192">
        <v>3</v>
      </c>
      <c r="I207" s="193"/>
      <c r="J207" s="194">
        <f>ROUND(I207*H207,2)</f>
        <v>0</v>
      </c>
      <c r="K207" s="190" t="s">
        <v>152</v>
      </c>
      <c r="L207" s="40"/>
      <c r="M207" s="195" t="s">
        <v>1</v>
      </c>
      <c r="N207" s="196" t="s">
        <v>41</v>
      </c>
      <c r="O207" s="72"/>
      <c r="P207" s="197">
        <f>O207*H207</f>
        <v>0</v>
      </c>
      <c r="Q207" s="197">
        <v>0</v>
      </c>
      <c r="R207" s="197">
        <f>Q207*H207</f>
        <v>0</v>
      </c>
      <c r="S207" s="197">
        <v>0</v>
      </c>
      <c r="T207" s="198">
        <f>S207*H207</f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199" t="s">
        <v>153</v>
      </c>
      <c r="AT207" s="199" t="s">
        <v>148</v>
      </c>
      <c r="AU207" s="199" t="s">
        <v>86</v>
      </c>
      <c r="AY207" s="18" t="s">
        <v>146</v>
      </c>
      <c r="BE207" s="200">
        <f>IF(N207="základní",J207,0)</f>
        <v>0</v>
      </c>
      <c r="BF207" s="200">
        <f>IF(N207="snížená",J207,0)</f>
        <v>0</v>
      </c>
      <c r="BG207" s="200">
        <f>IF(N207="zákl. přenesená",J207,0)</f>
        <v>0</v>
      </c>
      <c r="BH207" s="200">
        <f>IF(N207="sníž. přenesená",J207,0)</f>
        <v>0</v>
      </c>
      <c r="BI207" s="200">
        <f>IF(N207="nulová",J207,0)</f>
        <v>0</v>
      </c>
      <c r="BJ207" s="18" t="s">
        <v>84</v>
      </c>
      <c r="BK207" s="200">
        <f>ROUND(I207*H207,2)</f>
        <v>0</v>
      </c>
      <c r="BL207" s="18" t="s">
        <v>153</v>
      </c>
      <c r="BM207" s="199" t="s">
        <v>346</v>
      </c>
    </row>
    <row r="208" spans="1:65" s="2" customFormat="1" ht="16.5" customHeight="1">
      <c r="A208" s="35"/>
      <c r="B208" s="36"/>
      <c r="C208" s="245" t="s">
        <v>347</v>
      </c>
      <c r="D208" s="245" t="s">
        <v>348</v>
      </c>
      <c r="E208" s="246" t="s">
        <v>349</v>
      </c>
      <c r="F208" s="247" t="s">
        <v>350</v>
      </c>
      <c r="G208" s="248" t="s">
        <v>336</v>
      </c>
      <c r="H208" s="249">
        <v>2.1</v>
      </c>
      <c r="I208" s="250"/>
      <c r="J208" s="251">
        <f>ROUND(I208*H208,2)</f>
        <v>0</v>
      </c>
      <c r="K208" s="247" t="s">
        <v>152</v>
      </c>
      <c r="L208" s="252"/>
      <c r="M208" s="253" t="s">
        <v>1</v>
      </c>
      <c r="N208" s="254" t="s">
        <v>41</v>
      </c>
      <c r="O208" s="72"/>
      <c r="P208" s="197">
        <f>O208*H208</f>
        <v>0</v>
      </c>
      <c r="Q208" s="197">
        <v>1</v>
      </c>
      <c r="R208" s="197">
        <f>Q208*H208</f>
        <v>2.1</v>
      </c>
      <c r="S208" s="197">
        <v>0</v>
      </c>
      <c r="T208" s="198">
        <f>S208*H208</f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199" t="s">
        <v>178</v>
      </c>
      <c r="AT208" s="199" t="s">
        <v>348</v>
      </c>
      <c r="AU208" s="199" t="s">
        <v>86</v>
      </c>
      <c r="AY208" s="18" t="s">
        <v>146</v>
      </c>
      <c r="BE208" s="200">
        <f>IF(N208="základní",J208,0)</f>
        <v>0</v>
      </c>
      <c r="BF208" s="200">
        <f>IF(N208="snížená",J208,0)</f>
        <v>0</v>
      </c>
      <c r="BG208" s="200">
        <f>IF(N208="zákl. přenesená",J208,0)</f>
        <v>0</v>
      </c>
      <c r="BH208" s="200">
        <f>IF(N208="sníž. přenesená",J208,0)</f>
        <v>0</v>
      </c>
      <c r="BI208" s="200">
        <f>IF(N208="nulová",J208,0)</f>
        <v>0</v>
      </c>
      <c r="BJ208" s="18" t="s">
        <v>84</v>
      </c>
      <c r="BK208" s="200">
        <f>ROUND(I208*H208,2)</f>
        <v>0</v>
      </c>
      <c r="BL208" s="18" t="s">
        <v>153</v>
      </c>
      <c r="BM208" s="199" t="s">
        <v>351</v>
      </c>
    </row>
    <row r="209" spans="2:51" s="13" customFormat="1" ht="11.25">
      <c r="B209" s="201"/>
      <c r="C209" s="202"/>
      <c r="D209" s="203" t="s">
        <v>182</v>
      </c>
      <c r="E209" s="202"/>
      <c r="F209" s="205" t="s">
        <v>352</v>
      </c>
      <c r="G209" s="202"/>
      <c r="H209" s="206">
        <v>2.1</v>
      </c>
      <c r="I209" s="207"/>
      <c r="J209" s="202"/>
      <c r="K209" s="202"/>
      <c r="L209" s="208"/>
      <c r="M209" s="209"/>
      <c r="N209" s="210"/>
      <c r="O209" s="210"/>
      <c r="P209" s="210"/>
      <c r="Q209" s="210"/>
      <c r="R209" s="210"/>
      <c r="S209" s="210"/>
      <c r="T209" s="211"/>
      <c r="AT209" s="212" t="s">
        <v>182</v>
      </c>
      <c r="AU209" s="212" t="s">
        <v>86</v>
      </c>
      <c r="AV209" s="13" t="s">
        <v>86</v>
      </c>
      <c r="AW209" s="13" t="s">
        <v>4</v>
      </c>
      <c r="AX209" s="13" t="s">
        <v>84</v>
      </c>
      <c r="AY209" s="212" t="s">
        <v>146</v>
      </c>
    </row>
    <row r="210" spans="1:65" s="2" customFormat="1" ht="24.2" customHeight="1">
      <c r="A210" s="35"/>
      <c r="B210" s="36"/>
      <c r="C210" s="188" t="s">
        <v>353</v>
      </c>
      <c r="D210" s="188" t="s">
        <v>148</v>
      </c>
      <c r="E210" s="189" t="s">
        <v>354</v>
      </c>
      <c r="F210" s="190" t="s">
        <v>355</v>
      </c>
      <c r="G210" s="191" t="s">
        <v>151</v>
      </c>
      <c r="H210" s="192">
        <v>520</v>
      </c>
      <c r="I210" s="193"/>
      <c r="J210" s="194">
        <f>ROUND(I210*H210,2)</f>
        <v>0</v>
      </c>
      <c r="K210" s="190" t="s">
        <v>152</v>
      </c>
      <c r="L210" s="40"/>
      <c r="M210" s="195" t="s">
        <v>1</v>
      </c>
      <c r="N210" s="196" t="s">
        <v>41</v>
      </c>
      <c r="O210" s="72"/>
      <c r="P210" s="197">
        <f>O210*H210</f>
        <v>0</v>
      </c>
      <c r="Q210" s="197">
        <v>0</v>
      </c>
      <c r="R210" s="197">
        <f>Q210*H210</f>
        <v>0</v>
      </c>
      <c r="S210" s="197">
        <v>0</v>
      </c>
      <c r="T210" s="198">
        <f>S210*H210</f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199" t="s">
        <v>153</v>
      </c>
      <c r="AT210" s="199" t="s">
        <v>148</v>
      </c>
      <c r="AU210" s="199" t="s">
        <v>86</v>
      </c>
      <c r="AY210" s="18" t="s">
        <v>146</v>
      </c>
      <c r="BE210" s="200">
        <f>IF(N210="základní",J210,0)</f>
        <v>0</v>
      </c>
      <c r="BF210" s="200">
        <f>IF(N210="snížená",J210,0)</f>
        <v>0</v>
      </c>
      <c r="BG210" s="200">
        <f>IF(N210="zákl. přenesená",J210,0)</f>
        <v>0</v>
      </c>
      <c r="BH210" s="200">
        <f>IF(N210="sníž. přenesená",J210,0)</f>
        <v>0</v>
      </c>
      <c r="BI210" s="200">
        <f>IF(N210="nulová",J210,0)</f>
        <v>0</v>
      </c>
      <c r="BJ210" s="18" t="s">
        <v>84</v>
      </c>
      <c r="BK210" s="200">
        <f>ROUND(I210*H210,2)</f>
        <v>0</v>
      </c>
      <c r="BL210" s="18" t="s">
        <v>153</v>
      </c>
      <c r="BM210" s="199" t="s">
        <v>356</v>
      </c>
    </row>
    <row r="211" spans="2:51" s="13" customFormat="1" ht="11.25">
      <c r="B211" s="201"/>
      <c r="C211" s="202"/>
      <c r="D211" s="203" t="s">
        <v>182</v>
      </c>
      <c r="E211" s="204" t="s">
        <v>1</v>
      </c>
      <c r="F211" s="205" t="s">
        <v>357</v>
      </c>
      <c r="G211" s="202"/>
      <c r="H211" s="206">
        <v>532.75</v>
      </c>
      <c r="I211" s="207"/>
      <c r="J211" s="202"/>
      <c r="K211" s="202"/>
      <c r="L211" s="208"/>
      <c r="M211" s="209"/>
      <c r="N211" s="210"/>
      <c r="O211" s="210"/>
      <c r="P211" s="210"/>
      <c r="Q211" s="210"/>
      <c r="R211" s="210"/>
      <c r="S211" s="210"/>
      <c r="T211" s="211"/>
      <c r="AT211" s="212" t="s">
        <v>182</v>
      </c>
      <c r="AU211" s="212" t="s">
        <v>86</v>
      </c>
      <c r="AV211" s="13" t="s">
        <v>86</v>
      </c>
      <c r="AW211" s="13" t="s">
        <v>32</v>
      </c>
      <c r="AX211" s="13" t="s">
        <v>76</v>
      </c>
      <c r="AY211" s="212" t="s">
        <v>146</v>
      </c>
    </row>
    <row r="212" spans="2:51" s="13" customFormat="1" ht="11.25">
      <c r="B212" s="201"/>
      <c r="C212" s="202"/>
      <c r="D212" s="203" t="s">
        <v>182</v>
      </c>
      <c r="E212" s="204" t="s">
        <v>1</v>
      </c>
      <c r="F212" s="205" t="s">
        <v>358</v>
      </c>
      <c r="G212" s="202"/>
      <c r="H212" s="206">
        <v>520</v>
      </c>
      <c r="I212" s="207"/>
      <c r="J212" s="202"/>
      <c r="K212" s="202"/>
      <c r="L212" s="208"/>
      <c r="M212" s="209"/>
      <c r="N212" s="210"/>
      <c r="O212" s="210"/>
      <c r="P212" s="210"/>
      <c r="Q212" s="210"/>
      <c r="R212" s="210"/>
      <c r="S212" s="210"/>
      <c r="T212" s="211"/>
      <c r="AT212" s="212" t="s">
        <v>182</v>
      </c>
      <c r="AU212" s="212" t="s">
        <v>86</v>
      </c>
      <c r="AV212" s="13" t="s">
        <v>86</v>
      </c>
      <c r="AW212" s="13" t="s">
        <v>32</v>
      </c>
      <c r="AX212" s="13" t="s">
        <v>84</v>
      </c>
      <c r="AY212" s="212" t="s">
        <v>146</v>
      </c>
    </row>
    <row r="213" spans="1:65" s="2" customFormat="1" ht="24.2" customHeight="1">
      <c r="A213" s="35"/>
      <c r="B213" s="36"/>
      <c r="C213" s="188" t="s">
        <v>359</v>
      </c>
      <c r="D213" s="188" t="s">
        <v>148</v>
      </c>
      <c r="E213" s="189" t="s">
        <v>360</v>
      </c>
      <c r="F213" s="190" t="s">
        <v>361</v>
      </c>
      <c r="G213" s="191" t="s">
        <v>151</v>
      </c>
      <c r="H213" s="192">
        <v>195</v>
      </c>
      <c r="I213" s="193"/>
      <c r="J213" s="194">
        <f>ROUND(I213*H213,2)</f>
        <v>0</v>
      </c>
      <c r="K213" s="190" t="s">
        <v>152</v>
      </c>
      <c r="L213" s="40"/>
      <c r="M213" s="195" t="s">
        <v>1</v>
      </c>
      <c r="N213" s="196" t="s">
        <v>41</v>
      </c>
      <c r="O213" s="72"/>
      <c r="P213" s="197">
        <f>O213*H213</f>
        <v>0</v>
      </c>
      <c r="Q213" s="197">
        <v>0</v>
      </c>
      <c r="R213" s="197">
        <f>Q213*H213</f>
        <v>0</v>
      </c>
      <c r="S213" s="197">
        <v>0</v>
      </c>
      <c r="T213" s="198">
        <f>S213*H213</f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199" t="s">
        <v>153</v>
      </c>
      <c r="AT213" s="199" t="s">
        <v>148</v>
      </c>
      <c r="AU213" s="199" t="s">
        <v>86</v>
      </c>
      <c r="AY213" s="18" t="s">
        <v>146</v>
      </c>
      <c r="BE213" s="200">
        <f>IF(N213="základní",J213,0)</f>
        <v>0</v>
      </c>
      <c r="BF213" s="200">
        <f>IF(N213="snížená",J213,0)</f>
        <v>0</v>
      </c>
      <c r="BG213" s="200">
        <f>IF(N213="zákl. přenesená",J213,0)</f>
        <v>0</v>
      </c>
      <c r="BH213" s="200">
        <f>IF(N213="sníž. přenesená",J213,0)</f>
        <v>0</v>
      </c>
      <c r="BI213" s="200">
        <f>IF(N213="nulová",J213,0)</f>
        <v>0</v>
      </c>
      <c r="BJ213" s="18" t="s">
        <v>84</v>
      </c>
      <c r="BK213" s="200">
        <f>ROUND(I213*H213,2)</f>
        <v>0</v>
      </c>
      <c r="BL213" s="18" t="s">
        <v>153</v>
      </c>
      <c r="BM213" s="199" t="s">
        <v>362</v>
      </c>
    </row>
    <row r="214" spans="2:51" s="13" customFormat="1" ht="11.25">
      <c r="B214" s="201"/>
      <c r="C214" s="202"/>
      <c r="D214" s="203" t="s">
        <v>182</v>
      </c>
      <c r="E214" s="204" t="s">
        <v>1</v>
      </c>
      <c r="F214" s="205" t="s">
        <v>363</v>
      </c>
      <c r="G214" s="202"/>
      <c r="H214" s="206">
        <v>40.95</v>
      </c>
      <c r="I214" s="207"/>
      <c r="J214" s="202"/>
      <c r="K214" s="202"/>
      <c r="L214" s="208"/>
      <c r="M214" s="209"/>
      <c r="N214" s="210"/>
      <c r="O214" s="210"/>
      <c r="P214" s="210"/>
      <c r="Q214" s="210"/>
      <c r="R214" s="210"/>
      <c r="S214" s="210"/>
      <c r="T214" s="211"/>
      <c r="AT214" s="212" t="s">
        <v>182</v>
      </c>
      <c r="AU214" s="212" t="s">
        <v>86</v>
      </c>
      <c r="AV214" s="13" t="s">
        <v>86</v>
      </c>
      <c r="AW214" s="13" t="s">
        <v>32</v>
      </c>
      <c r="AX214" s="13" t="s">
        <v>76</v>
      </c>
      <c r="AY214" s="212" t="s">
        <v>146</v>
      </c>
    </row>
    <row r="215" spans="2:51" s="13" customFormat="1" ht="11.25">
      <c r="B215" s="201"/>
      <c r="C215" s="202"/>
      <c r="D215" s="203" t="s">
        <v>182</v>
      </c>
      <c r="E215" s="204" t="s">
        <v>1</v>
      </c>
      <c r="F215" s="205" t="s">
        <v>364</v>
      </c>
      <c r="G215" s="202"/>
      <c r="H215" s="206">
        <v>146.3</v>
      </c>
      <c r="I215" s="207"/>
      <c r="J215" s="202"/>
      <c r="K215" s="202"/>
      <c r="L215" s="208"/>
      <c r="M215" s="209"/>
      <c r="N215" s="210"/>
      <c r="O215" s="210"/>
      <c r="P215" s="210"/>
      <c r="Q215" s="210"/>
      <c r="R215" s="210"/>
      <c r="S215" s="210"/>
      <c r="T215" s="211"/>
      <c r="AT215" s="212" t="s">
        <v>182</v>
      </c>
      <c r="AU215" s="212" t="s">
        <v>86</v>
      </c>
      <c r="AV215" s="13" t="s">
        <v>86</v>
      </c>
      <c r="AW215" s="13" t="s">
        <v>32</v>
      </c>
      <c r="AX215" s="13" t="s">
        <v>76</v>
      </c>
      <c r="AY215" s="212" t="s">
        <v>146</v>
      </c>
    </row>
    <row r="216" spans="2:51" s="13" customFormat="1" ht="11.25">
      <c r="B216" s="201"/>
      <c r="C216" s="202"/>
      <c r="D216" s="203" t="s">
        <v>182</v>
      </c>
      <c r="E216" s="204" t="s">
        <v>1</v>
      </c>
      <c r="F216" s="205" t="s">
        <v>365</v>
      </c>
      <c r="G216" s="202"/>
      <c r="H216" s="206">
        <v>5.85</v>
      </c>
      <c r="I216" s="207"/>
      <c r="J216" s="202"/>
      <c r="K216" s="202"/>
      <c r="L216" s="208"/>
      <c r="M216" s="209"/>
      <c r="N216" s="210"/>
      <c r="O216" s="210"/>
      <c r="P216" s="210"/>
      <c r="Q216" s="210"/>
      <c r="R216" s="210"/>
      <c r="S216" s="210"/>
      <c r="T216" s="211"/>
      <c r="AT216" s="212" t="s">
        <v>182</v>
      </c>
      <c r="AU216" s="212" t="s">
        <v>86</v>
      </c>
      <c r="AV216" s="13" t="s">
        <v>86</v>
      </c>
      <c r="AW216" s="13" t="s">
        <v>32</v>
      </c>
      <c r="AX216" s="13" t="s">
        <v>76</v>
      </c>
      <c r="AY216" s="212" t="s">
        <v>146</v>
      </c>
    </row>
    <row r="217" spans="2:51" s="15" customFormat="1" ht="11.25">
      <c r="B217" s="223"/>
      <c r="C217" s="224"/>
      <c r="D217" s="203" t="s">
        <v>182</v>
      </c>
      <c r="E217" s="225" t="s">
        <v>1</v>
      </c>
      <c r="F217" s="226" t="s">
        <v>240</v>
      </c>
      <c r="G217" s="224"/>
      <c r="H217" s="227">
        <v>193.1</v>
      </c>
      <c r="I217" s="228"/>
      <c r="J217" s="224"/>
      <c r="K217" s="224"/>
      <c r="L217" s="229"/>
      <c r="M217" s="230"/>
      <c r="N217" s="231"/>
      <c r="O217" s="231"/>
      <c r="P217" s="231"/>
      <c r="Q217" s="231"/>
      <c r="R217" s="231"/>
      <c r="S217" s="231"/>
      <c r="T217" s="232"/>
      <c r="AT217" s="233" t="s">
        <v>182</v>
      </c>
      <c r="AU217" s="233" t="s">
        <v>86</v>
      </c>
      <c r="AV217" s="15" t="s">
        <v>159</v>
      </c>
      <c r="AW217" s="15" t="s">
        <v>32</v>
      </c>
      <c r="AX217" s="15" t="s">
        <v>76</v>
      </c>
      <c r="AY217" s="233" t="s">
        <v>146</v>
      </c>
    </row>
    <row r="218" spans="2:51" s="13" customFormat="1" ht="11.25">
      <c r="B218" s="201"/>
      <c r="C218" s="202"/>
      <c r="D218" s="203" t="s">
        <v>182</v>
      </c>
      <c r="E218" s="204" t="s">
        <v>110</v>
      </c>
      <c r="F218" s="205" t="s">
        <v>111</v>
      </c>
      <c r="G218" s="202"/>
      <c r="H218" s="206">
        <v>195</v>
      </c>
      <c r="I218" s="207"/>
      <c r="J218" s="202"/>
      <c r="K218" s="202"/>
      <c r="L218" s="208"/>
      <c r="M218" s="209"/>
      <c r="N218" s="210"/>
      <c r="O218" s="210"/>
      <c r="P218" s="210"/>
      <c r="Q218" s="210"/>
      <c r="R218" s="210"/>
      <c r="S218" s="210"/>
      <c r="T218" s="211"/>
      <c r="AT218" s="212" t="s">
        <v>182</v>
      </c>
      <c r="AU218" s="212" t="s">
        <v>86</v>
      </c>
      <c r="AV218" s="13" t="s">
        <v>86</v>
      </c>
      <c r="AW218" s="13" t="s">
        <v>32</v>
      </c>
      <c r="AX218" s="13" t="s">
        <v>84</v>
      </c>
      <c r="AY218" s="212" t="s">
        <v>146</v>
      </c>
    </row>
    <row r="219" spans="1:65" s="2" customFormat="1" ht="24.2" customHeight="1">
      <c r="A219" s="35"/>
      <c r="B219" s="36"/>
      <c r="C219" s="188" t="s">
        <v>366</v>
      </c>
      <c r="D219" s="188" t="s">
        <v>148</v>
      </c>
      <c r="E219" s="189" t="s">
        <v>367</v>
      </c>
      <c r="F219" s="190" t="s">
        <v>368</v>
      </c>
      <c r="G219" s="191" t="s">
        <v>151</v>
      </c>
      <c r="H219" s="192">
        <v>195</v>
      </c>
      <c r="I219" s="193"/>
      <c r="J219" s="194">
        <f>ROUND(I219*H219,2)</f>
        <v>0</v>
      </c>
      <c r="K219" s="190" t="s">
        <v>152</v>
      </c>
      <c r="L219" s="40"/>
      <c r="M219" s="195" t="s">
        <v>1</v>
      </c>
      <c r="N219" s="196" t="s">
        <v>41</v>
      </c>
      <c r="O219" s="72"/>
      <c r="P219" s="197">
        <f>O219*H219</f>
        <v>0</v>
      </c>
      <c r="Q219" s="197">
        <v>0</v>
      </c>
      <c r="R219" s="197">
        <f>Q219*H219</f>
        <v>0</v>
      </c>
      <c r="S219" s="197">
        <v>0</v>
      </c>
      <c r="T219" s="198">
        <f>S219*H219</f>
        <v>0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199" t="s">
        <v>153</v>
      </c>
      <c r="AT219" s="199" t="s">
        <v>148</v>
      </c>
      <c r="AU219" s="199" t="s">
        <v>86</v>
      </c>
      <c r="AY219" s="18" t="s">
        <v>146</v>
      </c>
      <c r="BE219" s="200">
        <f>IF(N219="základní",J219,0)</f>
        <v>0</v>
      </c>
      <c r="BF219" s="200">
        <f>IF(N219="snížená",J219,0)</f>
        <v>0</v>
      </c>
      <c r="BG219" s="200">
        <f>IF(N219="zákl. přenesená",J219,0)</f>
        <v>0</v>
      </c>
      <c r="BH219" s="200">
        <f>IF(N219="sníž. přenesená",J219,0)</f>
        <v>0</v>
      </c>
      <c r="BI219" s="200">
        <f>IF(N219="nulová",J219,0)</f>
        <v>0</v>
      </c>
      <c r="BJ219" s="18" t="s">
        <v>84</v>
      </c>
      <c r="BK219" s="200">
        <f>ROUND(I219*H219,2)</f>
        <v>0</v>
      </c>
      <c r="BL219" s="18" t="s">
        <v>153</v>
      </c>
      <c r="BM219" s="199" t="s">
        <v>369</v>
      </c>
    </row>
    <row r="220" spans="1:65" s="2" customFormat="1" ht="16.5" customHeight="1">
      <c r="A220" s="35"/>
      <c r="B220" s="36"/>
      <c r="C220" s="245" t="s">
        <v>370</v>
      </c>
      <c r="D220" s="245" t="s">
        <v>348</v>
      </c>
      <c r="E220" s="246" t="s">
        <v>371</v>
      </c>
      <c r="F220" s="247" t="s">
        <v>372</v>
      </c>
      <c r="G220" s="248" t="s">
        <v>373</v>
      </c>
      <c r="H220" s="249">
        <v>5.938</v>
      </c>
      <c r="I220" s="250"/>
      <c r="J220" s="251">
        <f>ROUND(I220*H220,2)</f>
        <v>0</v>
      </c>
      <c r="K220" s="247" t="s">
        <v>152</v>
      </c>
      <c r="L220" s="252"/>
      <c r="M220" s="253" t="s">
        <v>1</v>
      </c>
      <c r="N220" s="254" t="s">
        <v>41</v>
      </c>
      <c r="O220" s="72"/>
      <c r="P220" s="197">
        <f>O220*H220</f>
        <v>0</v>
      </c>
      <c r="Q220" s="197">
        <v>0.001</v>
      </c>
      <c r="R220" s="197">
        <f>Q220*H220</f>
        <v>0.005938</v>
      </c>
      <c r="S220" s="197">
        <v>0</v>
      </c>
      <c r="T220" s="198">
        <f>S220*H220</f>
        <v>0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199" t="s">
        <v>178</v>
      </c>
      <c r="AT220" s="199" t="s">
        <v>348</v>
      </c>
      <c r="AU220" s="199" t="s">
        <v>86</v>
      </c>
      <c r="AY220" s="18" t="s">
        <v>146</v>
      </c>
      <c r="BE220" s="200">
        <f>IF(N220="základní",J220,0)</f>
        <v>0</v>
      </c>
      <c r="BF220" s="200">
        <f>IF(N220="snížená",J220,0)</f>
        <v>0</v>
      </c>
      <c r="BG220" s="200">
        <f>IF(N220="zákl. přenesená",J220,0)</f>
        <v>0</v>
      </c>
      <c r="BH220" s="200">
        <f>IF(N220="sníž. přenesená",J220,0)</f>
        <v>0</v>
      </c>
      <c r="BI220" s="200">
        <f>IF(N220="nulová",J220,0)</f>
        <v>0</v>
      </c>
      <c r="BJ220" s="18" t="s">
        <v>84</v>
      </c>
      <c r="BK220" s="200">
        <f>ROUND(I220*H220,2)</f>
        <v>0</v>
      </c>
      <c r="BL220" s="18" t="s">
        <v>153</v>
      </c>
      <c r="BM220" s="199" t="s">
        <v>374</v>
      </c>
    </row>
    <row r="221" spans="1:65" s="2" customFormat="1" ht="37.9" customHeight="1">
      <c r="A221" s="35"/>
      <c r="B221" s="36"/>
      <c r="C221" s="188" t="s">
        <v>375</v>
      </c>
      <c r="D221" s="188" t="s">
        <v>148</v>
      </c>
      <c r="E221" s="189" t="s">
        <v>376</v>
      </c>
      <c r="F221" s="190" t="s">
        <v>377</v>
      </c>
      <c r="G221" s="191" t="s">
        <v>157</v>
      </c>
      <c r="H221" s="192">
        <v>40</v>
      </c>
      <c r="I221" s="193"/>
      <c r="J221" s="194">
        <f>ROUND(I221*H221,2)</f>
        <v>0</v>
      </c>
      <c r="K221" s="190" t="s">
        <v>152</v>
      </c>
      <c r="L221" s="40"/>
      <c r="M221" s="195" t="s">
        <v>1</v>
      </c>
      <c r="N221" s="196" t="s">
        <v>41</v>
      </c>
      <c r="O221" s="72"/>
      <c r="P221" s="197">
        <f>O221*H221</f>
        <v>0</v>
      </c>
      <c r="Q221" s="197">
        <v>0</v>
      </c>
      <c r="R221" s="197">
        <f>Q221*H221</f>
        <v>0</v>
      </c>
      <c r="S221" s="197">
        <v>0</v>
      </c>
      <c r="T221" s="198">
        <f>S221*H221</f>
        <v>0</v>
      </c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R221" s="199" t="s">
        <v>153</v>
      </c>
      <c r="AT221" s="199" t="s">
        <v>148</v>
      </c>
      <c r="AU221" s="199" t="s">
        <v>86</v>
      </c>
      <c r="AY221" s="18" t="s">
        <v>146</v>
      </c>
      <c r="BE221" s="200">
        <f>IF(N221="základní",J221,0)</f>
        <v>0</v>
      </c>
      <c r="BF221" s="200">
        <f>IF(N221="snížená",J221,0)</f>
        <v>0</v>
      </c>
      <c r="BG221" s="200">
        <f>IF(N221="zákl. přenesená",J221,0)</f>
        <v>0</v>
      </c>
      <c r="BH221" s="200">
        <f>IF(N221="sníž. přenesená",J221,0)</f>
        <v>0</v>
      </c>
      <c r="BI221" s="200">
        <f>IF(N221="nulová",J221,0)</f>
        <v>0</v>
      </c>
      <c r="BJ221" s="18" t="s">
        <v>84</v>
      </c>
      <c r="BK221" s="200">
        <f>ROUND(I221*H221,2)</f>
        <v>0</v>
      </c>
      <c r="BL221" s="18" t="s">
        <v>153</v>
      </c>
      <c r="BM221" s="199" t="s">
        <v>378</v>
      </c>
    </row>
    <row r="222" spans="1:65" s="2" customFormat="1" ht="16.5" customHeight="1">
      <c r="A222" s="35"/>
      <c r="B222" s="36"/>
      <c r="C222" s="245" t="s">
        <v>379</v>
      </c>
      <c r="D222" s="245" t="s">
        <v>348</v>
      </c>
      <c r="E222" s="246" t="s">
        <v>380</v>
      </c>
      <c r="F222" s="247" t="s">
        <v>381</v>
      </c>
      <c r="G222" s="248" t="s">
        <v>249</v>
      </c>
      <c r="H222" s="249">
        <v>0.2</v>
      </c>
      <c r="I222" s="250"/>
      <c r="J222" s="251">
        <f>ROUND(I222*H222,2)</f>
        <v>0</v>
      </c>
      <c r="K222" s="247" t="s">
        <v>152</v>
      </c>
      <c r="L222" s="252"/>
      <c r="M222" s="253" t="s">
        <v>1</v>
      </c>
      <c r="N222" s="254" t="s">
        <v>41</v>
      </c>
      <c r="O222" s="72"/>
      <c r="P222" s="197">
        <f>O222*H222</f>
        <v>0</v>
      </c>
      <c r="Q222" s="197">
        <v>0.22</v>
      </c>
      <c r="R222" s="197">
        <f>Q222*H222</f>
        <v>0.044000000000000004</v>
      </c>
      <c r="S222" s="197">
        <v>0</v>
      </c>
      <c r="T222" s="198">
        <f>S222*H222</f>
        <v>0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199" t="s">
        <v>178</v>
      </c>
      <c r="AT222" s="199" t="s">
        <v>348</v>
      </c>
      <c r="AU222" s="199" t="s">
        <v>86</v>
      </c>
      <c r="AY222" s="18" t="s">
        <v>146</v>
      </c>
      <c r="BE222" s="200">
        <f>IF(N222="základní",J222,0)</f>
        <v>0</v>
      </c>
      <c r="BF222" s="200">
        <f>IF(N222="snížená",J222,0)</f>
        <v>0</v>
      </c>
      <c r="BG222" s="200">
        <f>IF(N222="zákl. přenesená",J222,0)</f>
        <v>0</v>
      </c>
      <c r="BH222" s="200">
        <f>IF(N222="sníž. přenesená",J222,0)</f>
        <v>0</v>
      </c>
      <c r="BI222" s="200">
        <f>IF(N222="nulová",J222,0)</f>
        <v>0</v>
      </c>
      <c r="BJ222" s="18" t="s">
        <v>84</v>
      </c>
      <c r="BK222" s="200">
        <f>ROUND(I222*H222,2)</f>
        <v>0</v>
      </c>
      <c r="BL222" s="18" t="s">
        <v>153</v>
      </c>
      <c r="BM222" s="199" t="s">
        <v>382</v>
      </c>
    </row>
    <row r="223" spans="2:51" s="13" customFormat="1" ht="11.25">
      <c r="B223" s="201"/>
      <c r="C223" s="202"/>
      <c r="D223" s="203" t="s">
        <v>182</v>
      </c>
      <c r="E223" s="202"/>
      <c r="F223" s="205" t="s">
        <v>383</v>
      </c>
      <c r="G223" s="202"/>
      <c r="H223" s="206">
        <v>0.2</v>
      </c>
      <c r="I223" s="207"/>
      <c r="J223" s="202"/>
      <c r="K223" s="202"/>
      <c r="L223" s="208"/>
      <c r="M223" s="209"/>
      <c r="N223" s="210"/>
      <c r="O223" s="210"/>
      <c r="P223" s="210"/>
      <c r="Q223" s="210"/>
      <c r="R223" s="210"/>
      <c r="S223" s="210"/>
      <c r="T223" s="211"/>
      <c r="AT223" s="212" t="s">
        <v>182</v>
      </c>
      <c r="AU223" s="212" t="s">
        <v>86</v>
      </c>
      <c r="AV223" s="13" t="s">
        <v>86</v>
      </c>
      <c r="AW223" s="13" t="s">
        <v>4</v>
      </c>
      <c r="AX223" s="13" t="s">
        <v>84</v>
      </c>
      <c r="AY223" s="212" t="s">
        <v>146</v>
      </c>
    </row>
    <row r="224" spans="1:65" s="2" customFormat="1" ht="21.75" customHeight="1">
      <c r="A224" s="35"/>
      <c r="B224" s="36"/>
      <c r="C224" s="188" t="s">
        <v>384</v>
      </c>
      <c r="D224" s="188" t="s">
        <v>148</v>
      </c>
      <c r="E224" s="189" t="s">
        <v>385</v>
      </c>
      <c r="F224" s="190" t="s">
        <v>386</v>
      </c>
      <c r="G224" s="191" t="s">
        <v>151</v>
      </c>
      <c r="H224" s="192">
        <v>195</v>
      </c>
      <c r="I224" s="193"/>
      <c r="J224" s="194">
        <f>ROUND(I224*H224,2)</f>
        <v>0</v>
      </c>
      <c r="K224" s="190" t="s">
        <v>152</v>
      </c>
      <c r="L224" s="40"/>
      <c r="M224" s="195" t="s">
        <v>1</v>
      </c>
      <c r="N224" s="196" t="s">
        <v>41</v>
      </c>
      <c r="O224" s="72"/>
      <c r="P224" s="197">
        <f>O224*H224</f>
        <v>0</v>
      </c>
      <c r="Q224" s="197">
        <v>0</v>
      </c>
      <c r="R224" s="197">
        <f>Q224*H224</f>
        <v>0</v>
      </c>
      <c r="S224" s="197">
        <v>0</v>
      </c>
      <c r="T224" s="198">
        <f>S224*H224</f>
        <v>0</v>
      </c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R224" s="199" t="s">
        <v>153</v>
      </c>
      <c r="AT224" s="199" t="s">
        <v>148</v>
      </c>
      <c r="AU224" s="199" t="s">
        <v>86</v>
      </c>
      <c r="AY224" s="18" t="s">
        <v>146</v>
      </c>
      <c r="BE224" s="200">
        <f>IF(N224="základní",J224,0)</f>
        <v>0</v>
      </c>
      <c r="BF224" s="200">
        <f>IF(N224="snížená",J224,0)</f>
        <v>0</v>
      </c>
      <c r="BG224" s="200">
        <f>IF(N224="zákl. přenesená",J224,0)</f>
        <v>0</v>
      </c>
      <c r="BH224" s="200">
        <f>IF(N224="sníž. přenesená",J224,0)</f>
        <v>0</v>
      </c>
      <c r="BI224" s="200">
        <f>IF(N224="nulová",J224,0)</f>
        <v>0</v>
      </c>
      <c r="BJ224" s="18" t="s">
        <v>84</v>
      </c>
      <c r="BK224" s="200">
        <f>ROUND(I224*H224,2)</f>
        <v>0</v>
      </c>
      <c r="BL224" s="18" t="s">
        <v>153</v>
      </c>
      <c r="BM224" s="199" t="s">
        <v>387</v>
      </c>
    </row>
    <row r="225" spans="2:51" s="13" customFormat="1" ht="11.25">
      <c r="B225" s="201"/>
      <c r="C225" s="202"/>
      <c r="D225" s="203" t="s">
        <v>182</v>
      </c>
      <c r="E225" s="204" t="s">
        <v>1</v>
      </c>
      <c r="F225" s="205" t="s">
        <v>110</v>
      </c>
      <c r="G225" s="202"/>
      <c r="H225" s="206">
        <v>195</v>
      </c>
      <c r="I225" s="207"/>
      <c r="J225" s="202"/>
      <c r="K225" s="202"/>
      <c r="L225" s="208"/>
      <c r="M225" s="209"/>
      <c r="N225" s="210"/>
      <c r="O225" s="210"/>
      <c r="P225" s="210"/>
      <c r="Q225" s="210"/>
      <c r="R225" s="210"/>
      <c r="S225" s="210"/>
      <c r="T225" s="211"/>
      <c r="AT225" s="212" t="s">
        <v>182</v>
      </c>
      <c r="AU225" s="212" t="s">
        <v>86</v>
      </c>
      <c r="AV225" s="13" t="s">
        <v>86</v>
      </c>
      <c r="AW225" s="13" t="s">
        <v>32</v>
      </c>
      <c r="AX225" s="13" t="s">
        <v>84</v>
      </c>
      <c r="AY225" s="212" t="s">
        <v>146</v>
      </c>
    </row>
    <row r="226" spans="1:65" s="2" customFormat="1" ht="16.5" customHeight="1">
      <c r="A226" s="35"/>
      <c r="B226" s="36"/>
      <c r="C226" s="188" t="s">
        <v>388</v>
      </c>
      <c r="D226" s="188" t="s">
        <v>148</v>
      </c>
      <c r="E226" s="189" t="s">
        <v>389</v>
      </c>
      <c r="F226" s="190" t="s">
        <v>390</v>
      </c>
      <c r="G226" s="191" t="s">
        <v>151</v>
      </c>
      <c r="H226" s="192">
        <v>195</v>
      </c>
      <c r="I226" s="193"/>
      <c r="J226" s="194">
        <f>ROUND(I226*H226,2)</f>
        <v>0</v>
      </c>
      <c r="K226" s="190" t="s">
        <v>152</v>
      </c>
      <c r="L226" s="40"/>
      <c r="M226" s="195" t="s">
        <v>1</v>
      </c>
      <c r="N226" s="196" t="s">
        <v>41</v>
      </c>
      <c r="O226" s="72"/>
      <c r="P226" s="197">
        <f>O226*H226</f>
        <v>0</v>
      </c>
      <c r="Q226" s="197">
        <v>0</v>
      </c>
      <c r="R226" s="197">
        <f>Q226*H226</f>
        <v>0</v>
      </c>
      <c r="S226" s="197">
        <v>0</v>
      </c>
      <c r="T226" s="198">
        <f>S226*H226</f>
        <v>0</v>
      </c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R226" s="199" t="s">
        <v>153</v>
      </c>
      <c r="AT226" s="199" t="s">
        <v>148</v>
      </c>
      <c r="AU226" s="199" t="s">
        <v>86</v>
      </c>
      <c r="AY226" s="18" t="s">
        <v>146</v>
      </c>
      <c r="BE226" s="200">
        <f>IF(N226="základní",J226,0)</f>
        <v>0</v>
      </c>
      <c r="BF226" s="200">
        <f>IF(N226="snížená",J226,0)</f>
        <v>0</v>
      </c>
      <c r="BG226" s="200">
        <f>IF(N226="zákl. přenesená",J226,0)</f>
        <v>0</v>
      </c>
      <c r="BH226" s="200">
        <f>IF(N226="sníž. přenesená",J226,0)</f>
        <v>0</v>
      </c>
      <c r="BI226" s="200">
        <f>IF(N226="nulová",J226,0)</f>
        <v>0</v>
      </c>
      <c r="BJ226" s="18" t="s">
        <v>84</v>
      </c>
      <c r="BK226" s="200">
        <f>ROUND(I226*H226,2)</f>
        <v>0</v>
      </c>
      <c r="BL226" s="18" t="s">
        <v>153</v>
      </c>
      <c r="BM226" s="199" t="s">
        <v>391</v>
      </c>
    </row>
    <row r="227" spans="2:51" s="13" customFormat="1" ht="11.25">
      <c r="B227" s="201"/>
      <c r="C227" s="202"/>
      <c r="D227" s="203" t="s">
        <v>182</v>
      </c>
      <c r="E227" s="204" t="s">
        <v>1</v>
      </c>
      <c r="F227" s="205" t="s">
        <v>110</v>
      </c>
      <c r="G227" s="202"/>
      <c r="H227" s="206">
        <v>195</v>
      </c>
      <c r="I227" s="207"/>
      <c r="J227" s="202"/>
      <c r="K227" s="202"/>
      <c r="L227" s="208"/>
      <c r="M227" s="209"/>
      <c r="N227" s="210"/>
      <c r="O227" s="210"/>
      <c r="P227" s="210"/>
      <c r="Q227" s="210"/>
      <c r="R227" s="210"/>
      <c r="S227" s="210"/>
      <c r="T227" s="211"/>
      <c r="AT227" s="212" t="s">
        <v>182</v>
      </c>
      <c r="AU227" s="212" t="s">
        <v>86</v>
      </c>
      <c r="AV227" s="13" t="s">
        <v>86</v>
      </c>
      <c r="AW227" s="13" t="s">
        <v>32</v>
      </c>
      <c r="AX227" s="13" t="s">
        <v>84</v>
      </c>
      <c r="AY227" s="212" t="s">
        <v>146</v>
      </c>
    </row>
    <row r="228" spans="1:65" s="2" customFormat="1" ht="24.2" customHeight="1">
      <c r="A228" s="35"/>
      <c r="B228" s="36"/>
      <c r="C228" s="188" t="s">
        <v>392</v>
      </c>
      <c r="D228" s="188" t="s">
        <v>148</v>
      </c>
      <c r="E228" s="189" t="s">
        <v>393</v>
      </c>
      <c r="F228" s="190" t="s">
        <v>394</v>
      </c>
      <c r="G228" s="191" t="s">
        <v>157</v>
      </c>
      <c r="H228" s="192">
        <v>40</v>
      </c>
      <c r="I228" s="193"/>
      <c r="J228" s="194">
        <f>ROUND(I228*H228,2)</f>
        <v>0</v>
      </c>
      <c r="K228" s="190" t="s">
        <v>152</v>
      </c>
      <c r="L228" s="40"/>
      <c r="M228" s="195" t="s">
        <v>1</v>
      </c>
      <c r="N228" s="196" t="s">
        <v>41</v>
      </c>
      <c r="O228" s="72"/>
      <c r="P228" s="197">
        <f>O228*H228</f>
        <v>0</v>
      </c>
      <c r="Q228" s="197">
        <v>0</v>
      </c>
      <c r="R228" s="197">
        <f>Q228*H228</f>
        <v>0</v>
      </c>
      <c r="S228" s="197">
        <v>0</v>
      </c>
      <c r="T228" s="198">
        <f>S228*H228</f>
        <v>0</v>
      </c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R228" s="199" t="s">
        <v>153</v>
      </c>
      <c r="AT228" s="199" t="s">
        <v>148</v>
      </c>
      <c r="AU228" s="199" t="s">
        <v>86</v>
      </c>
      <c r="AY228" s="18" t="s">
        <v>146</v>
      </c>
      <c r="BE228" s="200">
        <f>IF(N228="základní",J228,0)</f>
        <v>0</v>
      </c>
      <c r="BF228" s="200">
        <f>IF(N228="snížená",J228,0)</f>
        <v>0</v>
      </c>
      <c r="BG228" s="200">
        <f>IF(N228="zákl. přenesená",J228,0)</f>
        <v>0</v>
      </c>
      <c r="BH228" s="200">
        <f>IF(N228="sníž. přenesená",J228,0)</f>
        <v>0</v>
      </c>
      <c r="BI228" s="200">
        <f>IF(N228="nulová",J228,0)</f>
        <v>0</v>
      </c>
      <c r="BJ228" s="18" t="s">
        <v>84</v>
      </c>
      <c r="BK228" s="200">
        <f>ROUND(I228*H228,2)</f>
        <v>0</v>
      </c>
      <c r="BL228" s="18" t="s">
        <v>153</v>
      </c>
      <c r="BM228" s="199" t="s">
        <v>395</v>
      </c>
    </row>
    <row r="229" spans="1:65" s="2" customFormat="1" ht="16.5" customHeight="1">
      <c r="A229" s="35"/>
      <c r="B229" s="36"/>
      <c r="C229" s="245" t="s">
        <v>396</v>
      </c>
      <c r="D229" s="245" t="s">
        <v>348</v>
      </c>
      <c r="E229" s="246" t="s">
        <v>397</v>
      </c>
      <c r="F229" s="247" t="s">
        <v>398</v>
      </c>
      <c r="G229" s="248" t="s">
        <v>157</v>
      </c>
      <c r="H229" s="249">
        <v>40</v>
      </c>
      <c r="I229" s="250"/>
      <c r="J229" s="251">
        <f>ROUND(I229*H229,2)</f>
        <v>0</v>
      </c>
      <c r="K229" s="247" t="s">
        <v>1</v>
      </c>
      <c r="L229" s="252"/>
      <c r="M229" s="253" t="s">
        <v>1</v>
      </c>
      <c r="N229" s="254" t="s">
        <v>41</v>
      </c>
      <c r="O229" s="72"/>
      <c r="P229" s="197">
        <f>O229*H229</f>
        <v>0</v>
      </c>
      <c r="Q229" s="197">
        <v>0</v>
      </c>
      <c r="R229" s="197">
        <f>Q229*H229</f>
        <v>0</v>
      </c>
      <c r="S229" s="197">
        <v>0</v>
      </c>
      <c r="T229" s="198">
        <f>S229*H229</f>
        <v>0</v>
      </c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R229" s="199" t="s">
        <v>178</v>
      </c>
      <c r="AT229" s="199" t="s">
        <v>348</v>
      </c>
      <c r="AU229" s="199" t="s">
        <v>86</v>
      </c>
      <c r="AY229" s="18" t="s">
        <v>146</v>
      </c>
      <c r="BE229" s="200">
        <f>IF(N229="základní",J229,0)</f>
        <v>0</v>
      </c>
      <c r="BF229" s="200">
        <f>IF(N229="snížená",J229,0)</f>
        <v>0</v>
      </c>
      <c r="BG229" s="200">
        <f>IF(N229="zákl. přenesená",J229,0)</f>
        <v>0</v>
      </c>
      <c r="BH229" s="200">
        <f>IF(N229="sníž. přenesená",J229,0)</f>
        <v>0</v>
      </c>
      <c r="BI229" s="200">
        <f>IF(N229="nulová",J229,0)</f>
        <v>0</v>
      </c>
      <c r="BJ229" s="18" t="s">
        <v>84</v>
      </c>
      <c r="BK229" s="200">
        <f>ROUND(I229*H229,2)</f>
        <v>0</v>
      </c>
      <c r="BL229" s="18" t="s">
        <v>153</v>
      </c>
      <c r="BM229" s="199" t="s">
        <v>399</v>
      </c>
    </row>
    <row r="230" spans="2:63" s="12" customFormat="1" ht="22.9" customHeight="1">
      <c r="B230" s="172"/>
      <c r="C230" s="173"/>
      <c r="D230" s="174" t="s">
        <v>75</v>
      </c>
      <c r="E230" s="186" t="s">
        <v>166</v>
      </c>
      <c r="F230" s="186" t="s">
        <v>400</v>
      </c>
      <c r="G230" s="173"/>
      <c r="H230" s="173"/>
      <c r="I230" s="176"/>
      <c r="J230" s="187">
        <f>BK230</f>
        <v>0</v>
      </c>
      <c r="K230" s="173"/>
      <c r="L230" s="178"/>
      <c r="M230" s="179"/>
      <c r="N230" s="180"/>
      <c r="O230" s="180"/>
      <c r="P230" s="181">
        <f>SUM(P231:P295)</f>
        <v>0</v>
      </c>
      <c r="Q230" s="180"/>
      <c r="R230" s="181">
        <f>SUM(R231:R295)</f>
        <v>648.1239485000001</v>
      </c>
      <c r="S230" s="180"/>
      <c r="T230" s="182">
        <f>SUM(T231:T295)</f>
        <v>0</v>
      </c>
      <c r="AR230" s="183" t="s">
        <v>84</v>
      </c>
      <c r="AT230" s="184" t="s">
        <v>75</v>
      </c>
      <c r="AU230" s="184" t="s">
        <v>84</v>
      </c>
      <c r="AY230" s="183" t="s">
        <v>146</v>
      </c>
      <c r="BK230" s="185">
        <f>SUM(BK231:BK295)</f>
        <v>0</v>
      </c>
    </row>
    <row r="231" spans="1:65" s="2" customFormat="1" ht="16.5" customHeight="1">
      <c r="A231" s="35"/>
      <c r="B231" s="36"/>
      <c r="C231" s="188" t="s">
        <v>401</v>
      </c>
      <c r="D231" s="188" t="s">
        <v>148</v>
      </c>
      <c r="E231" s="189" t="s">
        <v>402</v>
      </c>
      <c r="F231" s="190" t="s">
        <v>403</v>
      </c>
      <c r="G231" s="191" t="s">
        <v>151</v>
      </c>
      <c r="H231" s="192">
        <v>651.1</v>
      </c>
      <c r="I231" s="193"/>
      <c r="J231" s="194">
        <f>ROUND(I231*H231,2)</f>
        <v>0</v>
      </c>
      <c r="K231" s="190" t="s">
        <v>152</v>
      </c>
      <c r="L231" s="40"/>
      <c r="M231" s="195" t="s">
        <v>1</v>
      </c>
      <c r="N231" s="196" t="s">
        <v>41</v>
      </c>
      <c r="O231" s="72"/>
      <c r="P231" s="197">
        <f>O231*H231</f>
        <v>0</v>
      </c>
      <c r="Q231" s="197">
        <v>0.23</v>
      </c>
      <c r="R231" s="197">
        <f>Q231*H231</f>
        <v>149.75300000000001</v>
      </c>
      <c r="S231" s="197">
        <v>0</v>
      </c>
      <c r="T231" s="198">
        <f>S231*H231</f>
        <v>0</v>
      </c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R231" s="199" t="s">
        <v>153</v>
      </c>
      <c r="AT231" s="199" t="s">
        <v>148</v>
      </c>
      <c r="AU231" s="199" t="s">
        <v>86</v>
      </c>
      <c r="AY231" s="18" t="s">
        <v>146</v>
      </c>
      <c r="BE231" s="200">
        <f>IF(N231="základní",J231,0)</f>
        <v>0</v>
      </c>
      <c r="BF231" s="200">
        <f>IF(N231="snížená",J231,0)</f>
        <v>0</v>
      </c>
      <c r="BG231" s="200">
        <f>IF(N231="zákl. přenesená",J231,0)</f>
        <v>0</v>
      </c>
      <c r="BH231" s="200">
        <f>IF(N231="sníž. přenesená",J231,0)</f>
        <v>0</v>
      </c>
      <c r="BI231" s="200">
        <f>IF(N231="nulová",J231,0)</f>
        <v>0</v>
      </c>
      <c r="BJ231" s="18" t="s">
        <v>84</v>
      </c>
      <c r="BK231" s="200">
        <f>ROUND(I231*H231,2)</f>
        <v>0</v>
      </c>
      <c r="BL231" s="18" t="s">
        <v>153</v>
      </c>
      <c r="BM231" s="199" t="s">
        <v>404</v>
      </c>
    </row>
    <row r="232" spans="2:51" s="13" customFormat="1" ht="11.25">
      <c r="B232" s="201"/>
      <c r="C232" s="202"/>
      <c r="D232" s="203" t="s">
        <v>182</v>
      </c>
      <c r="E232" s="204" t="s">
        <v>1</v>
      </c>
      <c r="F232" s="205" t="s">
        <v>405</v>
      </c>
      <c r="G232" s="202"/>
      <c r="H232" s="206">
        <v>651.1</v>
      </c>
      <c r="I232" s="207"/>
      <c r="J232" s="202"/>
      <c r="K232" s="202"/>
      <c r="L232" s="208"/>
      <c r="M232" s="209"/>
      <c r="N232" s="210"/>
      <c r="O232" s="210"/>
      <c r="P232" s="210"/>
      <c r="Q232" s="210"/>
      <c r="R232" s="210"/>
      <c r="S232" s="210"/>
      <c r="T232" s="211"/>
      <c r="AT232" s="212" t="s">
        <v>182</v>
      </c>
      <c r="AU232" s="212" t="s">
        <v>86</v>
      </c>
      <c r="AV232" s="13" t="s">
        <v>86</v>
      </c>
      <c r="AW232" s="13" t="s">
        <v>32</v>
      </c>
      <c r="AX232" s="13" t="s">
        <v>84</v>
      </c>
      <c r="AY232" s="212" t="s">
        <v>146</v>
      </c>
    </row>
    <row r="233" spans="1:65" s="2" customFormat="1" ht="16.5" customHeight="1">
      <c r="A233" s="35"/>
      <c r="B233" s="36"/>
      <c r="C233" s="188" t="s">
        <v>406</v>
      </c>
      <c r="D233" s="188" t="s">
        <v>148</v>
      </c>
      <c r="E233" s="189" t="s">
        <v>402</v>
      </c>
      <c r="F233" s="190" t="s">
        <v>403</v>
      </c>
      <c r="G233" s="191" t="s">
        <v>151</v>
      </c>
      <c r="H233" s="192">
        <v>144.15</v>
      </c>
      <c r="I233" s="193"/>
      <c r="J233" s="194">
        <f>ROUND(I233*H233,2)</f>
        <v>0</v>
      </c>
      <c r="K233" s="190" t="s">
        <v>152</v>
      </c>
      <c r="L233" s="40"/>
      <c r="M233" s="195" t="s">
        <v>1</v>
      </c>
      <c r="N233" s="196" t="s">
        <v>41</v>
      </c>
      <c r="O233" s="72"/>
      <c r="P233" s="197">
        <f>O233*H233</f>
        <v>0</v>
      </c>
      <c r="Q233" s="197">
        <v>0.23</v>
      </c>
      <c r="R233" s="197">
        <f>Q233*H233</f>
        <v>33.154500000000006</v>
      </c>
      <c r="S233" s="197">
        <v>0</v>
      </c>
      <c r="T233" s="198">
        <f>S233*H233</f>
        <v>0</v>
      </c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R233" s="199" t="s">
        <v>153</v>
      </c>
      <c r="AT233" s="199" t="s">
        <v>148</v>
      </c>
      <c r="AU233" s="199" t="s">
        <v>86</v>
      </c>
      <c r="AY233" s="18" t="s">
        <v>146</v>
      </c>
      <c r="BE233" s="200">
        <f>IF(N233="základní",J233,0)</f>
        <v>0</v>
      </c>
      <c r="BF233" s="200">
        <f>IF(N233="snížená",J233,0)</f>
        <v>0</v>
      </c>
      <c r="BG233" s="200">
        <f>IF(N233="zákl. přenesená",J233,0)</f>
        <v>0</v>
      </c>
      <c r="BH233" s="200">
        <f>IF(N233="sníž. přenesená",J233,0)</f>
        <v>0</v>
      </c>
      <c r="BI233" s="200">
        <f>IF(N233="nulová",J233,0)</f>
        <v>0</v>
      </c>
      <c r="BJ233" s="18" t="s">
        <v>84</v>
      </c>
      <c r="BK233" s="200">
        <f>ROUND(I233*H233,2)</f>
        <v>0</v>
      </c>
      <c r="BL233" s="18" t="s">
        <v>153</v>
      </c>
      <c r="BM233" s="199" t="s">
        <v>407</v>
      </c>
    </row>
    <row r="234" spans="2:51" s="14" customFormat="1" ht="11.25">
      <c r="B234" s="213"/>
      <c r="C234" s="214"/>
      <c r="D234" s="203" t="s">
        <v>182</v>
      </c>
      <c r="E234" s="215" t="s">
        <v>1</v>
      </c>
      <c r="F234" s="216" t="s">
        <v>408</v>
      </c>
      <c r="G234" s="214"/>
      <c r="H234" s="215" t="s">
        <v>1</v>
      </c>
      <c r="I234" s="217"/>
      <c r="J234" s="214"/>
      <c r="K234" s="214"/>
      <c r="L234" s="218"/>
      <c r="M234" s="219"/>
      <c r="N234" s="220"/>
      <c r="O234" s="220"/>
      <c r="P234" s="220"/>
      <c r="Q234" s="220"/>
      <c r="R234" s="220"/>
      <c r="S234" s="220"/>
      <c r="T234" s="221"/>
      <c r="AT234" s="222" t="s">
        <v>182</v>
      </c>
      <c r="AU234" s="222" t="s">
        <v>86</v>
      </c>
      <c r="AV234" s="14" t="s">
        <v>84</v>
      </c>
      <c r="AW234" s="14" t="s">
        <v>32</v>
      </c>
      <c r="AX234" s="14" t="s">
        <v>76</v>
      </c>
      <c r="AY234" s="222" t="s">
        <v>146</v>
      </c>
    </row>
    <row r="235" spans="2:51" s="13" customFormat="1" ht="11.25">
      <c r="B235" s="201"/>
      <c r="C235" s="202"/>
      <c r="D235" s="203" t="s">
        <v>182</v>
      </c>
      <c r="E235" s="204" t="s">
        <v>1</v>
      </c>
      <c r="F235" s="205" t="s">
        <v>409</v>
      </c>
      <c r="G235" s="202"/>
      <c r="H235" s="206">
        <v>74.25</v>
      </c>
      <c r="I235" s="207"/>
      <c r="J235" s="202"/>
      <c r="K235" s="202"/>
      <c r="L235" s="208"/>
      <c r="M235" s="209"/>
      <c r="N235" s="210"/>
      <c r="O235" s="210"/>
      <c r="P235" s="210"/>
      <c r="Q235" s="210"/>
      <c r="R235" s="210"/>
      <c r="S235" s="210"/>
      <c r="T235" s="211"/>
      <c r="AT235" s="212" t="s">
        <v>182</v>
      </c>
      <c r="AU235" s="212" t="s">
        <v>86</v>
      </c>
      <c r="AV235" s="13" t="s">
        <v>86</v>
      </c>
      <c r="AW235" s="13" t="s">
        <v>32</v>
      </c>
      <c r="AX235" s="13" t="s">
        <v>76</v>
      </c>
      <c r="AY235" s="212" t="s">
        <v>146</v>
      </c>
    </row>
    <row r="236" spans="2:51" s="13" customFormat="1" ht="11.25">
      <c r="B236" s="201"/>
      <c r="C236" s="202"/>
      <c r="D236" s="203" t="s">
        <v>182</v>
      </c>
      <c r="E236" s="204" t="s">
        <v>1</v>
      </c>
      <c r="F236" s="205" t="s">
        <v>410</v>
      </c>
      <c r="G236" s="202"/>
      <c r="H236" s="206">
        <v>69.9</v>
      </c>
      <c r="I236" s="207"/>
      <c r="J236" s="202"/>
      <c r="K236" s="202"/>
      <c r="L236" s="208"/>
      <c r="M236" s="209"/>
      <c r="N236" s="210"/>
      <c r="O236" s="210"/>
      <c r="P236" s="210"/>
      <c r="Q236" s="210"/>
      <c r="R236" s="210"/>
      <c r="S236" s="210"/>
      <c r="T236" s="211"/>
      <c r="AT236" s="212" t="s">
        <v>182</v>
      </c>
      <c r="AU236" s="212" t="s">
        <v>86</v>
      </c>
      <c r="AV236" s="13" t="s">
        <v>86</v>
      </c>
      <c r="AW236" s="13" t="s">
        <v>32</v>
      </c>
      <c r="AX236" s="13" t="s">
        <v>76</v>
      </c>
      <c r="AY236" s="212" t="s">
        <v>146</v>
      </c>
    </row>
    <row r="237" spans="2:51" s="16" customFormat="1" ht="11.25">
      <c r="B237" s="234"/>
      <c r="C237" s="235"/>
      <c r="D237" s="203" t="s">
        <v>182</v>
      </c>
      <c r="E237" s="236" t="s">
        <v>1</v>
      </c>
      <c r="F237" s="237" t="s">
        <v>268</v>
      </c>
      <c r="G237" s="235"/>
      <c r="H237" s="238">
        <v>144.15</v>
      </c>
      <c r="I237" s="239"/>
      <c r="J237" s="235"/>
      <c r="K237" s="235"/>
      <c r="L237" s="240"/>
      <c r="M237" s="241"/>
      <c r="N237" s="242"/>
      <c r="O237" s="242"/>
      <c r="P237" s="242"/>
      <c r="Q237" s="242"/>
      <c r="R237" s="242"/>
      <c r="S237" s="242"/>
      <c r="T237" s="243"/>
      <c r="AT237" s="244" t="s">
        <v>182</v>
      </c>
      <c r="AU237" s="244" t="s">
        <v>86</v>
      </c>
      <c r="AV237" s="16" t="s">
        <v>153</v>
      </c>
      <c r="AW237" s="16" t="s">
        <v>32</v>
      </c>
      <c r="AX237" s="16" t="s">
        <v>84</v>
      </c>
      <c r="AY237" s="244" t="s">
        <v>146</v>
      </c>
    </row>
    <row r="238" spans="1:65" s="2" customFormat="1" ht="16.5" customHeight="1">
      <c r="A238" s="35"/>
      <c r="B238" s="36"/>
      <c r="C238" s="188" t="s">
        <v>411</v>
      </c>
      <c r="D238" s="188" t="s">
        <v>148</v>
      </c>
      <c r="E238" s="189" t="s">
        <v>412</v>
      </c>
      <c r="F238" s="190" t="s">
        <v>413</v>
      </c>
      <c r="G238" s="191" t="s">
        <v>151</v>
      </c>
      <c r="H238" s="192">
        <v>81.65</v>
      </c>
      <c r="I238" s="193"/>
      <c r="J238" s="194">
        <f>ROUND(I238*H238,2)</f>
        <v>0</v>
      </c>
      <c r="K238" s="190" t="s">
        <v>152</v>
      </c>
      <c r="L238" s="40"/>
      <c r="M238" s="195" t="s">
        <v>1</v>
      </c>
      <c r="N238" s="196" t="s">
        <v>41</v>
      </c>
      <c r="O238" s="72"/>
      <c r="P238" s="197">
        <f>O238*H238</f>
        <v>0</v>
      </c>
      <c r="Q238" s="197">
        <v>0.345</v>
      </c>
      <c r="R238" s="197">
        <f>Q238*H238</f>
        <v>28.169249999999998</v>
      </c>
      <c r="S238" s="197">
        <v>0</v>
      </c>
      <c r="T238" s="198">
        <f>S238*H238</f>
        <v>0</v>
      </c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R238" s="199" t="s">
        <v>153</v>
      </c>
      <c r="AT238" s="199" t="s">
        <v>148</v>
      </c>
      <c r="AU238" s="199" t="s">
        <v>86</v>
      </c>
      <c r="AY238" s="18" t="s">
        <v>146</v>
      </c>
      <c r="BE238" s="200">
        <f>IF(N238="základní",J238,0)</f>
        <v>0</v>
      </c>
      <c r="BF238" s="200">
        <f>IF(N238="snížená",J238,0)</f>
        <v>0</v>
      </c>
      <c r="BG238" s="200">
        <f>IF(N238="zákl. přenesená",J238,0)</f>
        <v>0</v>
      </c>
      <c r="BH238" s="200">
        <f>IF(N238="sníž. přenesená",J238,0)</f>
        <v>0</v>
      </c>
      <c r="BI238" s="200">
        <f>IF(N238="nulová",J238,0)</f>
        <v>0</v>
      </c>
      <c r="BJ238" s="18" t="s">
        <v>84</v>
      </c>
      <c r="BK238" s="200">
        <f>ROUND(I238*H238,2)</f>
        <v>0</v>
      </c>
      <c r="BL238" s="18" t="s">
        <v>153</v>
      </c>
      <c r="BM238" s="199" t="s">
        <v>414</v>
      </c>
    </row>
    <row r="239" spans="2:51" s="13" customFormat="1" ht="11.25">
      <c r="B239" s="201"/>
      <c r="C239" s="202"/>
      <c r="D239" s="203" t="s">
        <v>182</v>
      </c>
      <c r="E239" s="204" t="s">
        <v>1</v>
      </c>
      <c r="F239" s="205" t="s">
        <v>103</v>
      </c>
      <c r="G239" s="202"/>
      <c r="H239" s="206">
        <v>81.65</v>
      </c>
      <c r="I239" s="207"/>
      <c r="J239" s="202"/>
      <c r="K239" s="202"/>
      <c r="L239" s="208"/>
      <c r="M239" s="209"/>
      <c r="N239" s="210"/>
      <c r="O239" s="210"/>
      <c r="P239" s="210"/>
      <c r="Q239" s="210"/>
      <c r="R239" s="210"/>
      <c r="S239" s="210"/>
      <c r="T239" s="211"/>
      <c r="AT239" s="212" t="s">
        <v>182</v>
      </c>
      <c r="AU239" s="212" t="s">
        <v>86</v>
      </c>
      <c r="AV239" s="13" t="s">
        <v>86</v>
      </c>
      <c r="AW239" s="13" t="s">
        <v>32</v>
      </c>
      <c r="AX239" s="13" t="s">
        <v>84</v>
      </c>
      <c r="AY239" s="212" t="s">
        <v>146</v>
      </c>
    </row>
    <row r="240" spans="1:65" s="2" customFormat="1" ht="16.5" customHeight="1">
      <c r="A240" s="35"/>
      <c r="B240" s="36"/>
      <c r="C240" s="188" t="s">
        <v>415</v>
      </c>
      <c r="D240" s="188" t="s">
        <v>148</v>
      </c>
      <c r="E240" s="189" t="s">
        <v>412</v>
      </c>
      <c r="F240" s="190" t="s">
        <v>413</v>
      </c>
      <c r="G240" s="191" t="s">
        <v>151</v>
      </c>
      <c r="H240" s="192">
        <v>577</v>
      </c>
      <c r="I240" s="193"/>
      <c r="J240" s="194">
        <f>ROUND(I240*H240,2)</f>
        <v>0</v>
      </c>
      <c r="K240" s="190" t="s">
        <v>152</v>
      </c>
      <c r="L240" s="40"/>
      <c r="M240" s="195" t="s">
        <v>1</v>
      </c>
      <c r="N240" s="196" t="s">
        <v>41</v>
      </c>
      <c r="O240" s="72"/>
      <c r="P240" s="197">
        <f>O240*H240</f>
        <v>0</v>
      </c>
      <c r="Q240" s="197">
        <v>0.345</v>
      </c>
      <c r="R240" s="197">
        <f>Q240*H240</f>
        <v>199.065</v>
      </c>
      <c r="S240" s="197">
        <v>0</v>
      </c>
      <c r="T240" s="198">
        <f>S240*H240</f>
        <v>0</v>
      </c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R240" s="199" t="s">
        <v>153</v>
      </c>
      <c r="AT240" s="199" t="s">
        <v>148</v>
      </c>
      <c r="AU240" s="199" t="s">
        <v>86</v>
      </c>
      <c r="AY240" s="18" t="s">
        <v>146</v>
      </c>
      <c r="BE240" s="200">
        <f>IF(N240="základní",J240,0)</f>
        <v>0</v>
      </c>
      <c r="BF240" s="200">
        <f>IF(N240="snížená",J240,0)</f>
        <v>0</v>
      </c>
      <c r="BG240" s="200">
        <f>IF(N240="zákl. přenesená",J240,0)</f>
        <v>0</v>
      </c>
      <c r="BH240" s="200">
        <f>IF(N240="sníž. přenesená",J240,0)</f>
        <v>0</v>
      </c>
      <c r="BI240" s="200">
        <f>IF(N240="nulová",J240,0)</f>
        <v>0</v>
      </c>
      <c r="BJ240" s="18" t="s">
        <v>84</v>
      </c>
      <c r="BK240" s="200">
        <f>ROUND(I240*H240,2)</f>
        <v>0</v>
      </c>
      <c r="BL240" s="18" t="s">
        <v>153</v>
      </c>
      <c r="BM240" s="199" t="s">
        <v>416</v>
      </c>
    </row>
    <row r="241" spans="2:51" s="13" customFormat="1" ht="11.25">
      <c r="B241" s="201"/>
      <c r="C241" s="202"/>
      <c r="D241" s="203" t="s">
        <v>182</v>
      </c>
      <c r="E241" s="204" t="s">
        <v>1</v>
      </c>
      <c r="F241" s="205" t="s">
        <v>417</v>
      </c>
      <c r="G241" s="202"/>
      <c r="H241" s="206">
        <v>577</v>
      </c>
      <c r="I241" s="207"/>
      <c r="J241" s="202"/>
      <c r="K241" s="202"/>
      <c r="L241" s="208"/>
      <c r="M241" s="209"/>
      <c r="N241" s="210"/>
      <c r="O241" s="210"/>
      <c r="P241" s="210"/>
      <c r="Q241" s="210"/>
      <c r="R241" s="210"/>
      <c r="S241" s="210"/>
      <c r="T241" s="211"/>
      <c r="AT241" s="212" t="s">
        <v>182</v>
      </c>
      <c r="AU241" s="212" t="s">
        <v>86</v>
      </c>
      <c r="AV241" s="13" t="s">
        <v>86</v>
      </c>
      <c r="AW241" s="13" t="s">
        <v>32</v>
      </c>
      <c r="AX241" s="13" t="s">
        <v>84</v>
      </c>
      <c r="AY241" s="212" t="s">
        <v>146</v>
      </c>
    </row>
    <row r="242" spans="1:65" s="2" customFormat="1" ht="16.5" customHeight="1">
      <c r="A242" s="35"/>
      <c r="B242" s="36"/>
      <c r="C242" s="188" t="s">
        <v>418</v>
      </c>
      <c r="D242" s="188" t="s">
        <v>148</v>
      </c>
      <c r="E242" s="189" t="s">
        <v>419</v>
      </c>
      <c r="F242" s="190" t="s">
        <v>420</v>
      </c>
      <c r="G242" s="191" t="s">
        <v>151</v>
      </c>
      <c r="H242" s="192">
        <v>74.1</v>
      </c>
      <c r="I242" s="193"/>
      <c r="J242" s="194">
        <f>ROUND(I242*H242,2)</f>
        <v>0</v>
      </c>
      <c r="K242" s="190" t="s">
        <v>152</v>
      </c>
      <c r="L242" s="40"/>
      <c r="M242" s="195" t="s">
        <v>1</v>
      </c>
      <c r="N242" s="196" t="s">
        <v>41</v>
      </c>
      <c r="O242" s="72"/>
      <c r="P242" s="197">
        <f>O242*H242</f>
        <v>0</v>
      </c>
      <c r="Q242" s="197">
        <v>0.575</v>
      </c>
      <c r="R242" s="197">
        <f>Q242*H242</f>
        <v>42.607499999999995</v>
      </c>
      <c r="S242" s="197">
        <v>0</v>
      </c>
      <c r="T242" s="198">
        <f>S242*H242</f>
        <v>0</v>
      </c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R242" s="199" t="s">
        <v>153</v>
      </c>
      <c r="AT242" s="199" t="s">
        <v>148</v>
      </c>
      <c r="AU242" s="199" t="s">
        <v>86</v>
      </c>
      <c r="AY242" s="18" t="s">
        <v>146</v>
      </c>
      <c r="BE242" s="200">
        <f>IF(N242="základní",J242,0)</f>
        <v>0</v>
      </c>
      <c r="BF242" s="200">
        <f>IF(N242="snížená",J242,0)</f>
        <v>0</v>
      </c>
      <c r="BG242" s="200">
        <f>IF(N242="zákl. přenesená",J242,0)</f>
        <v>0</v>
      </c>
      <c r="BH242" s="200">
        <f>IF(N242="sníž. přenesená",J242,0)</f>
        <v>0</v>
      </c>
      <c r="BI242" s="200">
        <f>IF(N242="nulová",J242,0)</f>
        <v>0</v>
      </c>
      <c r="BJ242" s="18" t="s">
        <v>84</v>
      </c>
      <c r="BK242" s="200">
        <f>ROUND(I242*H242,2)</f>
        <v>0</v>
      </c>
      <c r="BL242" s="18" t="s">
        <v>153</v>
      </c>
      <c r="BM242" s="199" t="s">
        <v>421</v>
      </c>
    </row>
    <row r="243" spans="2:51" s="13" customFormat="1" ht="11.25">
      <c r="B243" s="201"/>
      <c r="C243" s="202"/>
      <c r="D243" s="203" t="s">
        <v>182</v>
      </c>
      <c r="E243" s="204" t="s">
        <v>1</v>
      </c>
      <c r="F243" s="205" t="s">
        <v>96</v>
      </c>
      <c r="G243" s="202"/>
      <c r="H243" s="206">
        <v>74.1</v>
      </c>
      <c r="I243" s="207"/>
      <c r="J243" s="202"/>
      <c r="K243" s="202"/>
      <c r="L243" s="208"/>
      <c r="M243" s="209"/>
      <c r="N243" s="210"/>
      <c r="O243" s="210"/>
      <c r="P243" s="210"/>
      <c r="Q243" s="210"/>
      <c r="R243" s="210"/>
      <c r="S243" s="210"/>
      <c r="T243" s="211"/>
      <c r="AT243" s="212" t="s">
        <v>182</v>
      </c>
      <c r="AU243" s="212" t="s">
        <v>86</v>
      </c>
      <c r="AV243" s="13" t="s">
        <v>86</v>
      </c>
      <c r="AW243" s="13" t="s">
        <v>32</v>
      </c>
      <c r="AX243" s="13" t="s">
        <v>84</v>
      </c>
      <c r="AY243" s="212" t="s">
        <v>146</v>
      </c>
    </row>
    <row r="244" spans="1:65" s="2" customFormat="1" ht="24.2" customHeight="1">
      <c r="A244" s="35"/>
      <c r="B244" s="36"/>
      <c r="C244" s="188" t="s">
        <v>422</v>
      </c>
      <c r="D244" s="188" t="s">
        <v>148</v>
      </c>
      <c r="E244" s="189" t="s">
        <v>423</v>
      </c>
      <c r="F244" s="190" t="s">
        <v>424</v>
      </c>
      <c r="G244" s="191" t="s">
        <v>151</v>
      </c>
      <c r="H244" s="192">
        <v>81.65</v>
      </c>
      <c r="I244" s="193"/>
      <c r="J244" s="194">
        <f>ROUND(I244*H244,2)</f>
        <v>0</v>
      </c>
      <c r="K244" s="190" t="s">
        <v>152</v>
      </c>
      <c r="L244" s="40"/>
      <c r="M244" s="195" t="s">
        <v>1</v>
      </c>
      <c r="N244" s="196" t="s">
        <v>41</v>
      </c>
      <c r="O244" s="72"/>
      <c r="P244" s="197">
        <f>O244*H244</f>
        <v>0</v>
      </c>
      <c r="Q244" s="197">
        <v>0.45977</v>
      </c>
      <c r="R244" s="197">
        <f>Q244*H244</f>
        <v>37.540220500000004</v>
      </c>
      <c r="S244" s="197">
        <v>0</v>
      </c>
      <c r="T244" s="198">
        <f>S244*H244</f>
        <v>0</v>
      </c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R244" s="199" t="s">
        <v>153</v>
      </c>
      <c r="AT244" s="199" t="s">
        <v>148</v>
      </c>
      <c r="AU244" s="199" t="s">
        <v>86</v>
      </c>
      <c r="AY244" s="18" t="s">
        <v>146</v>
      </c>
      <c r="BE244" s="200">
        <f>IF(N244="základní",J244,0)</f>
        <v>0</v>
      </c>
      <c r="BF244" s="200">
        <f>IF(N244="snížená",J244,0)</f>
        <v>0</v>
      </c>
      <c r="BG244" s="200">
        <f>IF(N244="zákl. přenesená",J244,0)</f>
        <v>0</v>
      </c>
      <c r="BH244" s="200">
        <f>IF(N244="sníž. přenesená",J244,0)</f>
        <v>0</v>
      </c>
      <c r="BI244" s="200">
        <f>IF(N244="nulová",J244,0)</f>
        <v>0</v>
      </c>
      <c r="BJ244" s="18" t="s">
        <v>84</v>
      </c>
      <c r="BK244" s="200">
        <f>ROUND(I244*H244,2)</f>
        <v>0</v>
      </c>
      <c r="BL244" s="18" t="s">
        <v>153</v>
      </c>
      <c r="BM244" s="199" t="s">
        <v>425</v>
      </c>
    </row>
    <row r="245" spans="2:51" s="13" customFormat="1" ht="11.25">
      <c r="B245" s="201"/>
      <c r="C245" s="202"/>
      <c r="D245" s="203" t="s">
        <v>182</v>
      </c>
      <c r="E245" s="204" t="s">
        <v>1</v>
      </c>
      <c r="F245" s="205" t="s">
        <v>103</v>
      </c>
      <c r="G245" s="202"/>
      <c r="H245" s="206">
        <v>81.65</v>
      </c>
      <c r="I245" s="207"/>
      <c r="J245" s="202"/>
      <c r="K245" s="202"/>
      <c r="L245" s="208"/>
      <c r="M245" s="209"/>
      <c r="N245" s="210"/>
      <c r="O245" s="210"/>
      <c r="P245" s="210"/>
      <c r="Q245" s="210"/>
      <c r="R245" s="210"/>
      <c r="S245" s="210"/>
      <c r="T245" s="211"/>
      <c r="AT245" s="212" t="s">
        <v>182</v>
      </c>
      <c r="AU245" s="212" t="s">
        <v>86</v>
      </c>
      <c r="AV245" s="13" t="s">
        <v>86</v>
      </c>
      <c r="AW245" s="13" t="s">
        <v>32</v>
      </c>
      <c r="AX245" s="13" t="s">
        <v>84</v>
      </c>
      <c r="AY245" s="212" t="s">
        <v>146</v>
      </c>
    </row>
    <row r="246" spans="1:65" s="2" customFormat="1" ht="24.2" customHeight="1">
      <c r="A246" s="35"/>
      <c r="B246" s="36"/>
      <c r="C246" s="188" t="s">
        <v>426</v>
      </c>
      <c r="D246" s="188" t="s">
        <v>148</v>
      </c>
      <c r="E246" s="189" t="s">
        <v>427</v>
      </c>
      <c r="F246" s="190" t="s">
        <v>428</v>
      </c>
      <c r="G246" s="191" t="s">
        <v>151</v>
      </c>
      <c r="H246" s="192">
        <v>163.3</v>
      </c>
      <c r="I246" s="193"/>
      <c r="J246" s="194">
        <f>ROUND(I246*H246,2)</f>
        <v>0</v>
      </c>
      <c r="K246" s="190" t="s">
        <v>152</v>
      </c>
      <c r="L246" s="40"/>
      <c r="M246" s="195" t="s">
        <v>1</v>
      </c>
      <c r="N246" s="196" t="s">
        <v>41</v>
      </c>
      <c r="O246" s="72"/>
      <c r="P246" s="197">
        <f>O246*H246</f>
        <v>0</v>
      </c>
      <c r="Q246" s="197">
        <v>0.00071</v>
      </c>
      <c r="R246" s="197">
        <f>Q246*H246</f>
        <v>0.115943</v>
      </c>
      <c r="S246" s="197">
        <v>0</v>
      </c>
      <c r="T246" s="198">
        <f>S246*H246</f>
        <v>0</v>
      </c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R246" s="199" t="s">
        <v>153</v>
      </c>
      <c r="AT246" s="199" t="s">
        <v>148</v>
      </c>
      <c r="AU246" s="199" t="s">
        <v>86</v>
      </c>
      <c r="AY246" s="18" t="s">
        <v>146</v>
      </c>
      <c r="BE246" s="200">
        <f>IF(N246="základní",J246,0)</f>
        <v>0</v>
      </c>
      <c r="BF246" s="200">
        <f>IF(N246="snížená",J246,0)</f>
        <v>0</v>
      </c>
      <c r="BG246" s="200">
        <f>IF(N246="zákl. přenesená",J246,0)</f>
        <v>0</v>
      </c>
      <c r="BH246" s="200">
        <f>IF(N246="sníž. přenesená",J246,0)</f>
        <v>0</v>
      </c>
      <c r="BI246" s="200">
        <f>IF(N246="nulová",J246,0)</f>
        <v>0</v>
      </c>
      <c r="BJ246" s="18" t="s">
        <v>84</v>
      </c>
      <c r="BK246" s="200">
        <f>ROUND(I246*H246,2)</f>
        <v>0</v>
      </c>
      <c r="BL246" s="18" t="s">
        <v>153</v>
      </c>
      <c r="BM246" s="199" t="s">
        <v>429</v>
      </c>
    </row>
    <row r="247" spans="2:51" s="13" customFormat="1" ht="11.25">
      <c r="B247" s="201"/>
      <c r="C247" s="202"/>
      <c r="D247" s="203" t="s">
        <v>182</v>
      </c>
      <c r="E247" s="204" t="s">
        <v>1</v>
      </c>
      <c r="F247" s="205" t="s">
        <v>430</v>
      </c>
      <c r="G247" s="202"/>
      <c r="H247" s="206">
        <v>163.3</v>
      </c>
      <c r="I247" s="207"/>
      <c r="J247" s="202"/>
      <c r="K247" s="202"/>
      <c r="L247" s="208"/>
      <c r="M247" s="209"/>
      <c r="N247" s="210"/>
      <c r="O247" s="210"/>
      <c r="P247" s="210"/>
      <c r="Q247" s="210"/>
      <c r="R247" s="210"/>
      <c r="S247" s="210"/>
      <c r="T247" s="211"/>
      <c r="AT247" s="212" t="s">
        <v>182</v>
      </c>
      <c r="AU247" s="212" t="s">
        <v>86</v>
      </c>
      <c r="AV247" s="13" t="s">
        <v>86</v>
      </c>
      <c r="AW247" s="13" t="s">
        <v>32</v>
      </c>
      <c r="AX247" s="13" t="s">
        <v>84</v>
      </c>
      <c r="AY247" s="212" t="s">
        <v>146</v>
      </c>
    </row>
    <row r="248" spans="1:65" s="2" customFormat="1" ht="24.2" customHeight="1">
      <c r="A248" s="35"/>
      <c r="B248" s="36"/>
      <c r="C248" s="188" t="s">
        <v>431</v>
      </c>
      <c r="D248" s="188" t="s">
        <v>148</v>
      </c>
      <c r="E248" s="189" t="s">
        <v>432</v>
      </c>
      <c r="F248" s="190" t="s">
        <v>433</v>
      </c>
      <c r="G248" s="191" t="s">
        <v>151</v>
      </c>
      <c r="H248" s="192">
        <v>81.65</v>
      </c>
      <c r="I248" s="193"/>
      <c r="J248" s="194">
        <f>ROUND(I248*H248,2)</f>
        <v>0</v>
      </c>
      <c r="K248" s="190" t="s">
        <v>152</v>
      </c>
      <c r="L248" s="40"/>
      <c r="M248" s="195" t="s">
        <v>1</v>
      </c>
      <c r="N248" s="196" t="s">
        <v>41</v>
      </c>
      <c r="O248" s="72"/>
      <c r="P248" s="197">
        <f>O248*H248</f>
        <v>0</v>
      </c>
      <c r="Q248" s="197">
        <v>0.10373</v>
      </c>
      <c r="R248" s="197">
        <f>Q248*H248</f>
        <v>8.469554500000001</v>
      </c>
      <c r="S248" s="197">
        <v>0</v>
      </c>
      <c r="T248" s="198">
        <f>S248*H248</f>
        <v>0</v>
      </c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R248" s="199" t="s">
        <v>153</v>
      </c>
      <c r="AT248" s="199" t="s">
        <v>148</v>
      </c>
      <c r="AU248" s="199" t="s">
        <v>86</v>
      </c>
      <c r="AY248" s="18" t="s">
        <v>146</v>
      </c>
      <c r="BE248" s="200">
        <f>IF(N248="základní",J248,0)</f>
        <v>0</v>
      </c>
      <c r="BF248" s="200">
        <f>IF(N248="snížená",J248,0)</f>
        <v>0</v>
      </c>
      <c r="BG248" s="200">
        <f>IF(N248="zákl. přenesená",J248,0)</f>
        <v>0</v>
      </c>
      <c r="BH248" s="200">
        <f>IF(N248="sníž. přenesená",J248,0)</f>
        <v>0</v>
      </c>
      <c r="BI248" s="200">
        <f>IF(N248="nulová",J248,0)</f>
        <v>0</v>
      </c>
      <c r="BJ248" s="18" t="s">
        <v>84</v>
      </c>
      <c r="BK248" s="200">
        <f>ROUND(I248*H248,2)</f>
        <v>0</v>
      </c>
      <c r="BL248" s="18" t="s">
        <v>153</v>
      </c>
      <c r="BM248" s="199" t="s">
        <v>434</v>
      </c>
    </row>
    <row r="249" spans="2:51" s="14" customFormat="1" ht="11.25">
      <c r="B249" s="213"/>
      <c r="C249" s="214"/>
      <c r="D249" s="203" t="s">
        <v>182</v>
      </c>
      <c r="E249" s="215" t="s">
        <v>1</v>
      </c>
      <c r="F249" s="216" t="s">
        <v>435</v>
      </c>
      <c r="G249" s="214"/>
      <c r="H249" s="215" t="s">
        <v>1</v>
      </c>
      <c r="I249" s="217"/>
      <c r="J249" s="214"/>
      <c r="K249" s="214"/>
      <c r="L249" s="218"/>
      <c r="M249" s="219"/>
      <c r="N249" s="220"/>
      <c r="O249" s="220"/>
      <c r="P249" s="220"/>
      <c r="Q249" s="220"/>
      <c r="R249" s="220"/>
      <c r="S249" s="220"/>
      <c r="T249" s="221"/>
      <c r="AT249" s="222" t="s">
        <v>182</v>
      </c>
      <c r="AU249" s="222" t="s">
        <v>86</v>
      </c>
      <c r="AV249" s="14" t="s">
        <v>84</v>
      </c>
      <c r="AW249" s="14" t="s">
        <v>32</v>
      </c>
      <c r="AX249" s="14" t="s">
        <v>76</v>
      </c>
      <c r="AY249" s="222" t="s">
        <v>146</v>
      </c>
    </row>
    <row r="250" spans="2:51" s="13" customFormat="1" ht="11.25">
      <c r="B250" s="201"/>
      <c r="C250" s="202"/>
      <c r="D250" s="203" t="s">
        <v>182</v>
      </c>
      <c r="E250" s="204" t="s">
        <v>1</v>
      </c>
      <c r="F250" s="205" t="s">
        <v>103</v>
      </c>
      <c r="G250" s="202"/>
      <c r="H250" s="206">
        <v>81.65</v>
      </c>
      <c r="I250" s="207"/>
      <c r="J250" s="202"/>
      <c r="K250" s="202"/>
      <c r="L250" s="208"/>
      <c r="M250" s="209"/>
      <c r="N250" s="210"/>
      <c r="O250" s="210"/>
      <c r="P250" s="210"/>
      <c r="Q250" s="210"/>
      <c r="R250" s="210"/>
      <c r="S250" s="210"/>
      <c r="T250" s="211"/>
      <c r="AT250" s="212" t="s">
        <v>182</v>
      </c>
      <c r="AU250" s="212" t="s">
        <v>86</v>
      </c>
      <c r="AV250" s="13" t="s">
        <v>86</v>
      </c>
      <c r="AW250" s="13" t="s">
        <v>32</v>
      </c>
      <c r="AX250" s="13" t="s">
        <v>84</v>
      </c>
      <c r="AY250" s="212" t="s">
        <v>146</v>
      </c>
    </row>
    <row r="251" spans="1:65" s="2" customFormat="1" ht="24.2" customHeight="1">
      <c r="A251" s="35"/>
      <c r="B251" s="36"/>
      <c r="C251" s="188" t="s">
        <v>436</v>
      </c>
      <c r="D251" s="188" t="s">
        <v>148</v>
      </c>
      <c r="E251" s="189" t="s">
        <v>437</v>
      </c>
      <c r="F251" s="190" t="s">
        <v>438</v>
      </c>
      <c r="G251" s="191" t="s">
        <v>151</v>
      </c>
      <c r="H251" s="192">
        <v>81.65</v>
      </c>
      <c r="I251" s="193"/>
      <c r="J251" s="194">
        <f>ROUND(I251*H251,2)</f>
        <v>0</v>
      </c>
      <c r="K251" s="190" t="s">
        <v>152</v>
      </c>
      <c r="L251" s="40"/>
      <c r="M251" s="195" t="s">
        <v>1</v>
      </c>
      <c r="N251" s="196" t="s">
        <v>41</v>
      </c>
      <c r="O251" s="72"/>
      <c r="P251" s="197">
        <f>O251*H251</f>
        <v>0</v>
      </c>
      <c r="Q251" s="197">
        <v>0.12966</v>
      </c>
      <c r="R251" s="197">
        <f>Q251*H251</f>
        <v>10.586739</v>
      </c>
      <c r="S251" s="197">
        <v>0</v>
      </c>
      <c r="T251" s="198">
        <f>S251*H251</f>
        <v>0</v>
      </c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R251" s="199" t="s">
        <v>153</v>
      </c>
      <c r="AT251" s="199" t="s">
        <v>148</v>
      </c>
      <c r="AU251" s="199" t="s">
        <v>86</v>
      </c>
      <c r="AY251" s="18" t="s">
        <v>146</v>
      </c>
      <c r="BE251" s="200">
        <f>IF(N251="základní",J251,0)</f>
        <v>0</v>
      </c>
      <c r="BF251" s="200">
        <f>IF(N251="snížená",J251,0)</f>
        <v>0</v>
      </c>
      <c r="BG251" s="200">
        <f>IF(N251="zákl. přenesená",J251,0)</f>
        <v>0</v>
      </c>
      <c r="BH251" s="200">
        <f>IF(N251="sníž. přenesená",J251,0)</f>
        <v>0</v>
      </c>
      <c r="BI251" s="200">
        <f>IF(N251="nulová",J251,0)</f>
        <v>0</v>
      </c>
      <c r="BJ251" s="18" t="s">
        <v>84</v>
      </c>
      <c r="BK251" s="200">
        <f>ROUND(I251*H251,2)</f>
        <v>0</v>
      </c>
      <c r="BL251" s="18" t="s">
        <v>153</v>
      </c>
      <c r="BM251" s="199" t="s">
        <v>439</v>
      </c>
    </row>
    <row r="252" spans="2:51" s="14" customFormat="1" ht="11.25">
      <c r="B252" s="213"/>
      <c r="C252" s="214"/>
      <c r="D252" s="203" t="s">
        <v>182</v>
      </c>
      <c r="E252" s="215" t="s">
        <v>1</v>
      </c>
      <c r="F252" s="216" t="s">
        <v>435</v>
      </c>
      <c r="G252" s="214"/>
      <c r="H252" s="215" t="s">
        <v>1</v>
      </c>
      <c r="I252" s="217"/>
      <c r="J252" s="214"/>
      <c r="K252" s="214"/>
      <c r="L252" s="218"/>
      <c r="M252" s="219"/>
      <c r="N252" s="220"/>
      <c r="O252" s="220"/>
      <c r="P252" s="220"/>
      <c r="Q252" s="220"/>
      <c r="R252" s="220"/>
      <c r="S252" s="220"/>
      <c r="T252" s="221"/>
      <c r="AT252" s="222" t="s">
        <v>182</v>
      </c>
      <c r="AU252" s="222" t="s">
        <v>86</v>
      </c>
      <c r="AV252" s="14" t="s">
        <v>84</v>
      </c>
      <c r="AW252" s="14" t="s">
        <v>32</v>
      </c>
      <c r="AX252" s="14" t="s">
        <v>76</v>
      </c>
      <c r="AY252" s="222" t="s">
        <v>146</v>
      </c>
    </row>
    <row r="253" spans="2:51" s="13" customFormat="1" ht="11.25">
      <c r="B253" s="201"/>
      <c r="C253" s="202"/>
      <c r="D253" s="203" t="s">
        <v>182</v>
      </c>
      <c r="E253" s="204" t="s">
        <v>1</v>
      </c>
      <c r="F253" s="205" t="s">
        <v>103</v>
      </c>
      <c r="G253" s="202"/>
      <c r="H253" s="206">
        <v>81.65</v>
      </c>
      <c r="I253" s="207"/>
      <c r="J253" s="202"/>
      <c r="K253" s="202"/>
      <c r="L253" s="208"/>
      <c r="M253" s="209"/>
      <c r="N253" s="210"/>
      <c r="O253" s="210"/>
      <c r="P253" s="210"/>
      <c r="Q253" s="210"/>
      <c r="R253" s="210"/>
      <c r="S253" s="210"/>
      <c r="T253" s="211"/>
      <c r="AT253" s="212" t="s">
        <v>182</v>
      </c>
      <c r="AU253" s="212" t="s">
        <v>86</v>
      </c>
      <c r="AV253" s="13" t="s">
        <v>86</v>
      </c>
      <c r="AW253" s="13" t="s">
        <v>32</v>
      </c>
      <c r="AX253" s="13" t="s">
        <v>84</v>
      </c>
      <c r="AY253" s="212" t="s">
        <v>146</v>
      </c>
    </row>
    <row r="254" spans="1:65" s="2" customFormat="1" ht="33" customHeight="1">
      <c r="A254" s="35"/>
      <c r="B254" s="36"/>
      <c r="C254" s="188" t="s">
        <v>440</v>
      </c>
      <c r="D254" s="188" t="s">
        <v>148</v>
      </c>
      <c r="E254" s="189" t="s">
        <v>441</v>
      </c>
      <c r="F254" s="190" t="s">
        <v>442</v>
      </c>
      <c r="G254" s="191" t="s">
        <v>151</v>
      </c>
      <c r="H254" s="192">
        <v>81.65</v>
      </c>
      <c r="I254" s="193"/>
      <c r="J254" s="194">
        <f>ROUND(I254*H254,2)</f>
        <v>0</v>
      </c>
      <c r="K254" s="190" t="s">
        <v>152</v>
      </c>
      <c r="L254" s="40"/>
      <c r="M254" s="195" t="s">
        <v>1</v>
      </c>
      <c r="N254" s="196" t="s">
        <v>41</v>
      </c>
      <c r="O254" s="72"/>
      <c r="P254" s="197">
        <f>O254*H254</f>
        <v>0</v>
      </c>
      <c r="Q254" s="197">
        <v>0.15559</v>
      </c>
      <c r="R254" s="197">
        <f>Q254*H254</f>
        <v>12.703923500000002</v>
      </c>
      <c r="S254" s="197">
        <v>0</v>
      </c>
      <c r="T254" s="198">
        <f>S254*H254</f>
        <v>0</v>
      </c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R254" s="199" t="s">
        <v>153</v>
      </c>
      <c r="AT254" s="199" t="s">
        <v>148</v>
      </c>
      <c r="AU254" s="199" t="s">
        <v>86</v>
      </c>
      <c r="AY254" s="18" t="s">
        <v>146</v>
      </c>
      <c r="BE254" s="200">
        <f>IF(N254="základní",J254,0)</f>
        <v>0</v>
      </c>
      <c r="BF254" s="200">
        <f>IF(N254="snížená",J254,0)</f>
        <v>0</v>
      </c>
      <c r="BG254" s="200">
        <f>IF(N254="zákl. přenesená",J254,0)</f>
        <v>0</v>
      </c>
      <c r="BH254" s="200">
        <f>IF(N254="sníž. přenesená",J254,0)</f>
        <v>0</v>
      </c>
      <c r="BI254" s="200">
        <f>IF(N254="nulová",J254,0)</f>
        <v>0</v>
      </c>
      <c r="BJ254" s="18" t="s">
        <v>84</v>
      </c>
      <c r="BK254" s="200">
        <f>ROUND(I254*H254,2)</f>
        <v>0</v>
      </c>
      <c r="BL254" s="18" t="s">
        <v>153</v>
      </c>
      <c r="BM254" s="199" t="s">
        <v>443</v>
      </c>
    </row>
    <row r="255" spans="2:51" s="14" customFormat="1" ht="11.25">
      <c r="B255" s="213"/>
      <c r="C255" s="214"/>
      <c r="D255" s="203" t="s">
        <v>182</v>
      </c>
      <c r="E255" s="215" t="s">
        <v>1</v>
      </c>
      <c r="F255" s="216" t="s">
        <v>226</v>
      </c>
      <c r="G255" s="214"/>
      <c r="H255" s="215" t="s">
        <v>1</v>
      </c>
      <c r="I255" s="217"/>
      <c r="J255" s="214"/>
      <c r="K255" s="214"/>
      <c r="L255" s="218"/>
      <c r="M255" s="219"/>
      <c r="N255" s="220"/>
      <c r="O255" s="220"/>
      <c r="P255" s="220"/>
      <c r="Q255" s="220"/>
      <c r="R255" s="220"/>
      <c r="S255" s="220"/>
      <c r="T255" s="221"/>
      <c r="AT255" s="222" t="s">
        <v>182</v>
      </c>
      <c r="AU255" s="222" t="s">
        <v>86</v>
      </c>
      <c r="AV255" s="14" t="s">
        <v>84</v>
      </c>
      <c r="AW255" s="14" t="s">
        <v>32</v>
      </c>
      <c r="AX255" s="14" t="s">
        <v>76</v>
      </c>
      <c r="AY255" s="222" t="s">
        <v>146</v>
      </c>
    </row>
    <row r="256" spans="2:51" s="13" customFormat="1" ht="11.25">
      <c r="B256" s="201"/>
      <c r="C256" s="202"/>
      <c r="D256" s="203" t="s">
        <v>182</v>
      </c>
      <c r="E256" s="204" t="s">
        <v>103</v>
      </c>
      <c r="F256" s="205" t="s">
        <v>227</v>
      </c>
      <c r="G256" s="202"/>
      <c r="H256" s="206">
        <v>81.65</v>
      </c>
      <c r="I256" s="207"/>
      <c r="J256" s="202"/>
      <c r="K256" s="202"/>
      <c r="L256" s="208"/>
      <c r="M256" s="209"/>
      <c r="N256" s="210"/>
      <c r="O256" s="210"/>
      <c r="P256" s="210"/>
      <c r="Q256" s="210"/>
      <c r="R256" s="210"/>
      <c r="S256" s="210"/>
      <c r="T256" s="211"/>
      <c r="AT256" s="212" t="s">
        <v>182</v>
      </c>
      <c r="AU256" s="212" t="s">
        <v>86</v>
      </c>
      <c r="AV256" s="13" t="s">
        <v>86</v>
      </c>
      <c r="AW256" s="13" t="s">
        <v>32</v>
      </c>
      <c r="AX256" s="13" t="s">
        <v>84</v>
      </c>
      <c r="AY256" s="212" t="s">
        <v>146</v>
      </c>
    </row>
    <row r="257" spans="1:65" s="2" customFormat="1" ht="76.35" customHeight="1">
      <c r="A257" s="35"/>
      <c r="B257" s="36"/>
      <c r="C257" s="188" t="s">
        <v>444</v>
      </c>
      <c r="D257" s="188" t="s">
        <v>148</v>
      </c>
      <c r="E257" s="189" t="s">
        <v>445</v>
      </c>
      <c r="F257" s="190" t="s">
        <v>446</v>
      </c>
      <c r="G257" s="191" t="s">
        <v>151</v>
      </c>
      <c r="H257" s="192">
        <v>200</v>
      </c>
      <c r="I257" s="193"/>
      <c r="J257" s="194">
        <f>ROUND(I257*H257,2)</f>
        <v>0</v>
      </c>
      <c r="K257" s="190" t="s">
        <v>152</v>
      </c>
      <c r="L257" s="40"/>
      <c r="M257" s="195" t="s">
        <v>1</v>
      </c>
      <c r="N257" s="196" t="s">
        <v>41</v>
      </c>
      <c r="O257" s="72"/>
      <c r="P257" s="197">
        <f>O257*H257</f>
        <v>0</v>
      </c>
      <c r="Q257" s="197">
        <v>0.08922</v>
      </c>
      <c r="R257" s="197">
        <f>Q257*H257</f>
        <v>17.843999999999998</v>
      </c>
      <c r="S257" s="197">
        <v>0</v>
      </c>
      <c r="T257" s="198">
        <f>S257*H257</f>
        <v>0</v>
      </c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R257" s="199" t="s">
        <v>153</v>
      </c>
      <c r="AT257" s="199" t="s">
        <v>148</v>
      </c>
      <c r="AU257" s="199" t="s">
        <v>86</v>
      </c>
      <c r="AY257" s="18" t="s">
        <v>146</v>
      </c>
      <c r="BE257" s="200">
        <f>IF(N257="základní",J257,0)</f>
        <v>0</v>
      </c>
      <c r="BF257" s="200">
        <f>IF(N257="snížená",J257,0)</f>
        <v>0</v>
      </c>
      <c r="BG257" s="200">
        <f>IF(N257="zákl. přenesená",J257,0)</f>
        <v>0</v>
      </c>
      <c r="BH257" s="200">
        <f>IF(N257="sníž. přenesená",J257,0)</f>
        <v>0</v>
      </c>
      <c r="BI257" s="200">
        <f>IF(N257="nulová",J257,0)</f>
        <v>0</v>
      </c>
      <c r="BJ257" s="18" t="s">
        <v>84</v>
      </c>
      <c r="BK257" s="200">
        <f>ROUND(I257*H257,2)</f>
        <v>0</v>
      </c>
      <c r="BL257" s="18" t="s">
        <v>153</v>
      </c>
      <c r="BM257" s="199" t="s">
        <v>447</v>
      </c>
    </row>
    <row r="258" spans="2:51" s="14" customFormat="1" ht="11.25">
      <c r="B258" s="213"/>
      <c r="C258" s="214"/>
      <c r="D258" s="203" t="s">
        <v>182</v>
      </c>
      <c r="E258" s="215" t="s">
        <v>1</v>
      </c>
      <c r="F258" s="216" t="s">
        <v>448</v>
      </c>
      <c r="G258" s="214"/>
      <c r="H258" s="215" t="s">
        <v>1</v>
      </c>
      <c r="I258" s="217"/>
      <c r="J258" s="214"/>
      <c r="K258" s="214"/>
      <c r="L258" s="218"/>
      <c r="M258" s="219"/>
      <c r="N258" s="220"/>
      <c r="O258" s="220"/>
      <c r="P258" s="220"/>
      <c r="Q258" s="220"/>
      <c r="R258" s="220"/>
      <c r="S258" s="220"/>
      <c r="T258" s="221"/>
      <c r="AT258" s="222" t="s">
        <v>182</v>
      </c>
      <c r="AU258" s="222" t="s">
        <v>86</v>
      </c>
      <c r="AV258" s="14" t="s">
        <v>84</v>
      </c>
      <c r="AW258" s="14" t="s">
        <v>32</v>
      </c>
      <c r="AX258" s="14" t="s">
        <v>76</v>
      </c>
      <c r="AY258" s="222" t="s">
        <v>146</v>
      </c>
    </row>
    <row r="259" spans="2:51" s="13" customFormat="1" ht="11.25">
      <c r="B259" s="201"/>
      <c r="C259" s="202"/>
      <c r="D259" s="203" t="s">
        <v>182</v>
      </c>
      <c r="E259" s="204" t="s">
        <v>1</v>
      </c>
      <c r="F259" s="205" t="s">
        <v>449</v>
      </c>
      <c r="G259" s="202"/>
      <c r="H259" s="206">
        <v>200</v>
      </c>
      <c r="I259" s="207"/>
      <c r="J259" s="202"/>
      <c r="K259" s="202"/>
      <c r="L259" s="208"/>
      <c r="M259" s="209"/>
      <c r="N259" s="210"/>
      <c r="O259" s="210"/>
      <c r="P259" s="210"/>
      <c r="Q259" s="210"/>
      <c r="R259" s="210"/>
      <c r="S259" s="210"/>
      <c r="T259" s="211"/>
      <c r="AT259" s="212" t="s">
        <v>182</v>
      </c>
      <c r="AU259" s="212" t="s">
        <v>86</v>
      </c>
      <c r="AV259" s="13" t="s">
        <v>86</v>
      </c>
      <c r="AW259" s="13" t="s">
        <v>32</v>
      </c>
      <c r="AX259" s="13" t="s">
        <v>84</v>
      </c>
      <c r="AY259" s="212" t="s">
        <v>146</v>
      </c>
    </row>
    <row r="260" spans="1:65" s="2" customFormat="1" ht="76.35" customHeight="1">
      <c r="A260" s="35"/>
      <c r="B260" s="36"/>
      <c r="C260" s="188" t="s">
        <v>450</v>
      </c>
      <c r="D260" s="188" t="s">
        <v>148</v>
      </c>
      <c r="E260" s="189" t="s">
        <v>451</v>
      </c>
      <c r="F260" s="190" t="s">
        <v>446</v>
      </c>
      <c r="G260" s="191" t="s">
        <v>151</v>
      </c>
      <c r="H260" s="192">
        <v>377</v>
      </c>
      <c r="I260" s="193"/>
      <c r="J260" s="194">
        <f>ROUND(I260*H260,2)</f>
        <v>0</v>
      </c>
      <c r="K260" s="190" t="s">
        <v>152</v>
      </c>
      <c r="L260" s="40"/>
      <c r="M260" s="195" t="s">
        <v>1</v>
      </c>
      <c r="N260" s="196" t="s">
        <v>41</v>
      </c>
      <c r="O260" s="72"/>
      <c r="P260" s="197">
        <f>O260*H260</f>
        <v>0</v>
      </c>
      <c r="Q260" s="197">
        <v>0.08922</v>
      </c>
      <c r="R260" s="197">
        <f>Q260*H260</f>
        <v>33.63594</v>
      </c>
      <c r="S260" s="197">
        <v>0</v>
      </c>
      <c r="T260" s="198">
        <f>S260*H260</f>
        <v>0</v>
      </c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R260" s="199" t="s">
        <v>153</v>
      </c>
      <c r="AT260" s="199" t="s">
        <v>148</v>
      </c>
      <c r="AU260" s="199" t="s">
        <v>86</v>
      </c>
      <c r="AY260" s="18" t="s">
        <v>146</v>
      </c>
      <c r="BE260" s="200">
        <f>IF(N260="základní",J260,0)</f>
        <v>0</v>
      </c>
      <c r="BF260" s="200">
        <f>IF(N260="snížená",J260,0)</f>
        <v>0</v>
      </c>
      <c r="BG260" s="200">
        <f>IF(N260="zákl. přenesená",J260,0)</f>
        <v>0</v>
      </c>
      <c r="BH260" s="200">
        <f>IF(N260="sníž. přenesená",J260,0)</f>
        <v>0</v>
      </c>
      <c r="BI260" s="200">
        <f>IF(N260="nulová",J260,0)</f>
        <v>0</v>
      </c>
      <c r="BJ260" s="18" t="s">
        <v>84</v>
      </c>
      <c r="BK260" s="200">
        <f>ROUND(I260*H260,2)</f>
        <v>0</v>
      </c>
      <c r="BL260" s="18" t="s">
        <v>153</v>
      </c>
      <c r="BM260" s="199" t="s">
        <v>452</v>
      </c>
    </row>
    <row r="261" spans="2:51" s="13" customFormat="1" ht="11.25">
      <c r="B261" s="201"/>
      <c r="C261" s="202"/>
      <c r="D261" s="203" t="s">
        <v>182</v>
      </c>
      <c r="E261" s="204" t="s">
        <v>1</v>
      </c>
      <c r="F261" s="205" t="s">
        <v>453</v>
      </c>
      <c r="G261" s="202"/>
      <c r="H261" s="206">
        <v>355.75</v>
      </c>
      <c r="I261" s="207"/>
      <c r="J261" s="202"/>
      <c r="K261" s="202"/>
      <c r="L261" s="208"/>
      <c r="M261" s="209"/>
      <c r="N261" s="210"/>
      <c r="O261" s="210"/>
      <c r="P261" s="210"/>
      <c r="Q261" s="210"/>
      <c r="R261" s="210"/>
      <c r="S261" s="210"/>
      <c r="T261" s="211"/>
      <c r="AT261" s="212" t="s">
        <v>182</v>
      </c>
      <c r="AU261" s="212" t="s">
        <v>86</v>
      </c>
      <c r="AV261" s="13" t="s">
        <v>86</v>
      </c>
      <c r="AW261" s="13" t="s">
        <v>32</v>
      </c>
      <c r="AX261" s="13" t="s">
        <v>76</v>
      </c>
      <c r="AY261" s="212" t="s">
        <v>146</v>
      </c>
    </row>
    <row r="262" spans="2:51" s="13" customFormat="1" ht="11.25">
      <c r="B262" s="201"/>
      <c r="C262" s="202"/>
      <c r="D262" s="203" t="s">
        <v>182</v>
      </c>
      <c r="E262" s="204" t="s">
        <v>1</v>
      </c>
      <c r="F262" s="205" t="s">
        <v>454</v>
      </c>
      <c r="G262" s="202"/>
      <c r="H262" s="206">
        <v>21.06</v>
      </c>
      <c r="I262" s="207"/>
      <c r="J262" s="202"/>
      <c r="K262" s="202"/>
      <c r="L262" s="208"/>
      <c r="M262" s="209"/>
      <c r="N262" s="210"/>
      <c r="O262" s="210"/>
      <c r="P262" s="210"/>
      <c r="Q262" s="210"/>
      <c r="R262" s="210"/>
      <c r="S262" s="210"/>
      <c r="T262" s="211"/>
      <c r="AT262" s="212" t="s">
        <v>182</v>
      </c>
      <c r="AU262" s="212" t="s">
        <v>86</v>
      </c>
      <c r="AV262" s="13" t="s">
        <v>86</v>
      </c>
      <c r="AW262" s="13" t="s">
        <v>32</v>
      </c>
      <c r="AX262" s="13" t="s">
        <v>76</v>
      </c>
      <c r="AY262" s="212" t="s">
        <v>146</v>
      </c>
    </row>
    <row r="263" spans="2:51" s="15" customFormat="1" ht="11.25">
      <c r="B263" s="223"/>
      <c r="C263" s="224"/>
      <c r="D263" s="203" t="s">
        <v>182</v>
      </c>
      <c r="E263" s="225" t="s">
        <v>1</v>
      </c>
      <c r="F263" s="226" t="s">
        <v>240</v>
      </c>
      <c r="G263" s="224"/>
      <c r="H263" s="227">
        <v>376.81</v>
      </c>
      <c r="I263" s="228"/>
      <c r="J263" s="224"/>
      <c r="K263" s="224"/>
      <c r="L263" s="229"/>
      <c r="M263" s="230"/>
      <c r="N263" s="231"/>
      <c r="O263" s="231"/>
      <c r="P263" s="231"/>
      <c r="Q263" s="231"/>
      <c r="R263" s="231"/>
      <c r="S263" s="231"/>
      <c r="T263" s="232"/>
      <c r="AT263" s="233" t="s">
        <v>182</v>
      </c>
      <c r="AU263" s="233" t="s">
        <v>86</v>
      </c>
      <c r="AV263" s="15" t="s">
        <v>159</v>
      </c>
      <c r="AW263" s="15" t="s">
        <v>32</v>
      </c>
      <c r="AX263" s="15" t="s">
        <v>76</v>
      </c>
      <c r="AY263" s="233" t="s">
        <v>146</v>
      </c>
    </row>
    <row r="264" spans="2:51" s="13" customFormat="1" ht="11.25">
      <c r="B264" s="201"/>
      <c r="C264" s="202"/>
      <c r="D264" s="203" t="s">
        <v>182</v>
      </c>
      <c r="E264" s="204" t="s">
        <v>98</v>
      </c>
      <c r="F264" s="205" t="s">
        <v>99</v>
      </c>
      <c r="G264" s="202"/>
      <c r="H264" s="206">
        <v>377</v>
      </c>
      <c r="I264" s="207"/>
      <c r="J264" s="202"/>
      <c r="K264" s="202"/>
      <c r="L264" s="208"/>
      <c r="M264" s="209"/>
      <c r="N264" s="210"/>
      <c r="O264" s="210"/>
      <c r="P264" s="210"/>
      <c r="Q264" s="210"/>
      <c r="R264" s="210"/>
      <c r="S264" s="210"/>
      <c r="T264" s="211"/>
      <c r="AT264" s="212" t="s">
        <v>182</v>
      </c>
      <c r="AU264" s="212" t="s">
        <v>86</v>
      </c>
      <c r="AV264" s="13" t="s">
        <v>86</v>
      </c>
      <c r="AW264" s="13" t="s">
        <v>32</v>
      </c>
      <c r="AX264" s="13" t="s">
        <v>84</v>
      </c>
      <c r="AY264" s="212" t="s">
        <v>146</v>
      </c>
    </row>
    <row r="265" spans="1:65" s="2" customFormat="1" ht="21.75" customHeight="1">
      <c r="A265" s="35"/>
      <c r="B265" s="36"/>
      <c r="C265" s="245" t="s">
        <v>455</v>
      </c>
      <c r="D265" s="245" t="s">
        <v>348</v>
      </c>
      <c r="E265" s="246" t="s">
        <v>456</v>
      </c>
      <c r="F265" s="247" t="s">
        <v>457</v>
      </c>
      <c r="G265" s="248" t="s">
        <v>151</v>
      </c>
      <c r="H265" s="249">
        <v>391.517</v>
      </c>
      <c r="I265" s="250"/>
      <c r="J265" s="251">
        <f>ROUND(I265*H265,2)</f>
        <v>0</v>
      </c>
      <c r="K265" s="247" t="s">
        <v>152</v>
      </c>
      <c r="L265" s="252"/>
      <c r="M265" s="253" t="s">
        <v>1</v>
      </c>
      <c r="N265" s="254" t="s">
        <v>41</v>
      </c>
      <c r="O265" s="72"/>
      <c r="P265" s="197">
        <f>O265*H265</f>
        <v>0</v>
      </c>
      <c r="Q265" s="197">
        <v>0.131</v>
      </c>
      <c r="R265" s="197">
        <f>Q265*H265</f>
        <v>51.288727</v>
      </c>
      <c r="S265" s="197">
        <v>0</v>
      </c>
      <c r="T265" s="198">
        <f>S265*H265</f>
        <v>0</v>
      </c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R265" s="199" t="s">
        <v>178</v>
      </c>
      <c r="AT265" s="199" t="s">
        <v>348</v>
      </c>
      <c r="AU265" s="199" t="s">
        <v>86</v>
      </c>
      <c r="AY265" s="18" t="s">
        <v>146</v>
      </c>
      <c r="BE265" s="200">
        <f>IF(N265="základní",J265,0)</f>
        <v>0</v>
      </c>
      <c r="BF265" s="200">
        <f>IF(N265="snížená",J265,0)</f>
        <v>0</v>
      </c>
      <c r="BG265" s="200">
        <f>IF(N265="zákl. přenesená",J265,0)</f>
        <v>0</v>
      </c>
      <c r="BH265" s="200">
        <f>IF(N265="sníž. přenesená",J265,0)</f>
        <v>0</v>
      </c>
      <c r="BI265" s="200">
        <f>IF(N265="nulová",J265,0)</f>
        <v>0</v>
      </c>
      <c r="BJ265" s="18" t="s">
        <v>84</v>
      </c>
      <c r="BK265" s="200">
        <f>ROUND(I265*H265,2)</f>
        <v>0</v>
      </c>
      <c r="BL265" s="18" t="s">
        <v>153</v>
      </c>
      <c r="BM265" s="199" t="s">
        <v>458</v>
      </c>
    </row>
    <row r="266" spans="2:51" s="13" customFormat="1" ht="11.25">
      <c r="B266" s="201"/>
      <c r="C266" s="202"/>
      <c r="D266" s="203" t="s">
        <v>182</v>
      </c>
      <c r="E266" s="204" t="s">
        <v>1</v>
      </c>
      <c r="F266" s="205" t="s">
        <v>459</v>
      </c>
      <c r="G266" s="202"/>
      <c r="H266" s="206">
        <v>395.85</v>
      </c>
      <c r="I266" s="207"/>
      <c r="J266" s="202"/>
      <c r="K266" s="202"/>
      <c r="L266" s="208"/>
      <c r="M266" s="209"/>
      <c r="N266" s="210"/>
      <c r="O266" s="210"/>
      <c r="P266" s="210"/>
      <c r="Q266" s="210"/>
      <c r="R266" s="210"/>
      <c r="S266" s="210"/>
      <c r="T266" s="211"/>
      <c r="AT266" s="212" t="s">
        <v>182</v>
      </c>
      <c r="AU266" s="212" t="s">
        <v>86</v>
      </c>
      <c r="AV266" s="13" t="s">
        <v>86</v>
      </c>
      <c r="AW266" s="13" t="s">
        <v>32</v>
      </c>
      <c r="AX266" s="13" t="s">
        <v>76</v>
      </c>
      <c r="AY266" s="212" t="s">
        <v>146</v>
      </c>
    </row>
    <row r="267" spans="2:51" s="13" customFormat="1" ht="11.25">
      <c r="B267" s="201"/>
      <c r="C267" s="202"/>
      <c r="D267" s="203" t="s">
        <v>182</v>
      </c>
      <c r="E267" s="204" t="s">
        <v>1</v>
      </c>
      <c r="F267" s="205" t="s">
        <v>460</v>
      </c>
      <c r="G267" s="202"/>
      <c r="H267" s="206">
        <v>-4.333</v>
      </c>
      <c r="I267" s="207"/>
      <c r="J267" s="202"/>
      <c r="K267" s="202"/>
      <c r="L267" s="208"/>
      <c r="M267" s="209"/>
      <c r="N267" s="210"/>
      <c r="O267" s="210"/>
      <c r="P267" s="210"/>
      <c r="Q267" s="210"/>
      <c r="R267" s="210"/>
      <c r="S267" s="210"/>
      <c r="T267" s="211"/>
      <c r="AT267" s="212" t="s">
        <v>182</v>
      </c>
      <c r="AU267" s="212" t="s">
        <v>86</v>
      </c>
      <c r="AV267" s="13" t="s">
        <v>86</v>
      </c>
      <c r="AW267" s="13" t="s">
        <v>32</v>
      </c>
      <c r="AX267" s="13" t="s">
        <v>76</v>
      </c>
      <c r="AY267" s="212" t="s">
        <v>146</v>
      </c>
    </row>
    <row r="268" spans="2:51" s="16" customFormat="1" ht="11.25">
      <c r="B268" s="234"/>
      <c r="C268" s="235"/>
      <c r="D268" s="203" t="s">
        <v>182</v>
      </c>
      <c r="E268" s="236" t="s">
        <v>1</v>
      </c>
      <c r="F268" s="237" t="s">
        <v>268</v>
      </c>
      <c r="G268" s="235"/>
      <c r="H268" s="238">
        <v>391.517</v>
      </c>
      <c r="I268" s="239"/>
      <c r="J268" s="235"/>
      <c r="K268" s="235"/>
      <c r="L268" s="240"/>
      <c r="M268" s="241"/>
      <c r="N268" s="242"/>
      <c r="O268" s="242"/>
      <c r="P268" s="242"/>
      <c r="Q268" s="242"/>
      <c r="R268" s="242"/>
      <c r="S268" s="242"/>
      <c r="T268" s="243"/>
      <c r="AT268" s="244" t="s">
        <v>182</v>
      </c>
      <c r="AU268" s="244" t="s">
        <v>86</v>
      </c>
      <c r="AV268" s="16" t="s">
        <v>153</v>
      </c>
      <c r="AW268" s="16" t="s">
        <v>32</v>
      </c>
      <c r="AX268" s="16" t="s">
        <v>84</v>
      </c>
      <c r="AY268" s="244" t="s">
        <v>146</v>
      </c>
    </row>
    <row r="269" spans="1:65" s="2" customFormat="1" ht="24.2" customHeight="1">
      <c r="A269" s="35"/>
      <c r="B269" s="36"/>
      <c r="C269" s="245" t="s">
        <v>461</v>
      </c>
      <c r="D269" s="245" t="s">
        <v>348</v>
      </c>
      <c r="E269" s="246" t="s">
        <v>462</v>
      </c>
      <c r="F269" s="247" t="s">
        <v>463</v>
      </c>
      <c r="G269" s="248" t="s">
        <v>151</v>
      </c>
      <c r="H269" s="249">
        <v>2.646</v>
      </c>
      <c r="I269" s="250"/>
      <c r="J269" s="251">
        <f>ROUND(I269*H269,2)</f>
        <v>0</v>
      </c>
      <c r="K269" s="247" t="s">
        <v>152</v>
      </c>
      <c r="L269" s="252"/>
      <c r="M269" s="253" t="s">
        <v>1</v>
      </c>
      <c r="N269" s="254" t="s">
        <v>41</v>
      </c>
      <c r="O269" s="72"/>
      <c r="P269" s="197">
        <f>O269*H269</f>
        <v>0</v>
      </c>
      <c r="Q269" s="197">
        <v>0.131</v>
      </c>
      <c r="R269" s="197">
        <f>Q269*H269</f>
        <v>0.346626</v>
      </c>
      <c r="S269" s="197">
        <v>0</v>
      </c>
      <c r="T269" s="198">
        <f>S269*H269</f>
        <v>0</v>
      </c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R269" s="199" t="s">
        <v>178</v>
      </c>
      <c r="AT269" s="199" t="s">
        <v>348</v>
      </c>
      <c r="AU269" s="199" t="s">
        <v>86</v>
      </c>
      <c r="AY269" s="18" t="s">
        <v>146</v>
      </c>
      <c r="BE269" s="200">
        <f>IF(N269="základní",J269,0)</f>
        <v>0</v>
      </c>
      <c r="BF269" s="200">
        <f>IF(N269="snížená",J269,0)</f>
        <v>0</v>
      </c>
      <c r="BG269" s="200">
        <f>IF(N269="zákl. přenesená",J269,0)</f>
        <v>0</v>
      </c>
      <c r="BH269" s="200">
        <f>IF(N269="sníž. přenesená",J269,0)</f>
        <v>0</v>
      </c>
      <c r="BI269" s="200">
        <f>IF(N269="nulová",J269,0)</f>
        <v>0</v>
      </c>
      <c r="BJ269" s="18" t="s">
        <v>84</v>
      </c>
      <c r="BK269" s="200">
        <f>ROUND(I269*H269,2)</f>
        <v>0</v>
      </c>
      <c r="BL269" s="18" t="s">
        <v>153</v>
      </c>
      <c r="BM269" s="199" t="s">
        <v>464</v>
      </c>
    </row>
    <row r="270" spans="2:51" s="13" customFormat="1" ht="11.25">
      <c r="B270" s="201"/>
      <c r="C270" s="202"/>
      <c r="D270" s="203" t="s">
        <v>182</v>
      </c>
      <c r="E270" s="204" t="s">
        <v>1</v>
      </c>
      <c r="F270" s="205" t="s">
        <v>465</v>
      </c>
      <c r="G270" s="202"/>
      <c r="H270" s="206">
        <v>2.52</v>
      </c>
      <c r="I270" s="207"/>
      <c r="J270" s="202"/>
      <c r="K270" s="202"/>
      <c r="L270" s="208"/>
      <c r="M270" s="209"/>
      <c r="N270" s="210"/>
      <c r="O270" s="210"/>
      <c r="P270" s="210"/>
      <c r="Q270" s="210"/>
      <c r="R270" s="210"/>
      <c r="S270" s="210"/>
      <c r="T270" s="211"/>
      <c r="AT270" s="212" t="s">
        <v>182</v>
      </c>
      <c r="AU270" s="212" t="s">
        <v>86</v>
      </c>
      <c r="AV270" s="13" t="s">
        <v>86</v>
      </c>
      <c r="AW270" s="13" t="s">
        <v>32</v>
      </c>
      <c r="AX270" s="13" t="s">
        <v>84</v>
      </c>
      <c r="AY270" s="212" t="s">
        <v>146</v>
      </c>
    </row>
    <row r="271" spans="2:51" s="13" customFormat="1" ht="11.25">
      <c r="B271" s="201"/>
      <c r="C271" s="202"/>
      <c r="D271" s="203" t="s">
        <v>182</v>
      </c>
      <c r="E271" s="202"/>
      <c r="F271" s="205" t="s">
        <v>466</v>
      </c>
      <c r="G271" s="202"/>
      <c r="H271" s="206">
        <v>2.646</v>
      </c>
      <c r="I271" s="207"/>
      <c r="J271" s="202"/>
      <c r="K271" s="202"/>
      <c r="L271" s="208"/>
      <c r="M271" s="209"/>
      <c r="N271" s="210"/>
      <c r="O271" s="210"/>
      <c r="P271" s="210"/>
      <c r="Q271" s="210"/>
      <c r="R271" s="210"/>
      <c r="S271" s="210"/>
      <c r="T271" s="211"/>
      <c r="AT271" s="212" t="s">
        <v>182</v>
      </c>
      <c r="AU271" s="212" t="s">
        <v>86</v>
      </c>
      <c r="AV271" s="13" t="s">
        <v>86</v>
      </c>
      <c r="AW271" s="13" t="s">
        <v>4</v>
      </c>
      <c r="AX271" s="13" t="s">
        <v>84</v>
      </c>
      <c r="AY271" s="212" t="s">
        <v>146</v>
      </c>
    </row>
    <row r="272" spans="1:65" s="2" customFormat="1" ht="24.2" customHeight="1">
      <c r="A272" s="35"/>
      <c r="B272" s="36"/>
      <c r="C272" s="245" t="s">
        <v>467</v>
      </c>
      <c r="D272" s="245" t="s">
        <v>348</v>
      </c>
      <c r="E272" s="246" t="s">
        <v>468</v>
      </c>
      <c r="F272" s="247" t="s">
        <v>469</v>
      </c>
      <c r="G272" s="248" t="s">
        <v>151</v>
      </c>
      <c r="H272" s="249">
        <v>1.687</v>
      </c>
      <c r="I272" s="250"/>
      <c r="J272" s="251">
        <f>ROUND(I272*H272,2)</f>
        <v>0</v>
      </c>
      <c r="K272" s="247" t="s">
        <v>1</v>
      </c>
      <c r="L272" s="252"/>
      <c r="M272" s="253" t="s">
        <v>1</v>
      </c>
      <c r="N272" s="254" t="s">
        <v>41</v>
      </c>
      <c r="O272" s="72"/>
      <c r="P272" s="197">
        <f>O272*H272</f>
        <v>0</v>
      </c>
      <c r="Q272" s="197">
        <v>0.176</v>
      </c>
      <c r="R272" s="197">
        <f>Q272*H272</f>
        <v>0.296912</v>
      </c>
      <c r="S272" s="197">
        <v>0</v>
      </c>
      <c r="T272" s="198">
        <f>S272*H272</f>
        <v>0</v>
      </c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R272" s="199" t="s">
        <v>178</v>
      </c>
      <c r="AT272" s="199" t="s">
        <v>348</v>
      </c>
      <c r="AU272" s="199" t="s">
        <v>86</v>
      </c>
      <c r="AY272" s="18" t="s">
        <v>146</v>
      </c>
      <c r="BE272" s="200">
        <f>IF(N272="základní",J272,0)</f>
        <v>0</v>
      </c>
      <c r="BF272" s="200">
        <f>IF(N272="snížená",J272,0)</f>
        <v>0</v>
      </c>
      <c r="BG272" s="200">
        <f>IF(N272="zákl. přenesená",J272,0)</f>
        <v>0</v>
      </c>
      <c r="BH272" s="200">
        <f>IF(N272="sníž. přenesená",J272,0)</f>
        <v>0</v>
      </c>
      <c r="BI272" s="200">
        <f>IF(N272="nulová",J272,0)</f>
        <v>0</v>
      </c>
      <c r="BJ272" s="18" t="s">
        <v>84</v>
      </c>
      <c r="BK272" s="200">
        <f>ROUND(I272*H272,2)</f>
        <v>0</v>
      </c>
      <c r="BL272" s="18" t="s">
        <v>153</v>
      </c>
      <c r="BM272" s="199" t="s">
        <v>470</v>
      </c>
    </row>
    <row r="273" spans="2:51" s="13" customFormat="1" ht="11.25">
      <c r="B273" s="201"/>
      <c r="C273" s="202"/>
      <c r="D273" s="203" t="s">
        <v>182</v>
      </c>
      <c r="E273" s="204" t="s">
        <v>1</v>
      </c>
      <c r="F273" s="205" t="s">
        <v>471</v>
      </c>
      <c r="G273" s="202"/>
      <c r="H273" s="206">
        <v>1.607</v>
      </c>
      <c r="I273" s="207"/>
      <c r="J273" s="202"/>
      <c r="K273" s="202"/>
      <c r="L273" s="208"/>
      <c r="M273" s="209"/>
      <c r="N273" s="210"/>
      <c r="O273" s="210"/>
      <c r="P273" s="210"/>
      <c r="Q273" s="210"/>
      <c r="R273" s="210"/>
      <c r="S273" s="210"/>
      <c r="T273" s="211"/>
      <c r="AT273" s="212" t="s">
        <v>182</v>
      </c>
      <c r="AU273" s="212" t="s">
        <v>86</v>
      </c>
      <c r="AV273" s="13" t="s">
        <v>86</v>
      </c>
      <c r="AW273" s="13" t="s">
        <v>32</v>
      </c>
      <c r="AX273" s="13" t="s">
        <v>84</v>
      </c>
      <c r="AY273" s="212" t="s">
        <v>146</v>
      </c>
    </row>
    <row r="274" spans="2:51" s="13" customFormat="1" ht="11.25">
      <c r="B274" s="201"/>
      <c r="C274" s="202"/>
      <c r="D274" s="203" t="s">
        <v>182</v>
      </c>
      <c r="E274" s="202"/>
      <c r="F274" s="205" t="s">
        <v>472</v>
      </c>
      <c r="G274" s="202"/>
      <c r="H274" s="206">
        <v>1.687</v>
      </c>
      <c r="I274" s="207"/>
      <c r="J274" s="202"/>
      <c r="K274" s="202"/>
      <c r="L274" s="208"/>
      <c r="M274" s="209"/>
      <c r="N274" s="210"/>
      <c r="O274" s="210"/>
      <c r="P274" s="210"/>
      <c r="Q274" s="210"/>
      <c r="R274" s="210"/>
      <c r="S274" s="210"/>
      <c r="T274" s="211"/>
      <c r="AT274" s="212" t="s">
        <v>182</v>
      </c>
      <c r="AU274" s="212" t="s">
        <v>86</v>
      </c>
      <c r="AV274" s="13" t="s">
        <v>86</v>
      </c>
      <c r="AW274" s="13" t="s">
        <v>4</v>
      </c>
      <c r="AX274" s="13" t="s">
        <v>84</v>
      </c>
      <c r="AY274" s="212" t="s">
        <v>146</v>
      </c>
    </row>
    <row r="275" spans="1:65" s="2" customFormat="1" ht="37.9" customHeight="1">
      <c r="A275" s="35"/>
      <c r="B275" s="36"/>
      <c r="C275" s="188" t="s">
        <v>473</v>
      </c>
      <c r="D275" s="188" t="s">
        <v>148</v>
      </c>
      <c r="E275" s="189" t="s">
        <v>474</v>
      </c>
      <c r="F275" s="190" t="s">
        <v>475</v>
      </c>
      <c r="G275" s="191" t="s">
        <v>151</v>
      </c>
      <c r="H275" s="192">
        <v>4.253</v>
      </c>
      <c r="I275" s="193"/>
      <c r="J275" s="194">
        <f>ROUND(I275*H275,2)</f>
        <v>0</v>
      </c>
      <c r="K275" s="190" t="s">
        <v>152</v>
      </c>
      <c r="L275" s="40"/>
      <c r="M275" s="195" t="s">
        <v>1</v>
      </c>
      <c r="N275" s="196" t="s">
        <v>41</v>
      </c>
      <c r="O275" s="72"/>
      <c r="P275" s="197">
        <f>O275*H275</f>
        <v>0</v>
      </c>
      <c r="Q275" s="197">
        <v>0</v>
      </c>
      <c r="R275" s="197">
        <f>Q275*H275</f>
        <v>0</v>
      </c>
      <c r="S275" s="197">
        <v>0</v>
      </c>
      <c r="T275" s="198">
        <f>S275*H275</f>
        <v>0</v>
      </c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R275" s="199" t="s">
        <v>153</v>
      </c>
      <c r="AT275" s="199" t="s">
        <v>148</v>
      </c>
      <c r="AU275" s="199" t="s">
        <v>86</v>
      </c>
      <c r="AY275" s="18" t="s">
        <v>146</v>
      </c>
      <c r="BE275" s="200">
        <f>IF(N275="základní",J275,0)</f>
        <v>0</v>
      </c>
      <c r="BF275" s="200">
        <f>IF(N275="snížená",J275,0)</f>
        <v>0</v>
      </c>
      <c r="BG275" s="200">
        <f>IF(N275="zákl. přenesená",J275,0)</f>
        <v>0</v>
      </c>
      <c r="BH275" s="200">
        <f>IF(N275="sníž. přenesená",J275,0)</f>
        <v>0</v>
      </c>
      <c r="BI275" s="200">
        <f>IF(N275="nulová",J275,0)</f>
        <v>0</v>
      </c>
      <c r="BJ275" s="18" t="s">
        <v>84</v>
      </c>
      <c r="BK275" s="200">
        <f>ROUND(I275*H275,2)</f>
        <v>0</v>
      </c>
      <c r="BL275" s="18" t="s">
        <v>153</v>
      </c>
      <c r="BM275" s="199" t="s">
        <v>476</v>
      </c>
    </row>
    <row r="276" spans="2:51" s="13" customFormat="1" ht="11.25">
      <c r="B276" s="201"/>
      <c r="C276" s="202"/>
      <c r="D276" s="203" t="s">
        <v>182</v>
      </c>
      <c r="E276" s="204" t="s">
        <v>1</v>
      </c>
      <c r="F276" s="205" t="s">
        <v>477</v>
      </c>
      <c r="G276" s="202"/>
      <c r="H276" s="206">
        <v>4.253</v>
      </c>
      <c r="I276" s="207"/>
      <c r="J276" s="202"/>
      <c r="K276" s="202"/>
      <c r="L276" s="208"/>
      <c r="M276" s="209"/>
      <c r="N276" s="210"/>
      <c r="O276" s="210"/>
      <c r="P276" s="210"/>
      <c r="Q276" s="210"/>
      <c r="R276" s="210"/>
      <c r="S276" s="210"/>
      <c r="T276" s="211"/>
      <c r="AT276" s="212" t="s">
        <v>182</v>
      </c>
      <c r="AU276" s="212" t="s">
        <v>86</v>
      </c>
      <c r="AV276" s="13" t="s">
        <v>86</v>
      </c>
      <c r="AW276" s="13" t="s">
        <v>32</v>
      </c>
      <c r="AX276" s="13" t="s">
        <v>84</v>
      </c>
      <c r="AY276" s="212" t="s">
        <v>146</v>
      </c>
    </row>
    <row r="277" spans="1:65" s="2" customFormat="1" ht="76.35" customHeight="1">
      <c r="A277" s="35"/>
      <c r="B277" s="36"/>
      <c r="C277" s="188" t="s">
        <v>478</v>
      </c>
      <c r="D277" s="188" t="s">
        <v>148</v>
      </c>
      <c r="E277" s="189" t="s">
        <v>479</v>
      </c>
      <c r="F277" s="190" t="s">
        <v>480</v>
      </c>
      <c r="G277" s="191" t="s">
        <v>151</v>
      </c>
      <c r="H277" s="192">
        <v>74.1</v>
      </c>
      <c r="I277" s="193"/>
      <c r="J277" s="194">
        <f>ROUND(I277*H277,2)</f>
        <v>0</v>
      </c>
      <c r="K277" s="190" t="s">
        <v>152</v>
      </c>
      <c r="L277" s="40"/>
      <c r="M277" s="195" t="s">
        <v>1</v>
      </c>
      <c r="N277" s="196" t="s">
        <v>41</v>
      </c>
      <c r="O277" s="72"/>
      <c r="P277" s="197">
        <f>O277*H277</f>
        <v>0</v>
      </c>
      <c r="Q277" s="197">
        <v>0.11162</v>
      </c>
      <c r="R277" s="197">
        <f>Q277*H277</f>
        <v>8.271042</v>
      </c>
      <c r="S277" s="197">
        <v>0</v>
      </c>
      <c r="T277" s="198">
        <f>S277*H277</f>
        <v>0</v>
      </c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R277" s="199" t="s">
        <v>153</v>
      </c>
      <c r="AT277" s="199" t="s">
        <v>148</v>
      </c>
      <c r="AU277" s="199" t="s">
        <v>86</v>
      </c>
      <c r="AY277" s="18" t="s">
        <v>146</v>
      </c>
      <c r="BE277" s="200">
        <f>IF(N277="základní",J277,0)</f>
        <v>0</v>
      </c>
      <c r="BF277" s="200">
        <f>IF(N277="snížená",J277,0)</f>
        <v>0</v>
      </c>
      <c r="BG277" s="200">
        <f>IF(N277="zákl. přenesená",J277,0)</f>
        <v>0</v>
      </c>
      <c r="BH277" s="200">
        <f>IF(N277="sníž. přenesená",J277,0)</f>
        <v>0</v>
      </c>
      <c r="BI277" s="200">
        <f>IF(N277="nulová",J277,0)</f>
        <v>0</v>
      </c>
      <c r="BJ277" s="18" t="s">
        <v>84</v>
      </c>
      <c r="BK277" s="200">
        <f>ROUND(I277*H277,2)</f>
        <v>0</v>
      </c>
      <c r="BL277" s="18" t="s">
        <v>153</v>
      </c>
      <c r="BM277" s="199" t="s">
        <v>481</v>
      </c>
    </row>
    <row r="278" spans="2:51" s="14" customFormat="1" ht="11.25">
      <c r="B278" s="213"/>
      <c r="C278" s="214"/>
      <c r="D278" s="203" t="s">
        <v>182</v>
      </c>
      <c r="E278" s="215" t="s">
        <v>1</v>
      </c>
      <c r="F278" s="216" t="s">
        <v>482</v>
      </c>
      <c r="G278" s="214"/>
      <c r="H278" s="215" t="s">
        <v>1</v>
      </c>
      <c r="I278" s="217"/>
      <c r="J278" s="214"/>
      <c r="K278" s="214"/>
      <c r="L278" s="218"/>
      <c r="M278" s="219"/>
      <c r="N278" s="220"/>
      <c r="O278" s="220"/>
      <c r="P278" s="220"/>
      <c r="Q278" s="220"/>
      <c r="R278" s="220"/>
      <c r="S278" s="220"/>
      <c r="T278" s="221"/>
      <c r="AT278" s="222" t="s">
        <v>182</v>
      </c>
      <c r="AU278" s="222" t="s">
        <v>86</v>
      </c>
      <c r="AV278" s="14" t="s">
        <v>84</v>
      </c>
      <c r="AW278" s="14" t="s">
        <v>32</v>
      </c>
      <c r="AX278" s="14" t="s">
        <v>76</v>
      </c>
      <c r="AY278" s="222" t="s">
        <v>146</v>
      </c>
    </row>
    <row r="279" spans="2:51" s="14" customFormat="1" ht="11.25">
      <c r="B279" s="213"/>
      <c r="C279" s="214"/>
      <c r="D279" s="203" t="s">
        <v>182</v>
      </c>
      <c r="E279" s="215" t="s">
        <v>1</v>
      </c>
      <c r="F279" s="216" t="s">
        <v>483</v>
      </c>
      <c r="G279" s="214"/>
      <c r="H279" s="215" t="s">
        <v>1</v>
      </c>
      <c r="I279" s="217"/>
      <c r="J279" s="214"/>
      <c r="K279" s="214"/>
      <c r="L279" s="218"/>
      <c r="M279" s="219"/>
      <c r="N279" s="220"/>
      <c r="O279" s="220"/>
      <c r="P279" s="220"/>
      <c r="Q279" s="220"/>
      <c r="R279" s="220"/>
      <c r="S279" s="220"/>
      <c r="T279" s="221"/>
      <c r="AT279" s="222" t="s">
        <v>182</v>
      </c>
      <c r="AU279" s="222" t="s">
        <v>86</v>
      </c>
      <c r="AV279" s="14" t="s">
        <v>84</v>
      </c>
      <c r="AW279" s="14" t="s">
        <v>32</v>
      </c>
      <c r="AX279" s="14" t="s">
        <v>76</v>
      </c>
      <c r="AY279" s="222" t="s">
        <v>146</v>
      </c>
    </row>
    <row r="280" spans="2:51" s="13" customFormat="1" ht="11.25">
      <c r="B280" s="201"/>
      <c r="C280" s="202"/>
      <c r="D280" s="203" t="s">
        <v>182</v>
      </c>
      <c r="E280" s="204" t="s">
        <v>1</v>
      </c>
      <c r="F280" s="205" t="s">
        <v>484</v>
      </c>
      <c r="G280" s="202"/>
      <c r="H280" s="206">
        <v>23.75</v>
      </c>
      <c r="I280" s="207"/>
      <c r="J280" s="202"/>
      <c r="K280" s="202"/>
      <c r="L280" s="208"/>
      <c r="M280" s="209"/>
      <c r="N280" s="210"/>
      <c r="O280" s="210"/>
      <c r="P280" s="210"/>
      <c r="Q280" s="210"/>
      <c r="R280" s="210"/>
      <c r="S280" s="210"/>
      <c r="T280" s="211"/>
      <c r="AT280" s="212" t="s">
        <v>182</v>
      </c>
      <c r="AU280" s="212" t="s">
        <v>86</v>
      </c>
      <c r="AV280" s="13" t="s">
        <v>86</v>
      </c>
      <c r="AW280" s="13" t="s">
        <v>32</v>
      </c>
      <c r="AX280" s="13" t="s">
        <v>76</v>
      </c>
      <c r="AY280" s="212" t="s">
        <v>146</v>
      </c>
    </row>
    <row r="281" spans="2:51" s="14" customFormat="1" ht="11.25">
      <c r="B281" s="213"/>
      <c r="C281" s="214"/>
      <c r="D281" s="203" t="s">
        <v>182</v>
      </c>
      <c r="E281" s="215" t="s">
        <v>1</v>
      </c>
      <c r="F281" s="216" t="s">
        <v>485</v>
      </c>
      <c r="G281" s="214"/>
      <c r="H281" s="215" t="s">
        <v>1</v>
      </c>
      <c r="I281" s="217"/>
      <c r="J281" s="214"/>
      <c r="K281" s="214"/>
      <c r="L281" s="218"/>
      <c r="M281" s="219"/>
      <c r="N281" s="220"/>
      <c r="O281" s="220"/>
      <c r="P281" s="220"/>
      <c r="Q281" s="220"/>
      <c r="R281" s="220"/>
      <c r="S281" s="220"/>
      <c r="T281" s="221"/>
      <c r="AT281" s="222" t="s">
        <v>182</v>
      </c>
      <c r="AU281" s="222" t="s">
        <v>86</v>
      </c>
      <c r="AV281" s="14" t="s">
        <v>84</v>
      </c>
      <c r="AW281" s="14" t="s">
        <v>32</v>
      </c>
      <c r="AX281" s="14" t="s">
        <v>76</v>
      </c>
      <c r="AY281" s="222" t="s">
        <v>146</v>
      </c>
    </row>
    <row r="282" spans="2:51" s="13" customFormat="1" ht="11.25">
      <c r="B282" s="201"/>
      <c r="C282" s="202"/>
      <c r="D282" s="203" t="s">
        <v>182</v>
      </c>
      <c r="E282" s="204" t="s">
        <v>1</v>
      </c>
      <c r="F282" s="205" t="s">
        <v>486</v>
      </c>
      <c r="G282" s="202"/>
      <c r="H282" s="206">
        <v>50.35</v>
      </c>
      <c r="I282" s="207"/>
      <c r="J282" s="202"/>
      <c r="K282" s="202"/>
      <c r="L282" s="208"/>
      <c r="M282" s="209"/>
      <c r="N282" s="210"/>
      <c r="O282" s="210"/>
      <c r="P282" s="210"/>
      <c r="Q282" s="210"/>
      <c r="R282" s="210"/>
      <c r="S282" s="210"/>
      <c r="T282" s="211"/>
      <c r="AT282" s="212" t="s">
        <v>182</v>
      </c>
      <c r="AU282" s="212" t="s">
        <v>86</v>
      </c>
      <c r="AV282" s="13" t="s">
        <v>86</v>
      </c>
      <c r="AW282" s="13" t="s">
        <v>32</v>
      </c>
      <c r="AX282" s="13" t="s">
        <v>76</v>
      </c>
      <c r="AY282" s="212" t="s">
        <v>146</v>
      </c>
    </row>
    <row r="283" spans="2:51" s="16" customFormat="1" ht="11.25">
      <c r="B283" s="234"/>
      <c r="C283" s="235"/>
      <c r="D283" s="203" t="s">
        <v>182</v>
      </c>
      <c r="E283" s="236" t="s">
        <v>96</v>
      </c>
      <c r="F283" s="237" t="s">
        <v>268</v>
      </c>
      <c r="G283" s="235"/>
      <c r="H283" s="238">
        <v>74.1</v>
      </c>
      <c r="I283" s="239"/>
      <c r="J283" s="235"/>
      <c r="K283" s="235"/>
      <c r="L283" s="240"/>
      <c r="M283" s="241"/>
      <c r="N283" s="242"/>
      <c r="O283" s="242"/>
      <c r="P283" s="242"/>
      <c r="Q283" s="242"/>
      <c r="R283" s="242"/>
      <c r="S283" s="242"/>
      <c r="T283" s="243"/>
      <c r="AT283" s="244" t="s">
        <v>182</v>
      </c>
      <c r="AU283" s="244" t="s">
        <v>86</v>
      </c>
      <c r="AV283" s="16" t="s">
        <v>153</v>
      </c>
      <c r="AW283" s="16" t="s">
        <v>32</v>
      </c>
      <c r="AX283" s="16" t="s">
        <v>84</v>
      </c>
      <c r="AY283" s="244" t="s">
        <v>146</v>
      </c>
    </row>
    <row r="284" spans="1:65" s="2" customFormat="1" ht="21.75" customHeight="1">
      <c r="A284" s="35"/>
      <c r="B284" s="36"/>
      <c r="C284" s="245" t="s">
        <v>487</v>
      </c>
      <c r="D284" s="245" t="s">
        <v>348</v>
      </c>
      <c r="E284" s="246" t="s">
        <v>488</v>
      </c>
      <c r="F284" s="247" t="s">
        <v>489</v>
      </c>
      <c r="G284" s="248" t="s">
        <v>151</v>
      </c>
      <c r="H284" s="249">
        <v>68.481</v>
      </c>
      <c r="I284" s="250"/>
      <c r="J284" s="251">
        <f>ROUND(I284*H284,2)</f>
        <v>0</v>
      </c>
      <c r="K284" s="247" t="s">
        <v>152</v>
      </c>
      <c r="L284" s="252"/>
      <c r="M284" s="253" t="s">
        <v>1</v>
      </c>
      <c r="N284" s="254" t="s">
        <v>41</v>
      </c>
      <c r="O284" s="72"/>
      <c r="P284" s="197">
        <f>O284*H284</f>
        <v>0</v>
      </c>
      <c r="Q284" s="197">
        <v>0.176</v>
      </c>
      <c r="R284" s="197">
        <f>Q284*H284</f>
        <v>12.052655999999999</v>
      </c>
      <c r="S284" s="197">
        <v>0</v>
      </c>
      <c r="T284" s="198">
        <f>S284*H284</f>
        <v>0</v>
      </c>
      <c r="U284" s="35"/>
      <c r="V284" s="35"/>
      <c r="W284" s="35"/>
      <c r="X284" s="35"/>
      <c r="Y284" s="35"/>
      <c r="Z284" s="35"/>
      <c r="AA284" s="35"/>
      <c r="AB284" s="35"/>
      <c r="AC284" s="35"/>
      <c r="AD284" s="35"/>
      <c r="AE284" s="35"/>
      <c r="AR284" s="199" t="s">
        <v>178</v>
      </c>
      <c r="AT284" s="199" t="s">
        <v>348</v>
      </c>
      <c r="AU284" s="199" t="s">
        <v>86</v>
      </c>
      <c r="AY284" s="18" t="s">
        <v>146</v>
      </c>
      <c r="BE284" s="200">
        <f>IF(N284="základní",J284,0)</f>
        <v>0</v>
      </c>
      <c r="BF284" s="200">
        <f>IF(N284="snížená",J284,0)</f>
        <v>0</v>
      </c>
      <c r="BG284" s="200">
        <f>IF(N284="zákl. přenesená",J284,0)</f>
        <v>0</v>
      </c>
      <c r="BH284" s="200">
        <f>IF(N284="sníž. přenesená",J284,0)</f>
        <v>0</v>
      </c>
      <c r="BI284" s="200">
        <f>IF(N284="nulová",J284,0)</f>
        <v>0</v>
      </c>
      <c r="BJ284" s="18" t="s">
        <v>84</v>
      </c>
      <c r="BK284" s="200">
        <f>ROUND(I284*H284,2)</f>
        <v>0</v>
      </c>
      <c r="BL284" s="18" t="s">
        <v>153</v>
      </c>
      <c r="BM284" s="199" t="s">
        <v>490</v>
      </c>
    </row>
    <row r="285" spans="2:51" s="13" customFormat="1" ht="11.25">
      <c r="B285" s="201"/>
      <c r="C285" s="202"/>
      <c r="D285" s="203" t="s">
        <v>182</v>
      </c>
      <c r="E285" s="204" t="s">
        <v>1</v>
      </c>
      <c r="F285" s="205" t="s">
        <v>491</v>
      </c>
      <c r="G285" s="202"/>
      <c r="H285" s="206">
        <v>77.805</v>
      </c>
      <c r="I285" s="207"/>
      <c r="J285" s="202"/>
      <c r="K285" s="202"/>
      <c r="L285" s="208"/>
      <c r="M285" s="209"/>
      <c r="N285" s="210"/>
      <c r="O285" s="210"/>
      <c r="P285" s="210"/>
      <c r="Q285" s="210"/>
      <c r="R285" s="210"/>
      <c r="S285" s="210"/>
      <c r="T285" s="211"/>
      <c r="AT285" s="212" t="s">
        <v>182</v>
      </c>
      <c r="AU285" s="212" t="s">
        <v>86</v>
      </c>
      <c r="AV285" s="13" t="s">
        <v>86</v>
      </c>
      <c r="AW285" s="13" t="s">
        <v>32</v>
      </c>
      <c r="AX285" s="13" t="s">
        <v>76</v>
      </c>
      <c r="AY285" s="212" t="s">
        <v>146</v>
      </c>
    </row>
    <row r="286" spans="2:51" s="13" customFormat="1" ht="11.25">
      <c r="B286" s="201"/>
      <c r="C286" s="202"/>
      <c r="D286" s="203" t="s">
        <v>182</v>
      </c>
      <c r="E286" s="204" t="s">
        <v>1</v>
      </c>
      <c r="F286" s="205" t="s">
        <v>492</v>
      </c>
      <c r="G286" s="202"/>
      <c r="H286" s="206">
        <v>-9.324</v>
      </c>
      <c r="I286" s="207"/>
      <c r="J286" s="202"/>
      <c r="K286" s="202"/>
      <c r="L286" s="208"/>
      <c r="M286" s="209"/>
      <c r="N286" s="210"/>
      <c r="O286" s="210"/>
      <c r="P286" s="210"/>
      <c r="Q286" s="210"/>
      <c r="R286" s="210"/>
      <c r="S286" s="210"/>
      <c r="T286" s="211"/>
      <c r="AT286" s="212" t="s">
        <v>182</v>
      </c>
      <c r="AU286" s="212" t="s">
        <v>86</v>
      </c>
      <c r="AV286" s="13" t="s">
        <v>86</v>
      </c>
      <c r="AW286" s="13" t="s">
        <v>32</v>
      </c>
      <c r="AX286" s="13" t="s">
        <v>76</v>
      </c>
      <c r="AY286" s="212" t="s">
        <v>146</v>
      </c>
    </row>
    <row r="287" spans="2:51" s="16" customFormat="1" ht="11.25">
      <c r="B287" s="234"/>
      <c r="C287" s="235"/>
      <c r="D287" s="203" t="s">
        <v>182</v>
      </c>
      <c r="E287" s="236" t="s">
        <v>1</v>
      </c>
      <c r="F287" s="237" t="s">
        <v>268</v>
      </c>
      <c r="G287" s="235"/>
      <c r="H287" s="238">
        <v>68.48100000000001</v>
      </c>
      <c r="I287" s="239"/>
      <c r="J287" s="235"/>
      <c r="K287" s="235"/>
      <c r="L287" s="240"/>
      <c r="M287" s="241"/>
      <c r="N287" s="242"/>
      <c r="O287" s="242"/>
      <c r="P287" s="242"/>
      <c r="Q287" s="242"/>
      <c r="R287" s="242"/>
      <c r="S287" s="242"/>
      <c r="T287" s="243"/>
      <c r="AT287" s="244" t="s">
        <v>182</v>
      </c>
      <c r="AU287" s="244" t="s">
        <v>86</v>
      </c>
      <c r="AV287" s="16" t="s">
        <v>153</v>
      </c>
      <c r="AW287" s="16" t="s">
        <v>32</v>
      </c>
      <c r="AX287" s="16" t="s">
        <v>84</v>
      </c>
      <c r="AY287" s="244" t="s">
        <v>146</v>
      </c>
    </row>
    <row r="288" spans="1:65" s="2" customFormat="1" ht="24.2" customHeight="1">
      <c r="A288" s="35"/>
      <c r="B288" s="36"/>
      <c r="C288" s="245" t="s">
        <v>493</v>
      </c>
      <c r="D288" s="245" t="s">
        <v>348</v>
      </c>
      <c r="E288" s="246" t="s">
        <v>494</v>
      </c>
      <c r="F288" s="247" t="s">
        <v>495</v>
      </c>
      <c r="G288" s="248" t="s">
        <v>151</v>
      </c>
      <c r="H288" s="249">
        <v>6.489</v>
      </c>
      <c r="I288" s="250"/>
      <c r="J288" s="251">
        <f>ROUND(I288*H288,2)</f>
        <v>0</v>
      </c>
      <c r="K288" s="247" t="s">
        <v>152</v>
      </c>
      <c r="L288" s="252"/>
      <c r="M288" s="253" t="s">
        <v>1</v>
      </c>
      <c r="N288" s="254" t="s">
        <v>41</v>
      </c>
      <c r="O288" s="72"/>
      <c r="P288" s="197">
        <f>O288*H288</f>
        <v>0</v>
      </c>
      <c r="Q288" s="197">
        <v>0.175</v>
      </c>
      <c r="R288" s="197">
        <f>Q288*H288</f>
        <v>1.135575</v>
      </c>
      <c r="S288" s="197">
        <v>0</v>
      </c>
      <c r="T288" s="198">
        <f>S288*H288</f>
        <v>0</v>
      </c>
      <c r="U288" s="35"/>
      <c r="V288" s="35"/>
      <c r="W288" s="35"/>
      <c r="X288" s="35"/>
      <c r="Y288" s="35"/>
      <c r="Z288" s="35"/>
      <c r="AA288" s="35"/>
      <c r="AB288" s="35"/>
      <c r="AC288" s="35"/>
      <c r="AD288" s="35"/>
      <c r="AE288" s="35"/>
      <c r="AR288" s="199" t="s">
        <v>178</v>
      </c>
      <c r="AT288" s="199" t="s">
        <v>348</v>
      </c>
      <c r="AU288" s="199" t="s">
        <v>86</v>
      </c>
      <c r="AY288" s="18" t="s">
        <v>146</v>
      </c>
      <c r="BE288" s="200">
        <f>IF(N288="základní",J288,0)</f>
        <v>0</v>
      </c>
      <c r="BF288" s="200">
        <f>IF(N288="snížená",J288,0)</f>
        <v>0</v>
      </c>
      <c r="BG288" s="200">
        <f>IF(N288="zákl. přenesená",J288,0)</f>
        <v>0</v>
      </c>
      <c r="BH288" s="200">
        <f>IF(N288="sníž. přenesená",J288,0)</f>
        <v>0</v>
      </c>
      <c r="BI288" s="200">
        <f>IF(N288="nulová",J288,0)</f>
        <v>0</v>
      </c>
      <c r="BJ288" s="18" t="s">
        <v>84</v>
      </c>
      <c r="BK288" s="200">
        <f>ROUND(I288*H288,2)</f>
        <v>0</v>
      </c>
      <c r="BL288" s="18" t="s">
        <v>153</v>
      </c>
      <c r="BM288" s="199" t="s">
        <v>496</v>
      </c>
    </row>
    <row r="289" spans="2:51" s="13" customFormat="1" ht="11.25">
      <c r="B289" s="201"/>
      <c r="C289" s="202"/>
      <c r="D289" s="203" t="s">
        <v>182</v>
      </c>
      <c r="E289" s="204" t="s">
        <v>1</v>
      </c>
      <c r="F289" s="205" t="s">
        <v>497</v>
      </c>
      <c r="G289" s="202"/>
      <c r="H289" s="206">
        <v>6.3</v>
      </c>
      <c r="I289" s="207"/>
      <c r="J289" s="202"/>
      <c r="K289" s="202"/>
      <c r="L289" s="208"/>
      <c r="M289" s="209"/>
      <c r="N289" s="210"/>
      <c r="O289" s="210"/>
      <c r="P289" s="210"/>
      <c r="Q289" s="210"/>
      <c r="R289" s="210"/>
      <c r="S289" s="210"/>
      <c r="T289" s="211"/>
      <c r="AT289" s="212" t="s">
        <v>182</v>
      </c>
      <c r="AU289" s="212" t="s">
        <v>86</v>
      </c>
      <c r="AV289" s="13" t="s">
        <v>86</v>
      </c>
      <c r="AW289" s="13" t="s">
        <v>32</v>
      </c>
      <c r="AX289" s="13" t="s">
        <v>84</v>
      </c>
      <c r="AY289" s="212" t="s">
        <v>146</v>
      </c>
    </row>
    <row r="290" spans="2:51" s="13" customFormat="1" ht="11.25">
      <c r="B290" s="201"/>
      <c r="C290" s="202"/>
      <c r="D290" s="203" t="s">
        <v>182</v>
      </c>
      <c r="E290" s="202"/>
      <c r="F290" s="205" t="s">
        <v>498</v>
      </c>
      <c r="G290" s="202"/>
      <c r="H290" s="206">
        <v>6.489</v>
      </c>
      <c r="I290" s="207"/>
      <c r="J290" s="202"/>
      <c r="K290" s="202"/>
      <c r="L290" s="208"/>
      <c r="M290" s="209"/>
      <c r="N290" s="210"/>
      <c r="O290" s="210"/>
      <c r="P290" s="210"/>
      <c r="Q290" s="210"/>
      <c r="R290" s="210"/>
      <c r="S290" s="210"/>
      <c r="T290" s="211"/>
      <c r="AT290" s="212" t="s">
        <v>182</v>
      </c>
      <c r="AU290" s="212" t="s">
        <v>86</v>
      </c>
      <c r="AV290" s="13" t="s">
        <v>86</v>
      </c>
      <c r="AW290" s="13" t="s">
        <v>4</v>
      </c>
      <c r="AX290" s="13" t="s">
        <v>84</v>
      </c>
      <c r="AY290" s="212" t="s">
        <v>146</v>
      </c>
    </row>
    <row r="291" spans="1:65" s="2" customFormat="1" ht="24.2" customHeight="1">
      <c r="A291" s="35"/>
      <c r="B291" s="36"/>
      <c r="C291" s="245" t="s">
        <v>499</v>
      </c>
      <c r="D291" s="245" t="s">
        <v>348</v>
      </c>
      <c r="E291" s="246" t="s">
        <v>500</v>
      </c>
      <c r="F291" s="247" t="s">
        <v>501</v>
      </c>
      <c r="G291" s="248" t="s">
        <v>151</v>
      </c>
      <c r="H291" s="249">
        <v>2.835</v>
      </c>
      <c r="I291" s="250"/>
      <c r="J291" s="251">
        <f>ROUND(I291*H291,2)</f>
        <v>0</v>
      </c>
      <c r="K291" s="247" t="s">
        <v>1</v>
      </c>
      <c r="L291" s="252"/>
      <c r="M291" s="253" t="s">
        <v>1</v>
      </c>
      <c r="N291" s="254" t="s">
        <v>41</v>
      </c>
      <c r="O291" s="72"/>
      <c r="P291" s="197">
        <f>O291*H291</f>
        <v>0</v>
      </c>
      <c r="Q291" s="197">
        <v>0.176</v>
      </c>
      <c r="R291" s="197">
        <f>Q291*H291</f>
        <v>0.49895999999999996</v>
      </c>
      <c r="S291" s="197">
        <v>0</v>
      </c>
      <c r="T291" s="198">
        <f>S291*H291</f>
        <v>0</v>
      </c>
      <c r="U291" s="35"/>
      <c r="V291" s="35"/>
      <c r="W291" s="35"/>
      <c r="X291" s="35"/>
      <c r="Y291" s="35"/>
      <c r="Z291" s="35"/>
      <c r="AA291" s="35"/>
      <c r="AB291" s="35"/>
      <c r="AC291" s="35"/>
      <c r="AD291" s="35"/>
      <c r="AE291" s="35"/>
      <c r="AR291" s="199" t="s">
        <v>178</v>
      </c>
      <c r="AT291" s="199" t="s">
        <v>348</v>
      </c>
      <c r="AU291" s="199" t="s">
        <v>86</v>
      </c>
      <c r="AY291" s="18" t="s">
        <v>146</v>
      </c>
      <c r="BE291" s="200">
        <f>IF(N291="základní",J291,0)</f>
        <v>0</v>
      </c>
      <c r="BF291" s="200">
        <f>IF(N291="snížená",J291,0)</f>
        <v>0</v>
      </c>
      <c r="BG291" s="200">
        <f>IF(N291="zákl. přenesená",J291,0)</f>
        <v>0</v>
      </c>
      <c r="BH291" s="200">
        <f>IF(N291="sníž. přenesená",J291,0)</f>
        <v>0</v>
      </c>
      <c r="BI291" s="200">
        <f>IF(N291="nulová",J291,0)</f>
        <v>0</v>
      </c>
      <c r="BJ291" s="18" t="s">
        <v>84</v>
      </c>
      <c r="BK291" s="200">
        <f>ROUND(I291*H291,2)</f>
        <v>0</v>
      </c>
      <c r="BL291" s="18" t="s">
        <v>153</v>
      </c>
      <c r="BM291" s="199" t="s">
        <v>502</v>
      </c>
    </row>
    <row r="292" spans="2:51" s="13" customFormat="1" ht="11.25">
      <c r="B292" s="201"/>
      <c r="C292" s="202"/>
      <c r="D292" s="203" t="s">
        <v>182</v>
      </c>
      <c r="E292" s="202"/>
      <c r="F292" s="205" t="s">
        <v>503</v>
      </c>
      <c r="G292" s="202"/>
      <c r="H292" s="206">
        <v>2.835</v>
      </c>
      <c r="I292" s="207"/>
      <c r="J292" s="202"/>
      <c r="K292" s="202"/>
      <c r="L292" s="208"/>
      <c r="M292" s="209"/>
      <c r="N292" s="210"/>
      <c r="O292" s="210"/>
      <c r="P292" s="210"/>
      <c r="Q292" s="210"/>
      <c r="R292" s="210"/>
      <c r="S292" s="210"/>
      <c r="T292" s="211"/>
      <c r="AT292" s="212" t="s">
        <v>182</v>
      </c>
      <c r="AU292" s="212" t="s">
        <v>86</v>
      </c>
      <c r="AV292" s="13" t="s">
        <v>86</v>
      </c>
      <c r="AW292" s="13" t="s">
        <v>4</v>
      </c>
      <c r="AX292" s="13" t="s">
        <v>84</v>
      </c>
      <c r="AY292" s="212" t="s">
        <v>146</v>
      </c>
    </row>
    <row r="293" spans="1:65" s="2" customFormat="1" ht="33" customHeight="1">
      <c r="A293" s="35"/>
      <c r="B293" s="36"/>
      <c r="C293" s="188" t="s">
        <v>504</v>
      </c>
      <c r="D293" s="188" t="s">
        <v>148</v>
      </c>
      <c r="E293" s="189" t="s">
        <v>505</v>
      </c>
      <c r="F293" s="190" t="s">
        <v>506</v>
      </c>
      <c r="G293" s="191" t="s">
        <v>151</v>
      </c>
      <c r="H293" s="192">
        <v>9.324</v>
      </c>
      <c r="I293" s="193"/>
      <c r="J293" s="194">
        <f>ROUND(I293*H293,2)</f>
        <v>0</v>
      </c>
      <c r="K293" s="190" t="s">
        <v>152</v>
      </c>
      <c r="L293" s="40"/>
      <c r="M293" s="195" t="s">
        <v>1</v>
      </c>
      <c r="N293" s="196" t="s">
        <v>41</v>
      </c>
      <c r="O293" s="72"/>
      <c r="P293" s="197">
        <f>O293*H293</f>
        <v>0</v>
      </c>
      <c r="Q293" s="197">
        <v>0</v>
      </c>
      <c r="R293" s="197">
        <f>Q293*H293</f>
        <v>0</v>
      </c>
      <c r="S293" s="197">
        <v>0</v>
      </c>
      <c r="T293" s="198">
        <f>S293*H293</f>
        <v>0</v>
      </c>
      <c r="U293" s="35"/>
      <c r="V293" s="35"/>
      <c r="W293" s="35"/>
      <c r="X293" s="35"/>
      <c r="Y293" s="35"/>
      <c r="Z293" s="35"/>
      <c r="AA293" s="35"/>
      <c r="AB293" s="35"/>
      <c r="AC293" s="35"/>
      <c r="AD293" s="35"/>
      <c r="AE293" s="35"/>
      <c r="AR293" s="199" t="s">
        <v>153</v>
      </c>
      <c r="AT293" s="199" t="s">
        <v>148</v>
      </c>
      <c r="AU293" s="199" t="s">
        <v>86</v>
      </c>
      <c r="AY293" s="18" t="s">
        <v>146</v>
      </c>
      <c r="BE293" s="200">
        <f>IF(N293="základní",J293,0)</f>
        <v>0</v>
      </c>
      <c r="BF293" s="200">
        <f>IF(N293="snížená",J293,0)</f>
        <v>0</v>
      </c>
      <c r="BG293" s="200">
        <f>IF(N293="zákl. přenesená",J293,0)</f>
        <v>0</v>
      </c>
      <c r="BH293" s="200">
        <f>IF(N293="sníž. přenesená",J293,0)</f>
        <v>0</v>
      </c>
      <c r="BI293" s="200">
        <f>IF(N293="nulová",J293,0)</f>
        <v>0</v>
      </c>
      <c r="BJ293" s="18" t="s">
        <v>84</v>
      </c>
      <c r="BK293" s="200">
        <f>ROUND(I293*H293,2)</f>
        <v>0</v>
      </c>
      <c r="BL293" s="18" t="s">
        <v>153</v>
      </c>
      <c r="BM293" s="199" t="s">
        <v>507</v>
      </c>
    </row>
    <row r="294" spans="2:51" s="13" customFormat="1" ht="11.25">
      <c r="B294" s="201"/>
      <c r="C294" s="202"/>
      <c r="D294" s="203" t="s">
        <v>182</v>
      </c>
      <c r="E294" s="204" t="s">
        <v>1</v>
      </c>
      <c r="F294" s="205" t="s">
        <v>508</v>
      </c>
      <c r="G294" s="202"/>
      <c r="H294" s="206">
        <v>9.324</v>
      </c>
      <c r="I294" s="207"/>
      <c r="J294" s="202"/>
      <c r="K294" s="202"/>
      <c r="L294" s="208"/>
      <c r="M294" s="209"/>
      <c r="N294" s="210"/>
      <c r="O294" s="210"/>
      <c r="P294" s="210"/>
      <c r="Q294" s="210"/>
      <c r="R294" s="210"/>
      <c r="S294" s="210"/>
      <c r="T294" s="211"/>
      <c r="AT294" s="212" t="s">
        <v>182</v>
      </c>
      <c r="AU294" s="212" t="s">
        <v>86</v>
      </c>
      <c r="AV294" s="13" t="s">
        <v>86</v>
      </c>
      <c r="AW294" s="13" t="s">
        <v>32</v>
      </c>
      <c r="AX294" s="13" t="s">
        <v>84</v>
      </c>
      <c r="AY294" s="212" t="s">
        <v>146</v>
      </c>
    </row>
    <row r="295" spans="1:65" s="2" customFormat="1" ht="21.75" customHeight="1">
      <c r="A295" s="35"/>
      <c r="B295" s="36"/>
      <c r="C295" s="188" t="s">
        <v>509</v>
      </c>
      <c r="D295" s="188" t="s">
        <v>148</v>
      </c>
      <c r="E295" s="189" t="s">
        <v>510</v>
      </c>
      <c r="F295" s="190" t="s">
        <v>511</v>
      </c>
      <c r="G295" s="191" t="s">
        <v>231</v>
      </c>
      <c r="H295" s="192">
        <v>163.3</v>
      </c>
      <c r="I295" s="193"/>
      <c r="J295" s="194">
        <f>ROUND(I295*H295,2)</f>
        <v>0</v>
      </c>
      <c r="K295" s="190" t="s">
        <v>152</v>
      </c>
      <c r="L295" s="40"/>
      <c r="M295" s="195" t="s">
        <v>1</v>
      </c>
      <c r="N295" s="196" t="s">
        <v>41</v>
      </c>
      <c r="O295" s="72"/>
      <c r="P295" s="197">
        <f>O295*H295</f>
        <v>0</v>
      </c>
      <c r="Q295" s="197">
        <v>0.0036</v>
      </c>
      <c r="R295" s="197">
        <f>Q295*H295</f>
        <v>0.5878800000000001</v>
      </c>
      <c r="S295" s="197">
        <v>0</v>
      </c>
      <c r="T295" s="198">
        <f>S295*H295</f>
        <v>0</v>
      </c>
      <c r="U295" s="35"/>
      <c r="V295" s="35"/>
      <c r="W295" s="35"/>
      <c r="X295" s="35"/>
      <c r="Y295" s="35"/>
      <c r="Z295" s="35"/>
      <c r="AA295" s="35"/>
      <c r="AB295" s="35"/>
      <c r="AC295" s="35"/>
      <c r="AD295" s="35"/>
      <c r="AE295" s="35"/>
      <c r="AR295" s="199" t="s">
        <v>153</v>
      </c>
      <c r="AT295" s="199" t="s">
        <v>148</v>
      </c>
      <c r="AU295" s="199" t="s">
        <v>86</v>
      </c>
      <c r="AY295" s="18" t="s">
        <v>146</v>
      </c>
      <c r="BE295" s="200">
        <f>IF(N295="základní",J295,0)</f>
        <v>0</v>
      </c>
      <c r="BF295" s="200">
        <f>IF(N295="snížená",J295,0)</f>
        <v>0</v>
      </c>
      <c r="BG295" s="200">
        <f>IF(N295="zákl. přenesená",J295,0)</f>
        <v>0</v>
      </c>
      <c r="BH295" s="200">
        <f>IF(N295="sníž. přenesená",J295,0)</f>
        <v>0</v>
      </c>
      <c r="BI295" s="200">
        <f>IF(N295="nulová",J295,0)</f>
        <v>0</v>
      </c>
      <c r="BJ295" s="18" t="s">
        <v>84</v>
      </c>
      <c r="BK295" s="200">
        <f>ROUND(I295*H295,2)</f>
        <v>0</v>
      </c>
      <c r="BL295" s="18" t="s">
        <v>153</v>
      </c>
      <c r="BM295" s="199" t="s">
        <v>512</v>
      </c>
    </row>
    <row r="296" spans="2:63" s="12" customFormat="1" ht="22.9" customHeight="1">
      <c r="B296" s="172"/>
      <c r="C296" s="173"/>
      <c r="D296" s="174" t="s">
        <v>75</v>
      </c>
      <c r="E296" s="186" t="s">
        <v>178</v>
      </c>
      <c r="F296" s="186" t="s">
        <v>513</v>
      </c>
      <c r="G296" s="173"/>
      <c r="H296" s="173"/>
      <c r="I296" s="176"/>
      <c r="J296" s="187">
        <f>BK296</f>
        <v>0</v>
      </c>
      <c r="K296" s="173"/>
      <c r="L296" s="178"/>
      <c r="M296" s="179"/>
      <c r="N296" s="180"/>
      <c r="O296" s="180"/>
      <c r="P296" s="181">
        <f>P297</f>
        <v>0</v>
      </c>
      <c r="Q296" s="180"/>
      <c r="R296" s="181">
        <f>R297</f>
        <v>0.70121</v>
      </c>
      <c r="S296" s="180"/>
      <c r="T296" s="182">
        <f>T297</f>
        <v>0.45</v>
      </c>
      <c r="AR296" s="183" t="s">
        <v>84</v>
      </c>
      <c r="AT296" s="184" t="s">
        <v>75</v>
      </c>
      <c r="AU296" s="184" t="s">
        <v>84</v>
      </c>
      <c r="AY296" s="183" t="s">
        <v>146</v>
      </c>
      <c r="BK296" s="185">
        <f>BK297</f>
        <v>0</v>
      </c>
    </row>
    <row r="297" spans="1:65" s="2" customFormat="1" ht="24.2" customHeight="1">
      <c r="A297" s="35"/>
      <c r="B297" s="36"/>
      <c r="C297" s="188" t="s">
        <v>514</v>
      </c>
      <c r="D297" s="188" t="s">
        <v>148</v>
      </c>
      <c r="E297" s="189" t="s">
        <v>515</v>
      </c>
      <c r="F297" s="190" t="s">
        <v>516</v>
      </c>
      <c r="G297" s="191" t="s">
        <v>157</v>
      </c>
      <c r="H297" s="192">
        <v>1</v>
      </c>
      <c r="I297" s="193"/>
      <c r="J297" s="194">
        <f>ROUND(I297*H297,2)</f>
        <v>0</v>
      </c>
      <c r="K297" s="190" t="s">
        <v>1</v>
      </c>
      <c r="L297" s="40"/>
      <c r="M297" s="195" t="s">
        <v>1</v>
      </c>
      <c r="N297" s="196" t="s">
        <v>41</v>
      </c>
      <c r="O297" s="72"/>
      <c r="P297" s="197">
        <f>O297*H297</f>
        <v>0</v>
      </c>
      <c r="Q297" s="197">
        <v>0.70121</v>
      </c>
      <c r="R297" s="197">
        <f>Q297*H297</f>
        <v>0.70121</v>
      </c>
      <c r="S297" s="197">
        <v>0.45</v>
      </c>
      <c r="T297" s="198">
        <f>S297*H297</f>
        <v>0.45</v>
      </c>
      <c r="U297" s="35"/>
      <c r="V297" s="35"/>
      <c r="W297" s="35"/>
      <c r="X297" s="35"/>
      <c r="Y297" s="35"/>
      <c r="Z297" s="35"/>
      <c r="AA297" s="35"/>
      <c r="AB297" s="35"/>
      <c r="AC297" s="35"/>
      <c r="AD297" s="35"/>
      <c r="AE297" s="35"/>
      <c r="AR297" s="199" t="s">
        <v>153</v>
      </c>
      <c r="AT297" s="199" t="s">
        <v>148</v>
      </c>
      <c r="AU297" s="199" t="s">
        <v>86</v>
      </c>
      <c r="AY297" s="18" t="s">
        <v>146</v>
      </c>
      <c r="BE297" s="200">
        <f>IF(N297="základní",J297,0)</f>
        <v>0</v>
      </c>
      <c r="BF297" s="200">
        <f>IF(N297="snížená",J297,0)</f>
        <v>0</v>
      </c>
      <c r="BG297" s="200">
        <f>IF(N297="zákl. přenesená",J297,0)</f>
        <v>0</v>
      </c>
      <c r="BH297" s="200">
        <f>IF(N297="sníž. přenesená",J297,0)</f>
        <v>0</v>
      </c>
      <c r="BI297" s="200">
        <f>IF(N297="nulová",J297,0)</f>
        <v>0</v>
      </c>
      <c r="BJ297" s="18" t="s">
        <v>84</v>
      </c>
      <c r="BK297" s="200">
        <f>ROUND(I297*H297,2)</f>
        <v>0</v>
      </c>
      <c r="BL297" s="18" t="s">
        <v>153</v>
      </c>
      <c r="BM297" s="199" t="s">
        <v>517</v>
      </c>
    </row>
    <row r="298" spans="2:63" s="12" customFormat="1" ht="22.9" customHeight="1">
      <c r="B298" s="172"/>
      <c r="C298" s="173"/>
      <c r="D298" s="174" t="s">
        <v>75</v>
      </c>
      <c r="E298" s="186" t="s">
        <v>184</v>
      </c>
      <c r="F298" s="186" t="s">
        <v>518</v>
      </c>
      <c r="G298" s="173"/>
      <c r="H298" s="173"/>
      <c r="I298" s="176"/>
      <c r="J298" s="187">
        <f>BK298</f>
        <v>0</v>
      </c>
      <c r="K298" s="173"/>
      <c r="L298" s="178"/>
      <c r="M298" s="179"/>
      <c r="N298" s="180"/>
      <c r="O298" s="180"/>
      <c r="P298" s="181">
        <f>SUM(P299:P345)</f>
        <v>0</v>
      </c>
      <c r="Q298" s="180"/>
      <c r="R298" s="181">
        <f>SUM(R299:R345)</f>
        <v>117.7877049</v>
      </c>
      <c r="S298" s="180"/>
      <c r="T298" s="182">
        <f>SUM(T299:T345)</f>
        <v>0.17500000000000002</v>
      </c>
      <c r="AR298" s="183" t="s">
        <v>84</v>
      </c>
      <c r="AT298" s="184" t="s">
        <v>75</v>
      </c>
      <c r="AU298" s="184" t="s">
        <v>84</v>
      </c>
      <c r="AY298" s="183" t="s">
        <v>146</v>
      </c>
      <c r="BK298" s="185">
        <f>SUM(BK299:BK345)</f>
        <v>0</v>
      </c>
    </row>
    <row r="299" spans="1:65" s="2" customFormat="1" ht="24.2" customHeight="1">
      <c r="A299" s="35"/>
      <c r="B299" s="36"/>
      <c r="C299" s="188" t="s">
        <v>519</v>
      </c>
      <c r="D299" s="188" t="s">
        <v>148</v>
      </c>
      <c r="E299" s="189" t="s">
        <v>520</v>
      </c>
      <c r="F299" s="190" t="s">
        <v>521</v>
      </c>
      <c r="G299" s="191" t="s">
        <v>157</v>
      </c>
      <c r="H299" s="192">
        <v>4</v>
      </c>
      <c r="I299" s="193"/>
      <c r="J299" s="194">
        <f aca="true" t="shared" si="30" ref="J299:J306">ROUND(I299*H299,2)</f>
        <v>0</v>
      </c>
      <c r="K299" s="190" t="s">
        <v>152</v>
      </c>
      <c r="L299" s="40"/>
      <c r="M299" s="195" t="s">
        <v>1</v>
      </c>
      <c r="N299" s="196" t="s">
        <v>41</v>
      </c>
      <c r="O299" s="72"/>
      <c r="P299" s="197">
        <f aca="true" t="shared" si="31" ref="P299:P306">O299*H299</f>
        <v>0</v>
      </c>
      <c r="Q299" s="197">
        <v>0.0007</v>
      </c>
      <c r="R299" s="197">
        <f aca="true" t="shared" si="32" ref="R299:R306">Q299*H299</f>
        <v>0.0028</v>
      </c>
      <c r="S299" s="197">
        <v>0</v>
      </c>
      <c r="T299" s="198">
        <f aca="true" t="shared" si="33" ref="T299:T306">S299*H299</f>
        <v>0</v>
      </c>
      <c r="U299" s="35"/>
      <c r="V299" s="35"/>
      <c r="W299" s="35"/>
      <c r="X299" s="35"/>
      <c r="Y299" s="35"/>
      <c r="Z299" s="35"/>
      <c r="AA299" s="35"/>
      <c r="AB299" s="35"/>
      <c r="AC299" s="35"/>
      <c r="AD299" s="35"/>
      <c r="AE299" s="35"/>
      <c r="AR299" s="199" t="s">
        <v>153</v>
      </c>
      <c r="AT299" s="199" t="s">
        <v>148</v>
      </c>
      <c r="AU299" s="199" t="s">
        <v>86</v>
      </c>
      <c r="AY299" s="18" t="s">
        <v>146</v>
      </c>
      <c r="BE299" s="200">
        <f aca="true" t="shared" si="34" ref="BE299:BE306">IF(N299="základní",J299,0)</f>
        <v>0</v>
      </c>
      <c r="BF299" s="200">
        <f aca="true" t="shared" si="35" ref="BF299:BF306">IF(N299="snížená",J299,0)</f>
        <v>0</v>
      </c>
      <c r="BG299" s="200">
        <f aca="true" t="shared" si="36" ref="BG299:BG306">IF(N299="zákl. přenesená",J299,0)</f>
        <v>0</v>
      </c>
      <c r="BH299" s="200">
        <f aca="true" t="shared" si="37" ref="BH299:BH306">IF(N299="sníž. přenesená",J299,0)</f>
        <v>0</v>
      </c>
      <c r="BI299" s="200">
        <f aca="true" t="shared" si="38" ref="BI299:BI306">IF(N299="nulová",J299,0)</f>
        <v>0</v>
      </c>
      <c r="BJ299" s="18" t="s">
        <v>84</v>
      </c>
      <c r="BK299" s="200">
        <f aca="true" t="shared" si="39" ref="BK299:BK306">ROUND(I299*H299,2)</f>
        <v>0</v>
      </c>
      <c r="BL299" s="18" t="s">
        <v>153</v>
      </c>
      <c r="BM299" s="199" t="s">
        <v>522</v>
      </c>
    </row>
    <row r="300" spans="1:65" s="2" customFormat="1" ht="21.75" customHeight="1">
      <c r="A300" s="35"/>
      <c r="B300" s="36"/>
      <c r="C300" s="245" t="s">
        <v>523</v>
      </c>
      <c r="D300" s="245" t="s">
        <v>348</v>
      </c>
      <c r="E300" s="246" t="s">
        <v>524</v>
      </c>
      <c r="F300" s="247" t="s">
        <v>525</v>
      </c>
      <c r="G300" s="248" t="s">
        <v>157</v>
      </c>
      <c r="H300" s="249">
        <v>4</v>
      </c>
      <c r="I300" s="250"/>
      <c r="J300" s="251">
        <f t="shared" si="30"/>
        <v>0</v>
      </c>
      <c r="K300" s="247" t="s">
        <v>152</v>
      </c>
      <c r="L300" s="252"/>
      <c r="M300" s="253" t="s">
        <v>1</v>
      </c>
      <c r="N300" s="254" t="s">
        <v>41</v>
      </c>
      <c r="O300" s="72"/>
      <c r="P300" s="197">
        <f t="shared" si="31"/>
        <v>0</v>
      </c>
      <c r="Q300" s="197">
        <v>0.0025</v>
      </c>
      <c r="R300" s="197">
        <f t="shared" si="32"/>
        <v>0.01</v>
      </c>
      <c r="S300" s="197">
        <v>0</v>
      </c>
      <c r="T300" s="198">
        <f t="shared" si="33"/>
        <v>0</v>
      </c>
      <c r="U300" s="35"/>
      <c r="V300" s="35"/>
      <c r="W300" s="35"/>
      <c r="X300" s="35"/>
      <c r="Y300" s="35"/>
      <c r="Z300" s="35"/>
      <c r="AA300" s="35"/>
      <c r="AB300" s="35"/>
      <c r="AC300" s="35"/>
      <c r="AD300" s="35"/>
      <c r="AE300" s="35"/>
      <c r="AR300" s="199" t="s">
        <v>178</v>
      </c>
      <c r="AT300" s="199" t="s">
        <v>348</v>
      </c>
      <c r="AU300" s="199" t="s">
        <v>86</v>
      </c>
      <c r="AY300" s="18" t="s">
        <v>146</v>
      </c>
      <c r="BE300" s="200">
        <f t="shared" si="34"/>
        <v>0</v>
      </c>
      <c r="BF300" s="200">
        <f t="shared" si="35"/>
        <v>0</v>
      </c>
      <c r="BG300" s="200">
        <f t="shared" si="36"/>
        <v>0</v>
      </c>
      <c r="BH300" s="200">
        <f t="shared" si="37"/>
        <v>0</v>
      </c>
      <c r="BI300" s="200">
        <f t="shared" si="38"/>
        <v>0</v>
      </c>
      <c r="BJ300" s="18" t="s">
        <v>84</v>
      </c>
      <c r="BK300" s="200">
        <f t="shared" si="39"/>
        <v>0</v>
      </c>
      <c r="BL300" s="18" t="s">
        <v>153</v>
      </c>
      <c r="BM300" s="199" t="s">
        <v>526</v>
      </c>
    </row>
    <row r="301" spans="1:65" s="2" customFormat="1" ht="24.2" customHeight="1">
      <c r="A301" s="35"/>
      <c r="B301" s="36"/>
      <c r="C301" s="188" t="s">
        <v>527</v>
      </c>
      <c r="D301" s="188" t="s">
        <v>148</v>
      </c>
      <c r="E301" s="189" t="s">
        <v>528</v>
      </c>
      <c r="F301" s="190" t="s">
        <v>529</v>
      </c>
      <c r="G301" s="191" t="s">
        <v>157</v>
      </c>
      <c r="H301" s="192">
        <v>4</v>
      </c>
      <c r="I301" s="193"/>
      <c r="J301" s="194">
        <f t="shared" si="30"/>
        <v>0</v>
      </c>
      <c r="K301" s="190" t="s">
        <v>152</v>
      </c>
      <c r="L301" s="40"/>
      <c r="M301" s="195" t="s">
        <v>1</v>
      </c>
      <c r="N301" s="196" t="s">
        <v>41</v>
      </c>
      <c r="O301" s="72"/>
      <c r="P301" s="197">
        <f t="shared" si="31"/>
        <v>0</v>
      </c>
      <c r="Q301" s="197">
        <v>0.11241</v>
      </c>
      <c r="R301" s="197">
        <f t="shared" si="32"/>
        <v>0.44964</v>
      </c>
      <c r="S301" s="197">
        <v>0</v>
      </c>
      <c r="T301" s="198">
        <f t="shared" si="33"/>
        <v>0</v>
      </c>
      <c r="U301" s="35"/>
      <c r="V301" s="35"/>
      <c r="W301" s="35"/>
      <c r="X301" s="35"/>
      <c r="Y301" s="35"/>
      <c r="Z301" s="35"/>
      <c r="AA301" s="35"/>
      <c r="AB301" s="35"/>
      <c r="AC301" s="35"/>
      <c r="AD301" s="35"/>
      <c r="AE301" s="35"/>
      <c r="AR301" s="199" t="s">
        <v>153</v>
      </c>
      <c r="AT301" s="199" t="s">
        <v>148</v>
      </c>
      <c r="AU301" s="199" t="s">
        <v>86</v>
      </c>
      <c r="AY301" s="18" t="s">
        <v>146</v>
      </c>
      <c r="BE301" s="200">
        <f t="shared" si="34"/>
        <v>0</v>
      </c>
      <c r="BF301" s="200">
        <f t="shared" si="35"/>
        <v>0</v>
      </c>
      <c r="BG301" s="200">
        <f t="shared" si="36"/>
        <v>0</v>
      </c>
      <c r="BH301" s="200">
        <f t="shared" si="37"/>
        <v>0</v>
      </c>
      <c r="BI301" s="200">
        <f t="shared" si="38"/>
        <v>0</v>
      </c>
      <c r="BJ301" s="18" t="s">
        <v>84</v>
      </c>
      <c r="BK301" s="200">
        <f t="shared" si="39"/>
        <v>0</v>
      </c>
      <c r="BL301" s="18" t="s">
        <v>153</v>
      </c>
      <c r="BM301" s="199" t="s">
        <v>530</v>
      </c>
    </row>
    <row r="302" spans="1:65" s="2" customFormat="1" ht="21.75" customHeight="1">
      <c r="A302" s="35"/>
      <c r="B302" s="36"/>
      <c r="C302" s="245" t="s">
        <v>531</v>
      </c>
      <c r="D302" s="245" t="s">
        <v>348</v>
      </c>
      <c r="E302" s="246" t="s">
        <v>532</v>
      </c>
      <c r="F302" s="247" t="s">
        <v>533</v>
      </c>
      <c r="G302" s="248" t="s">
        <v>157</v>
      </c>
      <c r="H302" s="249">
        <v>4</v>
      </c>
      <c r="I302" s="250"/>
      <c r="J302" s="251">
        <f t="shared" si="30"/>
        <v>0</v>
      </c>
      <c r="K302" s="247" t="s">
        <v>152</v>
      </c>
      <c r="L302" s="252"/>
      <c r="M302" s="253" t="s">
        <v>1</v>
      </c>
      <c r="N302" s="254" t="s">
        <v>41</v>
      </c>
      <c r="O302" s="72"/>
      <c r="P302" s="197">
        <f t="shared" si="31"/>
        <v>0</v>
      </c>
      <c r="Q302" s="197">
        <v>0.0065</v>
      </c>
      <c r="R302" s="197">
        <f t="shared" si="32"/>
        <v>0.026</v>
      </c>
      <c r="S302" s="197">
        <v>0</v>
      </c>
      <c r="T302" s="198">
        <f t="shared" si="33"/>
        <v>0</v>
      </c>
      <c r="U302" s="35"/>
      <c r="V302" s="35"/>
      <c r="W302" s="35"/>
      <c r="X302" s="35"/>
      <c r="Y302" s="35"/>
      <c r="Z302" s="35"/>
      <c r="AA302" s="35"/>
      <c r="AB302" s="35"/>
      <c r="AC302" s="35"/>
      <c r="AD302" s="35"/>
      <c r="AE302" s="35"/>
      <c r="AR302" s="199" t="s">
        <v>178</v>
      </c>
      <c r="AT302" s="199" t="s">
        <v>348</v>
      </c>
      <c r="AU302" s="199" t="s">
        <v>86</v>
      </c>
      <c r="AY302" s="18" t="s">
        <v>146</v>
      </c>
      <c r="BE302" s="200">
        <f t="shared" si="34"/>
        <v>0</v>
      </c>
      <c r="BF302" s="200">
        <f t="shared" si="35"/>
        <v>0</v>
      </c>
      <c r="BG302" s="200">
        <f t="shared" si="36"/>
        <v>0</v>
      </c>
      <c r="BH302" s="200">
        <f t="shared" si="37"/>
        <v>0</v>
      </c>
      <c r="BI302" s="200">
        <f t="shared" si="38"/>
        <v>0</v>
      </c>
      <c r="BJ302" s="18" t="s">
        <v>84</v>
      </c>
      <c r="BK302" s="200">
        <f t="shared" si="39"/>
        <v>0</v>
      </c>
      <c r="BL302" s="18" t="s">
        <v>153</v>
      </c>
      <c r="BM302" s="199" t="s">
        <v>534</v>
      </c>
    </row>
    <row r="303" spans="1:65" s="2" customFormat="1" ht="16.5" customHeight="1">
      <c r="A303" s="35"/>
      <c r="B303" s="36"/>
      <c r="C303" s="245" t="s">
        <v>535</v>
      </c>
      <c r="D303" s="245" t="s">
        <v>348</v>
      </c>
      <c r="E303" s="246" t="s">
        <v>536</v>
      </c>
      <c r="F303" s="247" t="s">
        <v>537</v>
      </c>
      <c r="G303" s="248" t="s">
        <v>157</v>
      </c>
      <c r="H303" s="249">
        <v>4</v>
      </c>
      <c r="I303" s="250"/>
      <c r="J303" s="251">
        <f t="shared" si="30"/>
        <v>0</v>
      </c>
      <c r="K303" s="247" t="s">
        <v>152</v>
      </c>
      <c r="L303" s="252"/>
      <c r="M303" s="253" t="s">
        <v>1</v>
      </c>
      <c r="N303" s="254" t="s">
        <v>41</v>
      </c>
      <c r="O303" s="72"/>
      <c r="P303" s="197">
        <f t="shared" si="31"/>
        <v>0</v>
      </c>
      <c r="Q303" s="197">
        <v>0.0033</v>
      </c>
      <c r="R303" s="197">
        <f t="shared" si="32"/>
        <v>0.0132</v>
      </c>
      <c r="S303" s="197">
        <v>0</v>
      </c>
      <c r="T303" s="198">
        <f t="shared" si="33"/>
        <v>0</v>
      </c>
      <c r="U303" s="35"/>
      <c r="V303" s="35"/>
      <c r="W303" s="35"/>
      <c r="X303" s="35"/>
      <c r="Y303" s="35"/>
      <c r="Z303" s="35"/>
      <c r="AA303" s="35"/>
      <c r="AB303" s="35"/>
      <c r="AC303" s="35"/>
      <c r="AD303" s="35"/>
      <c r="AE303" s="35"/>
      <c r="AR303" s="199" t="s">
        <v>178</v>
      </c>
      <c r="AT303" s="199" t="s">
        <v>348</v>
      </c>
      <c r="AU303" s="199" t="s">
        <v>86</v>
      </c>
      <c r="AY303" s="18" t="s">
        <v>146</v>
      </c>
      <c r="BE303" s="200">
        <f t="shared" si="34"/>
        <v>0</v>
      </c>
      <c r="BF303" s="200">
        <f t="shared" si="35"/>
        <v>0</v>
      </c>
      <c r="BG303" s="200">
        <f t="shared" si="36"/>
        <v>0</v>
      </c>
      <c r="BH303" s="200">
        <f t="shared" si="37"/>
        <v>0</v>
      </c>
      <c r="BI303" s="200">
        <f t="shared" si="38"/>
        <v>0</v>
      </c>
      <c r="BJ303" s="18" t="s">
        <v>84</v>
      </c>
      <c r="BK303" s="200">
        <f t="shared" si="39"/>
        <v>0</v>
      </c>
      <c r="BL303" s="18" t="s">
        <v>153</v>
      </c>
      <c r="BM303" s="199" t="s">
        <v>538</v>
      </c>
    </row>
    <row r="304" spans="1:65" s="2" customFormat="1" ht="16.5" customHeight="1">
      <c r="A304" s="35"/>
      <c r="B304" s="36"/>
      <c r="C304" s="245" t="s">
        <v>539</v>
      </c>
      <c r="D304" s="245" t="s">
        <v>348</v>
      </c>
      <c r="E304" s="246" t="s">
        <v>540</v>
      </c>
      <c r="F304" s="247" t="s">
        <v>541</v>
      </c>
      <c r="G304" s="248" t="s">
        <v>157</v>
      </c>
      <c r="H304" s="249">
        <v>4</v>
      </c>
      <c r="I304" s="250"/>
      <c r="J304" s="251">
        <f t="shared" si="30"/>
        <v>0</v>
      </c>
      <c r="K304" s="247" t="s">
        <v>152</v>
      </c>
      <c r="L304" s="252"/>
      <c r="M304" s="253" t="s">
        <v>1</v>
      </c>
      <c r="N304" s="254" t="s">
        <v>41</v>
      </c>
      <c r="O304" s="72"/>
      <c r="P304" s="197">
        <f t="shared" si="31"/>
        <v>0</v>
      </c>
      <c r="Q304" s="197">
        <v>0.0004</v>
      </c>
      <c r="R304" s="197">
        <f t="shared" si="32"/>
        <v>0.0016</v>
      </c>
      <c r="S304" s="197">
        <v>0</v>
      </c>
      <c r="T304" s="198">
        <f t="shared" si="33"/>
        <v>0</v>
      </c>
      <c r="U304" s="35"/>
      <c r="V304" s="35"/>
      <c r="W304" s="35"/>
      <c r="X304" s="35"/>
      <c r="Y304" s="35"/>
      <c r="Z304" s="35"/>
      <c r="AA304" s="35"/>
      <c r="AB304" s="35"/>
      <c r="AC304" s="35"/>
      <c r="AD304" s="35"/>
      <c r="AE304" s="35"/>
      <c r="AR304" s="199" t="s">
        <v>178</v>
      </c>
      <c r="AT304" s="199" t="s">
        <v>348</v>
      </c>
      <c r="AU304" s="199" t="s">
        <v>86</v>
      </c>
      <c r="AY304" s="18" t="s">
        <v>146</v>
      </c>
      <c r="BE304" s="200">
        <f t="shared" si="34"/>
        <v>0</v>
      </c>
      <c r="BF304" s="200">
        <f t="shared" si="35"/>
        <v>0</v>
      </c>
      <c r="BG304" s="200">
        <f t="shared" si="36"/>
        <v>0</v>
      </c>
      <c r="BH304" s="200">
        <f t="shared" si="37"/>
        <v>0</v>
      </c>
      <c r="BI304" s="200">
        <f t="shared" si="38"/>
        <v>0</v>
      </c>
      <c r="BJ304" s="18" t="s">
        <v>84</v>
      </c>
      <c r="BK304" s="200">
        <f t="shared" si="39"/>
        <v>0</v>
      </c>
      <c r="BL304" s="18" t="s">
        <v>153</v>
      </c>
      <c r="BM304" s="199" t="s">
        <v>542</v>
      </c>
    </row>
    <row r="305" spans="1:65" s="2" customFormat="1" ht="16.5" customHeight="1">
      <c r="A305" s="35"/>
      <c r="B305" s="36"/>
      <c r="C305" s="245" t="s">
        <v>543</v>
      </c>
      <c r="D305" s="245" t="s">
        <v>348</v>
      </c>
      <c r="E305" s="246" t="s">
        <v>544</v>
      </c>
      <c r="F305" s="247" t="s">
        <v>545</v>
      </c>
      <c r="G305" s="248" t="s">
        <v>157</v>
      </c>
      <c r="H305" s="249">
        <v>4</v>
      </c>
      <c r="I305" s="250"/>
      <c r="J305" s="251">
        <f t="shared" si="30"/>
        <v>0</v>
      </c>
      <c r="K305" s="247" t="s">
        <v>152</v>
      </c>
      <c r="L305" s="252"/>
      <c r="M305" s="253" t="s">
        <v>1</v>
      </c>
      <c r="N305" s="254" t="s">
        <v>41</v>
      </c>
      <c r="O305" s="72"/>
      <c r="P305" s="197">
        <f t="shared" si="31"/>
        <v>0</v>
      </c>
      <c r="Q305" s="197">
        <v>0.00015</v>
      </c>
      <c r="R305" s="197">
        <f t="shared" si="32"/>
        <v>0.0006</v>
      </c>
      <c r="S305" s="197">
        <v>0</v>
      </c>
      <c r="T305" s="198">
        <f t="shared" si="33"/>
        <v>0</v>
      </c>
      <c r="U305" s="35"/>
      <c r="V305" s="35"/>
      <c r="W305" s="35"/>
      <c r="X305" s="35"/>
      <c r="Y305" s="35"/>
      <c r="Z305" s="35"/>
      <c r="AA305" s="35"/>
      <c r="AB305" s="35"/>
      <c r="AC305" s="35"/>
      <c r="AD305" s="35"/>
      <c r="AE305" s="35"/>
      <c r="AR305" s="199" t="s">
        <v>178</v>
      </c>
      <c r="AT305" s="199" t="s">
        <v>348</v>
      </c>
      <c r="AU305" s="199" t="s">
        <v>86</v>
      </c>
      <c r="AY305" s="18" t="s">
        <v>146</v>
      </c>
      <c r="BE305" s="200">
        <f t="shared" si="34"/>
        <v>0</v>
      </c>
      <c r="BF305" s="200">
        <f t="shared" si="35"/>
        <v>0</v>
      </c>
      <c r="BG305" s="200">
        <f t="shared" si="36"/>
        <v>0</v>
      </c>
      <c r="BH305" s="200">
        <f t="shared" si="37"/>
        <v>0</v>
      </c>
      <c r="BI305" s="200">
        <f t="shared" si="38"/>
        <v>0</v>
      </c>
      <c r="BJ305" s="18" t="s">
        <v>84</v>
      </c>
      <c r="BK305" s="200">
        <f t="shared" si="39"/>
        <v>0</v>
      </c>
      <c r="BL305" s="18" t="s">
        <v>153</v>
      </c>
      <c r="BM305" s="199" t="s">
        <v>546</v>
      </c>
    </row>
    <row r="306" spans="1:65" s="2" customFormat="1" ht="33" customHeight="1">
      <c r="A306" s="35"/>
      <c r="B306" s="36"/>
      <c r="C306" s="188" t="s">
        <v>547</v>
      </c>
      <c r="D306" s="188" t="s">
        <v>148</v>
      </c>
      <c r="E306" s="189" t="s">
        <v>548</v>
      </c>
      <c r="F306" s="190" t="s">
        <v>549</v>
      </c>
      <c r="G306" s="191" t="s">
        <v>231</v>
      </c>
      <c r="H306" s="192">
        <v>165</v>
      </c>
      <c r="I306" s="193"/>
      <c r="J306" s="194">
        <f t="shared" si="30"/>
        <v>0</v>
      </c>
      <c r="K306" s="190" t="s">
        <v>152</v>
      </c>
      <c r="L306" s="40"/>
      <c r="M306" s="195" t="s">
        <v>1</v>
      </c>
      <c r="N306" s="196" t="s">
        <v>41</v>
      </c>
      <c r="O306" s="72"/>
      <c r="P306" s="197">
        <f t="shared" si="31"/>
        <v>0</v>
      </c>
      <c r="Q306" s="197">
        <v>0.1554</v>
      </c>
      <c r="R306" s="197">
        <f t="shared" si="32"/>
        <v>25.641000000000002</v>
      </c>
      <c r="S306" s="197">
        <v>0</v>
      </c>
      <c r="T306" s="198">
        <f t="shared" si="33"/>
        <v>0</v>
      </c>
      <c r="U306" s="35"/>
      <c r="V306" s="35"/>
      <c r="W306" s="35"/>
      <c r="X306" s="35"/>
      <c r="Y306" s="35"/>
      <c r="Z306" s="35"/>
      <c r="AA306" s="35"/>
      <c r="AB306" s="35"/>
      <c r="AC306" s="35"/>
      <c r="AD306" s="35"/>
      <c r="AE306" s="35"/>
      <c r="AR306" s="199" t="s">
        <v>153</v>
      </c>
      <c r="AT306" s="199" t="s">
        <v>148</v>
      </c>
      <c r="AU306" s="199" t="s">
        <v>86</v>
      </c>
      <c r="AY306" s="18" t="s">
        <v>146</v>
      </c>
      <c r="BE306" s="200">
        <f t="shared" si="34"/>
        <v>0</v>
      </c>
      <c r="BF306" s="200">
        <f t="shared" si="35"/>
        <v>0</v>
      </c>
      <c r="BG306" s="200">
        <f t="shared" si="36"/>
        <v>0</v>
      </c>
      <c r="BH306" s="200">
        <f t="shared" si="37"/>
        <v>0</v>
      </c>
      <c r="BI306" s="200">
        <f t="shared" si="38"/>
        <v>0</v>
      </c>
      <c r="BJ306" s="18" t="s">
        <v>84</v>
      </c>
      <c r="BK306" s="200">
        <f t="shared" si="39"/>
        <v>0</v>
      </c>
      <c r="BL306" s="18" t="s">
        <v>153</v>
      </c>
      <c r="BM306" s="199" t="s">
        <v>550</v>
      </c>
    </row>
    <row r="307" spans="2:51" s="14" customFormat="1" ht="11.25">
      <c r="B307" s="213"/>
      <c r="C307" s="214"/>
      <c r="D307" s="203" t="s">
        <v>182</v>
      </c>
      <c r="E307" s="215" t="s">
        <v>1</v>
      </c>
      <c r="F307" s="216" t="s">
        <v>551</v>
      </c>
      <c r="G307" s="214"/>
      <c r="H307" s="215" t="s">
        <v>1</v>
      </c>
      <c r="I307" s="217"/>
      <c r="J307" s="214"/>
      <c r="K307" s="214"/>
      <c r="L307" s="218"/>
      <c r="M307" s="219"/>
      <c r="N307" s="220"/>
      <c r="O307" s="220"/>
      <c r="P307" s="220"/>
      <c r="Q307" s="220"/>
      <c r="R307" s="220"/>
      <c r="S307" s="220"/>
      <c r="T307" s="221"/>
      <c r="AT307" s="222" t="s">
        <v>182</v>
      </c>
      <c r="AU307" s="222" t="s">
        <v>86</v>
      </c>
      <c r="AV307" s="14" t="s">
        <v>84</v>
      </c>
      <c r="AW307" s="14" t="s">
        <v>32</v>
      </c>
      <c r="AX307" s="14" t="s">
        <v>76</v>
      </c>
      <c r="AY307" s="222" t="s">
        <v>146</v>
      </c>
    </row>
    <row r="308" spans="2:51" s="13" customFormat="1" ht="11.25">
      <c r="B308" s="201"/>
      <c r="C308" s="202"/>
      <c r="D308" s="203" t="s">
        <v>182</v>
      </c>
      <c r="E308" s="204" t="s">
        <v>1</v>
      </c>
      <c r="F308" s="205" t="s">
        <v>552</v>
      </c>
      <c r="G308" s="202"/>
      <c r="H308" s="206">
        <v>130.3</v>
      </c>
      <c r="I308" s="207"/>
      <c r="J308" s="202"/>
      <c r="K308" s="202"/>
      <c r="L308" s="208"/>
      <c r="M308" s="209"/>
      <c r="N308" s="210"/>
      <c r="O308" s="210"/>
      <c r="P308" s="210"/>
      <c r="Q308" s="210"/>
      <c r="R308" s="210"/>
      <c r="S308" s="210"/>
      <c r="T308" s="211"/>
      <c r="AT308" s="212" t="s">
        <v>182</v>
      </c>
      <c r="AU308" s="212" t="s">
        <v>86</v>
      </c>
      <c r="AV308" s="13" t="s">
        <v>86</v>
      </c>
      <c r="AW308" s="13" t="s">
        <v>32</v>
      </c>
      <c r="AX308" s="13" t="s">
        <v>76</v>
      </c>
      <c r="AY308" s="212" t="s">
        <v>146</v>
      </c>
    </row>
    <row r="309" spans="2:51" s="14" customFormat="1" ht="11.25">
      <c r="B309" s="213"/>
      <c r="C309" s="214"/>
      <c r="D309" s="203" t="s">
        <v>182</v>
      </c>
      <c r="E309" s="215" t="s">
        <v>1</v>
      </c>
      <c r="F309" s="216" t="s">
        <v>553</v>
      </c>
      <c r="G309" s="214"/>
      <c r="H309" s="215" t="s">
        <v>1</v>
      </c>
      <c r="I309" s="217"/>
      <c r="J309" s="214"/>
      <c r="K309" s="214"/>
      <c r="L309" s="218"/>
      <c r="M309" s="219"/>
      <c r="N309" s="220"/>
      <c r="O309" s="220"/>
      <c r="P309" s="220"/>
      <c r="Q309" s="220"/>
      <c r="R309" s="220"/>
      <c r="S309" s="220"/>
      <c r="T309" s="221"/>
      <c r="AT309" s="222" t="s">
        <v>182</v>
      </c>
      <c r="AU309" s="222" t="s">
        <v>86</v>
      </c>
      <c r="AV309" s="14" t="s">
        <v>84</v>
      </c>
      <c r="AW309" s="14" t="s">
        <v>32</v>
      </c>
      <c r="AX309" s="14" t="s">
        <v>76</v>
      </c>
      <c r="AY309" s="222" t="s">
        <v>146</v>
      </c>
    </row>
    <row r="310" spans="2:51" s="13" customFormat="1" ht="11.25">
      <c r="B310" s="201"/>
      <c r="C310" s="202"/>
      <c r="D310" s="203" t="s">
        <v>182</v>
      </c>
      <c r="E310" s="204" t="s">
        <v>1</v>
      </c>
      <c r="F310" s="205" t="s">
        <v>554</v>
      </c>
      <c r="G310" s="202"/>
      <c r="H310" s="206">
        <v>25</v>
      </c>
      <c r="I310" s="207"/>
      <c r="J310" s="202"/>
      <c r="K310" s="202"/>
      <c r="L310" s="208"/>
      <c r="M310" s="209"/>
      <c r="N310" s="210"/>
      <c r="O310" s="210"/>
      <c r="P310" s="210"/>
      <c r="Q310" s="210"/>
      <c r="R310" s="210"/>
      <c r="S310" s="210"/>
      <c r="T310" s="211"/>
      <c r="AT310" s="212" t="s">
        <v>182</v>
      </c>
      <c r="AU310" s="212" t="s">
        <v>86</v>
      </c>
      <c r="AV310" s="13" t="s">
        <v>86</v>
      </c>
      <c r="AW310" s="13" t="s">
        <v>32</v>
      </c>
      <c r="AX310" s="13" t="s">
        <v>76</v>
      </c>
      <c r="AY310" s="212" t="s">
        <v>146</v>
      </c>
    </row>
    <row r="311" spans="2:51" s="14" customFormat="1" ht="11.25">
      <c r="B311" s="213"/>
      <c r="C311" s="214"/>
      <c r="D311" s="203" t="s">
        <v>182</v>
      </c>
      <c r="E311" s="215" t="s">
        <v>1</v>
      </c>
      <c r="F311" s="216" t="s">
        <v>555</v>
      </c>
      <c r="G311" s="214"/>
      <c r="H311" s="215" t="s">
        <v>1</v>
      </c>
      <c r="I311" s="217"/>
      <c r="J311" s="214"/>
      <c r="K311" s="214"/>
      <c r="L311" s="218"/>
      <c r="M311" s="219"/>
      <c r="N311" s="220"/>
      <c r="O311" s="220"/>
      <c r="P311" s="220"/>
      <c r="Q311" s="220"/>
      <c r="R311" s="220"/>
      <c r="S311" s="220"/>
      <c r="T311" s="221"/>
      <c r="AT311" s="222" t="s">
        <v>182</v>
      </c>
      <c r="AU311" s="222" t="s">
        <v>86</v>
      </c>
      <c r="AV311" s="14" t="s">
        <v>84</v>
      </c>
      <c r="AW311" s="14" t="s">
        <v>32</v>
      </c>
      <c r="AX311" s="14" t="s">
        <v>76</v>
      </c>
      <c r="AY311" s="222" t="s">
        <v>146</v>
      </c>
    </row>
    <row r="312" spans="2:51" s="13" customFormat="1" ht="11.25">
      <c r="B312" s="201"/>
      <c r="C312" s="202"/>
      <c r="D312" s="203" t="s">
        <v>182</v>
      </c>
      <c r="E312" s="204" t="s">
        <v>1</v>
      </c>
      <c r="F312" s="205" t="s">
        <v>556</v>
      </c>
      <c r="G312" s="202"/>
      <c r="H312" s="206">
        <v>9</v>
      </c>
      <c r="I312" s="207"/>
      <c r="J312" s="202"/>
      <c r="K312" s="202"/>
      <c r="L312" s="208"/>
      <c r="M312" s="209"/>
      <c r="N312" s="210"/>
      <c r="O312" s="210"/>
      <c r="P312" s="210"/>
      <c r="Q312" s="210"/>
      <c r="R312" s="210"/>
      <c r="S312" s="210"/>
      <c r="T312" s="211"/>
      <c r="AT312" s="212" t="s">
        <v>182</v>
      </c>
      <c r="AU312" s="212" t="s">
        <v>86</v>
      </c>
      <c r="AV312" s="13" t="s">
        <v>86</v>
      </c>
      <c r="AW312" s="13" t="s">
        <v>32</v>
      </c>
      <c r="AX312" s="13" t="s">
        <v>76</v>
      </c>
      <c r="AY312" s="212" t="s">
        <v>146</v>
      </c>
    </row>
    <row r="313" spans="2:51" s="16" customFormat="1" ht="11.25">
      <c r="B313" s="234"/>
      <c r="C313" s="235"/>
      <c r="D313" s="203" t="s">
        <v>182</v>
      </c>
      <c r="E313" s="236" t="s">
        <v>1</v>
      </c>
      <c r="F313" s="237" t="s">
        <v>268</v>
      </c>
      <c r="G313" s="235"/>
      <c r="H313" s="238">
        <v>164.3</v>
      </c>
      <c r="I313" s="239"/>
      <c r="J313" s="235"/>
      <c r="K313" s="235"/>
      <c r="L313" s="240"/>
      <c r="M313" s="241"/>
      <c r="N313" s="242"/>
      <c r="O313" s="242"/>
      <c r="P313" s="242"/>
      <c r="Q313" s="242"/>
      <c r="R313" s="242"/>
      <c r="S313" s="242"/>
      <c r="T313" s="243"/>
      <c r="AT313" s="244" t="s">
        <v>182</v>
      </c>
      <c r="AU313" s="244" t="s">
        <v>86</v>
      </c>
      <c r="AV313" s="16" t="s">
        <v>153</v>
      </c>
      <c r="AW313" s="16" t="s">
        <v>32</v>
      </c>
      <c r="AX313" s="16" t="s">
        <v>76</v>
      </c>
      <c r="AY313" s="244" t="s">
        <v>146</v>
      </c>
    </row>
    <row r="314" spans="2:51" s="13" customFormat="1" ht="11.25">
      <c r="B314" s="201"/>
      <c r="C314" s="202"/>
      <c r="D314" s="203" t="s">
        <v>182</v>
      </c>
      <c r="E314" s="204" t="s">
        <v>1</v>
      </c>
      <c r="F314" s="205" t="s">
        <v>557</v>
      </c>
      <c r="G314" s="202"/>
      <c r="H314" s="206">
        <v>165</v>
      </c>
      <c r="I314" s="207"/>
      <c r="J314" s="202"/>
      <c r="K314" s="202"/>
      <c r="L314" s="208"/>
      <c r="M314" s="209"/>
      <c r="N314" s="210"/>
      <c r="O314" s="210"/>
      <c r="P314" s="210"/>
      <c r="Q314" s="210"/>
      <c r="R314" s="210"/>
      <c r="S314" s="210"/>
      <c r="T314" s="211"/>
      <c r="AT314" s="212" t="s">
        <v>182</v>
      </c>
      <c r="AU314" s="212" t="s">
        <v>86</v>
      </c>
      <c r="AV314" s="13" t="s">
        <v>86</v>
      </c>
      <c r="AW314" s="13" t="s">
        <v>32</v>
      </c>
      <c r="AX314" s="13" t="s">
        <v>84</v>
      </c>
      <c r="AY314" s="212" t="s">
        <v>146</v>
      </c>
    </row>
    <row r="315" spans="1:65" s="2" customFormat="1" ht="16.5" customHeight="1">
      <c r="A315" s="35"/>
      <c r="B315" s="36"/>
      <c r="C315" s="245" t="s">
        <v>558</v>
      </c>
      <c r="D315" s="245" t="s">
        <v>348</v>
      </c>
      <c r="E315" s="246" t="s">
        <v>559</v>
      </c>
      <c r="F315" s="247" t="s">
        <v>560</v>
      </c>
      <c r="G315" s="248" t="s">
        <v>231</v>
      </c>
      <c r="H315" s="249">
        <v>134.64</v>
      </c>
      <c r="I315" s="250"/>
      <c r="J315" s="251">
        <f>ROUND(I315*H315,2)</f>
        <v>0</v>
      </c>
      <c r="K315" s="247" t="s">
        <v>152</v>
      </c>
      <c r="L315" s="252"/>
      <c r="M315" s="253" t="s">
        <v>1</v>
      </c>
      <c r="N315" s="254" t="s">
        <v>41</v>
      </c>
      <c r="O315" s="72"/>
      <c r="P315" s="197">
        <f>O315*H315</f>
        <v>0</v>
      </c>
      <c r="Q315" s="197">
        <v>0.102</v>
      </c>
      <c r="R315" s="197">
        <f>Q315*H315</f>
        <v>13.733279999999997</v>
      </c>
      <c r="S315" s="197">
        <v>0</v>
      </c>
      <c r="T315" s="198">
        <f>S315*H315</f>
        <v>0</v>
      </c>
      <c r="U315" s="35"/>
      <c r="V315" s="35"/>
      <c r="W315" s="35"/>
      <c r="X315" s="35"/>
      <c r="Y315" s="35"/>
      <c r="Z315" s="35"/>
      <c r="AA315" s="35"/>
      <c r="AB315" s="35"/>
      <c r="AC315" s="35"/>
      <c r="AD315" s="35"/>
      <c r="AE315" s="35"/>
      <c r="AR315" s="199" t="s">
        <v>178</v>
      </c>
      <c r="AT315" s="199" t="s">
        <v>348</v>
      </c>
      <c r="AU315" s="199" t="s">
        <v>86</v>
      </c>
      <c r="AY315" s="18" t="s">
        <v>146</v>
      </c>
      <c r="BE315" s="200">
        <f>IF(N315="základní",J315,0)</f>
        <v>0</v>
      </c>
      <c r="BF315" s="200">
        <f>IF(N315="snížená",J315,0)</f>
        <v>0</v>
      </c>
      <c r="BG315" s="200">
        <f>IF(N315="zákl. přenesená",J315,0)</f>
        <v>0</v>
      </c>
      <c r="BH315" s="200">
        <f>IF(N315="sníž. přenesená",J315,0)</f>
        <v>0</v>
      </c>
      <c r="BI315" s="200">
        <f>IF(N315="nulová",J315,0)</f>
        <v>0</v>
      </c>
      <c r="BJ315" s="18" t="s">
        <v>84</v>
      </c>
      <c r="BK315" s="200">
        <f>ROUND(I315*H315,2)</f>
        <v>0</v>
      </c>
      <c r="BL315" s="18" t="s">
        <v>153</v>
      </c>
      <c r="BM315" s="199" t="s">
        <v>561</v>
      </c>
    </row>
    <row r="316" spans="2:51" s="13" customFormat="1" ht="11.25">
      <c r="B316" s="201"/>
      <c r="C316" s="202"/>
      <c r="D316" s="203" t="s">
        <v>182</v>
      </c>
      <c r="E316" s="204" t="s">
        <v>1</v>
      </c>
      <c r="F316" s="205" t="s">
        <v>562</v>
      </c>
      <c r="G316" s="202"/>
      <c r="H316" s="206">
        <v>132</v>
      </c>
      <c r="I316" s="207"/>
      <c r="J316" s="202"/>
      <c r="K316" s="202"/>
      <c r="L316" s="208"/>
      <c r="M316" s="209"/>
      <c r="N316" s="210"/>
      <c r="O316" s="210"/>
      <c r="P316" s="210"/>
      <c r="Q316" s="210"/>
      <c r="R316" s="210"/>
      <c r="S316" s="210"/>
      <c r="T316" s="211"/>
      <c r="AT316" s="212" t="s">
        <v>182</v>
      </c>
      <c r="AU316" s="212" t="s">
        <v>86</v>
      </c>
      <c r="AV316" s="13" t="s">
        <v>86</v>
      </c>
      <c r="AW316" s="13" t="s">
        <v>32</v>
      </c>
      <c r="AX316" s="13" t="s">
        <v>84</v>
      </c>
      <c r="AY316" s="212" t="s">
        <v>146</v>
      </c>
    </row>
    <row r="317" spans="2:51" s="13" customFormat="1" ht="11.25">
      <c r="B317" s="201"/>
      <c r="C317" s="202"/>
      <c r="D317" s="203" t="s">
        <v>182</v>
      </c>
      <c r="E317" s="202"/>
      <c r="F317" s="205" t="s">
        <v>563</v>
      </c>
      <c r="G317" s="202"/>
      <c r="H317" s="206">
        <v>134.64</v>
      </c>
      <c r="I317" s="207"/>
      <c r="J317" s="202"/>
      <c r="K317" s="202"/>
      <c r="L317" s="208"/>
      <c r="M317" s="209"/>
      <c r="N317" s="210"/>
      <c r="O317" s="210"/>
      <c r="P317" s="210"/>
      <c r="Q317" s="210"/>
      <c r="R317" s="210"/>
      <c r="S317" s="210"/>
      <c r="T317" s="211"/>
      <c r="AT317" s="212" t="s">
        <v>182</v>
      </c>
      <c r="AU317" s="212" t="s">
        <v>86</v>
      </c>
      <c r="AV317" s="13" t="s">
        <v>86</v>
      </c>
      <c r="AW317" s="13" t="s">
        <v>4</v>
      </c>
      <c r="AX317" s="13" t="s">
        <v>84</v>
      </c>
      <c r="AY317" s="212" t="s">
        <v>146</v>
      </c>
    </row>
    <row r="318" spans="1:65" s="2" customFormat="1" ht="24.2" customHeight="1">
      <c r="A318" s="35"/>
      <c r="B318" s="36"/>
      <c r="C318" s="245" t="s">
        <v>564</v>
      </c>
      <c r="D318" s="245" t="s">
        <v>348</v>
      </c>
      <c r="E318" s="246" t="s">
        <v>565</v>
      </c>
      <c r="F318" s="247" t="s">
        <v>566</v>
      </c>
      <c r="G318" s="248" t="s">
        <v>231</v>
      </c>
      <c r="H318" s="249">
        <v>25.5</v>
      </c>
      <c r="I318" s="250"/>
      <c r="J318" s="251">
        <f>ROUND(I318*H318,2)</f>
        <v>0</v>
      </c>
      <c r="K318" s="247" t="s">
        <v>152</v>
      </c>
      <c r="L318" s="252"/>
      <c r="M318" s="253" t="s">
        <v>1</v>
      </c>
      <c r="N318" s="254" t="s">
        <v>41</v>
      </c>
      <c r="O318" s="72"/>
      <c r="P318" s="197">
        <f>O318*H318</f>
        <v>0</v>
      </c>
      <c r="Q318" s="197">
        <v>0.0483</v>
      </c>
      <c r="R318" s="197">
        <f>Q318*H318</f>
        <v>1.2316500000000001</v>
      </c>
      <c r="S318" s="197">
        <v>0</v>
      </c>
      <c r="T318" s="198">
        <f>S318*H318</f>
        <v>0</v>
      </c>
      <c r="U318" s="35"/>
      <c r="V318" s="35"/>
      <c r="W318" s="35"/>
      <c r="X318" s="35"/>
      <c r="Y318" s="35"/>
      <c r="Z318" s="35"/>
      <c r="AA318" s="35"/>
      <c r="AB318" s="35"/>
      <c r="AC318" s="35"/>
      <c r="AD318" s="35"/>
      <c r="AE318" s="35"/>
      <c r="AR318" s="199" t="s">
        <v>178</v>
      </c>
      <c r="AT318" s="199" t="s">
        <v>348</v>
      </c>
      <c r="AU318" s="199" t="s">
        <v>86</v>
      </c>
      <c r="AY318" s="18" t="s">
        <v>146</v>
      </c>
      <c r="BE318" s="200">
        <f>IF(N318="základní",J318,0)</f>
        <v>0</v>
      </c>
      <c r="BF318" s="200">
        <f>IF(N318="snížená",J318,0)</f>
        <v>0</v>
      </c>
      <c r="BG318" s="200">
        <f>IF(N318="zákl. přenesená",J318,0)</f>
        <v>0</v>
      </c>
      <c r="BH318" s="200">
        <f>IF(N318="sníž. přenesená",J318,0)</f>
        <v>0</v>
      </c>
      <c r="BI318" s="200">
        <f>IF(N318="nulová",J318,0)</f>
        <v>0</v>
      </c>
      <c r="BJ318" s="18" t="s">
        <v>84</v>
      </c>
      <c r="BK318" s="200">
        <f>ROUND(I318*H318,2)</f>
        <v>0</v>
      </c>
      <c r="BL318" s="18" t="s">
        <v>153</v>
      </c>
      <c r="BM318" s="199" t="s">
        <v>567</v>
      </c>
    </row>
    <row r="319" spans="2:51" s="13" customFormat="1" ht="11.25">
      <c r="B319" s="201"/>
      <c r="C319" s="202"/>
      <c r="D319" s="203" t="s">
        <v>182</v>
      </c>
      <c r="E319" s="204" t="s">
        <v>1</v>
      </c>
      <c r="F319" s="205" t="s">
        <v>269</v>
      </c>
      <c r="G319" s="202"/>
      <c r="H319" s="206">
        <v>25</v>
      </c>
      <c r="I319" s="207"/>
      <c r="J319" s="202"/>
      <c r="K319" s="202"/>
      <c r="L319" s="208"/>
      <c r="M319" s="209"/>
      <c r="N319" s="210"/>
      <c r="O319" s="210"/>
      <c r="P319" s="210"/>
      <c r="Q319" s="210"/>
      <c r="R319" s="210"/>
      <c r="S319" s="210"/>
      <c r="T319" s="211"/>
      <c r="AT319" s="212" t="s">
        <v>182</v>
      </c>
      <c r="AU319" s="212" t="s">
        <v>86</v>
      </c>
      <c r="AV319" s="13" t="s">
        <v>86</v>
      </c>
      <c r="AW319" s="13" t="s">
        <v>32</v>
      </c>
      <c r="AX319" s="13" t="s">
        <v>84</v>
      </c>
      <c r="AY319" s="212" t="s">
        <v>146</v>
      </c>
    </row>
    <row r="320" spans="2:51" s="13" customFormat="1" ht="11.25">
      <c r="B320" s="201"/>
      <c r="C320" s="202"/>
      <c r="D320" s="203" t="s">
        <v>182</v>
      </c>
      <c r="E320" s="202"/>
      <c r="F320" s="205" t="s">
        <v>568</v>
      </c>
      <c r="G320" s="202"/>
      <c r="H320" s="206">
        <v>25.5</v>
      </c>
      <c r="I320" s="207"/>
      <c r="J320" s="202"/>
      <c r="K320" s="202"/>
      <c r="L320" s="208"/>
      <c r="M320" s="209"/>
      <c r="N320" s="210"/>
      <c r="O320" s="210"/>
      <c r="P320" s="210"/>
      <c r="Q320" s="210"/>
      <c r="R320" s="210"/>
      <c r="S320" s="210"/>
      <c r="T320" s="211"/>
      <c r="AT320" s="212" t="s">
        <v>182</v>
      </c>
      <c r="AU320" s="212" t="s">
        <v>86</v>
      </c>
      <c r="AV320" s="13" t="s">
        <v>86</v>
      </c>
      <c r="AW320" s="13" t="s">
        <v>4</v>
      </c>
      <c r="AX320" s="13" t="s">
        <v>84</v>
      </c>
      <c r="AY320" s="212" t="s">
        <v>146</v>
      </c>
    </row>
    <row r="321" spans="1:65" s="2" customFormat="1" ht="24.2" customHeight="1">
      <c r="A321" s="35"/>
      <c r="B321" s="36"/>
      <c r="C321" s="245" t="s">
        <v>569</v>
      </c>
      <c r="D321" s="245" t="s">
        <v>348</v>
      </c>
      <c r="E321" s="246" t="s">
        <v>570</v>
      </c>
      <c r="F321" s="247" t="s">
        <v>571</v>
      </c>
      <c r="G321" s="248" t="s">
        <v>231</v>
      </c>
      <c r="H321" s="249">
        <v>9.18</v>
      </c>
      <c r="I321" s="250"/>
      <c r="J321" s="251">
        <f>ROUND(I321*H321,2)</f>
        <v>0</v>
      </c>
      <c r="K321" s="247" t="s">
        <v>152</v>
      </c>
      <c r="L321" s="252"/>
      <c r="M321" s="253" t="s">
        <v>1</v>
      </c>
      <c r="N321" s="254" t="s">
        <v>41</v>
      </c>
      <c r="O321" s="72"/>
      <c r="P321" s="197">
        <f>O321*H321</f>
        <v>0</v>
      </c>
      <c r="Q321" s="197">
        <v>0.06567</v>
      </c>
      <c r="R321" s="197">
        <f>Q321*H321</f>
        <v>0.6028506</v>
      </c>
      <c r="S321" s="197">
        <v>0</v>
      </c>
      <c r="T321" s="198">
        <f>S321*H321</f>
        <v>0</v>
      </c>
      <c r="U321" s="35"/>
      <c r="V321" s="35"/>
      <c r="W321" s="35"/>
      <c r="X321" s="35"/>
      <c r="Y321" s="35"/>
      <c r="Z321" s="35"/>
      <c r="AA321" s="35"/>
      <c r="AB321" s="35"/>
      <c r="AC321" s="35"/>
      <c r="AD321" s="35"/>
      <c r="AE321" s="35"/>
      <c r="AR321" s="199" t="s">
        <v>178</v>
      </c>
      <c r="AT321" s="199" t="s">
        <v>348</v>
      </c>
      <c r="AU321" s="199" t="s">
        <v>86</v>
      </c>
      <c r="AY321" s="18" t="s">
        <v>146</v>
      </c>
      <c r="BE321" s="200">
        <f>IF(N321="základní",J321,0)</f>
        <v>0</v>
      </c>
      <c r="BF321" s="200">
        <f>IF(N321="snížená",J321,0)</f>
        <v>0</v>
      </c>
      <c r="BG321" s="200">
        <f>IF(N321="zákl. přenesená",J321,0)</f>
        <v>0</v>
      </c>
      <c r="BH321" s="200">
        <f>IF(N321="sníž. přenesená",J321,0)</f>
        <v>0</v>
      </c>
      <c r="BI321" s="200">
        <f>IF(N321="nulová",J321,0)</f>
        <v>0</v>
      </c>
      <c r="BJ321" s="18" t="s">
        <v>84</v>
      </c>
      <c r="BK321" s="200">
        <f>ROUND(I321*H321,2)</f>
        <v>0</v>
      </c>
      <c r="BL321" s="18" t="s">
        <v>153</v>
      </c>
      <c r="BM321" s="199" t="s">
        <v>572</v>
      </c>
    </row>
    <row r="322" spans="2:51" s="13" customFormat="1" ht="11.25">
      <c r="B322" s="201"/>
      <c r="C322" s="202"/>
      <c r="D322" s="203" t="s">
        <v>182</v>
      </c>
      <c r="E322" s="204" t="s">
        <v>1</v>
      </c>
      <c r="F322" s="205" t="s">
        <v>184</v>
      </c>
      <c r="G322" s="202"/>
      <c r="H322" s="206">
        <v>9</v>
      </c>
      <c r="I322" s="207"/>
      <c r="J322" s="202"/>
      <c r="K322" s="202"/>
      <c r="L322" s="208"/>
      <c r="M322" s="209"/>
      <c r="N322" s="210"/>
      <c r="O322" s="210"/>
      <c r="P322" s="210"/>
      <c r="Q322" s="210"/>
      <c r="R322" s="210"/>
      <c r="S322" s="210"/>
      <c r="T322" s="211"/>
      <c r="AT322" s="212" t="s">
        <v>182</v>
      </c>
      <c r="AU322" s="212" t="s">
        <v>86</v>
      </c>
      <c r="AV322" s="13" t="s">
        <v>86</v>
      </c>
      <c r="AW322" s="13" t="s">
        <v>32</v>
      </c>
      <c r="AX322" s="13" t="s">
        <v>84</v>
      </c>
      <c r="AY322" s="212" t="s">
        <v>146</v>
      </c>
    </row>
    <row r="323" spans="2:51" s="13" customFormat="1" ht="11.25">
      <c r="B323" s="201"/>
      <c r="C323" s="202"/>
      <c r="D323" s="203" t="s">
        <v>182</v>
      </c>
      <c r="E323" s="202"/>
      <c r="F323" s="205" t="s">
        <v>573</v>
      </c>
      <c r="G323" s="202"/>
      <c r="H323" s="206">
        <v>9.18</v>
      </c>
      <c r="I323" s="207"/>
      <c r="J323" s="202"/>
      <c r="K323" s="202"/>
      <c r="L323" s="208"/>
      <c r="M323" s="209"/>
      <c r="N323" s="210"/>
      <c r="O323" s="210"/>
      <c r="P323" s="210"/>
      <c r="Q323" s="210"/>
      <c r="R323" s="210"/>
      <c r="S323" s="210"/>
      <c r="T323" s="211"/>
      <c r="AT323" s="212" t="s">
        <v>182</v>
      </c>
      <c r="AU323" s="212" t="s">
        <v>86</v>
      </c>
      <c r="AV323" s="13" t="s">
        <v>86</v>
      </c>
      <c r="AW323" s="13" t="s">
        <v>4</v>
      </c>
      <c r="AX323" s="13" t="s">
        <v>84</v>
      </c>
      <c r="AY323" s="212" t="s">
        <v>146</v>
      </c>
    </row>
    <row r="324" spans="1:65" s="2" customFormat="1" ht="33" customHeight="1">
      <c r="A324" s="35"/>
      <c r="B324" s="36"/>
      <c r="C324" s="188" t="s">
        <v>574</v>
      </c>
      <c r="D324" s="188" t="s">
        <v>148</v>
      </c>
      <c r="E324" s="189" t="s">
        <v>575</v>
      </c>
      <c r="F324" s="190" t="s">
        <v>576</v>
      </c>
      <c r="G324" s="191" t="s">
        <v>231</v>
      </c>
      <c r="H324" s="192">
        <v>233</v>
      </c>
      <c r="I324" s="193"/>
      <c r="J324" s="194">
        <f>ROUND(I324*H324,2)</f>
        <v>0</v>
      </c>
      <c r="K324" s="190" t="s">
        <v>152</v>
      </c>
      <c r="L324" s="40"/>
      <c r="M324" s="195" t="s">
        <v>1</v>
      </c>
      <c r="N324" s="196" t="s">
        <v>41</v>
      </c>
      <c r="O324" s="72"/>
      <c r="P324" s="197">
        <f>O324*H324</f>
        <v>0</v>
      </c>
      <c r="Q324" s="197">
        <v>0.1295</v>
      </c>
      <c r="R324" s="197">
        <f>Q324*H324</f>
        <v>30.1735</v>
      </c>
      <c r="S324" s="197">
        <v>0</v>
      </c>
      <c r="T324" s="198">
        <f>S324*H324</f>
        <v>0</v>
      </c>
      <c r="U324" s="35"/>
      <c r="V324" s="35"/>
      <c r="W324" s="35"/>
      <c r="X324" s="35"/>
      <c r="Y324" s="35"/>
      <c r="Z324" s="35"/>
      <c r="AA324" s="35"/>
      <c r="AB324" s="35"/>
      <c r="AC324" s="35"/>
      <c r="AD324" s="35"/>
      <c r="AE324" s="35"/>
      <c r="AR324" s="199" t="s">
        <v>153</v>
      </c>
      <c r="AT324" s="199" t="s">
        <v>148</v>
      </c>
      <c r="AU324" s="199" t="s">
        <v>86</v>
      </c>
      <c r="AY324" s="18" t="s">
        <v>146</v>
      </c>
      <c r="BE324" s="200">
        <f>IF(N324="základní",J324,0)</f>
        <v>0</v>
      </c>
      <c r="BF324" s="200">
        <f>IF(N324="snížená",J324,0)</f>
        <v>0</v>
      </c>
      <c r="BG324" s="200">
        <f>IF(N324="zákl. přenesená",J324,0)</f>
        <v>0</v>
      </c>
      <c r="BH324" s="200">
        <f>IF(N324="sníž. přenesená",J324,0)</f>
        <v>0</v>
      </c>
      <c r="BI324" s="200">
        <f>IF(N324="nulová",J324,0)</f>
        <v>0</v>
      </c>
      <c r="BJ324" s="18" t="s">
        <v>84</v>
      </c>
      <c r="BK324" s="200">
        <f>ROUND(I324*H324,2)</f>
        <v>0</v>
      </c>
      <c r="BL324" s="18" t="s">
        <v>153</v>
      </c>
      <c r="BM324" s="199" t="s">
        <v>577</v>
      </c>
    </row>
    <row r="325" spans="2:51" s="13" customFormat="1" ht="11.25">
      <c r="B325" s="201"/>
      <c r="C325" s="202"/>
      <c r="D325" s="203" t="s">
        <v>182</v>
      </c>
      <c r="E325" s="204" t="s">
        <v>1</v>
      </c>
      <c r="F325" s="205" t="s">
        <v>578</v>
      </c>
      <c r="G325" s="202"/>
      <c r="H325" s="206">
        <v>157.3</v>
      </c>
      <c r="I325" s="207"/>
      <c r="J325" s="202"/>
      <c r="K325" s="202"/>
      <c r="L325" s="208"/>
      <c r="M325" s="209"/>
      <c r="N325" s="210"/>
      <c r="O325" s="210"/>
      <c r="P325" s="210"/>
      <c r="Q325" s="210"/>
      <c r="R325" s="210"/>
      <c r="S325" s="210"/>
      <c r="T325" s="211"/>
      <c r="AT325" s="212" t="s">
        <v>182</v>
      </c>
      <c r="AU325" s="212" t="s">
        <v>86</v>
      </c>
      <c r="AV325" s="13" t="s">
        <v>86</v>
      </c>
      <c r="AW325" s="13" t="s">
        <v>32</v>
      </c>
      <c r="AX325" s="13" t="s">
        <v>76</v>
      </c>
      <c r="AY325" s="212" t="s">
        <v>146</v>
      </c>
    </row>
    <row r="326" spans="2:51" s="13" customFormat="1" ht="11.25">
      <c r="B326" s="201"/>
      <c r="C326" s="202"/>
      <c r="D326" s="203" t="s">
        <v>182</v>
      </c>
      <c r="E326" s="204" t="s">
        <v>1</v>
      </c>
      <c r="F326" s="205" t="s">
        <v>579</v>
      </c>
      <c r="G326" s="202"/>
      <c r="H326" s="206">
        <v>53.5</v>
      </c>
      <c r="I326" s="207"/>
      <c r="J326" s="202"/>
      <c r="K326" s="202"/>
      <c r="L326" s="208"/>
      <c r="M326" s="209"/>
      <c r="N326" s="210"/>
      <c r="O326" s="210"/>
      <c r="P326" s="210"/>
      <c r="Q326" s="210"/>
      <c r="R326" s="210"/>
      <c r="S326" s="210"/>
      <c r="T326" s="211"/>
      <c r="AT326" s="212" t="s">
        <v>182</v>
      </c>
      <c r="AU326" s="212" t="s">
        <v>86</v>
      </c>
      <c r="AV326" s="13" t="s">
        <v>86</v>
      </c>
      <c r="AW326" s="13" t="s">
        <v>32</v>
      </c>
      <c r="AX326" s="13" t="s">
        <v>76</v>
      </c>
      <c r="AY326" s="212" t="s">
        <v>146</v>
      </c>
    </row>
    <row r="327" spans="2:51" s="13" customFormat="1" ht="11.25">
      <c r="B327" s="201"/>
      <c r="C327" s="202"/>
      <c r="D327" s="203" t="s">
        <v>182</v>
      </c>
      <c r="E327" s="204" t="s">
        <v>1</v>
      </c>
      <c r="F327" s="205" t="s">
        <v>580</v>
      </c>
      <c r="G327" s="202"/>
      <c r="H327" s="206">
        <v>11.7</v>
      </c>
      <c r="I327" s="207"/>
      <c r="J327" s="202"/>
      <c r="K327" s="202"/>
      <c r="L327" s="208"/>
      <c r="M327" s="209"/>
      <c r="N327" s="210"/>
      <c r="O327" s="210"/>
      <c r="P327" s="210"/>
      <c r="Q327" s="210"/>
      <c r="R327" s="210"/>
      <c r="S327" s="210"/>
      <c r="T327" s="211"/>
      <c r="AT327" s="212" t="s">
        <v>182</v>
      </c>
      <c r="AU327" s="212" t="s">
        <v>86</v>
      </c>
      <c r="AV327" s="13" t="s">
        <v>86</v>
      </c>
      <c r="AW327" s="13" t="s">
        <v>32</v>
      </c>
      <c r="AX327" s="13" t="s">
        <v>76</v>
      </c>
      <c r="AY327" s="212" t="s">
        <v>146</v>
      </c>
    </row>
    <row r="328" spans="2:51" s="13" customFormat="1" ht="11.25">
      <c r="B328" s="201"/>
      <c r="C328" s="202"/>
      <c r="D328" s="203" t="s">
        <v>182</v>
      </c>
      <c r="E328" s="204" t="s">
        <v>1</v>
      </c>
      <c r="F328" s="205" t="s">
        <v>581</v>
      </c>
      <c r="G328" s="202"/>
      <c r="H328" s="206">
        <v>6.2</v>
      </c>
      <c r="I328" s="207"/>
      <c r="J328" s="202"/>
      <c r="K328" s="202"/>
      <c r="L328" s="208"/>
      <c r="M328" s="209"/>
      <c r="N328" s="210"/>
      <c r="O328" s="210"/>
      <c r="P328" s="210"/>
      <c r="Q328" s="210"/>
      <c r="R328" s="210"/>
      <c r="S328" s="210"/>
      <c r="T328" s="211"/>
      <c r="AT328" s="212" t="s">
        <v>182</v>
      </c>
      <c r="AU328" s="212" t="s">
        <v>86</v>
      </c>
      <c r="AV328" s="13" t="s">
        <v>86</v>
      </c>
      <c r="AW328" s="13" t="s">
        <v>32</v>
      </c>
      <c r="AX328" s="13" t="s">
        <v>76</v>
      </c>
      <c r="AY328" s="212" t="s">
        <v>146</v>
      </c>
    </row>
    <row r="329" spans="2:51" s="15" customFormat="1" ht="11.25">
      <c r="B329" s="223"/>
      <c r="C329" s="224"/>
      <c r="D329" s="203" t="s">
        <v>182</v>
      </c>
      <c r="E329" s="225" t="s">
        <v>1</v>
      </c>
      <c r="F329" s="226" t="s">
        <v>240</v>
      </c>
      <c r="G329" s="224"/>
      <c r="H329" s="227">
        <v>228.7</v>
      </c>
      <c r="I329" s="228"/>
      <c r="J329" s="224"/>
      <c r="K329" s="224"/>
      <c r="L329" s="229"/>
      <c r="M329" s="230"/>
      <c r="N329" s="231"/>
      <c r="O329" s="231"/>
      <c r="P329" s="231"/>
      <c r="Q329" s="231"/>
      <c r="R329" s="231"/>
      <c r="S329" s="231"/>
      <c r="T329" s="232"/>
      <c r="AT329" s="233" t="s">
        <v>182</v>
      </c>
      <c r="AU329" s="233" t="s">
        <v>86</v>
      </c>
      <c r="AV329" s="15" t="s">
        <v>159</v>
      </c>
      <c r="AW329" s="15" t="s">
        <v>32</v>
      </c>
      <c r="AX329" s="15" t="s">
        <v>76</v>
      </c>
      <c r="AY329" s="233" t="s">
        <v>146</v>
      </c>
    </row>
    <row r="330" spans="2:51" s="14" customFormat="1" ht="11.25">
      <c r="B330" s="213"/>
      <c r="C330" s="214"/>
      <c r="D330" s="203" t="s">
        <v>182</v>
      </c>
      <c r="E330" s="215" t="s">
        <v>1</v>
      </c>
      <c r="F330" s="216" t="s">
        <v>555</v>
      </c>
      <c r="G330" s="214"/>
      <c r="H330" s="215" t="s">
        <v>1</v>
      </c>
      <c r="I330" s="217"/>
      <c r="J330" s="214"/>
      <c r="K330" s="214"/>
      <c r="L330" s="218"/>
      <c r="M330" s="219"/>
      <c r="N330" s="220"/>
      <c r="O330" s="220"/>
      <c r="P330" s="220"/>
      <c r="Q330" s="220"/>
      <c r="R330" s="220"/>
      <c r="S330" s="220"/>
      <c r="T330" s="221"/>
      <c r="AT330" s="222" t="s">
        <v>182</v>
      </c>
      <c r="AU330" s="222" t="s">
        <v>86</v>
      </c>
      <c r="AV330" s="14" t="s">
        <v>84</v>
      </c>
      <c r="AW330" s="14" t="s">
        <v>32</v>
      </c>
      <c r="AX330" s="14" t="s">
        <v>76</v>
      </c>
      <c r="AY330" s="222" t="s">
        <v>146</v>
      </c>
    </row>
    <row r="331" spans="2:51" s="13" customFormat="1" ht="11.25">
      <c r="B331" s="201"/>
      <c r="C331" s="202"/>
      <c r="D331" s="203" t="s">
        <v>182</v>
      </c>
      <c r="E331" s="204" t="s">
        <v>1</v>
      </c>
      <c r="F331" s="205" t="s">
        <v>582</v>
      </c>
      <c r="G331" s="202"/>
      <c r="H331" s="206">
        <v>4</v>
      </c>
      <c r="I331" s="207"/>
      <c r="J331" s="202"/>
      <c r="K331" s="202"/>
      <c r="L331" s="208"/>
      <c r="M331" s="209"/>
      <c r="N331" s="210"/>
      <c r="O331" s="210"/>
      <c r="P331" s="210"/>
      <c r="Q331" s="210"/>
      <c r="R331" s="210"/>
      <c r="S331" s="210"/>
      <c r="T331" s="211"/>
      <c r="AT331" s="212" t="s">
        <v>182</v>
      </c>
      <c r="AU331" s="212" t="s">
        <v>86</v>
      </c>
      <c r="AV331" s="13" t="s">
        <v>86</v>
      </c>
      <c r="AW331" s="13" t="s">
        <v>32</v>
      </c>
      <c r="AX331" s="13" t="s">
        <v>76</v>
      </c>
      <c r="AY331" s="212" t="s">
        <v>146</v>
      </c>
    </row>
    <row r="332" spans="2:51" s="16" customFormat="1" ht="11.25">
      <c r="B332" s="234"/>
      <c r="C332" s="235"/>
      <c r="D332" s="203" t="s">
        <v>182</v>
      </c>
      <c r="E332" s="236" t="s">
        <v>1</v>
      </c>
      <c r="F332" s="237" t="s">
        <v>268</v>
      </c>
      <c r="G332" s="235"/>
      <c r="H332" s="238">
        <v>232.7</v>
      </c>
      <c r="I332" s="239"/>
      <c r="J332" s="235"/>
      <c r="K332" s="235"/>
      <c r="L332" s="240"/>
      <c r="M332" s="241"/>
      <c r="N332" s="242"/>
      <c r="O332" s="242"/>
      <c r="P332" s="242"/>
      <c r="Q332" s="242"/>
      <c r="R332" s="242"/>
      <c r="S332" s="242"/>
      <c r="T332" s="243"/>
      <c r="AT332" s="244" t="s">
        <v>182</v>
      </c>
      <c r="AU332" s="244" t="s">
        <v>86</v>
      </c>
      <c r="AV332" s="16" t="s">
        <v>153</v>
      </c>
      <c r="AW332" s="16" t="s">
        <v>32</v>
      </c>
      <c r="AX332" s="16" t="s">
        <v>76</v>
      </c>
      <c r="AY332" s="244" t="s">
        <v>146</v>
      </c>
    </row>
    <row r="333" spans="2:51" s="13" customFormat="1" ht="11.25">
      <c r="B333" s="201"/>
      <c r="C333" s="202"/>
      <c r="D333" s="203" t="s">
        <v>182</v>
      </c>
      <c r="E333" s="204" t="s">
        <v>1</v>
      </c>
      <c r="F333" s="205" t="s">
        <v>583</v>
      </c>
      <c r="G333" s="202"/>
      <c r="H333" s="206">
        <v>233</v>
      </c>
      <c r="I333" s="207"/>
      <c r="J333" s="202"/>
      <c r="K333" s="202"/>
      <c r="L333" s="208"/>
      <c r="M333" s="209"/>
      <c r="N333" s="210"/>
      <c r="O333" s="210"/>
      <c r="P333" s="210"/>
      <c r="Q333" s="210"/>
      <c r="R333" s="210"/>
      <c r="S333" s="210"/>
      <c r="T333" s="211"/>
      <c r="AT333" s="212" t="s">
        <v>182</v>
      </c>
      <c r="AU333" s="212" t="s">
        <v>86</v>
      </c>
      <c r="AV333" s="13" t="s">
        <v>86</v>
      </c>
      <c r="AW333" s="13" t="s">
        <v>32</v>
      </c>
      <c r="AX333" s="13" t="s">
        <v>84</v>
      </c>
      <c r="AY333" s="212" t="s">
        <v>146</v>
      </c>
    </row>
    <row r="334" spans="1:65" s="2" customFormat="1" ht="16.5" customHeight="1">
      <c r="A334" s="35"/>
      <c r="B334" s="36"/>
      <c r="C334" s="245" t="s">
        <v>584</v>
      </c>
      <c r="D334" s="245" t="s">
        <v>348</v>
      </c>
      <c r="E334" s="246" t="s">
        <v>585</v>
      </c>
      <c r="F334" s="247" t="s">
        <v>586</v>
      </c>
      <c r="G334" s="248" t="s">
        <v>231</v>
      </c>
      <c r="H334" s="249">
        <v>233.58</v>
      </c>
      <c r="I334" s="250"/>
      <c r="J334" s="251">
        <f>ROUND(I334*H334,2)</f>
        <v>0</v>
      </c>
      <c r="K334" s="247" t="s">
        <v>152</v>
      </c>
      <c r="L334" s="252"/>
      <c r="M334" s="253" t="s">
        <v>1</v>
      </c>
      <c r="N334" s="254" t="s">
        <v>41</v>
      </c>
      <c r="O334" s="72"/>
      <c r="P334" s="197">
        <f>O334*H334</f>
        <v>0</v>
      </c>
      <c r="Q334" s="197">
        <v>0.05612</v>
      </c>
      <c r="R334" s="197">
        <f>Q334*H334</f>
        <v>13.108509600000001</v>
      </c>
      <c r="S334" s="197">
        <v>0</v>
      </c>
      <c r="T334" s="198">
        <f>S334*H334</f>
        <v>0</v>
      </c>
      <c r="U334" s="35"/>
      <c r="V334" s="35"/>
      <c r="W334" s="35"/>
      <c r="X334" s="35"/>
      <c r="Y334" s="35"/>
      <c r="Z334" s="35"/>
      <c r="AA334" s="35"/>
      <c r="AB334" s="35"/>
      <c r="AC334" s="35"/>
      <c r="AD334" s="35"/>
      <c r="AE334" s="35"/>
      <c r="AR334" s="199" t="s">
        <v>178</v>
      </c>
      <c r="AT334" s="199" t="s">
        <v>348</v>
      </c>
      <c r="AU334" s="199" t="s">
        <v>86</v>
      </c>
      <c r="AY334" s="18" t="s">
        <v>146</v>
      </c>
      <c r="BE334" s="200">
        <f>IF(N334="základní",J334,0)</f>
        <v>0</v>
      </c>
      <c r="BF334" s="200">
        <f>IF(N334="snížená",J334,0)</f>
        <v>0</v>
      </c>
      <c r="BG334" s="200">
        <f>IF(N334="zákl. přenesená",J334,0)</f>
        <v>0</v>
      </c>
      <c r="BH334" s="200">
        <f>IF(N334="sníž. přenesená",J334,0)</f>
        <v>0</v>
      </c>
      <c r="BI334" s="200">
        <f>IF(N334="nulová",J334,0)</f>
        <v>0</v>
      </c>
      <c r="BJ334" s="18" t="s">
        <v>84</v>
      </c>
      <c r="BK334" s="200">
        <f>ROUND(I334*H334,2)</f>
        <v>0</v>
      </c>
      <c r="BL334" s="18" t="s">
        <v>153</v>
      </c>
      <c r="BM334" s="199" t="s">
        <v>587</v>
      </c>
    </row>
    <row r="335" spans="2:51" s="13" customFormat="1" ht="11.25">
      <c r="B335" s="201"/>
      <c r="C335" s="202"/>
      <c r="D335" s="203" t="s">
        <v>182</v>
      </c>
      <c r="E335" s="202"/>
      <c r="F335" s="205" t="s">
        <v>588</v>
      </c>
      <c r="G335" s="202"/>
      <c r="H335" s="206">
        <v>233.58</v>
      </c>
      <c r="I335" s="207"/>
      <c r="J335" s="202"/>
      <c r="K335" s="202"/>
      <c r="L335" s="208"/>
      <c r="M335" s="209"/>
      <c r="N335" s="210"/>
      <c r="O335" s="210"/>
      <c r="P335" s="210"/>
      <c r="Q335" s="210"/>
      <c r="R335" s="210"/>
      <c r="S335" s="210"/>
      <c r="T335" s="211"/>
      <c r="AT335" s="212" t="s">
        <v>182</v>
      </c>
      <c r="AU335" s="212" t="s">
        <v>86</v>
      </c>
      <c r="AV335" s="13" t="s">
        <v>86</v>
      </c>
      <c r="AW335" s="13" t="s">
        <v>4</v>
      </c>
      <c r="AX335" s="13" t="s">
        <v>84</v>
      </c>
      <c r="AY335" s="212" t="s">
        <v>146</v>
      </c>
    </row>
    <row r="336" spans="1:65" s="2" customFormat="1" ht="24.2" customHeight="1">
      <c r="A336" s="35"/>
      <c r="B336" s="36"/>
      <c r="C336" s="245" t="s">
        <v>589</v>
      </c>
      <c r="D336" s="245" t="s">
        <v>348</v>
      </c>
      <c r="E336" s="246" t="s">
        <v>570</v>
      </c>
      <c r="F336" s="247" t="s">
        <v>571</v>
      </c>
      <c r="G336" s="248" t="s">
        <v>231</v>
      </c>
      <c r="H336" s="249">
        <v>4.08</v>
      </c>
      <c r="I336" s="250"/>
      <c r="J336" s="251">
        <f>ROUND(I336*H336,2)</f>
        <v>0</v>
      </c>
      <c r="K336" s="247" t="s">
        <v>152</v>
      </c>
      <c r="L336" s="252"/>
      <c r="M336" s="253" t="s">
        <v>1</v>
      </c>
      <c r="N336" s="254" t="s">
        <v>41</v>
      </c>
      <c r="O336" s="72"/>
      <c r="P336" s="197">
        <f>O336*H336</f>
        <v>0</v>
      </c>
      <c r="Q336" s="197">
        <v>0.06567</v>
      </c>
      <c r="R336" s="197">
        <f>Q336*H336</f>
        <v>0.26793360000000005</v>
      </c>
      <c r="S336" s="197">
        <v>0</v>
      </c>
      <c r="T336" s="198">
        <f>S336*H336</f>
        <v>0</v>
      </c>
      <c r="U336" s="35"/>
      <c r="V336" s="35"/>
      <c r="W336" s="35"/>
      <c r="X336" s="35"/>
      <c r="Y336" s="35"/>
      <c r="Z336" s="35"/>
      <c r="AA336" s="35"/>
      <c r="AB336" s="35"/>
      <c r="AC336" s="35"/>
      <c r="AD336" s="35"/>
      <c r="AE336" s="35"/>
      <c r="AR336" s="199" t="s">
        <v>178</v>
      </c>
      <c r="AT336" s="199" t="s">
        <v>348</v>
      </c>
      <c r="AU336" s="199" t="s">
        <v>86</v>
      </c>
      <c r="AY336" s="18" t="s">
        <v>146</v>
      </c>
      <c r="BE336" s="200">
        <f>IF(N336="základní",J336,0)</f>
        <v>0</v>
      </c>
      <c r="BF336" s="200">
        <f>IF(N336="snížená",J336,0)</f>
        <v>0</v>
      </c>
      <c r="BG336" s="200">
        <f>IF(N336="zákl. přenesená",J336,0)</f>
        <v>0</v>
      </c>
      <c r="BH336" s="200">
        <f>IF(N336="sníž. přenesená",J336,0)</f>
        <v>0</v>
      </c>
      <c r="BI336" s="200">
        <f>IF(N336="nulová",J336,0)</f>
        <v>0</v>
      </c>
      <c r="BJ336" s="18" t="s">
        <v>84</v>
      </c>
      <c r="BK336" s="200">
        <f>ROUND(I336*H336,2)</f>
        <v>0</v>
      </c>
      <c r="BL336" s="18" t="s">
        <v>153</v>
      </c>
      <c r="BM336" s="199" t="s">
        <v>590</v>
      </c>
    </row>
    <row r="337" spans="2:51" s="13" customFormat="1" ht="11.25">
      <c r="B337" s="201"/>
      <c r="C337" s="202"/>
      <c r="D337" s="203" t="s">
        <v>182</v>
      </c>
      <c r="E337" s="202"/>
      <c r="F337" s="205" t="s">
        <v>591</v>
      </c>
      <c r="G337" s="202"/>
      <c r="H337" s="206">
        <v>4.08</v>
      </c>
      <c r="I337" s="207"/>
      <c r="J337" s="202"/>
      <c r="K337" s="202"/>
      <c r="L337" s="208"/>
      <c r="M337" s="209"/>
      <c r="N337" s="210"/>
      <c r="O337" s="210"/>
      <c r="P337" s="210"/>
      <c r="Q337" s="210"/>
      <c r="R337" s="210"/>
      <c r="S337" s="210"/>
      <c r="T337" s="211"/>
      <c r="AT337" s="212" t="s">
        <v>182</v>
      </c>
      <c r="AU337" s="212" t="s">
        <v>86</v>
      </c>
      <c r="AV337" s="13" t="s">
        <v>86</v>
      </c>
      <c r="AW337" s="13" t="s">
        <v>4</v>
      </c>
      <c r="AX337" s="13" t="s">
        <v>84</v>
      </c>
      <c r="AY337" s="212" t="s">
        <v>146</v>
      </c>
    </row>
    <row r="338" spans="1:65" s="2" customFormat="1" ht="24.2" customHeight="1">
      <c r="A338" s="35"/>
      <c r="B338" s="36"/>
      <c r="C338" s="188" t="s">
        <v>592</v>
      </c>
      <c r="D338" s="188" t="s">
        <v>148</v>
      </c>
      <c r="E338" s="189" t="s">
        <v>593</v>
      </c>
      <c r="F338" s="190" t="s">
        <v>594</v>
      </c>
      <c r="G338" s="191" t="s">
        <v>249</v>
      </c>
      <c r="H338" s="192">
        <v>14.415</v>
      </c>
      <c r="I338" s="193"/>
      <c r="J338" s="194">
        <f>ROUND(I338*H338,2)</f>
        <v>0</v>
      </c>
      <c r="K338" s="190" t="s">
        <v>152</v>
      </c>
      <c r="L338" s="40"/>
      <c r="M338" s="195" t="s">
        <v>1</v>
      </c>
      <c r="N338" s="196" t="s">
        <v>41</v>
      </c>
      <c r="O338" s="72"/>
      <c r="P338" s="197">
        <f>O338*H338</f>
        <v>0</v>
      </c>
      <c r="Q338" s="197">
        <v>2.25634</v>
      </c>
      <c r="R338" s="197">
        <f>Q338*H338</f>
        <v>32.52514109999999</v>
      </c>
      <c r="S338" s="197">
        <v>0</v>
      </c>
      <c r="T338" s="198">
        <f>S338*H338</f>
        <v>0</v>
      </c>
      <c r="U338" s="35"/>
      <c r="V338" s="35"/>
      <c r="W338" s="35"/>
      <c r="X338" s="35"/>
      <c r="Y338" s="35"/>
      <c r="Z338" s="35"/>
      <c r="AA338" s="35"/>
      <c r="AB338" s="35"/>
      <c r="AC338" s="35"/>
      <c r="AD338" s="35"/>
      <c r="AE338" s="35"/>
      <c r="AR338" s="199" t="s">
        <v>153</v>
      </c>
      <c r="AT338" s="199" t="s">
        <v>148</v>
      </c>
      <c r="AU338" s="199" t="s">
        <v>86</v>
      </c>
      <c r="AY338" s="18" t="s">
        <v>146</v>
      </c>
      <c r="BE338" s="200">
        <f>IF(N338="základní",J338,0)</f>
        <v>0</v>
      </c>
      <c r="BF338" s="200">
        <f>IF(N338="snížená",J338,0)</f>
        <v>0</v>
      </c>
      <c r="BG338" s="200">
        <f>IF(N338="zákl. přenesená",J338,0)</f>
        <v>0</v>
      </c>
      <c r="BH338" s="200">
        <f>IF(N338="sníž. přenesená",J338,0)</f>
        <v>0</v>
      </c>
      <c r="BI338" s="200">
        <f>IF(N338="nulová",J338,0)</f>
        <v>0</v>
      </c>
      <c r="BJ338" s="18" t="s">
        <v>84</v>
      </c>
      <c r="BK338" s="200">
        <f>ROUND(I338*H338,2)</f>
        <v>0</v>
      </c>
      <c r="BL338" s="18" t="s">
        <v>153</v>
      </c>
      <c r="BM338" s="199" t="s">
        <v>595</v>
      </c>
    </row>
    <row r="339" spans="2:51" s="13" customFormat="1" ht="11.25">
      <c r="B339" s="201"/>
      <c r="C339" s="202"/>
      <c r="D339" s="203" t="s">
        <v>182</v>
      </c>
      <c r="E339" s="204" t="s">
        <v>1</v>
      </c>
      <c r="F339" s="205" t="s">
        <v>596</v>
      </c>
      <c r="G339" s="202"/>
      <c r="H339" s="206">
        <v>7.425</v>
      </c>
      <c r="I339" s="207"/>
      <c r="J339" s="202"/>
      <c r="K339" s="202"/>
      <c r="L339" s="208"/>
      <c r="M339" s="209"/>
      <c r="N339" s="210"/>
      <c r="O339" s="210"/>
      <c r="P339" s="210"/>
      <c r="Q339" s="210"/>
      <c r="R339" s="210"/>
      <c r="S339" s="210"/>
      <c r="T339" s="211"/>
      <c r="AT339" s="212" t="s">
        <v>182</v>
      </c>
      <c r="AU339" s="212" t="s">
        <v>86</v>
      </c>
      <c r="AV339" s="13" t="s">
        <v>86</v>
      </c>
      <c r="AW339" s="13" t="s">
        <v>32</v>
      </c>
      <c r="AX339" s="13" t="s">
        <v>76</v>
      </c>
      <c r="AY339" s="212" t="s">
        <v>146</v>
      </c>
    </row>
    <row r="340" spans="2:51" s="13" customFormat="1" ht="11.25">
      <c r="B340" s="201"/>
      <c r="C340" s="202"/>
      <c r="D340" s="203" t="s">
        <v>182</v>
      </c>
      <c r="E340" s="204" t="s">
        <v>1</v>
      </c>
      <c r="F340" s="205" t="s">
        <v>597</v>
      </c>
      <c r="G340" s="202"/>
      <c r="H340" s="206">
        <v>6.99</v>
      </c>
      <c r="I340" s="207"/>
      <c r="J340" s="202"/>
      <c r="K340" s="202"/>
      <c r="L340" s="208"/>
      <c r="M340" s="209"/>
      <c r="N340" s="210"/>
      <c r="O340" s="210"/>
      <c r="P340" s="210"/>
      <c r="Q340" s="210"/>
      <c r="R340" s="210"/>
      <c r="S340" s="210"/>
      <c r="T340" s="211"/>
      <c r="AT340" s="212" t="s">
        <v>182</v>
      </c>
      <c r="AU340" s="212" t="s">
        <v>86</v>
      </c>
      <c r="AV340" s="13" t="s">
        <v>86</v>
      </c>
      <c r="AW340" s="13" t="s">
        <v>32</v>
      </c>
      <c r="AX340" s="13" t="s">
        <v>76</v>
      </c>
      <c r="AY340" s="212" t="s">
        <v>146</v>
      </c>
    </row>
    <row r="341" spans="2:51" s="16" customFormat="1" ht="11.25">
      <c r="B341" s="234"/>
      <c r="C341" s="235"/>
      <c r="D341" s="203" t="s">
        <v>182</v>
      </c>
      <c r="E341" s="236" t="s">
        <v>1</v>
      </c>
      <c r="F341" s="237" t="s">
        <v>268</v>
      </c>
      <c r="G341" s="235"/>
      <c r="H341" s="238">
        <v>14.415</v>
      </c>
      <c r="I341" s="239"/>
      <c r="J341" s="235"/>
      <c r="K341" s="235"/>
      <c r="L341" s="240"/>
      <c r="M341" s="241"/>
      <c r="N341" s="242"/>
      <c r="O341" s="242"/>
      <c r="P341" s="242"/>
      <c r="Q341" s="242"/>
      <c r="R341" s="242"/>
      <c r="S341" s="242"/>
      <c r="T341" s="243"/>
      <c r="AT341" s="244" t="s">
        <v>182</v>
      </c>
      <c r="AU341" s="244" t="s">
        <v>86</v>
      </c>
      <c r="AV341" s="16" t="s">
        <v>153</v>
      </c>
      <c r="AW341" s="16" t="s">
        <v>32</v>
      </c>
      <c r="AX341" s="16" t="s">
        <v>84</v>
      </c>
      <c r="AY341" s="244" t="s">
        <v>146</v>
      </c>
    </row>
    <row r="342" spans="1:65" s="2" customFormat="1" ht="24.2" customHeight="1">
      <c r="A342" s="35"/>
      <c r="B342" s="36"/>
      <c r="C342" s="188" t="s">
        <v>598</v>
      </c>
      <c r="D342" s="188" t="s">
        <v>148</v>
      </c>
      <c r="E342" s="189" t="s">
        <v>599</v>
      </c>
      <c r="F342" s="190" t="s">
        <v>600</v>
      </c>
      <c r="G342" s="191" t="s">
        <v>231</v>
      </c>
      <c r="H342" s="192">
        <v>163.3</v>
      </c>
      <c r="I342" s="193"/>
      <c r="J342" s="194">
        <f>ROUND(I342*H342,2)</f>
        <v>0</v>
      </c>
      <c r="K342" s="190" t="s">
        <v>152</v>
      </c>
      <c r="L342" s="40"/>
      <c r="M342" s="195" t="s">
        <v>1</v>
      </c>
      <c r="N342" s="196" t="s">
        <v>41</v>
      </c>
      <c r="O342" s="72"/>
      <c r="P342" s="197">
        <f>O342*H342</f>
        <v>0</v>
      </c>
      <c r="Q342" s="197">
        <v>0</v>
      </c>
      <c r="R342" s="197">
        <f>Q342*H342</f>
        <v>0</v>
      </c>
      <c r="S342" s="197">
        <v>0</v>
      </c>
      <c r="T342" s="198">
        <f>S342*H342</f>
        <v>0</v>
      </c>
      <c r="U342" s="35"/>
      <c r="V342" s="35"/>
      <c r="W342" s="35"/>
      <c r="X342" s="35"/>
      <c r="Y342" s="35"/>
      <c r="Z342" s="35"/>
      <c r="AA342" s="35"/>
      <c r="AB342" s="35"/>
      <c r="AC342" s="35"/>
      <c r="AD342" s="35"/>
      <c r="AE342" s="35"/>
      <c r="AR342" s="199" t="s">
        <v>153</v>
      </c>
      <c r="AT342" s="199" t="s">
        <v>148</v>
      </c>
      <c r="AU342" s="199" t="s">
        <v>86</v>
      </c>
      <c r="AY342" s="18" t="s">
        <v>146</v>
      </c>
      <c r="BE342" s="200">
        <f>IF(N342="základní",J342,0)</f>
        <v>0</v>
      </c>
      <c r="BF342" s="200">
        <f>IF(N342="snížená",J342,0)</f>
        <v>0</v>
      </c>
      <c r="BG342" s="200">
        <f>IF(N342="zákl. přenesená",J342,0)</f>
        <v>0</v>
      </c>
      <c r="BH342" s="200">
        <f>IF(N342="sníž. přenesená",J342,0)</f>
        <v>0</v>
      </c>
      <c r="BI342" s="200">
        <f>IF(N342="nulová",J342,0)</f>
        <v>0</v>
      </c>
      <c r="BJ342" s="18" t="s">
        <v>84</v>
      </c>
      <c r="BK342" s="200">
        <f>ROUND(I342*H342,2)</f>
        <v>0</v>
      </c>
      <c r="BL342" s="18" t="s">
        <v>153</v>
      </c>
      <c r="BM342" s="199" t="s">
        <v>601</v>
      </c>
    </row>
    <row r="343" spans="2:51" s="14" customFormat="1" ht="11.25">
      <c r="B343" s="213"/>
      <c r="C343" s="214"/>
      <c r="D343" s="203" t="s">
        <v>182</v>
      </c>
      <c r="E343" s="215" t="s">
        <v>1</v>
      </c>
      <c r="F343" s="216" t="s">
        <v>226</v>
      </c>
      <c r="G343" s="214"/>
      <c r="H343" s="215" t="s">
        <v>1</v>
      </c>
      <c r="I343" s="217"/>
      <c r="J343" s="214"/>
      <c r="K343" s="214"/>
      <c r="L343" s="218"/>
      <c r="M343" s="219"/>
      <c r="N343" s="220"/>
      <c r="O343" s="220"/>
      <c r="P343" s="220"/>
      <c r="Q343" s="220"/>
      <c r="R343" s="220"/>
      <c r="S343" s="220"/>
      <c r="T343" s="221"/>
      <c r="AT343" s="222" t="s">
        <v>182</v>
      </c>
      <c r="AU343" s="222" t="s">
        <v>86</v>
      </c>
      <c r="AV343" s="14" t="s">
        <v>84</v>
      </c>
      <c r="AW343" s="14" t="s">
        <v>32</v>
      </c>
      <c r="AX343" s="14" t="s">
        <v>76</v>
      </c>
      <c r="AY343" s="222" t="s">
        <v>146</v>
      </c>
    </row>
    <row r="344" spans="2:51" s="13" customFormat="1" ht="11.25">
      <c r="B344" s="201"/>
      <c r="C344" s="202"/>
      <c r="D344" s="203" t="s">
        <v>182</v>
      </c>
      <c r="E344" s="204" t="s">
        <v>1</v>
      </c>
      <c r="F344" s="205" t="s">
        <v>602</v>
      </c>
      <c r="G344" s="202"/>
      <c r="H344" s="206">
        <v>163.3</v>
      </c>
      <c r="I344" s="207"/>
      <c r="J344" s="202"/>
      <c r="K344" s="202"/>
      <c r="L344" s="208"/>
      <c r="M344" s="209"/>
      <c r="N344" s="210"/>
      <c r="O344" s="210"/>
      <c r="P344" s="210"/>
      <c r="Q344" s="210"/>
      <c r="R344" s="210"/>
      <c r="S344" s="210"/>
      <c r="T344" s="211"/>
      <c r="AT344" s="212" t="s">
        <v>182</v>
      </c>
      <c r="AU344" s="212" t="s">
        <v>86</v>
      </c>
      <c r="AV344" s="13" t="s">
        <v>86</v>
      </c>
      <c r="AW344" s="13" t="s">
        <v>32</v>
      </c>
      <c r="AX344" s="13" t="s">
        <v>84</v>
      </c>
      <c r="AY344" s="212" t="s">
        <v>146</v>
      </c>
    </row>
    <row r="345" spans="1:65" s="2" customFormat="1" ht="24.2" customHeight="1">
      <c r="A345" s="35"/>
      <c r="B345" s="36"/>
      <c r="C345" s="188" t="s">
        <v>603</v>
      </c>
      <c r="D345" s="188" t="s">
        <v>148</v>
      </c>
      <c r="E345" s="189" t="s">
        <v>604</v>
      </c>
      <c r="F345" s="190" t="s">
        <v>605</v>
      </c>
      <c r="G345" s="191" t="s">
        <v>231</v>
      </c>
      <c r="H345" s="192">
        <v>5</v>
      </c>
      <c r="I345" s="193"/>
      <c r="J345" s="194">
        <f>ROUND(I345*H345,2)</f>
        <v>0</v>
      </c>
      <c r="K345" s="190" t="s">
        <v>152</v>
      </c>
      <c r="L345" s="40"/>
      <c r="M345" s="195" t="s">
        <v>1</v>
      </c>
      <c r="N345" s="196" t="s">
        <v>41</v>
      </c>
      <c r="O345" s="72"/>
      <c r="P345" s="197">
        <f>O345*H345</f>
        <v>0</v>
      </c>
      <c r="Q345" s="197">
        <v>0</v>
      </c>
      <c r="R345" s="197">
        <f>Q345*H345</f>
        <v>0</v>
      </c>
      <c r="S345" s="197">
        <v>0.035</v>
      </c>
      <c r="T345" s="198">
        <f>S345*H345</f>
        <v>0.17500000000000002</v>
      </c>
      <c r="U345" s="35"/>
      <c r="V345" s="35"/>
      <c r="W345" s="35"/>
      <c r="X345" s="35"/>
      <c r="Y345" s="35"/>
      <c r="Z345" s="35"/>
      <c r="AA345" s="35"/>
      <c r="AB345" s="35"/>
      <c r="AC345" s="35"/>
      <c r="AD345" s="35"/>
      <c r="AE345" s="35"/>
      <c r="AR345" s="199" t="s">
        <v>153</v>
      </c>
      <c r="AT345" s="199" t="s">
        <v>148</v>
      </c>
      <c r="AU345" s="199" t="s">
        <v>86</v>
      </c>
      <c r="AY345" s="18" t="s">
        <v>146</v>
      </c>
      <c r="BE345" s="200">
        <f>IF(N345="základní",J345,0)</f>
        <v>0</v>
      </c>
      <c r="BF345" s="200">
        <f>IF(N345="snížená",J345,0)</f>
        <v>0</v>
      </c>
      <c r="BG345" s="200">
        <f>IF(N345="zákl. přenesená",J345,0)</f>
        <v>0</v>
      </c>
      <c r="BH345" s="200">
        <f>IF(N345="sníž. přenesená",J345,0)</f>
        <v>0</v>
      </c>
      <c r="BI345" s="200">
        <f>IF(N345="nulová",J345,0)</f>
        <v>0</v>
      </c>
      <c r="BJ345" s="18" t="s">
        <v>84</v>
      </c>
      <c r="BK345" s="200">
        <f>ROUND(I345*H345,2)</f>
        <v>0</v>
      </c>
      <c r="BL345" s="18" t="s">
        <v>153</v>
      </c>
      <c r="BM345" s="199" t="s">
        <v>606</v>
      </c>
    </row>
    <row r="346" spans="2:63" s="12" customFormat="1" ht="22.9" customHeight="1">
      <c r="B346" s="172"/>
      <c r="C346" s="173"/>
      <c r="D346" s="174" t="s">
        <v>75</v>
      </c>
      <c r="E346" s="186" t="s">
        <v>607</v>
      </c>
      <c r="F346" s="186" t="s">
        <v>608</v>
      </c>
      <c r="G346" s="173"/>
      <c r="H346" s="173"/>
      <c r="I346" s="176"/>
      <c r="J346" s="187">
        <f>BK346</f>
        <v>0</v>
      </c>
      <c r="K346" s="173"/>
      <c r="L346" s="178"/>
      <c r="M346" s="179"/>
      <c r="N346" s="180"/>
      <c r="O346" s="180"/>
      <c r="P346" s="181">
        <f>SUM(P347:P366)</f>
        <v>0</v>
      </c>
      <c r="Q346" s="180"/>
      <c r="R346" s="181">
        <f>SUM(R347:R366)</f>
        <v>0</v>
      </c>
      <c r="S346" s="180"/>
      <c r="T346" s="182">
        <f>SUM(T347:T366)</f>
        <v>0</v>
      </c>
      <c r="AR346" s="183" t="s">
        <v>84</v>
      </c>
      <c r="AT346" s="184" t="s">
        <v>75</v>
      </c>
      <c r="AU346" s="184" t="s">
        <v>84</v>
      </c>
      <c r="AY346" s="183" t="s">
        <v>146</v>
      </c>
      <c r="BK346" s="185">
        <f>SUM(BK347:BK366)</f>
        <v>0</v>
      </c>
    </row>
    <row r="347" spans="1:65" s="2" customFormat="1" ht="24.2" customHeight="1">
      <c r="A347" s="35"/>
      <c r="B347" s="36"/>
      <c r="C347" s="188" t="s">
        <v>609</v>
      </c>
      <c r="D347" s="188" t="s">
        <v>148</v>
      </c>
      <c r="E347" s="189" t="s">
        <v>610</v>
      </c>
      <c r="F347" s="190" t="s">
        <v>611</v>
      </c>
      <c r="G347" s="191" t="s">
        <v>336</v>
      </c>
      <c r="H347" s="192">
        <v>118</v>
      </c>
      <c r="I347" s="193"/>
      <c r="J347" s="194">
        <f>ROUND(I347*H347,2)</f>
        <v>0</v>
      </c>
      <c r="K347" s="190" t="s">
        <v>152</v>
      </c>
      <c r="L347" s="40"/>
      <c r="M347" s="195" t="s">
        <v>1</v>
      </c>
      <c r="N347" s="196" t="s">
        <v>41</v>
      </c>
      <c r="O347" s="72"/>
      <c r="P347" s="197">
        <f>O347*H347</f>
        <v>0</v>
      </c>
      <c r="Q347" s="197">
        <v>0</v>
      </c>
      <c r="R347" s="197">
        <f>Q347*H347</f>
        <v>0</v>
      </c>
      <c r="S347" s="197">
        <v>0</v>
      </c>
      <c r="T347" s="198">
        <f>S347*H347</f>
        <v>0</v>
      </c>
      <c r="U347" s="35"/>
      <c r="V347" s="35"/>
      <c r="W347" s="35"/>
      <c r="X347" s="35"/>
      <c r="Y347" s="35"/>
      <c r="Z347" s="35"/>
      <c r="AA347" s="35"/>
      <c r="AB347" s="35"/>
      <c r="AC347" s="35"/>
      <c r="AD347" s="35"/>
      <c r="AE347" s="35"/>
      <c r="AR347" s="199" t="s">
        <v>153</v>
      </c>
      <c r="AT347" s="199" t="s">
        <v>148</v>
      </c>
      <c r="AU347" s="199" t="s">
        <v>86</v>
      </c>
      <c r="AY347" s="18" t="s">
        <v>146</v>
      </c>
      <c r="BE347" s="200">
        <f>IF(N347="základní",J347,0)</f>
        <v>0</v>
      </c>
      <c r="BF347" s="200">
        <f>IF(N347="snížená",J347,0)</f>
        <v>0</v>
      </c>
      <c r="BG347" s="200">
        <f>IF(N347="zákl. přenesená",J347,0)</f>
        <v>0</v>
      </c>
      <c r="BH347" s="200">
        <f>IF(N347="sníž. přenesená",J347,0)</f>
        <v>0</v>
      </c>
      <c r="BI347" s="200">
        <f>IF(N347="nulová",J347,0)</f>
        <v>0</v>
      </c>
      <c r="BJ347" s="18" t="s">
        <v>84</v>
      </c>
      <c r="BK347" s="200">
        <f>ROUND(I347*H347,2)</f>
        <v>0</v>
      </c>
      <c r="BL347" s="18" t="s">
        <v>153</v>
      </c>
      <c r="BM347" s="199" t="s">
        <v>612</v>
      </c>
    </row>
    <row r="348" spans="2:51" s="14" customFormat="1" ht="11.25">
      <c r="B348" s="213"/>
      <c r="C348" s="214"/>
      <c r="D348" s="203" t="s">
        <v>182</v>
      </c>
      <c r="E348" s="215" t="s">
        <v>1</v>
      </c>
      <c r="F348" s="216" t="s">
        <v>613</v>
      </c>
      <c r="G348" s="214"/>
      <c r="H348" s="215" t="s">
        <v>1</v>
      </c>
      <c r="I348" s="217"/>
      <c r="J348" s="214"/>
      <c r="K348" s="214"/>
      <c r="L348" s="218"/>
      <c r="M348" s="219"/>
      <c r="N348" s="220"/>
      <c r="O348" s="220"/>
      <c r="P348" s="220"/>
      <c r="Q348" s="220"/>
      <c r="R348" s="220"/>
      <c r="S348" s="220"/>
      <c r="T348" s="221"/>
      <c r="AT348" s="222" t="s">
        <v>182</v>
      </c>
      <c r="AU348" s="222" t="s">
        <v>86</v>
      </c>
      <c r="AV348" s="14" t="s">
        <v>84</v>
      </c>
      <c r="AW348" s="14" t="s">
        <v>32</v>
      </c>
      <c r="AX348" s="14" t="s">
        <v>76</v>
      </c>
      <c r="AY348" s="222" t="s">
        <v>146</v>
      </c>
    </row>
    <row r="349" spans="2:51" s="13" customFormat="1" ht="11.25">
      <c r="B349" s="201"/>
      <c r="C349" s="202"/>
      <c r="D349" s="203" t="s">
        <v>182</v>
      </c>
      <c r="E349" s="204" t="s">
        <v>1</v>
      </c>
      <c r="F349" s="205" t="s">
        <v>614</v>
      </c>
      <c r="G349" s="202"/>
      <c r="H349" s="206">
        <v>118</v>
      </c>
      <c r="I349" s="207"/>
      <c r="J349" s="202"/>
      <c r="K349" s="202"/>
      <c r="L349" s="208"/>
      <c r="M349" s="209"/>
      <c r="N349" s="210"/>
      <c r="O349" s="210"/>
      <c r="P349" s="210"/>
      <c r="Q349" s="210"/>
      <c r="R349" s="210"/>
      <c r="S349" s="210"/>
      <c r="T349" s="211"/>
      <c r="AT349" s="212" t="s">
        <v>182</v>
      </c>
      <c r="AU349" s="212" t="s">
        <v>86</v>
      </c>
      <c r="AV349" s="13" t="s">
        <v>86</v>
      </c>
      <c r="AW349" s="13" t="s">
        <v>32</v>
      </c>
      <c r="AX349" s="13" t="s">
        <v>84</v>
      </c>
      <c r="AY349" s="212" t="s">
        <v>146</v>
      </c>
    </row>
    <row r="350" spans="1:65" s="2" customFormat="1" ht="24.2" customHeight="1">
      <c r="A350" s="35"/>
      <c r="B350" s="36"/>
      <c r="C350" s="188" t="s">
        <v>615</v>
      </c>
      <c r="D350" s="188" t="s">
        <v>148</v>
      </c>
      <c r="E350" s="189" t="s">
        <v>616</v>
      </c>
      <c r="F350" s="190" t="s">
        <v>617</v>
      </c>
      <c r="G350" s="191" t="s">
        <v>336</v>
      </c>
      <c r="H350" s="192">
        <v>590</v>
      </c>
      <c r="I350" s="193"/>
      <c r="J350" s="194">
        <f>ROUND(I350*H350,2)</f>
        <v>0</v>
      </c>
      <c r="K350" s="190" t="s">
        <v>152</v>
      </c>
      <c r="L350" s="40"/>
      <c r="M350" s="195" t="s">
        <v>1</v>
      </c>
      <c r="N350" s="196" t="s">
        <v>41</v>
      </c>
      <c r="O350" s="72"/>
      <c r="P350" s="197">
        <f>O350*H350</f>
        <v>0</v>
      </c>
      <c r="Q350" s="197">
        <v>0</v>
      </c>
      <c r="R350" s="197">
        <f>Q350*H350</f>
        <v>0</v>
      </c>
      <c r="S350" s="197">
        <v>0</v>
      </c>
      <c r="T350" s="198">
        <f>S350*H350</f>
        <v>0</v>
      </c>
      <c r="U350" s="35"/>
      <c r="V350" s="35"/>
      <c r="W350" s="35"/>
      <c r="X350" s="35"/>
      <c r="Y350" s="35"/>
      <c r="Z350" s="35"/>
      <c r="AA350" s="35"/>
      <c r="AB350" s="35"/>
      <c r="AC350" s="35"/>
      <c r="AD350" s="35"/>
      <c r="AE350" s="35"/>
      <c r="AR350" s="199" t="s">
        <v>153</v>
      </c>
      <c r="AT350" s="199" t="s">
        <v>148</v>
      </c>
      <c r="AU350" s="199" t="s">
        <v>86</v>
      </c>
      <c r="AY350" s="18" t="s">
        <v>146</v>
      </c>
      <c r="BE350" s="200">
        <f>IF(N350="základní",J350,0)</f>
        <v>0</v>
      </c>
      <c r="BF350" s="200">
        <f>IF(N350="snížená",J350,0)</f>
        <v>0</v>
      </c>
      <c r="BG350" s="200">
        <f>IF(N350="zákl. přenesená",J350,0)</f>
        <v>0</v>
      </c>
      <c r="BH350" s="200">
        <f>IF(N350="sníž. přenesená",J350,0)</f>
        <v>0</v>
      </c>
      <c r="BI350" s="200">
        <f>IF(N350="nulová",J350,0)</f>
        <v>0</v>
      </c>
      <c r="BJ350" s="18" t="s">
        <v>84</v>
      </c>
      <c r="BK350" s="200">
        <f>ROUND(I350*H350,2)</f>
        <v>0</v>
      </c>
      <c r="BL350" s="18" t="s">
        <v>153</v>
      </c>
      <c r="BM350" s="199" t="s">
        <v>618</v>
      </c>
    </row>
    <row r="351" spans="2:51" s="14" customFormat="1" ht="11.25">
      <c r="B351" s="213"/>
      <c r="C351" s="214"/>
      <c r="D351" s="203" t="s">
        <v>182</v>
      </c>
      <c r="E351" s="215" t="s">
        <v>1</v>
      </c>
      <c r="F351" s="216" t="s">
        <v>613</v>
      </c>
      <c r="G351" s="214"/>
      <c r="H351" s="215" t="s">
        <v>1</v>
      </c>
      <c r="I351" s="217"/>
      <c r="J351" s="214"/>
      <c r="K351" s="214"/>
      <c r="L351" s="218"/>
      <c r="M351" s="219"/>
      <c r="N351" s="220"/>
      <c r="O351" s="220"/>
      <c r="P351" s="220"/>
      <c r="Q351" s="220"/>
      <c r="R351" s="220"/>
      <c r="S351" s="220"/>
      <c r="T351" s="221"/>
      <c r="AT351" s="222" t="s">
        <v>182</v>
      </c>
      <c r="AU351" s="222" t="s">
        <v>86</v>
      </c>
      <c r="AV351" s="14" t="s">
        <v>84</v>
      </c>
      <c r="AW351" s="14" t="s">
        <v>32</v>
      </c>
      <c r="AX351" s="14" t="s">
        <v>76</v>
      </c>
      <c r="AY351" s="222" t="s">
        <v>146</v>
      </c>
    </row>
    <row r="352" spans="2:51" s="13" customFormat="1" ht="11.25">
      <c r="B352" s="201"/>
      <c r="C352" s="202"/>
      <c r="D352" s="203" t="s">
        <v>182</v>
      </c>
      <c r="E352" s="204" t="s">
        <v>1</v>
      </c>
      <c r="F352" s="205" t="s">
        <v>619</v>
      </c>
      <c r="G352" s="202"/>
      <c r="H352" s="206">
        <v>590</v>
      </c>
      <c r="I352" s="207"/>
      <c r="J352" s="202"/>
      <c r="K352" s="202"/>
      <c r="L352" s="208"/>
      <c r="M352" s="209"/>
      <c r="N352" s="210"/>
      <c r="O352" s="210"/>
      <c r="P352" s="210"/>
      <c r="Q352" s="210"/>
      <c r="R352" s="210"/>
      <c r="S352" s="210"/>
      <c r="T352" s="211"/>
      <c r="AT352" s="212" t="s">
        <v>182</v>
      </c>
      <c r="AU352" s="212" t="s">
        <v>86</v>
      </c>
      <c r="AV352" s="13" t="s">
        <v>86</v>
      </c>
      <c r="AW352" s="13" t="s">
        <v>32</v>
      </c>
      <c r="AX352" s="13" t="s">
        <v>84</v>
      </c>
      <c r="AY352" s="212" t="s">
        <v>146</v>
      </c>
    </row>
    <row r="353" spans="1:65" s="2" customFormat="1" ht="21.75" customHeight="1">
      <c r="A353" s="35"/>
      <c r="B353" s="36"/>
      <c r="C353" s="188" t="s">
        <v>620</v>
      </c>
      <c r="D353" s="188" t="s">
        <v>148</v>
      </c>
      <c r="E353" s="189" t="s">
        <v>621</v>
      </c>
      <c r="F353" s="190" t="s">
        <v>622</v>
      </c>
      <c r="G353" s="191" t="s">
        <v>336</v>
      </c>
      <c r="H353" s="192">
        <v>424.795</v>
      </c>
      <c r="I353" s="193"/>
      <c r="J353" s="194">
        <f>ROUND(I353*H353,2)</f>
        <v>0</v>
      </c>
      <c r="K353" s="190" t="s">
        <v>152</v>
      </c>
      <c r="L353" s="40"/>
      <c r="M353" s="195" t="s">
        <v>1</v>
      </c>
      <c r="N353" s="196" t="s">
        <v>41</v>
      </c>
      <c r="O353" s="72"/>
      <c r="P353" s="197">
        <f>O353*H353</f>
        <v>0</v>
      </c>
      <c r="Q353" s="197">
        <v>0</v>
      </c>
      <c r="R353" s="197">
        <f>Q353*H353</f>
        <v>0</v>
      </c>
      <c r="S353" s="197">
        <v>0</v>
      </c>
      <c r="T353" s="198">
        <f>S353*H353</f>
        <v>0</v>
      </c>
      <c r="U353" s="35"/>
      <c r="V353" s="35"/>
      <c r="W353" s="35"/>
      <c r="X353" s="35"/>
      <c r="Y353" s="35"/>
      <c r="Z353" s="35"/>
      <c r="AA353" s="35"/>
      <c r="AB353" s="35"/>
      <c r="AC353" s="35"/>
      <c r="AD353" s="35"/>
      <c r="AE353" s="35"/>
      <c r="AR353" s="199" t="s">
        <v>153</v>
      </c>
      <c r="AT353" s="199" t="s">
        <v>148</v>
      </c>
      <c r="AU353" s="199" t="s">
        <v>86</v>
      </c>
      <c r="AY353" s="18" t="s">
        <v>146</v>
      </c>
      <c r="BE353" s="200">
        <f>IF(N353="základní",J353,0)</f>
        <v>0</v>
      </c>
      <c r="BF353" s="200">
        <f>IF(N353="snížená",J353,0)</f>
        <v>0</v>
      </c>
      <c r="BG353" s="200">
        <f>IF(N353="zákl. přenesená",J353,0)</f>
        <v>0</v>
      </c>
      <c r="BH353" s="200">
        <f>IF(N353="sníž. přenesená",J353,0)</f>
        <v>0</v>
      </c>
      <c r="BI353" s="200">
        <f>IF(N353="nulová",J353,0)</f>
        <v>0</v>
      </c>
      <c r="BJ353" s="18" t="s">
        <v>84</v>
      </c>
      <c r="BK353" s="200">
        <f>ROUND(I353*H353,2)</f>
        <v>0</v>
      </c>
      <c r="BL353" s="18" t="s">
        <v>153</v>
      </c>
      <c r="BM353" s="199" t="s">
        <v>623</v>
      </c>
    </row>
    <row r="354" spans="2:51" s="13" customFormat="1" ht="11.25">
      <c r="B354" s="201"/>
      <c r="C354" s="202"/>
      <c r="D354" s="203" t="s">
        <v>182</v>
      </c>
      <c r="E354" s="204" t="s">
        <v>117</v>
      </c>
      <c r="F354" s="205" t="s">
        <v>624</v>
      </c>
      <c r="G354" s="202"/>
      <c r="H354" s="206">
        <v>424.795</v>
      </c>
      <c r="I354" s="207"/>
      <c r="J354" s="202"/>
      <c r="K354" s="202"/>
      <c r="L354" s="208"/>
      <c r="M354" s="209"/>
      <c r="N354" s="210"/>
      <c r="O354" s="210"/>
      <c r="P354" s="210"/>
      <c r="Q354" s="210"/>
      <c r="R354" s="210"/>
      <c r="S354" s="210"/>
      <c r="T354" s="211"/>
      <c r="AT354" s="212" t="s">
        <v>182</v>
      </c>
      <c r="AU354" s="212" t="s">
        <v>86</v>
      </c>
      <c r="AV354" s="13" t="s">
        <v>86</v>
      </c>
      <c r="AW354" s="13" t="s">
        <v>32</v>
      </c>
      <c r="AX354" s="13" t="s">
        <v>84</v>
      </c>
      <c r="AY354" s="212" t="s">
        <v>146</v>
      </c>
    </row>
    <row r="355" spans="1:65" s="2" customFormat="1" ht="24.2" customHeight="1">
      <c r="A355" s="35"/>
      <c r="B355" s="36"/>
      <c r="C355" s="188" t="s">
        <v>625</v>
      </c>
      <c r="D355" s="188" t="s">
        <v>148</v>
      </c>
      <c r="E355" s="189" t="s">
        <v>626</v>
      </c>
      <c r="F355" s="190" t="s">
        <v>627</v>
      </c>
      <c r="G355" s="191" t="s">
        <v>336</v>
      </c>
      <c r="H355" s="192">
        <v>5947.13</v>
      </c>
      <c r="I355" s="193"/>
      <c r="J355" s="194">
        <f>ROUND(I355*H355,2)</f>
        <v>0</v>
      </c>
      <c r="K355" s="190" t="s">
        <v>152</v>
      </c>
      <c r="L355" s="40"/>
      <c r="M355" s="195" t="s">
        <v>1</v>
      </c>
      <c r="N355" s="196" t="s">
        <v>41</v>
      </c>
      <c r="O355" s="72"/>
      <c r="P355" s="197">
        <f>O355*H355</f>
        <v>0</v>
      </c>
      <c r="Q355" s="197">
        <v>0</v>
      </c>
      <c r="R355" s="197">
        <f>Q355*H355</f>
        <v>0</v>
      </c>
      <c r="S355" s="197">
        <v>0</v>
      </c>
      <c r="T355" s="198">
        <f>S355*H355</f>
        <v>0</v>
      </c>
      <c r="U355" s="35"/>
      <c r="V355" s="35"/>
      <c r="W355" s="35"/>
      <c r="X355" s="35"/>
      <c r="Y355" s="35"/>
      <c r="Z355" s="35"/>
      <c r="AA355" s="35"/>
      <c r="AB355" s="35"/>
      <c r="AC355" s="35"/>
      <c r="AD355" s="35"/>
      <c r="AE355" s="35"/>
      <c r="AR355" s="199" t="s">
        <v>153</v>
      </c>
      <c r="AT355" s="199" t="s">
        <v>148</v>
      </c>
      <c r="AU355" s="199" t="s">
        <v>86</v>
      </c>
      <c r="AY355" s="18" t="s">
        <v>146</v>
      </c>
      <c r="BE355" s="200">
        <f>IF(N355="základní",J355,0)</f>
        <v>0</v>
      </c>
      <c r="BF355" s="200">
        <f>IF(N355="snížená",J355,0)</f>
        <v>0</v>
      </c>
      <c r="BG355" s="200">
        <f>IF(N355="zákl. přenesená",J355,0)</f>
        <v>0</v>
      </c>
      <c r="BH355" s="200">
        <f>IF(N355="sníž. přenesená",J355,0)</f>
        <v>0</v>
      </c>
      <c r="BI355" s="200">
        <f>IF(N355="nulová",J355,0)</f>
        <v>0</v>
      </c>
      <c r="BJ355" s="18" t="s">
        <v>84</v>
      </c>
      <c r="BK355" s="200">
        <f>ROUND(I355*H355,2)</f>
        <v>0</v>
      </c>
      <c r="BL355" s="18" t="s">
        <v>153</v>
      </c>
      <c r="BM355" s="199" t="s">
        <v>628</v>
      </c>
    </row>
    <row r="356" spans="2:51" s="13" customFormat="1" ht="11.25">
      <c r="B356" s="201"/>
      <c r="C356" s="202"/>
      <c r="D356" s="203" t="s">
        <v>182</v>
      </c>
      <c r="E356" s="204" t="s">
        <v>1</v>
      </c>
      <c r="F356" s="205" t="s">
        <v>629</v>
      </c>
      <c r="G356" s="202"/>
      <c r="H356" s="206">
        <v>5947.13</v>
      </c>
      <c r="I356" s="207"/>
      <c r="J356" s="202"/>
      <c r="K356" s="202"/>
      <c r="L356" s="208"/>
      <c r="M356" s="209"/>
      <c r="N356" s="210"/>
      <c r="O356" s="210"/>
      <c r="P356" s="210"/>
      <c r="Q356" s="210"/>
      <c r="R356" s="210"/>
      <c r="S356" s="210"/>
      <c r="T356" s="211"/>
      <c r="AT356" s="212" t="s">
        <v>182</v>
      </c>
      <c r="AU356" s="212" t="s">
        <v>86</v>
      </c>
      <c r="AV356" s="13" t="s">
        <v>86</v>
      </c>
      <c r="AW356" s="13" t="s">
        <v>32</v>
      </c>
      <c r="AX356" s="13" t="s">
        <v>84</v>
      </c>
      <c r="AY356" s="212" t="s">
        <v>146</v>
      </c>
    </row>
    <row r="357" spans="1:65" s="2" customFormat="1" ht="21.75" customHeight="1">
      <c r="A357" s="35"/>
      <c r="B357" s="36"/>
      <c r="C357" s="188" t="s">
        <v>630</v>
      </c>
      <c r="D357" s="188" t="s">
        <v>148</v>
      </c>
      <c r="E357" s="189" t="s">
        <v>631</v>
      </c>
      <c r="F357" s="190" t="s">
        <v>632</v>
      </c>
      <c r="G357" s="191" t="s">
        <v>336</v>
      </c>
      <c r="H357" s="192">
        <v>186.3</v>
      </c>
      <c r="I357" s="193"/>
      <c r="J357" s="194">
        <f>ROUND(I357*H357,2)</f>
        <v>0</v>
      </c>
      <c r="K357" s="190" t="s">
        <v>152</v>
      </c>
      <c r="L357" s="40"/>
      <c r="M357" s="195" t="s">
        <v>1</v>
      </c>
      <c r="N357" s="196" t="s">
        <v>41</v>
      </c>
      <c r="O357" s="72"/>
      <c r="P357" s="197">
        <f>O357*H357</f>
        <v>0</v>
      </c>
      <c r="Q357" s="197">
        <v>0</v>
      </c>
      <c r="R357" s="197">
        <f>Q357*H357</f>
        <v>0</v>
      </c>
      <c r="S357" s="197">
        <v>0</v>
      </c>
      <c r="T357" s="198">
        <f>S357*H357</f>
        <v>0</v>
      </c>
      <c r="U357" s="35"/>
      <c r="V357" s="35"/>
      <c r="W357" s="35"/>
      <c r="X357" s="35"/>
      <c r="Y357" s="35"/>
      <c r="Z357" s="35"/>
      <c r="AA357" s="35"/>
      <c r="AB357" s="35"/>
      <c r="AC357" s="35"/>
      <c r="AD357" s="35"/>
      <c r="AE357" s="35"/>
      <c r="AR357" s="199" t="s">
        <v>153</v>
      </c>
      <c r="AT357" s="199" t="s">
        <v>148</v>
      </c>
      <c r="AU357" s="199" t="s">
        <v>86</v>
      </c>
      <c r="AY357" s="18" t="s">
        <v>146</v>
      </c>
      <c r="BE357" s="200">
        <f>IF(N357="základní",J357,0)</f>
        <v>0</v>
      </c>
      <c r="BF357" s="200">
        <f>IF(N357="snížená",J357,0)</f>
        <v>0</v>
      </c>
      <c r="BG357" s="200">
        <f>IF(N357="zákl. přenesená",J357,0)</f>
        <v>0</v>
      </c>
      <c r="BH357" s="200">
        <f>IF(N357="sníž. přenesená",J357,0)</f>
        <v>0</v>
      </c>
      <c r="BI357" s="200">
        <f>IF(N357="nulová",J357,0)</f>
        <v>0</v>
      </c>
      <c r="BJ357" s="18" t="s">
        <v>84</v>
      </c>
      <c r="BK357" s="200">
        <f>ROUND(I357*H357,2)</f>
        <v>0</v>
      </c>
      <c r="BL357" s="18" t="s">
        <v>153</v>
      </c>
      <c r="BM357" s="199" t="s">
        <v>633</v>
      </c>
    </row>
    <row r="358" spans="2:51" s="13" customFormat="1" ht="11.25">
      <c r="B358" s="201"/>
      <c r="C358" s="202"/>
      <c r="D358" s="203" t="s">
        <v>182</v>
      </c>
      <c r="E358" s="204" t="s">
        <v>115</v>
      </c>
      <c r="F358" s="205" t="s">
        <v>116</v>
      </c>
      <c r="G358" s="202"/>
      <c r="H358" s="206">
        <v>186.3</v>
      </c>
      <c r="I358" s="207"/>
      <c r="J358" s="202"/>
      <c r="K358" s="202"/>
      <c r="L358" s="208"/>
      <c r="M358" s="209"/>
      <c r="N358" s="210"/>
      <c r="O358" s="210"/>
      <c r="P358" s="210"/>
      <c r="Q358" s="210"/>
      <c r="R358" s="210"/>
      <c r="S358" s="210"/>
      <c r="T358" s="211"/>
      <c r="AT358" s="212" t="s">
        <v>182</v>
      </c>
      <c r="AU358" s="212" t="s">
        <v>86</v>
      </c>
      <c r="AV358" s="13" t="s">
        <v>86</v>
      </c>
      <c r="AW358" s="13" t="s">
        <v>32</v>
      </c>
      <c r="AX358" s="13" t="s">
        <v>84</v>
      </c>
      <c r="AY358" s="212" t="s">
        <v>146</v>
      </c>
    </row>
    <row r="359" spans="1:65" s="2" customFormat="1" ht="24.2" customHeight="1">
      <c r="A359" s="35"/>
      <c r="B359" s="36"/>
      <c r="C359" s="188" t="s">
        <v>634</v>
      </c>
      <c r="D359" s="188" t="s">
        <v>148</v>
      </c>
      <c r="E359" s="189" t="s">
        <v>635</v>
      </c>
      <c r="F359" s="190" t="s">
        <v>636</v>
      </c>
      <c r="G359" s="191" t="s">
        <v>336</v>
      </c>
      <c r="H359" s="192">
        <v>2608.2</v>
      </c>
      <c r="I359" s="193"/>
      <c r="J359" s="194">
        <f>ROUND(I359*H359,2)</f>
        <v>0</v>
      </c>
      <c r="K359" s="190" t="s">
        <v>152</v>
      </c>
      <c r="L359" s="40"/>
      <c r="M359" s="195" t="s">
        <v>1</v>
      </c>
      <c r="N359" s="196" t="s">
        <v>41</v>
      </c>
      <c r="O359" s="72"/>
      <c r="P359" s="197">
        <f>O359*H359</f>
        <v>0</v>
      </c>
      <c r="Q359" s="197">
        <v>0</v>
      </c>
      <c r="R359" s="197">
        <f>Q359*H359</f>
        <v>0</v>
      </c>
      <c r="S359" s="197">
        <v>0</v>
      </c>
      <c r="T359" s="198">
        <f>S359*H359</f>
        <v>0</v>
      </c>
      <c r="U359" s="35"/>
      <c r="V359" s="35"/>
      <c r="W359" s="35"/>
      <c r="X359" s="35"/>
      <c r="Y359" s="35"/>
      <c r="Z359" s="35"/>
      <c r="AA359" s="35"/>
      <c r="AB359" s="35"/>
      <c r="AC359" s="35"/>
      <c r="AD359" s="35"/>
      <c r="AE359" s="35"/>
      <c r="AR359" s="199" t="s">
        <v>153</v>
      </c>
      <c r="AT359" s="199" t="s">
        <v>148</v>
      </c>
      <c r="AU359" s="199" t="s">
        <v>86</v>
      </c>
      <c r="AY359" s="18" t="s">
        <v>146</v>
      </c>
      <c r="BE359" s="200">
        <f>IF(N359="základní",J359,0)</f>
        <v>0</v>
      </c>
      <c r="BF359" s="200">
        <f>IF(N359="snížená",J359,0)</f>
        <v>0</v>
      </c>
      <c r="BG359" s="200">
        <f>IF(N359="zákl. přenesená",J359,0)</f>
        <v>0</v>
      </c>
      <c r="BH359" s="200">
        <f>IF(N359="sníž. přenesená",J359,0)</f>
        <v>0</v>
      </c>
      <c r="BI359" s="200">
        <f>IF(N359="nulová",J359,0)</f>
        <v>0</v>
      </c>
      <c r="BJ359" s="18" t="s">
        <v>84</v>
      </c>
      <c r="BK359" s="200">
        <f>ROUND(I359*H359,2)</f>
        <v>0</v>
      </c>
      <c r="BL359" s="18" t="s">
        <v>153</v>
      </c>
      <c r="BM359" s="199" t="s">
        <v>637</v>
      </c>
    </row>
    <row r="360" spans="2:51" s="13" customFormat="1" ht="11.25">
      <c r="B360" s="201"/>
      <c r="C360" s="202"/>
      <c r="D360" s="203" t="s">
        <v>182</v>
      </c>
      <c r="E360" s="204" t="s">
        <v>1</v>
      </c>
      <c r="F360" s="205" t="s">
        <v>638</v>
      </c>
      <c r="G360" s="202"/>
      <c r="H360" s="206">
        <v>2608.2</v>
      </c>
      <c r="I360" s="207"/>
      <c r="J360" s="202"/>
      <c r="K360" s="202"/>
      <c r="L360" s="208"/>
      <c r="M360" s="209"/>
      <c r="N360" s="210"/>
      <c r="O360" s="210"/>
      <c r="P360" s="210"/>
      <c r="Q360" s="210"/>
      <c r="R360" s="210"/>
      <c r="S360" s="210"/>
      <c r="T360" s="211"/>
      <c r="AT360" s="212" t="s">
        <v>182</v>
      </c>
      <c r="AU360" s="212" t="s">
        <v>86</v>
      </c>
      <c r="AV360" s="13" t="s">
        <v>86</v>
      </c>
      <c r="AW360" s="13" t="s">
        <v>32</v>
      </c>
      <c r="AX360" s="13" t="s">
        <v>84</v>
      </c>
      <c r="AY360" s="212" t="s">
        <v>146</v>
      </c>
    </row>
    <row r="361" spans="1:65" s="2" customFormat="1" ht="24.2" customHeight="1">
      <c r="A361" s="35"/>
      <c r="B361" s="36"/>
      <c r="C361" s="188" t="s">
        <v>639</v>
      </c>
      <c r="D361" s="188" t="s">
        <v>148</v>
      </c>
      <c r="E361" s="189" t="s">
        <v>640</v>
      </c>
      <c r="F361" s="190" t="s">
        <v>641</v>
      </c>
      <c r="G361" s="191" t="s">
        <v>336</v>
      </c>
      <c r="H361" s="192">
        <v>670.095</v>
      </c>
      <c r="I361" s="193"/>
      <c r="J361" s="194">
        <f>ROUND(I361*H361,2)</f>
        <v>0</v>
      </c>
      <c r="K361" s="190" t="s">
        <v>152</v>
      </c>
      <c r="L361" s="40"/>
      <c r="M361" s="195" t="s">
        <v>1</v>
      </c>
      <c r="N361" s="196" t="s">
        <v>41</v>
      </c>
      <c r="O361" s="72"/>
      <c r="P361" s="197">
        <f>O361*H361</f>
        <v>0</v>
      </c>
      <c r="Q361" s="197">
        <v>0</v>
      </c>
      <c r="R361" s="197">
        <f>Q361*H361</f>
        <v>0</v>
      </c>
      <c r="S361" s="197">
        <v>0</v>
      </c>
      <c r="T361" s="198">
        <f>S361*H361</f>
        <v>0</v>
      </c>
      <c r="U361" s="35"/>
      <c r="V361" s="35"/>
      <c r="W361" s="35"/>
      <c r="X361" s="35"/>
      <c r="Y361" s="35"/>
      <c r="Z361" s="35"/>
      <c r="AA361" s="35"/>
      <c r="AB361" s="35"/>
      <c r="AC361" s="35"/>
      <c r="AD361" s="35"/>
      <c r="AE361" s="35"/>
      <c r="AR361" s="199" t="s">
        <v>153</v>
      </c>
      <c r="AT361" s="199" t="s">
        <v>148</v>
      </c>
      <c r="AU361" s="199" t="s">
        <v>86</v>
      </c>
      <c r="AY361" s="18" t="s">
        <v>146</v>
      </c>
      <c r="BE361" s="200">
        <f>IF(N361="základní",J361,0)</f>
        <v>0</v>
      </c>
      <c r="BF361" s="200">
        <f>IF(N361="snížená",J361,0)</f>
        <v>0</v>
      </c>
      <c r="BG361" s="200">
        <f>IF(N361="zákl. přenesená",J361,0)</f>
        <v>0</v>
      </c>
      <c r="BH361" s="200">
        <f>IF(N361="sníž. přenesená",J361,0)</f>
        <v>0</v>
      </c>
      <c r="BI361" s="200">
        <f>IF(N361="nulová",J361,0)</f>
        <v>0</v>
      </c>
      <c r="BJ361" s="18" t="s">
        <v>84</v>
      </c>
      <c r="BK361" s="200">
        <f>ROUND(I361*H361,2)</f>
        <v>0</v>
      </c>
      <c r="BL361" s="18" t="s">
        <v>153</v>
      </c>
      <c r="BM361" s="199" t="s">
        <v>642</v>
      </c>
    </row>
    <row r="362" spans="1:65" s="2" customFormat="1" ht="33" customHeight="1">
      <c r="A362" s="35"/>
      <c r="B362" s="36"/>
      <c r="C362" s="188" t="s">
        <v>643</v>
      </c>
      <c r="D362" s="188" t="s">
        <v>148</v>
      </c>
      <c r="E362" s="189" t="s">
        <v>644</v>
      </c>
      <c r="F362" s="190" t="s">
        <v>645</v>
      </c>
      <c r="G362" s="191" t="s">
        <v>336</v>
      </c>
      <c r="H362" s="192">
        <v>186.3</v>
      </c>
      <c r="I362" s="193"/>
      <c r="J362" s="194">
        <f>ROUND(I362*H362,2)</f>
        <v>0</v>
      </c>
      <c r="K362" s="190" t="s">
        <v>152</v>
      </c>
      <c r="L362" s="40"/>
      <c r="M362" s="195" t="s">
        <v>1</v>
      </c>
      <c r="N362" s="196" t="s">
        <v>41</v>
      </c>
      <c r="O362" s="72"/>
      <c r="P362" s="197">
        <f>O362*H362</f>
        <v>0</v>
      </c>
      <c r="Q362" s="197">
        <v>0</v>
      </c>
      <c r="R362" s="197">
        <f>Q362*H362</f>
        <v>0</v>
      </c>
      <c r="S362" s="197">
        <v>0</v>
      </c>
      <c r="T362" s="198">
        <f>S362*H362</f>
        <v>0</v>
      </c>
      <c r="U362" s="35"/>
      <c r="V362" s="35"/>
      <c r="W362" s="35"/>
      <c r="X362" s="35"/>
      <c r="Y362" s="35"/>
      <c r="Z362" s="35"/>
      <c r="AA362" s="35"/>
      <c r="AB362" s="35"/>
      <c r="AC362" s="35"/>
      <c r="AD362" s="35"/>
      <c r="AE362" s="35"/>
      <c r="AR362" s="199" t="s">
        <v>153</v>
      </c>
      <c r="AT362" s="199" t="s">
        <v>148</v>
      </c>
      <c r="AU362" s="199" t="s">
        <v>86</v>
      </c>
      <c r="AY362" s="18" t="s">
        <v>146</v>
      </c>
      <c r="BE362" s="200">
        <f>IF(N362="základní",J362,0)</f>
        <v>0</v>
      </c>
      <c r="BF362" s="200">
        <f>IF(N362="snížená",J362,0)</f>
        <v>0</v>
      </c>
      <c r="BG362" s="200">
        <f>IF(N362="zákl. přenesená",J362,0)</f>
        <v>0</v>
      </c>
      <c r="BH362" s="200">
        <f>IF(N362="sníž. přenesená",J362,0)</f>
        <v>0</v>
      </c>
      <c r="BI362" s="200">
        <f>IF(N362="nulová",J362,0)</f>
        <v>0</v>
      </c>
      <c r="BJ362" s="18" t="s">
        <v>84</v>
      </c>
      <c r="BK362" s="200">
        <f>ROUND(I362*H362,2)</f>
        <v>0</v>
      </c>
      <c r="BL362" s="18" t="s">
        <v>153</v>
      </c>
      <c r="BM362" s="199" t="s">
        <v>646</v>
      </c>
    </row>
    <row r="363" spans="2:51" s="13" customFormat="1" ht="11.25">
      <c r="B363" s="201"/>
      <c r="C363" s="202"/>
      <c r="D363" s="203" t="s">
        <v>182</v>
      </c>
      <c r="E363" s="204" t="s">
        <v>1</v>
      </c>
      <c r="F363" s="205" t="s">
        <v>115</v>
      </c>
      <c r="G363" s="202"/>
      <c r="H363" s="206">
        <v>186.3</v>
      </c>
      <c r="I363" s="207"/>
      <c r="J363" s="202"/>
      <c r="K363" s="202"/>
      <c r="L363" s="208"/>
      <c r="M363" s="209"/>
      <c r="N363" s="210"/>
      <c r="O363" s="210"/>
      <c r="P363" s="210"/>
      <c r="Q363" s="210"/>
      <c r="R363" s="210"/>
      <c r="S363" s="210"/>
      <c r="T363" s="211"/>
      <c r="AT363" s="212" t="s">
        <v>182</v>
      </c>
      <c r="AU363" s="212" t="s">
        <v>86</v>
      </c>
      <c r="AV363" s="13" t="s">
        <v>86</v>
      </c>
      <c r="AW363" s="13" t="s">
        <v>32</v>
      </c>
      <c r="AX363" s="13" t="s">
        <v>84</v>
      </c>
      <c r="AY363" s="212" t="s">
        <v>146</v>
      </c>
    </row>
    <row r="364" spans="1:65" s="2" customFormat="1" ht="33" customHeight="1">
      <c r="A364" s="35"/>
      <c r="B364" s="36"/>
      <c r="C364" s="188" t="s">
        <v>81</v>
      </c>
      <c r="D364" s="188" t="s">
        <v>148</v>
      </c>
      <c r="E364" s="189" t="s">
        <v>647</v>
      </c>
      <c r="F364" s="190" t="s">
        <v>648</v>
      </c>
      <c r="G364" s="191" t="s">
        <v>336</v>
      </c>
      <c r="H364" s="192">
        <v>30.103</v>
      </c>
      <c r="I364" s="193"/>
      <c r="J364" s="194">
        <f>ROUND(I364*H364,2)</f>
        <v>0</v>
      </c>
      <c r="K364" s="190" t="s">
        <v>152</v>
      </c>
      <c r="L364" s="40"/>
      <c r="M364" s="195" t="s">
        <v>1</v>
      </c>
      <c r="N364" s="196" t="s">
        <v>41</v>
      </c>
      <c r="O364" s="72"/>
      <c r="P364" s="197">
        <f>O364*H364</f>
        <v>0</v>
      </c>
      <c r="Q364" s="197">
        <v>0</v>
      </c>
      <c r="R364" s="197">
        <f>Q364*H364</f>
        <v>0</v>
      </c>
      <c r="S364" s="197">
        <v>0</v>
      </c>
      <c r="T364" s="198">
        <f>S364*H364</f>
        <v>0</v>
      </c>
      <c r="U364" s="35"/>
      <c r="V364" s="35"/>
      <c r="W364" s="35"/>
      <c r="X364" s="35"/>
      <c r="Y364" s="35"/>
      <c r="Z364" s="35"/>
      <c r="AA364" s="35"/>
      <c r="AB364" s="35"/>
      <c r="AC364" s="35"/>
      <c r="AD364" s="35"/>
      <c r="AE364" s="35"/>
      <c r="AR364" s="199" t="s">
        <v>153</v>
      </c>
      <c r="AT364" s="199" t="s">
        <v>148</v>
      </c>
      <c r="AU364" s="199" t="s">
        <v>86</v>
      </c>
      <c r="AY364" s="18" t="s">
        <v>146</v>
      </c>
      <c r="BE364" s="200">
        <f>IF(N364="základní",J364,0)</f>
        <v>0</v>
      </c>
      <c r="BF364" s="200">
        <f>IF(N364="snížená",J364,0)</f>
        <v>0</v>
      </c>
      <c r="BG364" s="200">
        <f>IF(N364="zákl. přenesená",J364,0)</f>
        <v>0</v>
      </c>
      <c r="BH364" s="200">
        <f>IF(N364="sníž. přenesená",J364,0)</f>
        <v>0</v>
      </c>
      <c r="BI364" s="200">
        <f>IF(N364="nulová",J364,0)</f>
        <v>0</v>
      </c>
      <c r="BJ364" s="18" t="s">
        <v>84</v>
      </c>
      <c r="BK364" s="200">
        <f>ROUND(I364*H364,2)</f>
        <v>0</v>
      </c>
      <c r="BL364" s="18" t="s">
        <v>153</v>
      </c>
      <c r="BM364" s="199" t="s">
        <v>649</v>
      </c>
    </row>
    <row r="365" spans="1:65" s="2" customFormat="1" ht="44.25" customHeight="1">
      <c r="A365" s="35"/>
      <c r="B365" s="36"/>
      <c r="C365" s="188" t="s">
        <v>87</v>
      </c>
      <c r="D365" s="188" t="s">
        <v>148</v>
      </c>
      <c r="E365" s="189" t="s">
        <v>650</v>
      </c>
      <c r="F365" s="190" t="s">
        <v>651</v>
      </c>
      <c r="G365" s="191" t="s">
        <v>336</v>
      </c>
      <c r="H365" s="192">
        <v>394.692</v>
      </c>
      <c r="I365" s="193"/>
      <c r="J365" s="194">
        <f>ROUND(I365*H365,2)</f>
        <v>0</v>
      </c>
      <c r="K365" s="190" t="s">
        <v>152</v>
      </c>
      <c r="L365" s="40"/>
      <c r="M365" s="195" t="s">
        <v>1</v>
      </c>
      <c r="N365" s="196" t="s">
        <v>41</v>
      </c>
      <c r="O365" s="72"/>
      <c r="P365" s="197">
        <f>O365*H365</f>
        <v>0</v>
      </c>
      <c r="Q365" s="197">
        <v>0</v>
      </c>
      <c r="R365" s="197">
        <f>Q365*H365</f>
        <v>0</v>
      </c>
      <c r="S365" s="197">
        <v>0</v>
      </c>
      <c r="T365" s="198">
        <f>S365*H365</f>
        <v>0</v>
      </c>
      <c r="U365" s="35"/>
      <c r="V365" s="35"/>
      <c r="W365" s="35"/>
      <c r="X365" s="35"/>
      <c r="Y365" s="35"/>
      <c r="Z365" s="35"/>
      <c r="AA365" s="35"/>
      <c r="AB365" s="35"/>
      <c r="AC365" s="35"/>
      <c r="AD365" s="35"/>
      <c r="AE365" s="35"/>
      <c r="AR365" s="199" t="s">
        <v>153</v>
      </c>
      <c r="AT365" s="199" t="s">
        <v>148</v>
      </c>
      <c r="AU365" s="199" t="s">
        <v>86</v>
      </c>
      <c r="AY365" s="18" t="s">
        <v>146</v>
      </c>
      <c r="BE365" s="200">
        <f>IF(N365="základní",J365,0)</f>
        <v>0</v>
      </c>
      <c r="BF365" s="200">
        <f>IF(N365="snížená",J365,0)</f>
        <v>0</v>
      </c>
      <c r="BG365" s="200">
        <f>IF(N365="zákl. přenesená",J365,0)</f>
        <v>0</v>
      </c>
      <c r="BH365" s="200">
        <f>IF(N365="sníž. přenesená",J365,0)</f>
        <v>0</v>
      </c>
      <c r="BI365" s="200">
        <f>IF(N365="nulová",J365,0)</f>
        <v>0</v>
      </c>
      <c r="BJ365" s="18" t="s">
        <v>84</v>
      </c>
      <c r="BK365" s="200">
        <f>ROUND(I365*H365,2)</f>
        <v>0</v>
      </c>
      <c r="BL365" s="18" t="s">
        <v>153</v>
      </c>
      <c r="BM365" s="199" t="s">
        <v>652</v>
      </c>
    </row>
    <row r="366" spans="2:51" s="13" customFormat="1" ht="11.25">
      <c r="B366" s="201"/>
      <c r="C366" s="202"/>
      <c r="D366" s="203" t="s">
        <v>182</v>
      </c>
      <c r="E366" s="204" t="s">
        <v>1</v>
      </c>
      <c r="F366" s="205" t="s">
        <v>653</v>
      </c>
      <c r="G366" s="202"/>
      <c r="H366" s="206">
        <v>394.692</v>
      </c>
      <c r="I366" s="207"/>
      <c r="J366" s="202"/>
      <c r="K366" s="202"/>
      <c r="L366" s="208"/>
      <c r="M366" s="209"/>
      <c r="N366" s="210"/>
      <c r="O366" s="210"/>
      <c r="P366" s="210"/>
      <c r="Q366" s="210"/>
      <c r="R366" s="210"/>
      <c r="S366" s="210"/>
      <c r="T366" s="211"/>
      <c r="AT366" s="212" t="s">
        <v>182</v>
      </c>
      <c r="AU366" s="212" t="s">
        <v>86</v>
      </c>
      <c r="AV366" s="13" t="s">
        <v>86</v>
      </c>
      <c r="AW366" s="13" t="s">
        <v>32</v>
      </c>
      <c r="AX366" s="13" t="s">
        <v>84</v>
      </c>
      <c r="AY366" s="212" t="s">
        <v>146</v>
      </c>
    </row>
    <row r="367" spans="2:63" s="12" customFormat="1" ht="22.9" customHeight="1">
      <c r="B367" s="172"/>
      <c r="C367" s="173"/>
      <c r="D367" s="174" t="s">
        <v>75</v>
      </c>
      <c r="E367" s="186" t="s">
        <v>654</v>
      </c>
      <c r="F367" s="186" t="s">
        <v>655</v>
      </c>
      <c r="G367" s="173"/>
      <c r="H367" s="173"/>
      <c r="I367" s="176"/>
      <c r="J367" s="187">
        <f>BK367</f>
        <v>0</v>
      </c>
      <c r="K367" s="173"/>
      <c r="L367" s="178"/>
      <c r="M367" s="179"/>
      <c r="N367" s="180"/>
      <c r="O367" s="180"/>
      <c r="P367" s="181">
        <f>P368</f>
        <v>0</v>
      </c>
      <c r="Q367" s="180"/>
      <c r="R367" s="181">
        <f>R368</f>
        <v>0</v>
      </c>
      <c r="S367" s="180"/>
      <c r="T367" s="182">
        <f>T368</f>
        <v>0</v>
      </c>
      <c r="AR367" s="183" t="s">
        <v>84</v>
      </c>
      <c r="AT367" s="184" t="s">
        <v>75</v>
      </c>
      <c r="AU367" s="184" t="s">
        <v>84</v>
      </c>
      <c r="AY367" s="183" t="s">
        <v>146</v>
      </c>
      <c r="BK367" s="185">
        <f>BK368</f>
        <v>0</v>
      </c>
    </row>
    <row r="368" spans="1:65" s="2" customFormat="1" ht="24.2" customHeight="1">
      <c r="A368" s="35"/>
      <c r="B368" s="36"/>
      <c r="C368" s="188" t="s">
        <v>656</v>
      </c>
      <c r="D368" s="188" t="s">
        <v>148</v>
      </c>
      <c r="E368" s="189" t="s">
        <v>657</v>
      </c>
      <c r="F368" s="190" t="s">
        <v>658</v>
      </c>
      <c r="G368" s="191" t="s">
        <v>336</v>
      </c>
      <c r="H368" s="192">
        <v>768.768</v>
      </c>
      <c r="I368" s="193"/>
      <c r="J368" s="194">
        <f>ROUND(I368*H368,2)</f>
        <v>0</v>
      </c>
      <c r="K368" s="190" t="s">
        <v>152</v>
      </c>
      <c r="L368" s="40"/>
      <c r="M368" s="255" t="s">
        <v>1</v>
      </c>
      <c r="N368" s="256" t="s">
        <v>41</v>
      </c>
      <c r="O368" s="257"/>
      <c r="P368" s="258">
        <f>O368*H368</f>
        <v>0</v>
      </c>
      <c r="Q368" s="258">
        <v>0</v>
      </c>
      <c r="R368" s="258">
        <f>Q368*H368</f>
        <v>0</v>
      </c>
      <c r="S368" s="258">
        <v>0</v>
      </c>
      <c r="T368" s="259">
        <f>S368*H368</f>
        <v>0</v>
      </c>
      <c r="U368" s="35"/>
      <c r="V368" s="35"/>
      <c r="W368" s="35"/>
      <c r="X368" s="35"/>
      <c r="Y368" s="35"/>
      <c r="Z368" s="35"/>
      <c r="AA368" s="35"/>
      <c r="AB368" s="35"/>
      <c r="AC368" s="35"/>
      <c r="AD368" s="35"/>
      <c r="AE368" s="35"/>
      <c r="AR368" s="199" t="s">
        <v>153</v>
      </c>
      <c r="AT368" s="199" t="s">
        <v>148</v>
      </c>
      <c r="AU368" s="199" t="s">
        <v>86</v>
      </c>
      <c r="AY368" s="18" t="s">
        <v>146</v>
      </c>
      <c r="BE368" s="200">
        <f>IF(N368="základní",J368,0)</f>
        <v>0</v>
      </c>
      <c r="BF368" s="200">
        <f>IF(N368="snížená",J368,0)</f>
        <v>0</v>
      </c>
      <c r="BG368" s="200">
        <f>IF(N368="zákl. přenesená",J368,0)</f>
        <v>0</v>
      </c>
      <c r="BH368" s="200">
        <f>IF(N368="sníž. přenesená",J368,0)</f>
        <v>0</v>
      </c>
      <c r="BI368" s="200">
        <f>IF(N368="nulová",J368,0)</f>
        <v>0</v>
      </c>
      <c r="BJ368" s="18" t="s">
        <v>84</v>
      </c>
      <c r="BK368" s="200">
        <f>ROUND(I368*H368,2)</f>
        <v>0</v>
      </c>
      <c r="BL368" s="18" t="s">
        <v>153</v>
      </c>
      <c r="BM368" s="199" t="s">
        <v>659</v>
      </c>
    </row>
    <row r="369" spans="1:31" s="2" customFormat="1" ht="6.95" customHeight="1">
      <c r="A369" s="35"/>
      <c r="B369" s="55"/>
      <c r="C369" s="56"/>
      <c r="D369" s="56"/>
      <c r="E369" s="56"/>
      <c r="F369" s="56"/>
      <c r="G369" s="56"/>
      <c r="H369" s="56"/>
      <c r="I369" s="56"/>
      <c r="J369" s="56"/>
      <c r="K369" s="56"/>
      <c r="L369" s="40"/>
      <c r="M369" s="35"/>
      <c r="O369" s="35"/>
      <c r="P369" s="35"/>
      <c r="Q369" s="35"/>
      <c r="R369" s="35"/>
      <c r="S369" s="35"/>
      <c r="T369" s="35"/>
      <c r="U369" s="35"/>
      <c r="V369" s="35"/>
      <c r="W369" s="35"/>
      <c r="X369" s="35"/>
      <c r="Y369" s="35"/>
      <c r="Z369" s="35"/>
      <c r="AA369" s="35"/>
      <c r="AB369" s="35"/>
      <c r="AC369" s="35"/>
      <c r="AD369" s="35"/>
      <c r="AE369" s="35"/>
    </row>
  </sheetData>
  <sheetProtection algorithmName="SHA-512" hashValue="trC69pOvTTijjr42sdW2c7Edtetqq6bFgvcYbYyBiZt4FX3cOYELlZnOLgpWUvBXV0kaY7apbFIESdtT9+qbKQ==" saltValue="qjeGfw8Vwb1QzdWLwWBtSvt5jYMD0qTVHUKfq3M6/snxQrIwLdC5Flmz6uk152jNzZQun4zxG7f6Nrr1st3b5Q==" spinCount="100000" sheet="1" objects="1" scenarios="1" formatColumns="0" formatRows="0" autoFilter="0"/>
  <autoFilter ref="C122:K368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7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316"/>
      <c r="M2" s="316"/>
      <c r="N2" s="316"/>
      <c r="O2" s="316"/>
      <c r="P2" s="316"/>
      <c r="Q2" s="316"/>
      <c r="R2" s="316"/>
      <c r="S2" s="316"/>
      <c r="T2" s="316"/>
      <c r="U2" s="316"/>
      <c r="V2" s="316"/>
      <c r="AT2" s="18" t="s">
        <v>89</v>
      </c>
      <c r="AZ2" s="109" t="s">
        <v>101</v>
      </c>
      <c r="BA2" s="109" t="s">
        <v>1</v>
      </c>
      <c r="BB2" s="109" t="s">
        <v>1</v>
      </c>
      <c r="BC2" s="109" t="s">
        <v>660</v>
      </c>
      <c r="BD2" s="109" t="s">
        <v>86</v>
      </c>
    </row>
    <row r="3" spans="2:56" s="1" customFormat="1" ht="6.95" customHeight="1"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21"/>
      <c r="AT3" s="18" t="s">
        <v>86</v>
      </c>
      <c r="AZ3" s="109" t="s">
        <v>105</v>
      </c>
      <c r="BA3" s="109" t="s">
        <v>1</v>
      </c>
      <c r="BB3" s="109" t="s">
        <v>1</v>
      </c>
      <c r="BC3" s="109" t="s">
        <v>661</v>
      </c>
      <c r="BD3" s="109" t="s">
        <v>86</v>
      </c>
    </row>
    <row r="4" spans="2:56" s="1" customFormat="1" ht="24.95" customHeight="1">
      <c r="B4" s="21"/>
      <c r="D4" s="112" t="s">
        <v>100</v>
      </c>
      <c r="L4" s="21"/>
      <c r="M4" s="113" t="s">
        <v>10</v>
      </c>
      <c r="AT4" s="18" t="s">
        <v>4</v>
      </c>
      <c r="AZ4" s="109" t="s">
        <v>662</v>
      </c>
      <c r="BA4" s="109" t="s">
        <v>1</v>
      </c>
      <c r="BB4" s="109" t="s">
        <v>1</v>
      </c>
      <c r="BC4" s="109" t="s">
        <v>663</v>
      </c>
      <c r="BD4" s="109" t="s">
        <v>86</v>
      </c>
    </row>
    <row r="5" spans="2:56" s="1" customFormat="1" ht="6.95" customHeight="1">
      <c r="B5" s="21"/>
      <c r="L5" s="21"/>
      <c r="AZ5" s="109" t="s">
        <v>664</v>
      </c>
      <c r="BA5" s="109" t="s">
        <v>1</v>
      </c>
      <c r="BB5" s="109" t="s">
        <v>1</v>
      </c>
      <c r="BC5" s="109" t="s">
        <v>665</v>
      </c>
      <c r="BD5" s="109" t="s">
        <v>86</v>
      </c>
    </row>
    <row r="6" spans="2:56" s="1" customFormat="1" ht="12" customHeight="1">
      <c r="B6" s="21"/>
      <c r="D6" s="114" t="s">
        <v>16</v>
      </c>
      <c r="L6" s="21"/>
      <c r="AZ6" s="109" t="s">
        <v>666</v>
      </c>
      <c r="BA6" s="109" t="s">
        <v>1</v>
      </c>
      <c r="BB6" s="109" t="s">
        <v>1</v>
      </c>
      <c r="BC6" s="109" t="s">
        <v>667</v>
      </c>
      <c r="BD6" s="109" t="s">
        <v>86</v>
      </c>
    </row>
    <row r="7" spans="2:12" s="1" customFormat="1" ht="16.5" customHeight="1">
      <c r="B7" s="21"/>
      <c r="E7" s="317" t="str">
        <f>'Rekapitulace stavby'!K6</f>
        <v>Společný pás pro cyklisty a chodce ul.M.Alše -IV.etapa</v>
      </c>
      <c r="F7" s="318"/>
      <c r="G7" s="318"/>
      <c r="H7" s="318"/>
      <c r="L7" s="21"/>
    </row>
    <row r="8" spans="1:31" s="2" customFormat="1" ht="12" customHeight="1">
      <c r="A8" s="35"/>
      <c r="B8" s="40"/>
      <c r="C8" s="35"/>
      <c r="D8" s="114" t="s">
        <v>109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19" t="s">
        <v>668</v>
      </c>
      <c r="F9" s="320"/>
      <c r="G9" s="320"/>
      <c r="H9" s="320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14" t="s">
        <v>18</v>
      </c>
      <c r="E11" s="35"/>
      <c r="F11" s="115" t="s">
        <v>1</v>
      </c>
      <c r="G11" s="35"/>
      <c r="H11" s="35"/>
      <c r="I11" s="114" t="s">
        <v>19</v>
      </c>
      <c r="J11" s="115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14" t="s">
        <v>20</v>
      </c>
      <c r="E12" s="35"/>
      <c r="F12" s="115" t="s">
        <v>21</v>
      </c>
      <c r="G12" s="35"/>
      <c r="H12" s="35"/>
      <c r="I12" s="114" t="s">
        <v>22</v>
      </c>
      <c r="J12" s="116" t="str">
        <f>'Rekapitulace stavby'!AN8</f>
        <v>24. 10. 2023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4" t="s">
        <v>24</v>
      </c>
      <c r="E14" s="35"/>
      <c r="F14" s="35"/>
      <c r="G14" s="35"/>
      <c r="H14" s="35"/>
      <c r="I14" s="114" t="s">
        <v>25</v>
      </c>
      <c r="J14" s="115" t="s">
        <v>1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15" t="s">
        <v>26</v>
      </c>
      <c r="F15" s="35"/>
      <c r="G15" s="35"/>
      <c r="H15" s="35"/>
      <c r="I15" s="114" t="s">
        <v>27</v>
      </c>
      <c r="J15" s="115" t="s">
        <v>1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4" t="s">
        <v>28</v>
      </c>
      <c r="E17" s="35"/>
      <c r="F17" s="35"/>
      <c r="G17" s="35"/>
      <c r="H17" s="35"/>
      <c r="I17" s="114" t="s">
        <v>25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21" t="str">
        <f>'Rekapitulace stavby'!E14</f>
        <v>Vyplň údaj</v>
      </c>
      <c r="F18" s="322"/>
      <c r="G18" s="322"/>
      <c r="H18" s="322"/>
      <c r="I18" s="114" t="s">
        <v>27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4" t="s">
        <v>30</v>
      </c>
      <c r="E20" s="35"/>
      <c r="F20" s="35"/>
      <c r="G20" s="35"/>
      <c r="H20" s="35"/>
      <c r="I20" s="114" t="s">
        <v>25</v>
      </c>
      <c r="J20" s="115" t="s">
        <v>1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5" t="s">
        <v>31</v>
      </c>
      <c r="F21" s="35"/>
      <c r="G21" s="35"/>
      <c r="H21" s="35"/>
      <c r="I21" s="114" t="s">
        <v>27</v>
      </c>
      <c r="J21" s="115" t="s">
        <v>1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4" t="s">
        <v>33</v>
      </c>
      <c r="E23" s="35"/>
      <c r="F23" s="35"/>
      <c r="G23" s="35"/>
      <c r="H23" s="35"/>
      <c r="I23" s="114" t="s">
        <v>25</v>
      </c>
      <c r="J23" s="115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5" t="s">
        <v>34</v>
      </c>
      <c r="F24" s="35"/>
      <c r="G24" s="35"/>
      <c r="H24" s="35"/>
      <c r="I24" s="114" t="s">
        <v>27</v>
      </c>
      <c r="J24" s="115" t="s">
        <v>1</v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4" t="s">
        <v>35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7"/>
      <c r="B27" s="118"/>
      <c r="C27" s="117"/>
      <c r="D27" s="117"/>
      <c r="E27" s="323" t="s">
        <v>1</v>
      </c>
      <c r="F27" s="323"/>
      <c r="G27" s="323"/>
      <c r="H27" s="323"/>
      <c r="I27" s="117"/>
      <c r="J27" s="117"/>
      <c r="K27" s="117"/>
      <c r="L27" s="119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20"/>
      <c r="E29" s="120"/>
      <c r="F29" s="120"/>
      <c r="G29" s="120"/>
      <c r="H29" s="120"/>
      <c r="I29" s="120"/>
      <c r="J29" s="120"/>
      <c r="K29" s="120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1" t="s">
        <v>36</v>
      </c>
      <c r="E30" s="35"/>
      <c r="F30" s="35"/>
      <c r="G30" s="35"/>
      <c r="H30" s="35"/>
      <c r="I30" s="35"/>
      <c r="J30" s="122">
        <f>ROUND(J124,2)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0"/>
      <c r="E31" s="120"/>
      <c r="F31" s="120"/>
      <c r="G31" s="120"/>
      <c r="H31" s="120"/>
      <c r="I31" s="120"/>
      <c r="J31" s="120"/>
      <c r="K31" s="120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3" t="s">
        <v>38</v>
      </c>
      <c r="G32" s="35"/>
      <c r="H32" s="35"/>
      <c r="I32" s="123" t="s">
        <v>37</v>
      </c>
      <c r="J32" s="123" t="s">
        <v>39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24" t="s">
        <v>40</v>
      </c>
      <c r="E33" s="114" t="s">
        <v>41</v>
      </c>
      <c r="F33" s="125">
        <f>ROUND((SUM(BE124:BE178)),2)</f>
        <v>0</v>
      </c>
      <c r="G33" s="35"/>
      <c r="H33" s="35"/>
      <c r="I33" s="126">
        <v>0.21</v>
      </c>
      <c r="J33" s="125">
        <f>ROUND(((SUM(BE124:BE178))*I33),2)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4" t="s">
        <v>42</v>
      </c>
      <c r="F34" s="125">
        <f>ROUND((SUM(BF124:BF178)),2)</f>
        <v>0</v>
      </c>
      <c r="G34" s="35"/>
      <c r="H34" s="35"/>
      <c r="I34" s="126">
        <v>0.12</v>
      </c>
      <c r="J34" s="125">
        <f>ROUND(((SUM(BF124:BF178))*I34),2)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14" t="s">
        <v>43</v>
      </c>
      <c r="F35" s="125">
        <f>ROUND((SUM(BG124:BG178)),2)</f>
        <v>0</v>
      </c>
      <c r="G35" s="35"/>
      <c r="H35" s="35"/>
      <c r="I35" s="126">
        <v>0.21</v>
      </c>
      <c r="J35" s="125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14" t="s">
        <v>44</v>
      </c>
      <c r="F36" s="125">
        <f>ROUND((SUM(BH124:BH178)),2)</f>
        <v>0</v>
      </c>
      <c r="G36" s="35"/>
      <c r="H36" s="35"/>
      <c r="I36" s="126">
        <v>0.12</v>
      </c>
      <c r="J36" s="125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14" t="s">
        <v>45</v>
      </c>
      <c r="F37" s="125">
        <f>ROUND((SUM(BI124:BI178)),2)</f>
        <v>0</v>
      </c>
      <c r="G37" s="35"/>
      <c r="H37" s="35"/>
      <c r="I37" s="126">
        <v>0</v>
      </c>
      <c r="J37" s="125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7"/>
      <c r="D39" s="128" t="s">
        <v>46</v>
      </c>
      <c r="E39" s="129"/>
      <c r="F39" s="129"/>
      <c r="G39" s="130" t="s">
        <v>47</v>
      </c>
      <c r="H39" s="131" t="s">
        <v>48</v>
      </c>
      <c r="I39" s="129"/>
      <c r="J39" s="132">
        <f>SUM(J30:J37)</f>
        <v>0</v>
      </c>
      <c r="K39" s="133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5" customHeight="1">
      <c r="B41" s="21"/>
      <c r="L41" s="21"/>
    </row>
    <row r="42" spans="2:12" s="1" customFormat="1" ht="14.45" customHeight="1">
      <c r="B42" s="21"/>
      <c r="L42" s="21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52"/>
      <c r="D50" s="134" t="s">
        <v>49</v>
      </c>
      <c r="E50" s="135"/>
      <c r="F50" s="135"/>
      <c r="G50" s="134" t="s">
        <v>50</v>
      </c>
      <c r="H50" s="135"/>
      <c r="I50" s="135"/>
      <c r="J50" s="135"/>
      <c r="K50" s="135"/>
      <c r="L50" s="52"/>
    </row>
    <row r="51" spans="2:12" ht="11.25">
      <c r="B51" s="21"/>
      <c r="L51" s="21"/>
    </row>
    <row r="52" spans="2:12" ht="11.25">
      <c r="B52" s="21"/>
      <c r="L52" s="21"/>
    </row>
    <row r="53" spans="2:12" ht="11.25">
      <c r="B53" s="21"/>
      <c r="L53" s="21"/>
    </row>
    <row r="54" spans="2:12" ht="11.25">
      <c r="B54" s="21"/>
      <c r="L54" s="21"/>
    </row>
    <row r="55" spans="2:12" ht="11.25">
      <c r="B55" s="21"/>
      <c r="L55" s="21"/>
    </row>
    <row r="56" spans="2:12" ht="11.25">
      <c r="B56" s="21"/>
      <c r="L56" s="21"/>
    </row>
    <row r="57" spans="2:12" ht="11.25">
      <c r="B57" s="21"/>
      <c r="L57" s="21"/>
    </row>
    <row r="58" spans="2:12" ht="11.25">
      <c r="B58" s="21"/>
      <c r="L58" s="21"/>
    </row>
    <row r="59" spans="2:12" ht="11.25">
      <c r="B59" s="21"/>
      <c r="L59" s="21"/>
    </row>
    <row r="60" spans="2:12" ht="11.25">
      <c r="B60" s="21"/>
      <c r="L60" s="21"/>
    </row>
    <row r="61" spans="1:31" s="2" customFormat="1" ht="12.75">
      <c r="A61" s="35"/>
      <c r="B61" s="40"/>
      <c r="C61" s="35"/>
      <c r="D61" s="136" t="s">
        <v>51</v>
      </c>
      <c r="E61" s="137"/>
      <c r="F61" s="138" t="s">
        <v>52</v>
      </c>
      <c r="G61" s="136" t="s">
        <v>51</v>
      </c>
      <c r="H61" s="137"/>
      <c r="I61" s="137"/>
      <c r="J61" s="139" t="s">
        <v>52</v>
      </c>
      <c r="K61" s="137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1.25">
      <c r="B62" s="21"/>
      <c r="L62" s="21"/>
    </row>
    <row r="63" spans="2:12" ht="11.25">
      <c r="B63" s="21"/>
      <c r="L63" s="21"/>
    </row>
    <row r="64" spans="2:12" ht="11.25">
      <c r="B64" s="21"/>
      <c r="L64" s="21"/>
    </row>
    <row r="65" spans="1:31" s="2" customFormat="1" ht="12.75">
      <c r="A65" s="35"/>
      <c r="B65" s="40"/>
      <c r="C65" s="35"/>
      <c r="D65" s="134" t="s">
        <v>53</v>
      </c>
      <c r="E65" s="140"/>
      <c r="F65" s="140"/>
      <c r="G65" s="134" t="s">
        <v>54</v>
      </c>
      <c r="H65" s="140"/>
      <c r="I65" s="140"/>
      <c r="J65" s="140"/>
      <c r="K65" s="140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1.25">
      <c r="B66" s="21"/>
      <c r="L66" s="21"/>
    </row>
    <row r="67" spans="2:12" ht="11.25">
      <c r="B67" s="21"/>
      <c r="L67" s="21"/>
    </row>
    <row r="68" spans="2:12" ht="11.25">
      <c r="B68" s="21"/>
      <c r="L68" s="21"/>
    </row>
    <row r="69" spans="2:12" ht="11.25">
      <c r="B69" s="21"/>
      <c r="L69" s="21"/>
    </row>
    <row r="70" spans="2:12" ht="11.25">
      <c r="B70" s="21"/>
      <c r="L70" s="21"/>
    </row>
    <row r="71" spans="2:12" ht="11.25">
      <c r="B71" s="21"/>
      <c r="L71" s="21"/>
    </row>
    <row r="72" spans="2:12" ht="11.25">
      <c r="B72" s="21"/>
      <c r="L72" s="21"/>
    </row>
    <row r="73" spans="2:12" ht="11.25">
      <c r="B73" s="21"/>
      <c r="L73" s="21"/>
    </row>
    <row r="74" spans="2:12" ht="11.25">
      <c r="B74" s="21"/>
      <c r="L74" s="21"/>
    </row>
    <row r="75" spans="2:12" ht="11.25">
      <c r="B75" s="21"/>
      <c r="L75" s="21"/>
    </row>
    <row r="76" spans="1:31" s="2" customFormat="1" ht="12.75">
      <c r="A76" s="35"/>
      <c r="B76" s="40"/>
      <c r="C76" s="35"/>
      <c r="D76" s="136" t="s">
        <v>51</v>
      </c>
      <c r="E76" s="137"/>
      <c r="F76" s="138" t="s">
        <v>52</v>
      </c>
      <c r="G76" s="136" t="s">
        <v>51</v>
      </c>
      <c r="H76" s="137"/>
      <c r="I76" s="137"/>
      <c r="J76" s="139" t="s">
        <v>52</v>
      </c>
      <c r="K76" s="137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1"/>
      <c r="C77" s="142"/>
      <c r="D77" s="142"/>
      <c r="E77" s="142"/>
      <c r="F77" s="142"/>
      <c r="G77" s="142"/>
      <c r="H77" s="142"/>
      <c r="I77" s="142"/>
      <c r="J77" s="142"/>
      <c r="K77" s="142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43"/>
      <c r="C81" s="144"/>
      <c r="D81" s="144"/>
      <c r="E81" s="144"/>
      <c r="F81" s="144"/>
      <c r="G81" s="144"/>
      <c r="H81" s="144"/>
      <c r="I81" s="144"/>
      <c r="J81" s="144"/>
      <c r="K81" s="144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4" t="s">
        <v>119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324" t="str">
        <f>E7</f>
        <v>Společný pás pro cyklisty a chodce ul.M.Alše -IV.etapa</v>
      </c>
      <c r="F85" s="325"/>
      <c r="G85" s="325"/>
      <c r="H85" s="325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30" t="s">
        <v>109</v>
      </c>
      <c r="D86" s="37"/>
      <c r="E86" s="37"/>
      <c r="F86" s="37"/>
      <c r="G86" s="37"/>
      <c r="H86" s="37"/>
      <c r="I86" s="37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276" t="str">
        <f>E9</f>
        <v>102 - SO 102 Parkoviště osobních automobilů</v>
      </c>
      <c r="F87" s="326"/>
      <c r="G87" s="326"/>
      <c r="H87" s="326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30" t="s">
        <v>20</v>
      </c>
      <c r="D89" s="37"/>
      <c r="E89" s="37"/>
      <c r="F89" s="28" t="str">
        <f>F12</f>
        <v>Valašské Meziříčí</v>
      </c>
      <c r="G89" s="37"/>
      <c r="H89" s="37"/>
      <c r="I89" s="30" t="s">
        <v>22</v>
      </c>
      <c r="J89" s="67" t="str">
        <f>IF(J12="","",J12)</f>
        <v>24. 10. 2023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2" customHeight="1">
      <c r="A91" s="35"/>
      <c r="B91" s="36"/>
      <c r="C91" s="30" t="s">
        <v>24</v>
      </c>
      <c r="D91" s="37"/>
      <c r="E91" s="37"/>
      <c r="F91" s="28" t="str">
        <f>E15</f>
        <v>Město Valašské Meziříčí</v>
      </c>
      <c r="G91" s="37"/>
      <c r="H91" s="37"/>
      <c r="I91" s="30" t="s">
        <v>30</v>
      </c>
      <c r="J91" s="33" t="str">
        <f>E21</f>
        <v>Ing.Pavel Čunek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2" customHeight="1">
      <c r="A92" s="35"/>
      <c r="B92" s="36"/>
      <c r="C92" s="30" t="s">
        <v>28</v>
      </c>
      <c r="D92" s="37"/>
      <c r="E92" s="37"/>
      <c r="F92" s="28" t="str">
        <f>IF(E18="","",E18)</f>
        <v>Vyplň údaj</v>
      </c>
      <c r="G92" s="37"/>
      <c r="H92" s="37"/>
      <c r="I92" s="30" t="s">
        <v>33</v>
      </c>
      <c r="J92" s="33" t="str">
        <f>E24</f>
        <v>Fajfrová Irena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45" t="s">
        <v>120</v>
      </c>
      <c r="D94" s="146"/>
      <c r="E94" s="146"/>
      <c r="F94" s="146"/>
      <c r="G94" s="146"/>
      <c r="H94" s="146"/>
      <c r="I94" s="146"/>
      <c r="J94" s="147" t="s">
        <v>121</v>
      </c>
      <c r="K94" s="146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48" t="s">
        <v>122</v>
      </c>
      <c r="D96" s="37"/>
      <c r="E96" s="37"/>
      <c r="F96" s="37"/>
      <c r="G96" s="37"/>
      <c r="H96" s="37"/>
      <c r="I96" s="37"/>
      <c r="J96" s="85">
        <f>J124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123</v>
      </c>
    </row>
    <row r="97" spans="2:12" s="9" customFormat="1" ht="24.95" customHeight="1">
      <c r="B97" s="149"/>
      <c r="C97" s="150"/>
      <c r="D97" s="151" t="s">
        <v>124</v>
      </c>
      <c r="E97" s="152"/>
      <c r="F97" s="152"/>
      <c r="G97" s="152"/>
      <c r="H97" s="152"/>
      <c r="I97" s="152"/>
      <c r="J97" s="153">
        <f>J125</f>
        <v>0</v>
      </c>
      <c r="K97" s="150"/>
      <c r="L97" s="154"/>
    </row>
    <row r="98" spans="2:12" s="10" customFormat="1" ht="19.9" customHeight="1">
      <c r="B98" s="155"/>
      <c r="C98" s="156"/>
      <c r="D98" s="157" t="s">
        <v>125</v>
      </c>
      <c r="E98" s="158"/>
      <c r="F98" s="158"/>
      <c r="G98" s="158"/>
      <c r="H98" s="158"/>
      <c r="I98" s="158"/>
      <c r="J98" s="159">
        <f>J126</f>
        <v>0</v>
      </c>
      <c r="K98" s="156"/>
      <c r="L98" s="160"/>
    </row>
    <row r="99" spans="2:12" s="10" customFormat="1" ht="19.9" customHeight="1">
      <c r="B99" s="155"/>
      <c r="C99" s="156"/>
      <c r="D99" s="157" t="s">
        <v>669</v>
      </c>
      <c r="E99" s="158"/>
      <c r="F99" s="158"/>
      <c r="G99" s="158"/>
      <c r="H99" s="158"/>
      <c r="I99" s="158"/>
      <c r="J99" s="159">
        <f>J151</f>
        <v>0</v>
      </c>
      <c r="K99" s="156"/>
      <c r="L99" s="160"/>
    </row>
    <row r="100" spans="2:12" s="10" customFormat="1" ht="19.9" customHeight="1">
      <c r="B100" s="155"/>
      <c r="C100" s="156"/>
      <c r="D100" s="157" t="s">
        <v>670</v>
      </c>
      <c r="E100" s="158"/>
      <c r="F100" s="158"/>
      <c r="G100" s="158"/>
      <c r="H100" s="158"/>
      <c r="I100" s="158"/>
      <c r="J100" s="159">
        <f>J155</f>
        <v>0</v>
      </c>
      <c r="K100" s="156"/>
      <c r="L100" s="160"/>
    </row>
    <row r="101" spans="2:12" s="10" customFormat="1" ht="19.9" customHeight="1">
      <c r="B101" s="155"/>
      <c r="C101" s="156"/>
      <c r="D101" s="157" t="s">
        <v>126</v>
      </c>
      <c r="E101" s="158"/>
      <c r="F101" s="158"/>
      <c r="G101" s="158"/>
      <c r="H101" s="158"/>
      <c r="I101" s="158"/>
      <c r="J101" s="159">
        <f>J163</f>
        <v>0</v>
      </c>
      <c r="K101" s="156"/>
      <c r="L101" s="160"/>
    </row>
    <row r="102" spans="2:12" s="10" customFormat="1" ht="19.9" customHeight="1">
      <c r="B102" s="155"/>
      <c r="C102" s="156"/>
      <c r="D102" s="157" t="s">
        <v>128</v>
      </c>
      <c r="E102" s="158"/>
      <c r="F102" s="158"/>
      <c r="G102" s="158"/>
      <c r="H102" s="158"/>
      <c r="I102" s="158"/>
      <c r="J102" s="159">
        <f>J166</f>
        <v>0</v>
      </c>
      <c r="K102" s="156"/>
      <c r="L102" s="160"/>
    </row>
    <row r="103" spans="2:12" s="10" customFormat="1" ht="19.9" customHeight="1">
      <c r="B103" s="155"/>
      <c r="C103" s="156"/>
      <c r="D103" s="157" t="s">
        <v>129</v>
      </c>
      <c r="E103" s="158"/>
      <c r="F103" s="158"/>
      <c r="G103" s="158"/>
      <c r="H103" s="158"/>
      <c r="I103" s="158"/>
      <c r="J103" s="159">
        <f>J172</f>
        <v>0</v>
      </c>
      <c r="K103" s="156"/>
      <c r="L103" s="160"/>
    </row>
    <row r="104" spans="2:12" s="10" customFormat="1" ht="19.9" customHeight="1">
      <c r="B104" s="155"/>
      <c r="C104" s="156"/>
      <c r="D104" s="157" t="s">
        <v>130</v>
      </c>
      <c r="E104" s="158"/>
      <c r="F104" s="158"/>
      <c r="G104" s="158"/>
      <c r="H104" s="158"/>
      <c r="I104" s="158"/>
      <c r="J104" s="159">
        <f>J177</f>
        <v>0</v>
      </c>
      <c r="K104" s="156"/>
      <c r="L104" s="160"/>
    </row>
    <row r="105" spans="1:31" s="2" customFormat="1" ht="21.75" customHeight="1">
      <c r="A105" s="35"/>
      <c r="B105" s="36"/>
      <c r="C105" s="37"/>
      <c r="D105" s="37"/>
      <c r="E105" s="37"/>
      <c r="F105" s="37"/>
      <c r="G105" s="37"/>
      <c r="H105" s="37"/>
      <c r="I105" s="37"/>
      <c r="J105" s="37"/>
      <c r="K105" s="37"/>
      <c r="L105" s="52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31" s="2" customFormat="1" ht="6.95" customHeight="1">
      <c r="A106" s="35"/>
      <c r="B106" s="55"/>
      <c r="C106" s="56"/>
      <c r="D106" s="56"/>
      <c r="E106" s="56"/>
      <c r="F106" s="56"/>
      <c r="G106" s="56"/>
      <c r="H106" s="56"/>
      <c r="I106" s="56"/>
      <c r="J106" s="56"/>
      <c r="K106" s="56"/>
      <c r="L106" s="52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10" spans="1:31" s="2" customFormat="1" ht="6.95" customHeight="1">
      <c r="A110" s="35"/>
      <c r="B110" s="57"/>
      <c r="C110" s="58"/>
      <c r="D110" s="58"/>
      <c r="E110" s="58"/>
      <c r="F110" s="58"/>
      <c r="G110" s="58"/>
      <c r="H110" s="58"/>
      <c r="I110" s="58"/>
      <c r="J110" s="58"/>
      <c r="K110" s="58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24.95" customHeight="1">
      <c r="A111" s="35"/>
      <c r="B111" s="36"/>
      <c r="C111" s="24" t="s">
        <v>131</v>
      </c>
      <c r="D111" s="37"/>
      <c r="E111" s="37"/>
      <c r="F111" s="37"/>
      <c r="G111" s="37"/>
      <c r="H111" s="37"/>
      <c r="I111" s="37"/>
      <c r="J111" s="37"/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6.95" customHeight="1">
      <c r="A112" s="35"/>
      <c r="B112" s="36"/>
      <c r="C112" s="37"/>
      <c r="D112" s="37"/>
      <c r="E112" s="37"/>
      <c r="F112" s="37"/>
      <c r="G112" s="37"/>
      <c r="H112" s="37"/>
      <c r="I112" s="37"/>
      <c r="J112" s="37"/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12" customHeight="1">
      <c r="A113" s="35"/>
      <c r="B113" s="36"/>
      <c r="C113" s="30" t="s">
        <v>16</v>
      </c>
      <c r="D113" s="37"/>
      <c r="E113" s="37"/>
      <c r="F113" s="37"/>
      <c r="G113" s="37"/>
      <c r="H113" s="37"/>
      <c r="I113" s="37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6.5" customHeight="1">
      <c r="A114" s="35"/>
      <c r="B114" s="36"/>
      <c r="C114" s="37"/>
      <c r="D114" s="37"/>
      <c r="E114" s="324" t="str">
        <f>E7</f>
        <v>Společný pás pro cyklisty a chodce ul.M.Alše -IV.etapa</v>
      </c>
      <c r="F114" s="325"/>
      <c r="G114" s="325"/>
      <c r="H114" s="325"/>
      <c r="I114" s="37"/>
      <c r="J114" s="37"/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2" customHeight="1">
      <c r="A115" s="35"/>
      <c r="B115" s="36"/>
      <c r="C115" s="30" t="s">
        <v>109</v>
      </c>
      <c r="D115" s="37"/>
      <c r="E115" s="37"/>
      <c r="F115" s="37"/>
      <c r="G115" s="37"/>
      <c r="H115" s="37"/>
      <c r="I115" s="37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6.5" customHeight="1">
      <c r="A116" s="35"/>
      <c r="B116" s="36"/>
      <c r="C116" s="37"/>
      <c r="D116" s="37"/>
      <c r="E116" s="276" t="str">
        <f>E9</f>
        <v>102 - SO 102 Parkoviště osobních automobilů</v>
      </c>
      <c r="F116" s="326"/>
      <c r="G116" s="326"/>
      <c r="H116" s="326"/>
      <c r="I116" s="37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6.95" customHeight="1">
      <c r="A117" s="35"/>
      <c r="B117" s="36"/>
      <c r="C117" s="37"/>
      <c r="D117" s="37"/>
      <c r="E117" s="37"/>
      <c r="F117" s="37"/>
      <c r="G117" s="37"/>
      <c r="H117" s="37"/>
      <c r="I117" s="37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12" customHeight="1">
      <c r="A118" s="35"/>
      <c r="B118" s="36"/>
      <c r="C118" s="30" t="s">
        <v>20</v>
      </c>
      <c r="D118" s="37"/>
      <c r="E118" s="37"/>
      <c r="F118" s="28" t="str">
        <f>F12</f>
        <v>Valašské Meziříčí</v>
      </c>
      <c r="G118" s="37"/>
      <c r="H118" s="37"/>
      <c r="I118" s="30" t="s">
        <v>22</v>
      </c>
      <c r="J118" s="67" t="str">
        <f>IF(J12="","",J12)</f>
        <v>24. 10. 2023</v>
      </c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6.95" customHeight="1">
      <c r="A119" s="35"/>
      <c r="B119" s="36"/>
      <c r="C119" s="37"/>
      <c r="D119" s="37"/>
      <c r="E119" s="37"/>
      <c r="F119" s="37"/>
      <c r="G119" s="37"/>
      <c r="H119" s="37"/>
      <c r="I119" s="37"/>
      <c r="J119" s="37"/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5.2" customHeight="1">
      <c r="A120" s="35"/>
      <c r="B120" s="36"/>
      <c r="C120" s="30" t="s">
        <v>24</v>
      </c>
      <c r="D120" s="37"/>
      <c r="E120" s="37"/>
      <c r="F120" s="28" t="str">
        <f>E15</f>
        <v>Město Valašské Meziříčí</v>
      </c>
      <c r="G120" s="37"/>
      <c r="H120" s="37"/>
      <c r="I120" s="30" t="s">
        <v>30</v>
      </c>
      <c r="J120" s="33" t="str">
        <f>E21</f>
        <v>Ing.Pavel Čunek</v>
      </c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15.2" customHeight="1">
      <c r="A121" s="35"/>
      <c r="B121" s="36"/>
      <c r="C121" s="30" t="s">
        <v>28</v>
      </c>
      <c r="D121" s="37"/>
      <c r="E121" s="37"/>
      <c r="F121" s="28" t="str">
        <f>IF(E18="","",E18)</f>
        <v>Vyplň údaj</v>
      </c>
      <c r="G121" s="37"/>
      <c r="H121" s="37"/>
      <c r="I121" s="30" t="s">
        <v>33</v>
      </c>
      <c r="J121" s="33" t="str">
        <f>E24</f>
        <v>Fajfrová Irena</v>
      </c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10.35" customHeight="1">
      <c r="A122" s="35"/>
      <c r="B122" s="36"/>
      <c r="C122" s="37"/>
      <c r="D122" s="37"/>
      <c r="E122" s="37"/>
      <c r="F122" s="37"/>
      <c r="G122" s="37"/>
      <c r="H122" s="37"/>
      <c r="I122" s="37"/>
      <c r="J122" s="37"/>
      <c r="K122" s="37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11" customFormat="1" ht="29.25" customHeight="1">
      <c r="A123" s="161"/>
      <c r="B123" s="162"/>
      <c r="C123" s="163" t="s">
        <v>132</v>
      </c>
      <c r="D123" s="164" t="s">
        <v>61</v>
      </c>
      <c r="E123" s="164" t="s">
        <v>57</v>
      </c>
      <c r="F123" s="164" t="s">
        <v>58</v>
      </c>
      <c r="G123" s="164" t="s">
        <v>133</v>
      </c>
      <c r="H123" s="164" t="s">
        <v>134</v>
      </c>
      <c r="I123" s="164" t="s">
        <v>135</v>
      </c>
      <c r="J123" s="164" t="s">
        <v>121</v>
      </c>
      <c r="K123" s="165" t="s">
        <v>136</v>
      </c>
      <c r="L123" s="166"/>
      <c r="M123" s="76" t="s">
        <v>1</v>
      </c>
      <c r="N123" s="77" t="s">
        <v>40</v>
      </c>
      <c r="O123" s="77" t="s">
        <v>137</v>
      </c>
      <c r="P123" s="77" t="s">
        <v>138</v>
      </c>
      <c r="Q123" s="77" t="s">
        <v>139</v>
      </c>
      <c r="R123" s="77" t="s">
        <v>140</v>
      </c>
      <c r="S123" s="77" t="s">
        <v>141</v>
      </c>
      <c r="T123" s="78" t="s">
        <v>142</v>
      </c>
      <c r="U123" s="161"/>
      <c r="V123" s="161"/>
      <c r="W123" s="161"/>
      <c r="X123" s="161"/>
      <c r="Y123" s="161"/>
      <c r="Z123" s="161"/>
      <c r="AA123" s="161"/>
      <c r="AB123" s="161"/>
      <c r="AC123" s="161"/>
      <c r="AD123" s="161"/>
      <c r="AE123" s="161"/>
    </row>
    <row r="124" spans="1:63" s="2" customFormat="1" ht="22.9" customHeight="1">
      <c r="A124" s="35"/>
      <c r="B124" s="36"/>
      <c r="C124" s="83" t="s">
        <v>143</v>
      </c>
      <c r="D124" s="37"/>
      <c r="E124" s="37"/>
      <c r="F124" s="37"/>
      <c r="G124" s="37"/>
      <c r="H124" s="37"/>
      <c r="I124" s="37"/>
      <c r="J124" s="167">
        <f>BK124</f>
        <v>0</v>
      </c>
      <c r="K124" s="37"/>
      <c r="L124" s="40"/>
      <c r="M124" s="79"/>
      <c r="N124" s="168"/>
      <c r="O124" s="80"/>
      <c r="P124" s="169">
        <f>P125</f>
        <v>0</v>
      </c>
      <c r="Q124" s="80"/>
      <c r="R124" s="169">
        <f>R125</f>
        <v>568.1147445199999</v>
      </c>
      <c r="S124" s="80"/>
      <c r="T124" s="170">
        <f>T125</f>
        <v>0.361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T124" s="18" t="s">
        <v>75</v>
      </c>
      <c r="AU124" s="18" t="s">
        <v>123</v>
      </c>
      <c r="BK124" s="171">
        <f>BK125</f>
        <v>0</v>
      </c>
    </row>
    <row r="125" spans="2:63" s="12" customFormat="1" ht="25.9" customHeight="1">
      <c r="B125" s="172"/>
      <c r="C125" s="173"/>
      <c r="D125" s="174" t="s">
        <v>75</v>
      </c>
      <c r="E125" s="175" t="s">
        <v>144</v>
      </c>
      <c r="F125" s="175" t="s">
        <v>145</v>
      </c>
      <c r="G125" s="173"/>
      <c r="H125" s="173"/>
      <c r="I125" s="176"/>
      <c r="J125" s="177">
        <f>BK125</f>
        <v>0</v>
      </c>
      <c r="K125" s="173"/>
      <c r="L125" s="178"/>
      <c r="M125" s="179"/>
      <c r="N125" s="180"/>
      <c r="O125" s="180"/>
      <c r="P125" s="181">
        <f>P126+P151+P155+P163+P166+P172+P177</f>
        <v>0</v>
      </c>
      <c r="Q125" s="180"/>
      <c r="R125" s="181">
        <f>R126+R151+R155+R163+R166+R172+R177</f>
        <v>568.1147445199999</v>
      </c>
      <c r="S125" s="180"/>
      <c r="T125" s="182">
        <f>T126+T151+T155+T163+T166+T172+T177</f>
        <v>0.361</v>
      </c>
      <c r="AR125" s="183" t="s">
        <v>84</v>
      </c>
      <c r="AT125" s="184" t="s">
        <v>75</v>
      </c>
      <c r="AU125" s="184" t="s">
        <v>76</v>
      </c>
      <c r="AY125" s="183" t="s">
        <v>146</v>
      </c>
      <c r="BK125" s="185">
        <f>BK126+BK151+BK155+BK163+BK166+BK172+BK177</f>
        <v>0</v>
      </c>
    </row>
    <row r="126" spans="2:63" s="12" customFormat="1" ht="22.9" customHeight="1">
      <c r="B126" s="172"/>
      <c r="C126" s="173"/>
      <c r="D126" s="174" t="s">
        <v>75</v>
      </c>
      <c r="E126" s="186" t="s">
        <v>84</v>
      </c>
      <c r="F126" s="186" t="s">
        <v>147</v>
      </c>
      <c r="G126" s="173"/>
      <c r="H126" s="173"/>
      <c r="I126" s="176"/>
      <c r="J126" s="187">
        <f>BK126</f>
        <v>0</v>
      </c>
      <c r="K126" s="173"/>
      <c r="L126" s="178"/>
      <c r="M126" s="179"/>
      <c r="N126" s="180"/>
      <c r="O126" s="180"/>
      <c r="P126" s="181">
        <f>SUM(P127:P150)</f>
        <v>0</v>
      </c>
      <c r="Q126" s="180"/>
      <c r="R126" s="181">
        <f>SUM(R127:R150)</f>
        <v>0</v>
      </c>
      <c r="S126" s="180"/>
      <c r="T126" s="182">
        <f>SUM(T127:T150)</f>
        <v>0</v>
      </c>
      <c r="AR126" s="183" t="s">
        <v>84</v>
      </c>
      <c r="AT126" s="184" t="s">
        <v>75</v>
      </c>
      <c r="AU126" s="184" t="s">
        <v>84</v>
      </c>
      <c r="AY126" s="183" t="s">
        <v>146</v>
      </c>
      <c r="BK126" s="185">
        <f>SUM(BK127:BK150)</f>
        <v>0</v>
      </c>
    </row>
    <row r="127" spans="1:65" s="2" customFormat="1" ht="24.2" customHeight="1">
      <c r="A127" s="35"/>
      <c r="B127" s="36"/>
      <c r="C127" s="188" t="s">
        <v>84</v>
      </c>
      <c r="D127" s="188" t="s">
        <v>148</v>
      </c>
      <c r="E127" s="189" t="s">
        <v>671</v>
      </c>
      <c r="F127" s="190" t="s">
        <v>672</v>
      </c>
      <c r="G127" s="191" t="s">
        <v>151</v>
      </c>
      <c r="H127" s="192">
        <v>700</v>
      </c>
      <c r="I127" s="193"/>
      <c r="J127" s="194">
        <f>ROUND(I127*H127,2)</f>
        <v>0</v>
      </c>
      <c r="K127" s="190" t="s">
        <v>152</v>
      </c>
      <c r="L127" s="40"/>
      <c r="M127" s="195" t="s">
        <v>1</v>
      </c>
      <c r="N127" s="196" t="s">
        <v>41</v>
      </c>
      <c r="O127" s="72"/>
      <c r="P127" s="197">
        <f>O127*H127</f>
        <v>0</v>
      </c>
      <c r="Q127" s="197">
        <v>0</v>
      </c>
      <c r="R127" s="197">
        <f>Q127*H127</f>
        <v>0</v>
      </c>
      <c r="S127" s="197">
        <v>0</v>
      </c>
      <c r="T127" s="198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199" t="s">
        <v>153</v>
      </c>
      <c r="AT127" s="199" t="s">
        <v>148</v>
      </c>
      <c r="AU127" s="199" t="s">
        <v>86</v>
      </c>
      <c r="AY127" s="18" t="s">
        <v>146</v>
      </c>
      <c r="BE127" s="200">
        <f>IF(N127="základní",J127,0)</f>
        <v>0</v>
      </c>
      <c r="BF127" s="200">
        <f>IF(N127="snížená",J127,0)</f>
        <v>0</v>
      </c>
      <c r="BG127" s="200">
        <f>IF(N127="zákl. přenesená",J127,0)</f>
        <v>0</v>
      </c>
      <c r="BH127" s="200">
        <f>IF(N127="sníž. přenesená",J127,0)</f>
        <v>0</v>
      </c>
      <c r="BI127" s="200">
        <f>IF(N127="nulová",J127,0)</f>
        <v>0</v>
      </c>
      <c r="BJ127" s="18" t="s">
        <v>84</v>
      </c>
      <c r="BK127" s="200">
        <f>ROUND(I127*H127,2)</f>
        <v>0</v>
      </c>
      <c r="BL127" s="18" t="s">
        <v>153</v>
      </c>
      <c r="BM127" s="199" t="s">
        <v>673</v>
      </c>
    </row>
    <row r="128" spans="1:65" s="2" customFormat="1" ht="33" customHeight="1">
      <c r="A128" s="35"/>
      <c r="B128" s="36"/>
      <c r="C128" s="188" t="s">
        <v>86</v>
      </c>
      <c r="D128" s="188" t="s">
        <v>148</v>
      </c>
      <c r="E128" s="189" t="s">
        <v>674</v>
      </c>
      <c r="F128" s="190" t="s">
        <v>675</v>
      </c>
      <c r="G128" s="191" t="s">
        <v>249</v>
      </c>
      <c r="H128" s="192">
        <v>105</v>
      </c>
      <c r="I128" s="193"/>
      <c r="J128" s="194">
        <f>ROUND(I128*H128,2)</f>
        <v>0</v>
      </c>
      <c r="K128" s="190" t="s">
        <v>152</v>
      </c>
      <c r="L128" s="40"/>
      <c r="M128" s="195" t="s">
        <v>1</v>
      </c>
      <c r="N128" s="196" t="s">
        <v>41</v>
      </c>
      <c r="O128" s="72"/>
      <c r="P128" s="197">
        <f>O128*H128</f>
        <v>0</v>
      </c>
      <c r="Q128" s="197">
        <v>0</v>
      </c>
      <c r="R128" s="197">
        <f>Q128*H128</f>
        <v>0</v>
      </c>
      <c r="S128" s="197">
        <v>0</v>
      </c>
      <c r="T128" s="198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199" t="s">
        <v>153</v>
      </c>
      <c r="AT128" s="199" t="s">
        <v>148</v>
      </c>
      <c r="AU128" s="199" t="s">
        <v>86</v>
      </c>
      <c r="AY128" s="18" t="s">
        <v>146</v>
      </c>
      <c r="BE128" s="200">
        <f>IF(N128="základní",J128,0)</f>
        <v>0</v>
      </c>
      <c r="BF128" s="200">
        <f>IF(N128="snížená",J128,0)</f>
        <v>0</v>
      </c>
      <c r="BG128" s="200">
        <f>IF(N128="zákl. přenesená",J128,0)</f>
        <v>0</v>
      </c>
      <c r="BH128" s="200">
        <f>IF(N128="sníž. přenesená",J128,0)</f>
        <v>0</v>
      </c>
      <c r="BI128" s="200">
        <f>IF(N128="nulová",J128,0)</f>
        <v>0</v>
      </c>
      <c r="BJ128" s="18" t="s">
        <v>84</v>
      </c>
      <c r="BK128" s="200">
        <f>ROUND(I128*H128,2)</f>
        <v>0</v>
      </c>
      <c r="BL128" s="18" t="s">
        <v>153</v>
      </c>
      <c r="BM128" s="199" t="s">
        <v>676</v>
      </c>
    </row>
    <row r="129" spans="2:51" s="13" customFormat="1" ht="11.25">
      <c r="B129" s="201"/>
      <c r="C129" s="202"/>
      <c r="D129" s="203" t="s">
        <v>182</v>
      </c>
      <c r="E129" s="204" t="s">
        <v>101</v>
      </c>
      <c r="F129" s="205" t="s">
        <v>677</v>
      </c>
      <c r="G129" s="202"/>
      <c r="H129" s="206">
        <v>105</v>
      </c>
      <c r="I129" s="207"/>
      <c r="J129" s="202"/>
      <c r="K129" s="202"/>
      <c r="L129" s="208"/>
      <c r="M129" s="209"/>
      <c r="N129" s="210"/>
      <c r="O129" s="210"/>
      <c r="P129" s="210"/>
      <c r="Q129" s="210"/>
      <c r="R129" s="210"/>
      <c r="S129" s="210"/>
      <c r="T129" s="211"/>
      <c r="AT129" s="212" t="s">
        <v>182</v>
      </c>
      <c r="AU129" s="212" t="s">
        <v>86</v>
      </c>
      <c r="AV129" s="13" t="s">
        <v>86</v>
      </c>
      <c r="AW129" s="13" t="s">
        <v>32</v>
      </c>
      <c r="AX129" s="13" t="s">
        <v>84</v>
      </c>
      <c r="AY129" s="212" t="s">
        <v>146</v>
      </c>
    </row>
    <row r="130" spans="1:65" s="2" customFormat="1" ht="24.2" customHeight="1">
      <c r="A130" s="35"/>
      <c r="B130" s="36"/>
      <c r="C130" s="188" t="s">
        <v>159</v>
      </c>
      <c r="D130" s="188" t="s">
        <v>148</v>
      </c>
      <c r="E130" s="189" t="s">
        <v>678</v>
      </c>
      <c r="F130" s="190" t="s">
        <v>679</v>
      </c>
      <c r="G130" s="191" t="s">
        <v>249</v>
      </c>
      <c r="H130" s="192">
        <v>4.314</v>
      </c>
      <c r="I130" s="193"/>
      <c r="J130" s="194">
        <f>ROUND(I130*H130,2)</f>
        <v>0</v>
      </c>
      <c r="K130" s="190" t="s">
        <v>152</v>
      </c>
      <c r="L130" s="40"/>
      <c r="M130" s="195" t="s">
        <v>1</v>
      </c>
      <c r="N130" s="196" t="s">
        <v>41</v>
      </c>
      <c r="O130" s="72"/>
      <c r="P130" s="197">
        <f>O130*H130</f>
        <v>0</v>
      </c>
      <c r="Q130" s="197">
        <v>0</v>
      </c>
      <c r="R130" s="197">
        <f>Q130*H130</f>
        <v>0</v>
      </c>
      <c r="S130" s="197">
        <v>0</v>
      </c>
      <c r="T130" s="198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199" t="s">
        <v>153</v>
      </c>
      <c r="AT130" s="199" t="s">
        <v>148</v>
      </c>
      <c r="AU130" s="199" t="s">
        <v>86</v>
      </c>
      <c r="AY130" s="18" t="s">
        <v>146</v>
      </c>
      <c r="BE130" s="200">
        <f>IF(N130="základní",J130,0)</f>
        <v>0</v>
      </c>
      <c r="BF130" s="200">
        <f>IF(N130="snížená",J130,0)</f>
        <v>0</v>
      </c>
      <c r="BG130" s="200">
        <f>IF(N130="zákl. přenesená",J130,0)</f>
        <v>0</v>
      </c>
      <c r="BH130" s="200">
        <f>IF(N130="sníž. přenesená",J130,0)</f>
        <v>0</v>
      </c>
      <c r="BI130" s="200">
        <f>IF(N130="nulová",J130,0)</f>
        <v>0</v>
      </c>
      <c r="BJ130" s="18" t="s">
        <v>84</v>
      </c>
      <c r="BK130" s="200">
        <f>ROUND(I130*H130,2)</f>
        <v>0</v>
      </c>
      <c r="BL130" s="18" t="s">
        <v>153</v>
      </c>
      <c r="BM130" s="199" t="s">
        <v>680</v>
      </c>
    </row>
    <row r="131" spans="2:51" s="14" customFormat="1" ht="11.25">
      <c r="B131" s="213"/>
      <c r="C131" s="214"/>
      <c r="D131" s="203" t="s">
        <v>182</v>
      </c>
      <c r="E131" s="215" t="s">
        <v>1</v>
      </c>
      <c r="F131" s="216" t="s">
        <v>681</v>
      </c>
      <c r="G131" s="214"/>
      <c r="H131" s="215" t="s">
        <v>1</v>
      </c>
      <c r="I131" s="217"/>
      <c r="J131" s="214"/>
      <c r="K131" s="214"/>
      <c r="L131" s="218"/>
      <c r="M131" s="219"/>
      <c r="N131" s="220"/>
      <c r="O131" s="220"/>
      <c r="P131" s="220"/>
      <c r="Q131" s="220"/>
      <c r="R131" s="220"/>
      <c r="S131" s="220"/>
      <c r="T131" s="221"/>
      <c r="AT131" s="222" t="s">
        <v>182</v>
      </c>
      <c r="AU131" s="222" t="s">
        <v>86</v>
      </c>
      <c r="AV131" s="14" t="s">
        <v>84</v>
      </c>
      <c r="AW131" s="14" t="s">
        <v>32</v>
      </c>
      <c r="AX131" s="14" t="s">
        <v>76</v>
      </c>
      <c r="AY131" s="222" t="s">
        <v>146</v>
      </c>
    </row>
    <row r="132" spans="2:51" s="13" customFormat="1" ht="11.25">
      <c r="B132" s="201"/>
      <c r="C132" s="202"/>
      <c r="D132" s="203" t="s">
        <v>182</v>
      </c>
      <c r="E132" s="204" t="s">
        <v>1</v>
      </c>
      <c r="F132" s="205" t="s">
        <v>682</v>
      </c>
      <c r="G132" s="202"/>
      <c r="H132" s="206">
        <v>3.45</v>
      </c>
      <c r="I132" s="207"/>
      <c r="J132" s="202"/>
      <c r="K132" s="202"/>
      <c r="L132" s="208"/>
      <c r="M132" s="209"/>
      <c r="N132" s="210"/>
      <c r="O132" s="210"/>
      <c r="P132" s="210"/>
      <c r="Q132" s="210"/>
      <c r="R132" s="210"/>
      <c r="S132" s="210"/>
      <c r="T132" s="211"/>
      <c r="AT132" s="212" t="s">
        <v>182</v>
      </c>
      <c r="AU132" s="212" t="s">
        <v>86</v>
      </c>
      <c r="AV132" s="13" t="s">
        <v>86</v>
      </c>
      <c r="AW132" s="13" t="s">
        <v>32</v>
      </c>
      <c r="AX132" s="13" t="s">
        <v>76</v>
      </c>
      <c r="AY132" s="212" t="s">
        <v>146</v>
      </c>
    </row>
    <row r="133" spans="2:51" s="13" customFormat="1" ht="11.25">
      <c r="B133" s="201"/>
      <c r="C133" s="202"/>
      <c r="D133" s="203" t="s">
        <v>182</v>
      </c>
      <c r="E133" s="204" t="s">
        <v>1</v>
      </c>
      <c r="F133" s="205" t="s">
        <v>683</v>
      </c>
      <c r="G133" s="202"/>
      <c r="H133" s="206">
        <v>0.864</v>
      </c>
      <c r="I133" s="207"/>
      <c r="J133" s="202"/>
      <c r="K133" s="202"/>
      <c r="L133" s="208"/>
      <c r="M133" s="209"/>
      <c r="N133" s="210"/>
      <c r="O133" s="210"/>
      <c r="P133" s="210"/>
      <c r="Q133" s="210"/>
      <c r="R133" s="210"/>
      <c r="S133" s="210"/>
      <c r="T133" s="211"/>
      <c r="AT133" s="212" t="s">
        <v>182</v>
      </c>
      <c r="AU133" s="212" t="s">
        <v>86</v>
      </c>
      <c r="AV133" s="13" t="s">
        <v>86</v>
      </c>
      <c r="AW133" s="13" t="s">
        <v>32</v>
      </c>
      <c r="AX133" s="13" t="s">
        <v>76</v>
      </c>
      <c r="AY133" s="212" t="s">
        <v>146</v>
      </c>
    </row>
    <row r="134" spans="2:51" s="16" customFormat="1" ht="11.25">
      <c r="B134" s="234"/>
      <c r="C134" s="235"/>
      <c r="D134" s="203" t="s">
        <v>182</v>
      </c>
      <c r="E134" s="236" t="s">
        <v>664</v>
      </c>
      <c r="F134" s="237" t="s">
        <v>268</v>
      </c>
      <c r="G134" s="235"/>
      <c r="H134" s="238">
        <v>4.314</v>
      </c>
      <c r="I134" s="239"/>
      <c r="J134" s="235"/>
      <c r="K134" s="235"/>
      <c r="L134" s="240"/>
      <c r="M134" s="241"/>
      <c r="N134" s="242"/>
      <c r="O134" s="242"/>
      <c r="P134" s="242"/>
      <c r="Q134" s="242"/>
      <c r="R134" s="242"/>
      <c r="S134" s="242"/>
      <c r="T134" s="243"/>
      <c r="AT134" s="244" t="s">
        <v>182</v>
      </c>
      <c r="AU134" s="244" t="s">
        <v>86</v>
      </c>
      <c r="AV134" s="16" t="s">
        <v>153</v>
      </c>
      <c r="AW134" s="16" t="s">
        <v>32</v>
      </c>
      <c r="AX134" s="16" t="s">
        <v>84</v>
      </c>
      <c r="AY134" s="244" t="s">
        <v>146</v>
      </c>
    </row>
    <row r="135" spans="1:65" s="2" customFormat="1" ht="37.9" customHeight="1">
      <c r="A135" s="35"/>
      <c r="B135" s="36"/>
      <c r="C135" s="188" t="s">
        <v>153</v>
      </c>
      <c r="D135" s="188" t="s">
        <v>148</v>
      </c>
      <c r="E135" s="189" t="s">
        <v>319</v>
      </c>
      <c r="F135" s="190" t="s">
        <v>320</v>
      </c>
      <c r="G135" s="191" t="s">
        <v>249</v>
      </c>
      <c r="H135" s="192">
        <v>268.106</v>
      </c>
      <c r="I135" s="193"/>
      <c r="J135" s="194">
        <f>ROUND(I135*H135,2)</f>
        <v>0</v>
      </c>
      <c r="K135" s="190" t="s">
        <v>152</v>
      </c>
      <c r="L135" s="40"/>
      <c r="M135" s="195" t="s">
        <v>1</v>
      </c>
      <c r="N135" s="196" t="s">
        <v>41</v>
      </c>
      <c r="O135" s="72"/>
      <c r="P135" s="197">
        <f>O135*H135</f>
        <v>0</v>
      </c>
      <c r="Q135" s="197">
        <v>0</v>
      </c>
      <c r="R135" s="197">
        <f>Q135*H135</f>
        <v>0</v>
      </c>
      <c r="S135" s="197">
        <v>0</v>
      </c>
      <c r="T135" s="198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199" t="s">
        <v>153</v>
      </c>
      <c r="AT135" s="199" t="s">
        <v>148</v>
      </c>
      <c r="AU135" s="199" t="s">
        <v>86</v>
      </c>
      <c r="AY135" s="18" t="s">
        <v>146</v>
      </c>
      <c r="BE135" s="200">
        <f>IF(N135="základní",J135,0)</f>
        <v>0</v>
      </c>
      <c r="BF135" s="200">
        <f>IF(N135="snížená",J135,0)</f>
        <v>0</v>
      </c>
      <c r="BG135" s="200">
        <f>IF(N135="zákl. přenesená",J135,0)</f>
        <v>0</v>
      </c>
      <c r="BH135" s="200">
        <f>IF(N135="sníž. přenesená",J135,0)</f>
        <v>0</v>
      </c>
      <c r="BI135" s="200">
        <f>IF(N135="nulová",J135,0)</f>
        <v>0</v>
      </c>
      <c r="BJ135" s="18" t="s">
        <v>84</v>
      </c>
      <c r="BK135" s="200">
        <f>ROUND(I135*H135,2)</f>
        <v>0</v>
      </c>
      <c r="BL135" s="18" t="s">
        <v>153</v>
      </c>
      <c r="BM135" s="199" t="s">
        <v>684</v>
      </c>
    </row>
    <row r="136" spans="2:51" s="14" customFormat="1" ht="11.25">
      <c r="B136" s="213"/>
      <c r="C136" s="214"/>
      <c r="D136" s="203" t="s">
        <v>182</v>
      </c>
      <c r="E136" s="215" t="s">
        <v>1</v>
      </c>
      <c r="F136" s="216" t="s">
        <v>685</v>
      </c>
      <c r="G136" s="214"/>
      <c r="H136" s="215" t="s">
        <v>1</v>
      </c>
      <c r="I136" s="217"/>
      <c r="J136" s="214"/>
      <c r="K136" s="214"/>
      <c r="L136" s="218"/>
      <c r="M136" s="219"/>
      <c r="N136" s="220"/>
      <c r="O136" s="220"/>
      <c r="P136" s="220"/>
      <c r="Q136" s="220"/>
      <c r="R136" s="220"/>
      <c r="S136" s="220"/>
      <c r="T136" s="221"/>
      <c r="AT136" s="222" t="s">
        <v>182</v>
      </c>
      <c r="AU136" s="222" t="s">
        <v>86</v>
      </c>
      <c r="AV136" s="14" t="s">
        <v>84</v>
      </c>
      <c r="AW136" s="14" t="s">
        <v>32</v>
      </c>
      <c r="AX136" s="14" t="s">
        <v>76</v>
      </c>
      <c r="AY136" s="222" t="s">
        <v>146</v>
      </c>
    </row>
    <row r="137" spans="2:51" s="13" customFormat="1" ht="11.25">
      <c r="B137" s="201"/>
      <c r="C137" s="202"/>
      <c r="D137" s="203" t="s">
        <v>182</v>
      </c>
      <c r="E137" s="204" t="s">
        <v>686</v>
      </c>
      <c r="F137" s="205" t="s">
        <v>687</v>
      </c>
      <c r="G137" s="202"/>
      <c r="H137" s="206">
        <v>161</v>
      </c>
      <c r="I137" s="207"/>
      <c r="J137" s="202"/>
      <c r="K137" s="202"/>
      <c r="L137" s="208"/>
      <c r="M137" s="209"/>
      <c r="N137" s="210"/>
      <c r="O137" s="210"/>
      <c r="P137" s="210"/>
      <c r="Q137" s="210"/>
      <c r="R137" s="210"/>
      <c r="S137" s="210"/>
      <c r="T137" s="211"/>
      <c r="AT137" s="212" t="s">
        <v>182</v>
      </c>
      <c r="AU137" s="212" t="s">
        <v>86</v>
      </c>
      <c r="AV137" s="13" t="s">
        <v>86</v>
      </c>
      <c r="AW137" s="13" t="s">
        <v>32</v>
      </c>
      <c r="AX137" s="13" t="s">
        <v>76</v>
      </c>
      <c r="AY137" s="212" t="s">
        <v>146</v>
      </c>
    </row>
    <row r="138" spans="2:51" s="13" customFormat="1" ht="11.25">
      <c r="B138" s="201"/>
      <c r="C138" s="202"/>
      <c r="D138" s="203" t="s">
        <v>182</v>
      </c>
      <c r="E138" s="204" t="s">
        <v>662</v>
      </c>
      <c r="F138" s="205" t="s">
        <v>688</v>
      </c>
      <c r="G138" s="202"/>
      <c r="H138" s="206">
        <v>107.106</v>
      </c>
      <c r="I138" s="207"/>
      <c r="J138" s="202"/>
      <c r="K138" s="202"/>
      <c r="L138" s="208"/>
      <c r="M138" s="209"/>
      <c r="N138" s="210"/>
      <c r="O138" s="210"/>
      <c r="P138" s="210"/>
      <c r="Q138" s="210"/>
      <c r="R138" s="210"/>
      <c r="S138" s="210"/>
      <c r="T138" s="211"/>
      <c r="AT138" s="212" t="s">
        <v>182</v>
      </c>
      <c r="AU138" s="212" t="s">
        <v>86</v>
      </c>
      <c r="AV138" s="13" t="s">
        <v>86</v>
      </c>
      <c r="AW138" s="13" t="s">
        <v>32</v>
      </c>
      <c r="AX138" s="13" t="s">
        <v>76</v>
      </c>
      <c r="AY138" s="212" t="s">
        <v>146</v>
      </c>
    </row>
    <row r="139" spans="2:51" s="16" customFormat="1" ht="11.25">
      <c r="B139" s="234"/>
      <c r="C139" s="235"/>
      <c r="D139" s="203" t="s">
        <v>182</v>
      </c>
      <c r="E139" s="236" t="s">
        <v>105</v>
      </c>
      <c r="F139" s="237" t="s">
        <v>268</v>
      </c>
      <c r="G139" s="235"/>
      <c r="H139" s="238">
        <v>268.106</v>
      </c>
      <c r="I139" s="239"/>
      <c r="J139" s="235"/>
      <c r="K139" s="235"/>
      <c r="L139" s="240"/>
      <c r="M139" s="241"/>
      <c r="N139" s="242"/>
      <c r="O139" s="242"/>
      <c r="P139" s="242"/>
      <c r="Q139" s="242"/>
      <c r="R139" s="242"/>
      <c r="S139" s="242"/>
      <c r="T139" s="243"/>
      <c r="AT139" s="244" t="s">
        <v>182</v>
      </c>
      <c r="AU139" s="244" t="s">
        <v>86</v>
      </c>
      <c r="AV139" s="16" t="s">
        <v>153</v>
      </c>
      <c r="AW139" s="16" t="s">
        <v>32</v>
      </c>
      <c r="AX139" s="16" t="s">
        <v>84</v>
      </c>
      <c r="AY139" s="244" t="s">
        <v>146</v>
      </c>
    </row>
    <row r="140" spans="1:65" s="2" customFormat="1" ht="37.9" customHeight="1">
      <c r="A140" s="35"/>
      <c r="B140" s="36"/>
      <c r="C140" s="188" t="s">
        <v>166</v>
      </c>
      <c r="D140" s="188" t="s">
        <v>148</v>
      </c>
      <c r="E140" s="189" t="s">
        <v>325</v>
      </c>
      <c r="F140" s="190" t="s">
        <v>326</v>
      </c>
      <c r="G140" s="191" t="s">
        <v>249</v>
      </c>
      <c r="H140" s="192">
        <v>1340.53</v>
      </c>
      <c r="I140" s="193"/>
      <c r="J140" s="194">
        <f>ROUND(I140*H140,2)</f>
        <v>0</v>
      </c>
      <c r="K140" s="190" t="s">
        <v>152</v>
      </c>
      <c r="L140" s="40"/>
      <c r="M140" s="195" t="s">
        <v>1</v>
      </c>
      <c r="N140" s="196" t="s">
        <v>41</v>
      </c>
      <c r="O140" s="72"/>
      <c r="P140" s="197">
        <f>O140*H140</f>
        <v>0</v>
      </c>
      <c r="Q140" s="197">
        <v>0</v>
      </c>
      <c r="R140" s="197">
        <f>Q140*H140</f>
        <v>0</v>
      </c>
      <c r="S140" s="197">
        <v>0</v>
      </c>
      <c r="T140" s="198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199" t="s">
        <v>153</v>
      </c>
      <c r="AT140" s="199" t="s">
        <v>148</v>
      </c>
      <c r="AU140" s="199" t="s">
        <v>86</v>
      </c>
      <c r="AY140" s="18" t="s">
        <v>146</v>
      </c>
      <c r="BE140" s="200">
        <f>IF(N140="základní",J140,0)</f>
        <v>0</v>
      </c>
      <c r="BF140" s="200">
        <f>IF(N140="snížená",J140,0)</f>
        <v>0</v>
      </c>
      <c r="BG140" s="200">
        <f>IF(N140="zákl. přenesená",J140,0)</f>
        <v>0</v>
      </c>
      <c r="BH140" s="200">
        <f>IF(N140="sníž. přenesená",J140,0)</f>
        <v>0</v>
      </c>
      <c r="BI140" s="200">
        <f>IF(N140="nulová",J140,0)</f>
        <v>0</v>
      </c>
      <c r="BJ140" s="18" t="s">
        <v>84</v>
      </c>
      <c r="BK140" s="200">
        <f>ROUND(I140*H140,2)</f>
        <v>0</v>
      </c>
      <c r="BL140" s="18" t="s">
        <v>153</v>
      </c>
      <c r="BM140" s="199" t="s">
        <v>689</v>
      </c>
    </row>
    <row r="141" spans="2:51" s="13" customFormat="1" ht="11.25">
      <c r="B141" s="201"/>
      <c r="C141" s="202"/>
      <c r="D141" s="203" t="s">
        <v>182</v>
      </c>
      <c r="E141" s="204" t="s">
        <v>1</v>
      </c>
      <c r="F141" s="205" t="s">
        <v>328</v>
      </c>
      <c r="G141" s="202"/>
      <c r="H141" s="206">
        <v>1340.53</v>
      </c>
      <c r="I141" s="207"/>
      <c r="J141" s="202"/>
      <c r="K141" s="202"/>
      <c r="L141" s="208"/>
      <c r="M141" s="209"/>
      <c r="N141" s="210"/>
      <c r="O141" s="210"/>
      <c r="P141" s="210"/>
      <c r="Q141" s="210"/>
      <c r="R141" s="210"/>
      <c r="S141" s="210"/>
      <c r="T141" s="211"/>
      <c r="AT141" s="212" t="s">
        <v>182</v>
      </c>
      <c r="AU141" s="212" t="s">
        <v>86</v>
      </c>
      <c r="AV141" s="13" t="s">
        <v>86</v>
      </c>
      <c r="AW141" s="13" t="s">
        <v>32</v>
      </c>
      <c r="AX141" s="13" t="s">
        <v>84</v>
      </c>
      <c r="AY141" s="212" t="s">
        <v>146</v>
      </c>
    </row>
    <row r="142" spans="1:65" s="2" customFormat="1" ht="33" customHeight="1">
      <c r="A142" s="35"/>
      <c r="B142" s="36"/>
      <c r="C142" s="188" t="s">
        <v>170</v>
      </c>
      <c r="D142" s="188" t="s">
        <v>148</v>
      </c>
      <c r="E142" s="189" t="s">
        <v>334</v>
      </c>
      <c r="F142" s="190" t="s">
        <v>335</v>
      </c>
      <c r="G142" s="191" t="s">
        <v>336</v>
      </c>
      <c r="H142" s="192">
        <v>214.212</v>
      </c>
      <c r="I142" s="193"/>
      <c r="J142" s="194">
        <f>ROUND(I142*H142,2)</f>
        <v>0</v>
      </c>
      <c r="K142" s="190" t="s">
        <v>152</v>
      </c>
      <c r="L142" s="40"/>
      <c r="M142" s="195" t="s">
        <v>1</v>
      </c>
      <c r="N142" s="196" t="s">
        <v>41</v>
      </c>
      <c r="O142" s="72"/>
      <c r="P142" s="197">
        <f>O142*H142</f>
        <v>0</v>
      </c>
      <c r="Q142" s="197">
        <v>0</v>
      </c>
      <c r="R142" s="197">
        <f>Q142*H142</f>
        <v>0</v>
      </c>
      <c r="S142" s="197">
        <v>0</v>
      </c>
      <c r="T142" s="198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199" t="s">
        <v>153</v>
      </c>
      <c r="AT142" s="199" t="s">
        <v>148</v>
      </c>
      <c r="AU142" s="199" t="s">
        <v>86</v>
      </c>
      <c r="AY142" s="18" t="s">
        <v>146</v>
      </c>
      <c r="BE142" s="200">
        <f>IF(N142="základní",J142,0)</f>
        <v>0</v>
      </c>
      <c r="BF142" s="200">
        <f>IF(N142="snížená",J142,0)</f>
        <v>0</v>
      </c>
      <c r="BG142" s="200">
        <f>IF(N142="zákl. přenesená",J142,0)</f>
        <v>0</v>
      </c>
      <c r="BH142" s="200">
        <f>IF(N142="sníž. přenesená",J142,0)</f>
        <v>0</v>
      </c>
      <c r="BI142" s="200">
        <f>IF(N142="nulová",J142,0)</f>
        <v>0</v>
      </c>
      <c r="BJ142" s="18" t="s">
        <v>84</v>
      </c>
      <c r="BK142" s="200">
        <f>ROUND(I142*H142,2)</f>
        <v>0</v>
      </c>
      <c r="BL142" s="18" t="s">
        <v>153</v>
      </c>
      <c r="BM142" s="199" t="s">
        <v>690</v>
      </c>
    </row>
    <row r="143" spans="2:51" s="13" customFormat="1" ht="11.25">
      <c r="B143" s="201"/>
      <c r="C143" s="202"/>
      <c r="D143" s="203" t="s">
        <v>182</v>
      </c>
      <c r="E143" s="204" t="s">
        <v>1</v>
      </c>
      <c r="F143" s="205" t="s">
        <v>691</v>
      </c>
      <c r="G143" s="202"/>
      <c r="H143" s="206">
        <v>214.212</v>
      </c>
      <c r="I143" s="207"/>
      <c r="J143" s="202"/>
      <c r="K143" s="202"/>
      <c r="L143" s="208"/>
      <c r="M143" s="209"/>
      <c r="N143" s="210"/>
      <c r="O143" s="210"/>
      <c r="P143" s="210"/>
      <c r="Q143" s="210"/>
      <c r="R143" s="210"/>
      <c r="S143" s="210"/>
      <c r="T143" s="211"/>
      <c r="AT143" s="212" t="s">
        <v>182</v>
      </c>
      <c r="AU143" s="212" t="s">
        <v>86</v>
      </c>
      <c r="AV143" s="13" t="s">
        <v>86</v>
      </c>
      <c r="AW143" s="13" t="s">
        <v>32</v>
      </c>
      <c r="AX143" s="13" t="s">
        <v>84</v>
      </c>
      <c r="AY143" s="212" t="s">
        <v>146</v>
      </c>
    </row>
    <row r="144" spans="1:65" s="2" customFormat="1" ht="16.5" customHeight="1">
      <c r="A144" s="35"/>
      <c r="B144" s="36"/>
      <c r="C144" s="188" t="s">
        <v>174</v>
      </c>
      <c r="D144" s="188" t="s">
        <v>148</v>
      </c>
      <c r="E144" s="189" t="s">
        <v>340</v>
      </c>
      <c r="F144" s="190" t="s">
        <v>341</v>
      </c>
      <c r="G144" s="191" t="s">
        <v>249</v>
      </c>
      <c r="H144" s="192">
        <v>268.106</v>
      </c>
      <c r="I144" s="193"/>
      <c r="J144" s="194">
        <f>ROUND(I144*H144,2)</f>
        <v>0</v>
      </c>
      <c r="K144" s="190" t="s">
        <v>152</v>
      </c>
      <c r="L144" s="40"/>
      <c r="M144" s="195" t="s">
        <v>1</v>
      </c>
      <c r="N144" s="196" t="s">
        <v>41</v>
      </c>
      <c r="O144" s="72"/>
      <c r="P144" s="197">
        <f>O144*H144</f>
        <v>0</v>
      </c>
      <c r="Q144" s="197">
        <v>0</v>
      </c>
      <c r="R144" s="197">
        <f>Q144*H144</f>
        <v>0</v>
      </c>
      <c r="S144" s="197">
        <v>0</v>
      </c>
      <c r="T144" s="198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199" t="s">
        <v>153</v>
      </c>
      <c r="AT144" s="199" t="s">
        <v>148</v>
      </c>
      <c r="AU144" s="199" t="s">
        <v>86</v>
      </c>
      <c r="AY144" s="18" t="s">
        <v>146</v>
      </c>
      <c r="BE144" s="200">
        <f>IF(N144="základní",J144,0)</f>
        <v>0</v>
      </c>
      <c r="BF144" s="200">
        <f>IF(N144="snížená",J144,0)</f>
        <v>0</v>
      </c>
      <c r="BG144" s="200">
        <f>IF(N144="zákl. přenesená",J144,0)</f>
        <v>0</v>
      </c>
      <c r="BH144" s="200">
        <f>IF(N144="sníž. přenesená",J144,0)</f>
        <v>0</v>
      </c>
      <c r="BI144" s="200">
        <f>IF(N144="nulová",J144,0)</f>
        <v>0</v>
      </c>
      <c r="BJ144" s="18" t="s">
        <v>84</v>
      </c>
      <c r="BK144" s="200">
        <f>ROUND(I144*H144,2)</f>
        <v>0</v>
      </c>
      <c r="BL144" s="18" t="s">
        <v>153</v>
      </c>
      <c r="BM144" s="199" t="s">
        <v>692</v>
      </c>
    </row>
    <row r="145" spans="2:51" s="13" customFormat="1" ht="11.25">
      <c r="B145" s="201"/>
      <c r="C145" s="202"/>
      <c r="D145" s="203" t="s">
        <v>182</v>
      </c>
      <c r="E145" s="204" t="s">
        <v>1</v>
      </c>
      <c r="F145" s="205" t="s">
        <v>105</v>
      </c>
      <c r="G145" s="202"/>
      <c r="H145" s="206">
        <v>268.106</v>
      </c>
      <c r="I145" s="207"/>
      <c r="J145" s="202"/>
      <c r="K145" s="202"/>
      <c r="L145" s="208"/>
      <c r="M145" s="209"/>
      <c r="N145" s="210"/>
      <c r="O145" s="210"/>
      <c r="P145" s="210"/>
      <c r="Q145" s="210"/>
      <c r="R145" s="210"/>
      <c r="S145" s="210"/>
      <c r="T145" s="211"/>
      <c r="AT145" s="212" t="s">
        <v>182</v>
      </c>
      <c r="AU145" s="212" t="s">
        <v>86</v>
      </c>
      <c r="AV145" s="13" t="s">
        <v>86</v>
      </c>
      <c r="AW145" s="13" t="s">
        <v>32</v>
      </c>
      <c r="AX145" s="13" t="s">
        <v>84</v>
      </c>
      <c r="AY145" s="212" t="s">
        <v>146</v>
      </c>
    </row>
    <row r="146" spans="1:65" s="2" customFormat="1" ht="24.2" customHeight="1">
      <c r="A146" s="35"/>
      <c r="B146" s="36"/>
      <c r="C146" s="188" t="s">
        <v>178</v>
      </c>
      <c r="D146" s="188" t="s">
        <v>148</v>
      </c>
      <c r="E146" s="189" t="s">
        <v>693</v>
      </c>
      <c r="F146" s="190" t="s">
        <v>694</v>
      </c>
      <c r="G146" s="191" t="s">
        <v>249</v>
      </c>
      <c r="H146" s="192">
        <v>2.208</v>
      </c>
      <c r="I146" s="193"/>
      <c r="J146" s="194">
        <f>ROUND(I146*H146,2)</f>
        <v>0</v>
      </c>
      <c r="K146" s="190" t="s">
        <v>152</v>
      </c>
      <c r="L146" s="40"/>
      <c r="M146" s="195" t="s">
        <v>1</v>
      </c>
      <c r="N146" s="196" t="s">
        <v>41</v>
      </c>
      <c r="O146" s="72"/>
      <c r="P146" s="197">
        <f>O146*H146</f>
        <v>0</v>
      </c>
      <c r="Q146" s="197">
        <v>0</v>
      </c>
      <c r="R146" s="197">
        <f>Q146*H146</f>
        <v>0</v>
      </c>
      <c r="S146" s="197">
        <v>0</v>
      </c>
      <c r="T146" s="198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199" t="s">
        <v>153</v>
      </c>
      <c r="AT146" s="199" t="s">
        <v>148</v>
      </c>
      <c r="AU146" s="199" t="s">
        <v>86</v>
      </c>
      <c r="AY146" s="18" t="s">
        <v>146</v>
      </c>
      <c r="BE146" s="200">
        <f>IF(N146="základní",J146,0)</f>
        <v>0</v>
      </c>
      <c r="BF146" s="200">
        <f>IF(N146="snížená",J146,0)</f>
        <v>0</v>
      </c>
      <c r="BG146" s="200">
        <f>IF(N146="zákl. přenesená",J146,0)</f>
        <v>0</v>
      </c>
      <c r="BH146" s="200">
        <f>IF(N146="sníž. přenesená",J146,0)</f>
        <v>0</v>
      </c>
      <c r="BI146" s="200">
        <f>IF(N146="nulová",J146,0)</f>
        <v>0</v>
      </c>
      <c r="BJ146" s="18" t="s">
        <v>84</v>
      </c>
      <c r="BK146" s="200">
        <f>ROUND(I146*H146,2)</f>
        <v>0</v>
      </c>
      <c r="BL146" s="18" t="s">
        <v>153</v>
      </c>
      <c r="BM146" s="199" t="s">
        <v>695</v>
      </c>
    </row>
    <row r="147" spans="2:51" s="13" customFormat="1" ht="11.25">
      <c r="B147" s="201"/>
      <c r="C147" s="202"/>
      <c r="D147" s="203" t="s">
        <v>182</v>
      </c>
      <c r="E147" s="204" t="s">
        <v>1</v>
      </c>
      <c r="F147" s="205" t="s">
        <v>682</v>
      </c>
      <c r="G147" s="202"/>
      <c r="H147" s="206">
        <v>3.45</v>
      </c>
      <c r="I147" s="207"/>
      <c r="J147" s="202"/>
      <c r="K147" s="202"/>
      <c r="L147" s="208"/>
      <c r="M147" s="209"/>
      <c r="N147" s="210"/>
      <c r="O147" s="210"/>
      <c r="P147" s="210"/>
      <c r="Q147" s="210"/>
      <c r="R147" s="210"/>
      <c r="S147" s="210"/>
      <c r="T147" s="211"/>
      <c r="AT147" s="212" t="s">
        <v>182</v>
      </c>
      <c r="AU147" s="212" t="s">
        <v>86</v>
      </c>
      <c r="AV147" s="13" t="s">
        <v>86</v>
      </c>
      <c r="AW147" s="13" t="s">
        <v>32</v>
      </c>
      <c r="AX147" s="13" t="s">
        <v>76</v>
      </c>
      <c r="AY147" s="212" t="s">
        <v>146</v>
      </c>
    </row>
    <row r="148" spans="2:51" s="13" customFormat="1" ht="11.25">
      <c r="B148" s="201"/>
      <c r="C148" s="202"/>
      <c r="D148" s="203" t="s">
        <v>182</v>
      </c>
      <c r="E148" s="204" t="s">
        <v>1</v>
      </c>
      <c r="F148" s="205" t="s">
        <v>696</v>
      </c>
      <c r="G148" s="202"/>
      <c r="H148" s="206">
        <v>-1.242</v>
      </c>
      <c r="I148" s="207"/>
      <c r="J148" s="202"/>
      <c r="K148" s="202"/>
      <c r="L148" s="208"/>
      <c r="M148" s="209"/>
      <c r="N148" s="210"/>
      <c r="O148" s="210"/>
      <c r="P148" s="210"/>
      <c r="Q148" s="210"/>
      <c r="R148" s="210"/>
      <c r="S148" s="210"/>
      <c r="T148" s="211"/>
      <c r="AT148" s="212" t="s">
        <v>182</v>
      </c>
      <c r="AU148" s="212" t="s">
        <v>86</v>
      </c>
      <c r="AV148" s="13" t="s">
        <v>86</v>
      </c>
      <c r="AW148" s="13" t="s">
        <v>32</v>
      </c>
      <c r="AX148" s="13" t="s">
        <v>76</v>
      </c>
      <c r="AY148" s="212" t="s">
        <v>146</v>
      </c>
    </row>
    <row r="149" spans="2:51" s="16" customFormat="1" ht="11.25">
      <c r="B149" s="234"/>
      <c r="C149" s="235"/>
      <c r="D149" s="203" t="s">
        <v>182</v>
      </c>
      <c r="E149" s="236" t="s">
        <v>666</v>
      </c>
      <c r="F149" s="237" t="s">
        <v>268</v>
      </c>
      <c r="G149" s="235"/>
      <c r="H149" s="238">
        <v>2.208</v>
      </c>
      <c r="I149" s="239"/>
      <c r="J149" s="235"/>
      <c r="K149" s="235"/>
      <c r="L149" s="240"/>
      <c r="M149" s="241"/>
      <c r="N149" s="242"/>
      <c r="O149" s="242"/>
      <c r="P149" s="242"/>
      <c r="Q149" s="242"/>
      <c r="R149" s="242"/>
      <c r="S149" s="242"/>
      <c r="T149" s="243"/>
      <c r="AT149" s="244" t="s">
        <v>182</v>
      </c>
      <c r="AU149" s="244" t="s">
        <v>86</v>
      </c>
      <c r="AV149" s="16" t="s">
        <v>153</v>
      </c>
      <c r="AW149" s="16" t="s">
        <v>32</v>
      </c>
      <c r="AX149" s="16" t="s">
        <v>84</v>
      </c>
      <c r="AY149" s="244" t="s">
        <v>146</v>
      </c>
    </row>
    <row r="150" spans="1:65" s="2" customFormat="1" ht="24.2" customHeight="1">
      <c r="A150" s="35"/>
      <c r="B150" s="36"/>
      <c r="C150" s="188" t="s">
        <v>184</v>
      </c>
      <c r="D150" s="188" t="s">
        <v>148</v>
      </c>
      <c r="E150" s="189" t="s">
        <v>354</v>
      </c>
      <c r="F150" s="190" t="s">
        <v>355</v>
      </c>
      <c r="G150" s="191" t="s">
        <v>151</v>
      </c>
      <c r="H150" s="192">
        <v>700</v>
      </c>
      <c r="I150" s="193"/>
      <c r="J150" s="194">
        <f>ROUND(I150*H150,2)</f>
        <v>0</v>
      </c>
      <c r="K150" s="190" t="s">
        <v>152</v>
      </c>
      <c r="L150" s="40"/>
      <c r="M150" s="195" t="s">
        <v>1</v>
      </c>
      <c r="N150" s="196" t="s">
        <v>41</v>
      </c>
      <c r="O150" s="72"/>
      <c r="P150" s="197">
        <f>O150*H150</f>
        <v>0</v>
      </c>
      <c r="Q150" s="197">
        <v>0</v>
      </c>
      <c r="R150" s="197">
        <f>Q150*H150</f>
        <v>0</v>
      </c>
      <c r="S150" s="197">
        <v>0</v>
      </c>
      <c r="T150" s="198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199" t="s">
        <v>153</v>
      </c>
      <c r="AT150" s="199" t="s">
        <v>148</v>
      </c>
      <c r="AU150" s="199" t="s">
        <v>86</v>
      </c>
      <c r="AY150" s="18" t="s">
        <v>146</v>
      </c>
      <c r="BE150" s="200">
        <f>IF(N150="základní",J150,0)</f>
        <v>0</v>
      </c>
      <c r="BF150" s="200">
        <f>IF(N150="snížená",J150,0)</f>
        <v>0</v>
      </c>
      <c r="BG150" s="200">
        <f>IF(N150="zákl. přenesená",J150,0)</f>
        <v>0</v>
      </c>
      <c r="BH150" s="200">
        <f>IF(N150="sníž. přenesená",J150,0)</f>
        <v>0</v>
      </c>
      <c r="BI150" s="200">
        <f>IF(N150="nulová",J150,0)</f>
        <v>0</v>
      </c>
      <c r="BJ150" s="18" t="s">
        <v>84</v>
      </c>
      <c r="BK150" s="200">
        <f>ROUND(I150*H150,2)</f>
        <v>0</v>
      </c>
      <c r="BL150" s="18" t="s">
        <v>153</v>
      </c>
      <c r="BM150" s="199" t="s">
        <v>697</v>
      </c>
    </row>
    <row r="151" spans="2:63" s="12" customFormat="1" ht="22.9" customHeight="1">
      <c r="B151" s="172"/>
      <c r="C151" s="173"/>
      <c r="D151" s="174" t="s">
        <v>75</v>
      </c>
      <c r="E151" s="186" t="s">
        <v>86</v>
      </c>
      <c r="F151" s="186" t="s">
        <v>698</v>
      </c>
      <c r="G151" s="173"/>
      <c r="H151" s="173"/>
      <c r="I151" s="176"/>
      <c r="J151" s="187">
        <f>BK151</f>
        <v>0</v>
      </c>
      <c r="K151" s="173"/>
      <c r="L151" s="178"/>
      <c r="M151" s="179"/>
      <c r="N151" s="180"/>
      <c r="O151" s="180"/>
      <c r="P151" s="181">
        <f>SUM(P152:P154)</f>
        <v>0</v>
      </c>
      <c r="Q151" s="180"/>
      <c r="R151" s="181">
        <f>SUM(R152:R154)</f>
        <v>1.4911145199999998</v>
      </c>
      <c r="S151" s="180"/>
      <c r="T151" s="182">
        <f>SUM(T152:T154)</f>
        <v>0</v>
      </c>
      <c r="AR151" s="183" t="s">
        <v>84</v>
      </c>
      <c r="AT151" s="184" t="s">
        <v>75</v>
      </c>
      <c r="AU151" s="184" t="s">
        <v>84</v>
      </c>
      <c r="AY151" s="183" t="s">
        <v>146</v>
      </c>
      <c r="BK151" s="185">
        <f>SUM(BK152:BK154)</f>
        <v>0</v>
      </c>
    </row>
    <row r="152" spans="1:65" s="2" customFormat="1" ht="16.5" customHeight="1">
      <c r="A152" s="35"/>
      <c r="B152" s="36"/>
      <c r="C152" s="188" t="s">
        <v>190</v>
      </c>
      <c r="D152" s="188" t="s">
        <v>148</v>
      </c>
      <c r="E152" s="189" t="s">
        <v>699</v>
      </c>
      <c r="F152" s="190" t="s">
        <v>700</v>
      </c>
      <c r="G152" s="191" t="s">
        <v>249</v>
      </c>
      <c r="H152" s="192">
        <v>0.596</v>
      </c>
      <c r="I152" s="193"/>
      <c r="J152" s="194">
        <f>ROUND(I152*H152,2)</f>
        <v>0</v>
      </c>
      <c r="K152" s="190" t="s">
        <v>152</v>
      </c>
      <c r="L152" s="40"/>
      <c r="M152" s="195" t="s">
        <v>1</v>
      </c>
      <c r="N152" s="196" t="s">
        <v>41</v>
      </c>
      <c r="O152" s="72"/>
      <c r="P152" s="197">
        <f>O152*H152</f>
        <v>0</v>
      </c>
      <c r="Q152" s="197">
        <v>2.50187</v>
      </c>
      <c r="R152" s="197">
        <f>Q152*H152</f>
        <v>1.4911145199999998</v>
      </c>
      <c r="S152" s="197">
        <v>0</v>
      </c>
      <c r="T152" s="198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199" t="s">
        <v>153</v>
      </c>
      <c r="AT152" s="199" t="s">
        <v>148</v>
      </c>
      <c r="AU152" s="199" t="s">
        <v>86</v>
      </c>
      <c r="AY152" s="18" t="s">
        <v>146</v>
      </c>
      <c r="BE152" s="200">
        <f>IF(N152="základní",J152,0)</f>
        <v>0</v>
      </c>
      <c r="BF152" s="200">
        <f>IF(N152="snížená",J152,0)</f>
        <v>0</v>
      </c>
      <c r="BG152" s="200">
        <f>IF(N152="zákl. přenesená",J152,0)</f>
        <v>0</v>
      </c>
      <c r="BH152" s="200">
        <f>IF(N152="sníž. přenesená",J152,0)</f>
        <v>0</v>
      </c>
      <c r="BI152" s="200">
        <f>IF(N152="nulová",J152,0)</f>
        <v>0</v>
      </c>
      <c r="BJ152" s="18" t="s">
        <v>84</v>
      </c>
      <c r="BK152" s="200">
        <f>ROUND(I152*H152,2)</f>
        <v>0</v>
      </c>
      <c r="BL152" s="18" t="s">
        <v>153</v>
      </c>
      <c r="BM152" s="199" t="s">
        <v>701</v>
      </c>
    </row>
    <row r="153" spans="2:51" s="14" customFormat="1" ht="11.25">
      <c r="B153" s="213"/>
      <c r="C153" s="214"/>
      <c r="D153" s="203" t="s">
        <v>182</v>
      </c>
      <c r="E153" s="215" t="s">
        <v>1</v>
      </c>
      <c r="F153" s="216" t="s">
        <v>702</v>
      </c>
      <c r="G153" s="214"/>
      <c r="H153" s="215" t="s">
        <v>1</v>
      </c>
      <c r="I153" s="217"/>
      <c r="J153" s="214"/>
      <c r="K153" s="214"/>
      <c r="L153" s="218"/>
      <c r="M153" s="219"/>
      <c r="N153" s="220"/>
      <c r="O153" s="220"/>
      <c r="P153" s="220"/>
      <c r="Q153" s="220"/>
      <c r="R153" s="220"/>
      <c r="S153" s="220"/>
      <c r="T153" s="221"/>
      <c r="AT153" s="222" t="s">
        <v>182</v>
      </c>
      <c r="AU153" s="222" t="s">
        <v>86</v>
      </c>
      <c r="AV153" s="14" t="s">
        <v>84</v>
      </c>
      <c r="AW153" s="14" t="s">
        <v>32</v>
      </c>
      <c r="AX153" s="14" t="s">
        <v>76</v>
      </c>
      <c r="AY153" s="222" t="s">
        <v>146</v>
      </c>
    </row>
    <row r="154" spans="2:51" s="13" customFormat="1" ht="11.25">
      <c r="B154" s="201"/>
      <c r="C154" s="202"/>
      <c r="D154" s="203" t="s">
        <v>182</v>
      </c>
      <c r="E154" s="204" t="s">
        <v>1</v>
      </c>
      <c r="F154" s="205" t="s">
        <v>703</v>
      </c>
      <c r="G154" s="202"/>
      <c r="H154" s="206">
        <v>0.596</v>
      </c>
      <c r="I154" s="207"/>
      <c r="J154" s="202"/>
      <c r="K154" s="202"/>
      <c r="L154" s="208"/>
      <c r="M154" s="209"/>
      <c r="N154" s="210"/>
      <c r="O154" s="210"/>
      <c r="P154" s="210"/>
      <c r="Q154" s="210"/>
      <c r="R154" s="210"/>
      <c r="S154" s="210"/>
      <c r="T154" s="211"/>
      <c r="AT154" s="212" t="s">
        <v>182</v>
      </c>
      <c r="AU154" s="212" t="s">
        <v>86</v>
      </c>
      <c r="AV154" s="13" t="s">
        <v>86</v>
      </c>
      <c r="AW154" s="13" t="s">
        <v>32</v>
      </c>
      <c r="AX154" s="13" t="s">
        <v>84</v>
      </c>
      <c r="AY154" s="212" t="s">
        <v>146</v>
      </c>
    </row>
    <row r="155" spans="2:63" s="12" customFormat="1" ht="22.9" customHeight="1">
      <c r="B155" s="172"/>
      <c r="C155" s="173"/>
      <c r="D155" s="174" t="s">
        <v>75</v>
      </c>
      <c r="E155" s="186" t="s">
        <v>159</v>
      </c>
      <c r="F155" s="186" t="s">
        <v>704</v>
      </c>
      <c r="G155" s="173"/>
      <c r="H155" s="173"/>
      <c r="I155" s="176"/>
      <c r="J155" s="187">
        <f>BK155</f>
        <v>0</v>
      </c>
      <c r="K155" s="173"/>
      <c r="L155" s="178"/>
      <c r="M155" s="179"/>
      <c r="N155" s="180"/>
      <c r="O155" s="180"/>
      <c r="P155" s="181">
        <f>SUM(P156:P162)</f>
        <v>0</v>
      </c>
      <c r="Q155" s="180"/>
      <c r="R155" s="181">
        <f>SUM(R156:R162)</f>
        <v>8.80863</v>
      </c>
      <c r="S155" s="180"/>
      <c r="T155" s="182">
        <f>SUM(T156:T162)</f>
        <v>0</v>
      </c>
      <c r="AR155" s="183" t="s">
        <v>84</v>
      </c>
      <c r="AT155" s="184" t="s">
        <v>75</v>
      </c>
      <c r="AU155" s="184" t="s">
        <v>84</v>
      </c>
      <c r="AY155" s="183" t="s">
        <v>146</v>
      </c>
      <c r="BK155" s="185">
        <f>SUM(BK156:BK162)</f>
        <v>0</v>
      </c>
    </row>
    <row r="156" spans="1:65" s="2" customFormat="1" ht="21.75" customHeight="1">
      <c r="A156" s="35"/>
      <c r="B156" s="36"/>
      <c r="C156" s="188" t="s">
        <v>194</v>
      </c>
      <c r="D156" s="188" t="s">
        <v>148</v>
      </c>
      <c r="E156" s="189" t="s">
        <v>705</v>
      </c>
      <c r="F156" s="190" t="s">
        <v>706</v>
      </c>
      <c r="G156" s="191" t="s">
        <v>157</v>
      </c>
      <c r="H156" s="192">
        <v>23</v>
      </c>
      <c r="I156" s="193"/>
      <c r="J156" s="194">
        <f>ROUND(I156*H156,2)</f>
        <v>0</v>
      </c>
      <c r="K156" s="190" t="s">
        <v>1</v>
      </c>
      <c r="L156" s="40"/>
      <c r="M156" s="195" t="s">
        <v>1</v>
      </c>
      <c r="N156" s="196" t="s">
        <v>41</v>
      </c>
      <c r="O156" s="72"/>
      <c r="P156" s="197">
        <f>O156*H156</f>
        <v>0</v>
      </c>
      <c r="Q156" s="197">
        <v>0.36435</v>
      </c>
      <c r="R156" s="197">
        <f>Q156*H156</f>
        <v>8.38005</v>
      </c>
      <c r="S156" s="197">
        <v>0</v>
      </c>
      <c r="T156" s="198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199" t="s">
        <v>153</v>
      </c>
      <c r="AT156" s="199" t="s">
        <v>148</v>
      </c>
      <c r="AU156" s="199" t="s">
        <v>86</v>
      </c>
      <c r="AY156" s="18" t="s">
        <v>146</v>
      </c>
      <c r="BE156" s="200">
        <f>IF(N156="základní",J156,0)</f>
        <v>0</v>
      </c>
      <c r="BF156" s="200">
        <f>IF(N156="snížená",J156,0)</f>
        <v>0</v>
      </c>
      <c r="BG156" s="200">
        <f>IF(N156="zákl. přenesená",J156,0)</f>
        <v>0</v>
      </c>
      <c r="BH156" s="200">
        <f>IF(N156="sníž. přenesená",J156,0)</f>
        <v>0</v>
      </c>
      <c r="BI156" s="200">
        <f>IF(N156="nulová",J156,0)</f>
        <v>0</v>
      </c>
      <c r="BJ156" s="18" t="s">
        <v>84</v>
      </c>
      <c r="BK156" s="200">
        <f>ROUND(I156*H156,2)</f>
        <v>0</v>
      </c>
      <c r="BL156" s="18" t="s">
        <v>153</v>
      </c>
      <c r="BM156" s="199" t="s">
        <v>707</v>
      </c>
    </row>
    <row r="157" spans="1:65" s="2" customFormat="1" ht="24.2" customHeight="1">
      <c r="A157" s="35"/>
      <c r="B157" s="36"/>
      <c r="C157" s="188" t="s">
        <v>8</v>
      </c>
      <c r="D157" s="188" t="s">
        <v>148</v>
      </c>
      <c r="E157" s="189" t="s">
        <v>708</v>
      </c>
      <c r="F157" s="190" t="s">
        <v>709</v>
      </c>
      <c r="G157" s="191" t="s">
        <v>157</v>
      </c>
      <c r="H157" s="192">
        <v>29</v>
      </c>
      <c r="I157" s="193"/>
      <c r="J157" s="194">
        <f>ROUND(I157*H157,2)</f>
        <v>0</v>
      </c>
      <c r="K157" s="190" t="s">
        <v>152</v>
      </c>
      <c r="L157" s="40"/>
      <c r="M157" s="195" t="s">
        <v>1</v>
      </c>
      <c r="N157" s="196" t="s">
        <v>41</v>
      </c>
      <c r="O157" s="72"/>
      <c r="P157" s="197">
        <f>O157*H157</f>
        <v>0</v>
      </c>
      <c r="Q157" s="197">
        <v>0.00702</v>
      </c>
      <c r="R157" s="197">
        <f>Q157*H157</f>
        <v>0.20358</v>
      </c>
      <c r="S157" s="197">
        <v>0</v>
      </c>
      <c r="T157" s="198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199" t="s">
        <v>153</v>
      </c>
      <c r="AT157" s="199" t="s">
        <v>148</v>
      </c>
      <c r="AU157" s="199" t="s">
        <v>86</v>
      </c>
      <c r="AY157" s="18" t="s">
        <v>146</v>
      </c>
      <c r="BE157" s="200">
        <f>IF(N157="základní",J157,0)</f>
        <v>0</v>
      </c>
      <c r="BF157" s="200">
        <f>IF(N157="snížená",J157,0)</f>
        <v>0</v>
      </c>
      <c r="BG157" s="200">
        <f>IF(N157="zákl. přenesená",J157,0)</f>
        <v>0</v>
      </c>
      <c r="BH157" s="200">
        <f>IF(N157="sníž. přenesená",J157,0)</f>
        <v>0</v>
      </c>
      <c r="BI157" s="200">
        <f>IF(N157="nulová",J157,0)</f>
        <v>0</v>
      </c>
      <c r="BJ157" s="18" t="s">
        <v>84</v>
      </c>
      <c r="BK157" s="200">
        <f>ROUND(I157*H157,2)</f>
        <v>0</v>
      </c>
      <c r="BL157" s="18" t="s">
        <v>153</v>
      </c>
      <c r="BM157" s="199" t="s">
        <v>710</v>
      </c>
    </row>
    <row r="158" spans="2:51" s="13" customFormat="1" ht="11.25">
      <c r="B158" s="201"/>
      <c r="C158" s="202"/>
      <c r="D158" s="203" t="s">
        <v>182</v>
      </c>
      <c r="E158" s="204" t="s">
        <v>1</v>
      </c>
      <c r="F158" s="205" t="s">
        <v>711</v>
      </c>
      <c r="G158" s="202"/>
      <c r="H158" s="206">
        <v>29</v>
      </c>
      <c r="I158" s="207"/>
      <c r="J158" s="202"/>
      <c r="K158" s="202"/>
      <c r="L158" s="208"/>
      <c r="M158" s="209"/>
      <c r="N158" s="210"/>
      <c r="O158" s="210"/>
      <c r="P158" s="210"/>
      <c r="Q158" s="210"/>
      <c r="R158" s="210"/>
      <c r="S158" s="210"/>
      <c r="T158" s="211"/>
      <c r="AT158" s="212" t="s">
        <v>182</v>
      </c>
      <c r="AU158" s="212" t="s">
        <v>86</v>
      </c>
      <c r="AV158" s="13" t="s">
        <v>86</v>
      </c>
      <c r="AW158" s="13" t="s">
        <v>32</v>
      </c>
      <c r="AX158" s="13" t="s">
        <v>84</v>
      </c>
      <c r="AY158" s="212" t="s">
        <v>146</v>
      </c>
    </row>
    <row r="159" spans="1:65" s="2" customFormat="1" ht="24.2" customHeight="1">
      <c r="A159" s="35"/>
      <c r="B159" s="36"/>
      <c r="C159" s="245" t="s">
        <v>201</v>
      </c>
      <c r="D159" s="245" t="s">
        <v>348</v>
      </c>
      <c r="E159" s="246" t="s">
        <v>712</v>
      </c>
      <c r="F159" s="247" t="s">
        <v>713</v>
      </c>
      <c r="G159" s="248" t="s">
        <v>157</v>
      </c>
      <c r="H159" s="249">
        <v>23</v>
      </c>
      <c r="I159" s="250"/>
      <c r="J159" s="251">
        <f>ROUND(I159*H159,2)</f>
        <v>0</v>
      </c>
      <c r="K159" s="247" t="s">
        <v>1</v>
      </c>
      <c r="L159" s="252"/>
      <c r="M159" s="253" t="s">
        <v>1</v>
      </c>
      <c r="N159" s="254" t="s">
        <v>41</v>
      </c>
      <c r="O159" s="72"/>
      <c r="P159" s="197">
        <f>O159*H159</f>
        <v>0</v>
      </c>
      <c r="Q159" s="197">
        <v>0.004</v>
      </c>
      <c r="R159" s="197">
        <f>Q159*H159</f>
        <v>0.092</v>
      </c>
      <c r="S159" s="197">
        <v>0</v>
      </c>
      <c r="T159" s="198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199" t="s">
        <v>178</v>
      </c>
      <c r="AT159" s="199" t="s">
        <v>348</v>
      </c>
      <c r="AU159" s="199" t="s">
        <v>86</v>
      </c>
      <c r="AY159" s="18" t="s">
        <v>146</v>
      </c>
      <c r="BE159" s="200">
        <f>IF(N159="základní",J159,0)</f>
        <v>0</v>
      </c>
      <c r="BF159" s="200">
        <f>IF(N159="snížená",J159,0)</f>
        <v>0</v>
      </c>
      <c r="BG159" s="200">
        <f>IF(N159="zákl. přenesená",J159,0)</f>
        <v>0</v>
      </c>
      <c r="BH159" s="200">
        <f>IF(N159="sníž. přenesená",J159,0)</f>
        <v>0</v>
      </c>
      <c r="BI159" s="200">
        <f>IF(N159="nulová",J159,0)</f>
        <v>0</v>
      </c>
      <c r="BJ159" s="18" t="s">
        <v>84</v>
      </c>
      <c r="BK159" s="200">
        <f>ROUND(I159*H159,2)</f>
        <v>0</v>
      </c>
      <c r="BL159" s="18" t="s">
        <v>153</v>
      </c>
      <c r="BM159" s="199" t="s">
        <v>714</v>
      </c>
    </row>
    <row r="160" spans="1:65" s="2" customFormat="1" ht="24.2" customHeight="1">
      <c r="A160" s="35"/>
      <c r="B160" s="36"/>
      <c r="C160" s="245" t="s">
        <v>205</v>
      </c>
      <c r="D160" s="245" t="s">
        <v>348</v>
      </c>
      <c r="E160" s="246" t="s">
        <v>715</v>
      </c>
      <c r="F160" s="247" t="s">
        <v>716</v>
      </c>
      <c r="G160" s="248" t="s">
        <v>157</v>
      </c>
      <c r="H160" s="249">
        <v>6</v>
      </c>
      <c r="I160" s="250"/>
      <c r="J160" s="251">
        <f>ROUND(I160*H160,2)</f>
        <v>0</v>
      </c>
      <c r="K160" s="247" t="s">
        <v>1</v>
      </c>
      <c r="L160" s="252"/>
      <c r="M160" s="253" t="s">
        <v>1</v>
      </c>
      <c r="N160" s="254" t="s">
        <v>41</v>
      </c>
      <c r="O160" s="72"/>
      <c r="P160" s="197">
        <f>O160*H160</f>
        <v>0</v>
      </c>
      <c r="Q160" s="197">
        <v>0.0051</v>
      </c>
      <c r="R160" s="197">
        <f>Q160*H160</f>
        <v>0.030600000000000002</v>
      </c>
      <c r="S160" s="197">
        <v>0</v>
      </c>
      <c r="T160" s="198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199" t="s">
        <v>178</v>
      </c>
      <c r="AT160" s="199" t="s">
        <v>348</v>
      </c>
      <c r="AU160" s="199" t="s">
        <v>86</v>
      </c>
      <c r="AY160" s="18" t="s">
        <v>146</v>
      </c>
      <c r="BE160" s="200">
        <f>IF(N160="základní",J160,0)</f>
        <v>0</v>
      </c>
      <c r="BF160" s="200">
        <f>IF(N160="snížená",J160,0)</f>
        <v>0</v>
      </c>
      <c r="BG160" s="200">
        <f>IF(N160="zákl. přenesená",J160,0)</f>
        <v>0</v>
      </c>
      <c r="BH160" s="200">
        <f>IF(N160="sníž. přenesená",J160,0)</f>
        <v>0</v>
      </c>
      <c r="BI160" s="200">
        <f>IF(N160="nulová",J160,0)</f>
        <v>0</v>
      </c>
      <c r="BJ160" s="18" t="s">
        <v>84</v>
      </c>
      <c r="BK160" s="200">
        <f>ROUND(I160*H160,2)</f>
        <v>0</v>
      </c>
      <c r="BL160" s="18" t="s">
        <v>153</v>
      </c>
      <c r="BM160" s="199" t="s">
        <v>717</v>
      </c>
    </row>
    <row r="161" spans="1:65" s="2" customFormat="1" ht="24.2" customHeight="1">
      <c r="A161" s="35"/>
      <c r="B161" s="36"/>
      <c r="C161" s="188" t="s">
        <v>209</v>
      </c>
      <c r="D161" s="188" t="s">
        <v>148</v>
      </c>
      <c r="E161" s="189" t="s">
        <v>718</v>
      </c>
      <c r="F161" s="190" t="s">
        <v>719</v>
      </c>
      <c r="G161" s="191" t="s">
        <v>231</v>
      </c>
      <c r="H161" s="192">
        <v>64</v>
      </c>
      <c r="I161" s="193"/>
      <c r="J161" s="194">
        <f>ROUND(I161*H161,2)</f>
        <v>0</v>
      </c>
      <c r="K161" s="190" t="s">
        <v>152</v>
      </c>
      <c r="L161" s="40"/>
      <c r="M161" s="195" t="s">
        <v>1</v>
      </c>
      <c r="N161" s="196" t="s">
        <v>41</v>
      </c>
      <c r="O161" s="72"/>
      <c r="P161" s="197">
        <f>O161*H161</f>
        <v>0</v>
      </c>
      <c r="Q161" s="197">
        <v>0</v>
      </c>
      <c r="R161" s="197">
        <f>Q161*H161</f>
        <v>0</v>
      </c>
      <c r="S161" s="197">
        <v>0</v>
      </c>
      <c r="T161" s="198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199" t="s">
        <v>153</v>
      </c>
      <c r="AT161" s="199" t="s">
        <v>148</v>
      </c>
      <c r="AU161" s="199" t="s">
        <v>86</v>
      </c>
      <c r="AY161" s="18" t="s">
        <v>146</v>
      </c>
      <c r="BE161" s="200">
        <f>IF(N161="základní",J161,0)</f>
        <v>0</v>
      </c>
      <c r="BF161" s="200">
        <f>IF(N161="snížená",J161,0)</f>
        <v>0</v>
      </c>
      <c r="BG161" s="200">
        <f>IF(N161="zákl. přenesená",J161,0)</f>
        <v>0</v>
      </c>
      <c r="BH161" s="200">
        <f>IF(N161="sníž. přenesená",J161,0)</f>
        <v>0</v>
      </c>
      <c r="BI161" s="200">
        <f>IF(N161="nulová",J161,0)</f>
        <v>0</v>
      </c>
      <c r="BJ161" s="18" t="s">
        <v>84</v>
      </c>
      <c r="BK161" s="200">
        <f>ROUND(I161*H161,2)</f>
        <v>0</v>
      </c>
      <c r="BL161" s="18" t="s">
        <v>153</v>
      </c>
      <c r="BM161" s="199" t="s">
        <v>720</v>
      </c>
    </row>
    <row r="162" spans="1:65" s="2" customFormat="1" ht="24.2" customHeight="1">
      <c r="A162" s="35"/>
      <c r="B162" s="36"/>
      <c r="C162" s="245" t="s">
        <v>213</v>
      </c>
      <c r="D162" s="245" t="s">
        <v>348</v>
      </c>
      <c r="E162" s="246" t="s">
        <v>721</v>
      </c>
      <c r="F162" s="247" t="s">
        <v>722</v>
      </c>
      <c r="G162" s="248" t="s">
        <v>231</v>
      </c>
      <c r="H162" s="249">
        <v>64</v>
      </c>
      <c r="I162" s="250"/>
      <c r="J162" s="251">
        <f>ROUND(I162*H162,2)</f>
        <v>0</v>
      </c>
      <c r="K162" s="247" t="s">
        <v>1</v>
      </c>
      <c r="L162" s="252"/>
      <c r="M162" s="253" t="s">
        <v>1</v>
      </c>
      <c r="N162" s="254" t="s">
        <v>41</v>
      </c>
      <c r="O162" s="72"/>
      <c r="P162" s="197">
        <f>O162*H162</f>
        <v>0</v>
      </c>
      <c r="Q162" s="197">
        <v>0.0016</v>
      </c>
      <c r="R162" s="197">
        <f>Q162*H162</f>
        <v>0.1024</v>
      </c>
      <c r="S162" s="197">
        <v>0</v>
      </c>
      <c r="T162" s="198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199" t="s">
        <v>178</v>
      </c>
      <c r="AT162" s="199" t="s">
        <v>348</v>
      </c>
      <c r="AU162" s="199" t="s">
        <v>86</v>
      </c>
      <c r="AY162" s="18" t="s">
        <v>146</v>
      </c>
      <c r="BE162" s="200">
        <f>IF(N162="základní",J162,0)</f>
        <v>0</v>
      </c>
      <c r="BF162" s="200">
        <f>IF(N162="snížená",J162,0)</f>
        <v>0</v>
      </c>
      <c r="BG162" s="200">
        <f>IF(N162="zákl. přenesená",J162,0)</f>
        <v>0</v>
      </c>
      <c r="BH162" s="200">
        <f>IF(N162="sníž. přenesená",J162,0)</f>
        <v>0</v>
      </c>
      <c r="BI162" s="200">
        <f>IF(N162="nulová",J162,0)</f>
        <v>0</v>
      </c>
      <c r="BJ162" s="18" t="s">
        <v>84</v>
      </c>
      <c r="BK162" s="200">
        <f>ROUND(I162*H162,2)</f>
        <v>0</v>
      </c>
      <c r="BL162" s="18" t="s">
        <v>153</v>
      </c>
      <c r="BM162" s="199" t="s">
        <v>723</v>
      </c>
    </row>
    <row r="163" spans="2:63" s="12" customFormat="1" ht="22.9" customHeight="1">
      <c r="B163" s="172"/>
      <c r="C163" s="173"/>
      <c r="D163" s="174" t="s">
        <v>75</v>
      </c>
      <c r="E163" s="186" t="s">
        <v>166</v>
      </c>
      <c r="F163" s="186" t="s">
        <v>400</v>
      </c>
      <c r="G163" s="173"/>
      <c r="H163" s="173"/>
      <c r="I163" s="176"/>
      <c r="J163" s="187">
        <f>BK163</f>
        <v>0</v>
      </c>
      <c r="K163" s="173"/>
      <c r="L163" s="178"/>
      <c r="M163" s="179"/>
      <c r="N163" s="180"/>
      <c r="O163" s="180"/>
      <c r="P163" s="181">
        <f>SUM(P164:P165)</f>
        <v>0</v>
      </c>
      <c r="Q163" s="180"/>
      <c r="R163" s="181">
        <f>SUM(R164:R165)</f>
        <v>557.8019999999999</v>
      </c>
      <c r="S163" s="180"/>
      <c r="T163" s="182">
        <f>SUM(T164:T165)</f>
        <v>0</v>
      </c>
      <c r="AR163" s="183" t="s">
        <v>84</v>
      </c>
      <c r="AT163" s="184" t="s">
        <v>75</v>
      </c>
      <c r="AU163" s="184" t="s">
        <v>84</v>
      </c>
      <c r="AY163" s="183" t="s">
        <v>146</v>
      </c>
      <c r="BK163" s="185">
        <f>SUM(BK164:BK165)</f>
        <v>0</v>
      </c>
    </row>
    <row r="164" spans="1:65" s="2" customFormat="1" ht="16.5" customHeight="1">
      <c r="A164" s="35"/>
      <c r="B164" s="36"/>
      <c r="C164" s="188" t="s">
        <v>217</v>
      </c>
      <c r="D164" s="188" t="s">
        <v>148</v>
      </c>
      <c r="E164" s="189" t="s">
        <v>724</v>
      </c>
      <c r="F164" s="190" t="s">
        <v>725</v>
      </c>
      <c r="G164" s="191" t="s">
        <v>151</v>
      </c>
      <c r="H164" s="192">
        <v>699</v>
      </c>
      <c r="I164" s="193"/>
      <c r="J164" s="194">
        <f>ROUND(I164*H164,2)</f>
        <v>0</v>
      </c>
      <c r="K164" s="190" t="s">
        <v>152</v>
      </c>
      <c r="L164" s="40"/>
      <c r="M164" s="195" t="s">
        <v>1</v>
      </c>
      <c r="N164" s="196" t="s">
        <v>41</v>
      </c>
      <c r="O164" s="72"/>
      <c r="P164" s="197">
        <f>O164*H164</f>
        <v>0</v>
      </c>
      <c r="Q164" s="197">
        <v>0.69</v>
      </c>
      <c r="R164" s="197">
        <f>Q164*H164</f>
        <v>482.30999999999995</v>
      </c>
      <c r="S164" s="197">
        <v>0</v>
      </c>
      <c r="T164" s="198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199" t="s">
        <v>153</v>
      </c>
      <c r="AT164" s="199" t="s">
        <v>148</v>
      </c>
      <c r="AU164" s="199" t="s">
        <v>86</v>
      </c>
      <c r="AY164" s="18" t="s">
        <v>146</v>
      </c>
      <c r="BE164" s="200">
        <f>IF(N164="základní",J164,0)</f>
        <v>0</v>
      </c>
      <c r="BF164" s="200">
        <f>IF(N164="snížená",J164,0)</f>
        <v>0</v>
      </c>
      <c r="BG164" s="200">
        <f>IF(N164="zákl. přenesená",J164,0)</f>
        <v>0</v>
      </c>
      <c r="BH164" s="200">
        <f>IF(N164="sníž. přenesená",J164,0)</f>
        <v>0</v>
      </c>
      <c r="BI164" s="200">
        <f>IF(N164="nulová",J164,0)</f>
        <v>0</v>
      </c>
      <c r="BJ164" s="18" t="s">
        <v>84</v>
      </c>
      <c r="BK164" s="200">
        <f>ROUND(I164*H164,2)</f>
        <v>0</v>
      </c>
      <c r="BL164" s="18" t="s">
        <v>153</v>
      </c>
      <c r="BM164" s="199" t="s">
        <v>726</v>
      </c>
    </row>
    <row r="165" spans="1:65" s="2" customFormat="1" ht="16.5" customHeight="1">
      <c r="A165" s="35"/>
      <c r="B165" s="36"/>
      <c r="C165" s="188" t="s">
        <v>222</v>
      </c>
      <c r="D165" s="188" t="s">
        <v>148</v>
      </c>
      <c r="E165" s="189" t="s">
        <v>727</v>
      </c>
      <c r="F165" s="190" t="s">
        <v>728</v>
      </c>
      <c r="G165" s="191" t="s">
        <v>151</v>
      </c>
      <c r="H165" s="192">
        <v>699</v>
      </c>
      <c r="I165" s="193"/>
      <c r="J165" s="194">
        <f>ROUND(I165*H165,2)</f>
        <v>0</v>
      </c>
      <c r="K165" s="190" t="s">
        <v>152</v>
      </c>
      <c r="L165" s="40"/>
      <c r="M165" s="195" t="s">
        <v>1</v>
      </c>
      <c r="N165" s="196" t="s">
        <v>41</v>
      </c>
      <c r="O165" s="72"/>
      <c r="P165" s="197">
        <f>O165*H165</f>
        <v>0</v>
      </c>
      <c r="Q165" s="197">
        <v>0.108</v>
      </c>
      <c r="R165" s="197">
        <f>Q165*H165</f>
        <v>75.492</v>
      </c>
      <c r="S165" s="197">
        <v>0</v>
      </c>
      <c r="T165" s="198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199" t="s">
        <v>153</v>
      </c>
      <c r="AT165" s="199" t="s">
        <v>148</v>
      </c>
      <c r="AU165" s="199" t="s">
        <v>86</v>
      </c>
      <c r="AY165" s="18" t="s">
        <v>146</v>
      </c>
      <c r="BE165" s="200">
        <f>IF(N165="základní",J165,0)</f>
        <v>0</v>
      </c>
      <c r="BF165" s="200">
        <f>IF(N165="snížená",J165,0)</f>
        <v>0</v>
      </c>
      <c r="BG165" s="200">
        <f>IF(N165="zákl. přenesená",J165,0)</f>
        <v>0</v>
      </c>
      <c r="BH165" s="200">
        <f>IF(N165="sníž. přenesená",J165,0)</f>
        <v>0</v>
      </c>
      <c r="BI165" s="200">
        <f>IF(N165="nulová",J165,0)</f>
        <v>0</v>
      </c>
      <c r="BJ165" s="18" t="s">
        <v>84</v>
      </c>
      <c r="BK165" s="200">
        <f>ROUND(I165*H165,2)</f>
        <v>0</v>
      </c>
      <c r="BL165" s="18" t="s">
        <v>153</v>
      </c>
      <c r="BM165" s="199" t="s">
        <v>729</v>
      </c>
    </row>
    <row r="166" spans="2:63" s="12" customFormat="1" ht="22.9" customHeight="1">
      <c r="B166" s="172"/>
      <c r="C166" s="173"/>
      <c r="D166" s="174" t="s">
        <v>75</v>
      </c>
      <c r="E166" s="186" t="s">
        <v>184</v>
      </c>
      <c r="F166" s="186" t="s">
        <v>518</v>
      </c>
      <c r="G166" s="173"/>
      <c r="H166" s="173"/>
      <c r="I166" s="176"/>
      <c r="J166" s="187">
        <f>BK166</f>
        <v>0</v>
      </c>
      <c r="K166" s="173"/>
      <c r="L166" s="178"/>
      <c r="M166" s="179"/>
      <c r="N166" s="180"/>
      <c r="O166" s="180"/>
      <c r="P166" s="181">
        <f>SUM(P167:P171)</f>
        <v>0</v>
      </c>
      <c r="Q166" s="180"/>
      <c r="R166" s="181">
        <f>SUM(R167:R171)</f>
        <v>0.013</v>
      </c>
      <c r="S166" s="180"/>
      <c r="T166" s="182">
        <f>SUM(T167:T171)</f>
        <v>0.361</v>
      </c>
      <c r="AR166" s="183" t="s">
        <v>84</v>
      </c>
      <c r="AT166" s="184" t="s">
        <v>75</v>
      </c>
      <c r="AU166" s="184" t="s">
        <v>84</v>
      </c>
      <c r="AY166" s="183" t="s">
        <v>146</v>
      </c>
      <c r="BK166" s="185">
        <f>SUM(BK167:BK171)</f>
        <v>0</v>
      </c>
    </row>
    <row r="167" spans="1:65" s="2" customFormat="1" ht="24.2" customHeight="1">
      <c r="A167" s="35"/>
      <c r="B167" s="36"/>
      <c r="C167" s="188" t="s">
        <v>228</v>
      </c>
      <c r="D167" s="188" t="s">
        <v>148</v>
      </c>
      <c r="E167" s="189" t="s">
        <v>730</v>
      </c>
      <c r="F167" s="190" t="s">
        <v>731</v>
      </c>
      <c r="G167" s="191" t="s">
        <v>231</v>
      </c>
      <c r="H167" s="192">
        <v>100</v>
      </c>
      <c r="I167" s="193"/>
      <c r="J167" s="194">
        <f>ROUND(I167*H167,2)</f>
        <v>0</v>
      </c>
      <c r="K167" s="190" t="s">
        <v>152</v>
      </c>
      <c r="L167" s="40"/>
      <c r="M167" s="195" t="s">
        <v>1</v>
      </c>
      <c r="N167" s="196" t="s">
        <v>41</v>
      </c>
      <c r="O167" s="72"/>
      <c r="P167" s="197">
        <f>O167*H167</f>
        <v>0</v>
      </c>
      <c r="Q167" s="197">
        <v>0.00013</v>
      </c>
      <c r="R167" s="197">
        <f>Q167*H167</f>
        <v>0.013</v>
      </c>
      <c r="S167" s="197">
        <v>0</v>
      </c>
      <c r="T167" s="198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199" t="s">
        <v>153</v>
      </c>
      <c r="AT167" s="199" t="s">
        <v>148</v>
      </c>
      <c r="AU167" s="199" t="s">
        <v>86</v>
      </c>
      <c r="AY167" s="18" t="s">
        <v>146</v>
      </c>
      <c r="BE167" s="200">
        <f>IF(N167="základní",J167,0)</f>
        <v>0</v>
      </c>
      <c r="BF167" s="200">
        <f>IF(N167="snížená",J167,0)</f>
        <v>0</v>
      </c>
      <c r="BG167" s="200">
        <f>IF(N167="zákl. přenesená",J167,0)</f>
        <v>0</v>
      </c>
      <c r="BH167" s="200">
        <f>IF(N167="sníž. přenesená",J167,0)</f>
        <v>0</v>
      </c>
      <c r="BI167" s="200">
        <f>IF(N167="nulová",J167,0)</f>
        <v>0</v>
      </c>
      <c r="BJ167" s="18" t="s">
        <v>84</v>
      </c>
      <c r="BK167" s="200">
        <f>ROUND(I167*H167,2)</f>
        <v>0</v>
      </c>
      <c r="BL167" s="18" t="s">
        <v>153</v>
      </c>
      <c r="BM167" s="199" t="s">
        <v>732</v>
      </c>
    </row>
    <row r="168" spans="2:51" s="13" customFormat="1" ht="11.25">
      <c r="B168" s="201"/>
      <c r="C168" s="202"/>
      <c r="D168" s="203" t="s">
        <v>182</v>
      </c>
      <c r="E168" s="204" t="s">
        <v>1</v>
      </c>
      <c r="F168" s="205" t="s">
        <v>733</v>
      </c>
      <c r="G168" s="202"/>
      <c r="H168" s="206">
        <v>100</v>
      </c>
      <c r="I168" s="207"/>
      <c r="J168" s="202"/>
      <c r="K168" s="202"/>
      <c r="L168" s="208"/>
      <c r="M168" s="209"/>
      <c r="N168" s="210"/>
      <c r="O168" s="210"/>
      <c r="P168" s="210"/>
      <c r="Q168" s="210"/>
      <c r="R168" s="210"/>
      <c r="S168" s="210"/>
      <c r="T168" s="211"/>
      <c r="AT168" s="212" t="s">
        <v>182</v>
      </c>
      <c r="AU168" s="212" t="s">
        <v>86</v>
      </c>
      <c r="AV168" s="13" t="s">
        <v>86</v>
      </c>
      <c r="AW168" s="13" t="s">
        <v>32</v>
      </c>
      <c r="AX168" s="13" t="s">
        <v>84</v>
      </c>
      <c r="AY168" s="212" t="s">
        <v>146</v>
      </c>
    </row>
    <row r="169" spans="1:65" s="2" customFormat="1" ht="16.5" customHeight="1">
      <c r="A169" s="35"/>
      <c r="B169" s="36"/>
      <c r="C169" s="188" t="s">
        <v>234</v>
      </c>
      <c r="D169" s="188" t="s">
        <v>148</v>
      </c>
      <c r="E169" s="189" t="s">
        <v>734</v>
      </c>
      <c r="F169" s="190" t="s">
        <v>735</v>
      </c>
      <c r="G169" s="191" t="s">
        <v>231</v>
      </c>
      <c r="H169" s="192">
        <v>100</v>
      </c>
      <c r="I169" s="193"/>
      <c r="J169" s="194">
        <f>ROUND(I169*H169,2)</f>
        <v>0</v>
      </c>
      <c r="K169" s="190" t="s">
        <v>152</v>
      </c>
      <c r="L169" s="40"/>
      <c r="M169" s="195" t="s">
        <v>1</v>
      </c>
      <c r="N169" s="196" t="s">
        <v>41</v>
      </c>
      <c r="O169" s="72"/>
      <c r="P169" s="197">
        <f>O169*H169</f>
        <v>0</v>
      </c>
      <c r="Q169" s="197">
        <v>0</v>
      </c>
      <c r="R169" s="197">
        <f>Q169*H169</f>
        <v>0</v>
      </c>
      <c r="S169" s="197">
        <v>0</v>
      </c>
      <c r="T169" s="198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199" t="s">
        <v>153</v>
      </c>
      <c r="AT169" s="199" t="s">
        <v>148</v>
      </c>
      <c r="AU169" s="199" t="s">
        <v>86</v>
      </c>
      <c r="AY169" s="18" t="s">
        <v>146</v>
      </c>
      <c r="BE169" s="200">
        <f>IF(N169="základní",J169,0)</f>
        <v>0</v>
      </c>
      <c r="BF169" s="200">
        <f>IF(N169="snížená",J169,0)</f>
        <v>0</v>
      </c>
      <c r="BG169" s="200">
        <f>IF(N169="zákl. přenesená",J169,0)</f>
        <v>0</v>
      </c>
      <c r="BH169" s="200">
        <f>IF(N169="sníž. přenesená",J169,0)</f>
        <v>0</v>
      </c>
      <c r="BI169" s="200">
        <f>IF(N169="nulová",J169,0)</f>
        <v>0</v>
      </c>
      <c r="BJ169" s="18" t="s">
        <v>84</v>
      </c>
      <c r="BK169" s="200">
        <f>ROUND(I169*H169,2)</f>
        <v>0</v>
      </c>
      <c r="BL169" s="18" t="s">
        <v>153</v>
      </c>
      <c r="BM169" s="199" t="s">
        <v>736</v>
      </c>
    </row>
    <row r="170" spans="1:65" s="2" customFormat="1" ht="24.2" customHeight="1">
      <c r="A170" s="35"/>
      <c r="B170" s="36"/>
      <c r="C170" s="188" t="s">
        <v>7</v>
      </c>
      <c r="D170" s="188" t="s">
        <v>148</v>
      </c>
      <c r="E170" s="189" t="s">
        <v>737</v>
      </c>
      <c r="F170" s="190" t="s">
        <v>738</v>
      </c>
      <c r="G170" s="191" t="s">
        <v>157</v>
      </c>
      <c r="H170" s="192">
        <v>2</v>
      </c>
      <c r="I170" s="193"/>
      <c r="J170" s="194">
        <f>ROUND(I170*H170,2)</f>
        <v>0</v>
      </c>
      <c r="K170" s="190" t="s">
        <v>152</v>
      </c>
      <c r="L170" s="40"/>
      <c r="M170" s="195" t="s">
        <v>1</v>
      </c>
      <c r="N170" s="196" t="s">
        <v>41</v>
      </c>
      <c r="O170" s="72"/>
      <c r="P170" s="197">
        <f>O170*H170</f>
        <v>0</v>
      </c>
      <c r="Q170" s="197">
        <v>0</v>
      </c>
      <c r="R170" s="197">
        <f>Q170*H170</f>
        <v>0</v>
      </c>
      <c r="S170" s="197">
        <v>0.165</v>
      </c>
      <c r="T170" s="198">
        <f>S170*H170</f>
        <v>0.33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199" t="s">
        <v>153</v>
      </c>
      <c r="AT170" s="199" t="s">
        <v>148</v>
      </c>
      <c r="AU170" s="199" t="s">
        <v>86</v>
      </c>
      <c r="AY170" s="18" t="s">
        <v>146</v>
      </c>
      <c r="BE170" s="200">
        <f>IF(N170="základní",J170,0)</f>
        <v>0</v>
      </c>
      <c r="BF170" s="200">
        <f>IF(N170="snížená",J170,0)</f>
        <v>0</v>
      </c>
      <c r="BG170" s="200">
        <f>IF(N170="zákl. přenesená",J170,0)</f>
        <v>0</v>
      </c>
      <c r="BH170" s="200">
        <f>IF(N170="sníž. přenesená",J170,0)</f>
        <v>0</v>
      </c>
      <c r="BI170" s="200">
        <f>IF(N170="nulová",J170,0)</f>
        <v>0</v>
      </c>
      <c r="BJ170" s="18" t="s">
        <v>84</v>
      </c>
      <c r="BK170" s="200">
        <f>ROUND(I170*H170,2)</f>
        <v>0</v>
      </c>
      <c r="BL170" s="18" t="s">
        <v>153</v>
      </c>
      <c r="BM170" s="199" t="s">
        <v>739</v>
      </c>
    </row>
    <row r="171" spans="1:65" s="2" customFormat="1" ht="24.2" customHeight="1">
      <c r="A171" s="35"/>
      <c r="B171" s="36"/>
      <c r="C171" s="188" t="s">
        <v>246</v>
      </c>
      <c r="D171" s="188" t="s">
        <v>148</v>
      </c>
      <c r="E171" s="189" t="s">
        <v>740</v>
      </c>
      <c r="F171" s="190" t="s">
        <v>741</v>
      </c>
      <c r="G171" s="191" t="s">
        <v>231</v>
      </c>
      <c r="H171" s="192">
        <v>12.5</v>
      </c>
      <c r="I171" s="193"/>
      <c r="J171" s="194">
        <f>ROUND(I171*H171,2)</f>
        <v>0</v>
      </c>
      <c r="K171" s="190" t="s">
        <v>152</v>
      </c>
      <c r="L171" s="40"/>
      <c r="M171" s="195" t="s">
        <v>1</v>
      </c>
      <c r="N171" s="196" t="s">
        <v>41</v>
      </c>
      <c r="O171" s="72"/>
      <c r="P171" s="197">
        <f>O171*H171</f>
        <v>0</v>
      </c>
      <c r="Q171" s="197">
        <v>0</v>
      </c>
      <c r="R171" s="197">
        <f>Q171*H171</f>
        <v>0</v>
      </c>
      <c r="S171" s="197">
        <v>0.00248</v>
      </c>
      <c r="T171" s="198">
        <f>S171*H171</f>
        <v>0.031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199" t="s">
        <v>153</v>
      </c>
      <c r="AT171" s="199" t="s">
        <v>148</v>
      </c>
      <c r="AU171" s="199" t="s">
        <v>86</v>
      </c>
      <c r="AY171" s="18" t="s">
        <v>146</v>
      </c>
      <c r="BE171" s="200">
        <f>IF(N171="základní",J171,0)</f>
        <v>0</v>
      </c>
      <c r="BF171" s="200">
        <f>IF(N171="snížená",J171,0)</f>
        <v>0</v>
      </c>
      <c r="BG171" s="200">
        <f>IF(N171="zákl. přenesená",J171,0)</f>
        <v>0</v>
      </c>
      <c r="BH171" s="200">
        <f>IF(N171="sníž. přenesená",J171,0)</f>
        <v>0</v>
      </c>
      <c r="BI171" s="200">
        <f>IF(N171="nulová",J171,0)</f>
        <v>0</v>
      </c>
      <c r="BJ171" s="18" t="s">
        <v>84</v>
      </c>
      <c r="BK171" s="200">
        <f>ROUND(I171*H171,2)</f>
        <v>0</v>
      </c>
      <c r="BL171" s="18" t="s">
        <v>153</v>
      </c>
      <c r="BM171" s="199" t="s">
        <v>742</v>
      </c>
    </row>
    <row r="172" spans="2:63" s="12" customFormat="1" ht="22.9" customHeight="1">
      <c r="B172" s="172"/>
      <c r="C172" s="173"/>
      <c r="D172" s="174" t="s">
        <v>75</v>
      </c>
      <c r="E172" s="186" t="s">
        <v>607</v>
      </c>
      <c r="F172" s="186" t="s">
        <v>608</v>
      </c>
      <c r="G172" s="173"/>
      <c r="H172" s="173"/>
      <c r="I172" s="176"/>
      <c r="J172" s="187">
        <f>BK172</f>
        <v>0</v>
      </c>
      <c r="K172" s="173"/>
      <c r="L172" s="178"/>
      <c r="M172" s="179"/>
      <c r="N172" s="180"/>
      <c r="O172" s="180"/>
      <c r="P172" s="181">
        <f>SUM(P173:P176)</f>
        <v>0</v>
      </c>
      <c r="Q172" s="180"/>
      <c r="R172" s="181">
        <f>SUM(R173:R176)</f>
        <v>0</v>
      </c>
      <c r="S172" s="180"/>
      <c r="T172" s="182">
        <f>SUM(T173:T176)</f>
        <v>0</v>
      </c>
      <c r="AR172" s="183" t="s">
        <v>84</v>
      </c>
      <c r="AT172" s="184" t="s">
        <v>75</v>
      </c>
      <c r="AU172" s="184" t="s">
        <v>84</v>
      </c>
      <c r="AY172" s="183" t="s">
        <v>146</v>
      </c>
      <c r="BK172" s="185">
        <f>SUM(BK173:BK176)</f>
        <v>0</v>
      </c>
    </row>
    <row r="173" spans="1:65" s="2" customFormat="1" ht="24.2" customHeight="1">
      <c r="A173" s="35"/>
      <c r="B173" s="36"/>
      <c r="C173" s="188" t="s">
        <v>256</v>
      </c>
      <c r="D173" s="188" t="s">
        <v>148</v>
      </c>
      <c r="E173" s="189" t="s">
        <v>743</v>
      </c>
      <c r="F173" s="190" t="s">
        <v>744</v>
      </c>
      <c r="G173" s="191" t="s">
        <v>336</v>
      </c>
      <c r="H173" s="192">
        <v>0.361</v>
      </c>
      <c r="I173" s="193"/>
      <c r="J173" s="194">
        <f>ROUND(I173*H173,2)</f>
        <v>0</v>
      </c>
      <c r="K173" s="190" t="s">
        <v>152</v>
      </c>
      <c r="L173" s="40"/>
      <c r="M173" s="195" t="s">
        <v>1</v>
      </c>
      <c r="N173" s="196" t="s">
        <v>41</v>
      </c>
      <c r="O173" s="72"/>
      <c r="P173" s="197">
        <f>O173*H173</f>
        <v>0</v>
      </c>
      <c r="Q173" s="197">
        <v>0</v>
      </c>
      <c r="R173" s="197">
        <f>Q173*H173</f>
        <v>0</v>
      </c>
      <c r="S173" s="197">
        <v>0</v>
      </c>
      <c r="T173" s="198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199" t="s">
        <v>153</v>
      </c>
      <c r="AT173" s="199" t="s">
        <v>148</v>
      </c>
      <c r="AU173" s="199" t="s">
        <v>86</v>
      </c>
      <c r="AY173" s="18" t="s">
        <v>146</v>
      </c>
      <c r="BE173" s="200">
        <f>IF(N173="základní",J173,0)</f>
        <v>0</v>
      </c>
      <c r="BF173" s="200">
        <f>IF(N173="snížená",J173,0)</f>
        <v>0</v>
      </c>
      <c r="BG173" s="200">
        <f>IF(N173="zákl. přenesená",J173,0)</f>
        <v>0</v>
      </c>
      <c r="BH173" s="200">
        <f>IF(N173="sníž. přenesená",J173,0)</f>
        <v>0</v>
      </c>
      <c r="BI173" s="200">
        <f>IF(N173="nulová",J173,0)</f>
        <v>0</v>
      </c>
      <c r="BJ173" s="18" t="s">
        <v>84</v>
      </c>
      <c r="BK173" s="200">
        <f>ROUND(I173*H173,2)</f>
        <v>0</v>
      </c>
      <c r="BL173" s="18" t="s">
        <v>153</v>
      </c>
      <c r="BM173" s="199" t="s">
        <v>745</v>
      </c>
    </row>
    <row r="174" spans="1:65" s="2" customFormat="1" ht="24.2" customHeight="1">
      <c r="A174" s="35"/>
      <c r="B174" s="36"/>
      <c r="C174" s="188" t="s">
        <v>261</v>
      </c>
      <c r="D174" s="188" t="s">
        <v>148</v>
      </c>
      <c r="E174" s="189" t="s">
        <v>746</v>
      </c>
      <c r="F174" s="190" t="s">
        <v>747</v>
      </c>
      <c r="G174" s="191" t="s">
        <v>336</v>
      </c>
      <c r="H174" s="192">
        <v>5.054</v>
      </c>
      <c r="I174" s="193"/>
      <c r="J174" s="194">
        <f>ROUND(I174*H174,2)</f>
        <v>0</v>
      </c>
      <c r="K174" s="190" t="s">
        <v>152</v>
      </c>
      <c r="L174" s="40"/>
      <c r="M174" s="195" t="s">
        <v>1</v>
      </c>
      <c r="N174" s="196" t="s">
        <v>41</v>
      </c>
      <c r="O174" s="72"/>
      <c r="P174" s="197">
        <f>O174*H174</f>
        <v>0</v>
      </c>
      <c r="Q174" s="197">
        <v>0</v>
      </c>
      <c r="R174" s="197">
        <f>Q174*H174</f>
        <v>0</v>
      </c>
      <c r="S174" s="197">
        <v>0</v>
      </c>
      <c r="T174" s="198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199" t="s">
        <v>153</v>
      </c>
      <c r="AT174" s="199" t="s">
        <v>148</v>
      </c>
      <c r="AU174" s="199" t="s">
        <v>86</v>
      </c>
      <c r="AY174" s="18" t="s">
        <v>146</v>
      </c>
      <c r="BE174" s="200">
        <f>IF(N174="základní",J174,0)</f>
        <v>0</v>
      </c>
      <c r="BF174" s="200">
        <f>IF(N174="snížená",J174,0)</f>
        <v>0</v>
      </c>
      <c r="BG174" s="200">
        <f>IF(N174="zákl. přenesená",J174,0)</f>
        <v>0</v>
      </c>
      <c r="BH174" s="200">
        <f>IF(N174="sníž. přenesená",J174,0)</f>
        <v>0</v>
      </c>
      <c r="BI174" s="200">
        <f>IF(N174="nulová",J174,0)</f>
        <v>0</v>
      </c>
      <c r="BJ174" s="18" t="s">
        <v>84</v>
      </c>
      <c r="BK174" s="200">
        <f>ROUND(I174*H174,2)</f>
        <v>0</v>
      </c>
      <c r="BL174" s="18" t="s">
        <v>153</v>
      </c>
      <c r="BM174" s="199" t="s">
        <v>748</v>
      </c>
    </row>
    <row r="175" spans="2:51" s="13" customFormat="1" ht="11.25">
      <c r="B175" s="201"/>
      <c r="C175" s="202"/>
      <c r="D175" s="203" t="s">
        <v>182</v>
      </c>
      <c r="E175" s="202"/>
      <c r="F175" s="205" t="s">
        <v>749</v>
      </c>
      <c r="G175" s="202"/>
      <c r="H175" s="206">
        <v>5.054</v>
      </c>
      <c r="I175" s="207"/>
      <c r="J175" s="202"/>
      <c r="K175" s="202"/>
      <c r="L175" s="208"/>
      <c r="M175" s="209"/>
      <c r="N175" s="210"/>
      <c r="O175" s="210"/>
      <c r="P175" s="210"/>
      <c r="Q175" s="210"/>
      <c r="R175" s="210"/>
      <c r="S175" s="210"/>
      <c r="T175" s="211"/>
      <c r="AT175" s="212" t="s">
        <v>182</v>
      </c>
      <c r="AU175" s="212" t="s">
        <v>86</v>
      </c>
      <c r="AV175" s="13" t="s">
        <v>86</v>
      </c>
      <c r="AW175" s="13" t="s">
        <v>4</v>
      </c>
      <c r="AX175" s="13" t="s">
        <v>84</v>
      </c>
      <c r="AY175" s="212" t="s">
        <v>146</v>
      </c>
    </row>
    <row r="176" spans="1:65" s="2" customFormat="1" ht="33" customHeight="1">
      <c r="A176" s="35"/>
      <c r="B176" s="36"/>
      <c r="C176" s="188" t="s">
        <v>269</v>
      </c>
      <c r="D176" s="188" t="s">
        <v>148</v>
      </c>
      <c r="E176" s="189" t="s">
        <v>750</v>
      </c>
      <c r="F176" s="190" t="s">
        <v>751</v>
      </c>
      <c r="G176" s="191" t="s">
        <v>336</v>
      </c>
      <c r="H176" s="192">
        <v>0.361</v>
      </c>
      <c r="I176" s="193"/>
      <c r="J176" s="194">
        <f>ROUND(I176*H176,2)</f>
        <v>0</v>
      </c>
      <c r="K176" s="190" t="s">
        <v>152</v>
      </c>
      <c r="L176" s="40"/>
      <c r="M176" s="195" t="s">
        <v>1</v>
      </c>
      <c r="N176" s="196" t="s">
        <v>41</v>
      </c>
      <c r="O176" s="72"/>
      <c r="P176" s="197">
        <f>O176*H176</f>
        <v>0</v>
      </c>
      <c r="Q176" s="197">
        <v>0</v>
      </c>
      <c r="R176" s="197">
        <f>Q176*H176</f>
        <v>0</v>
      </c>
      <c r="S176" s="197">
        <v>0</v>
      </c>
      <c r="T176" s="198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199" t="s">
        <v>153</v>
      </c>
      <c r="AT176" s="199" t="s">
        <v>148</v>
      </c>
      <c r="AU176" s="199" t="s">
        <v>86</v>
      </c>
      <c r="AY176" s="18" t="s">
        <v>146</v>
      </c>
      <c r="BE176" s="200">
        <f>IF(N176="základní",J176,0)</f>
        <v>0</v>
      </c>
      <c r="BF176" s="200">
        <f>IF(N176="snížená",J176,0)</f>
        <v>0</v>
      </c>
      <c r="BG176" s="200">
        <f>IF(N176="zákl. přenesená",J176,0)</f>
        <v>0</v>
      </c>
      <c r="BH176" s="200">
        <f>IF(N176="sníž. přenesená",J176,0)</f>
        <v>0</v>
      </c>
      <c r="BI176" s="200">
        <f>IF(N176="nulová",J176,0)</f>
        <v>0</v>
      </c>
      <c r="BJ176" s="18" t="s">
        <v>84</v>
      </c>
      <c r="BK176" s="200">
        <f>ROUND(I176*H176,2)</f>
        <v>0</v>
      </c>
      <c r="BL176" s="18" t="s">
        <v>153</v>
      </c>
      <c r="BM176" s="199" t="s">
        <v>752</v>
      </c>
    </row>
    <row r="177" spans="2:63" s="12" customFormat="1" ht="22.9" customHeight="1">
      <c r="B177" s="172"/>
      <c r="C177" s="173"/>
      <c r="D177" s="174" t="s">
        <v>75</v>
      </c>
      <c r="E177" s="186" t="s">
        <v>654</v>
      </c>
      <c r="F177" s="186" t="s">
        <v>655</v>
      </c>
      <c r="G177" s="173"/>
      <c r="H177" s="173"/>
      <c r="I177" s="176"/>
      <c r="J177" s="187">
        <f>BK177</f>
        <v>0</v>
      </c>
      <c r="K177" s="173"/>
      <c r="L177" s="178"/>
      <c r="M177" s="179"/>
      <c r="N177" s="180"/>
      <c r="O177" s="180"/>
      <c r="P177" s="181">
        <f>P178</f>
        <v>0</v>
      </c>
      <c r="Q177" s="180"/>
      <c r="R177" s="181">
        <f>R178</f>
        <v>0</v>
      </c>
      <c r="S177" s="180"/>
      <c r="T177" s="182">
        <f>T178</f>
        <v>0</v>
      </c>
      <c r="AR177" s="183" t="s">
        <v>84</v>
      </c>
      <c r="AT177" s="184" t="s">
        <v>75</v>
      </c>
      <c r="AU177" s="184" t="s">
        <v>84</v>
      </c>
      <c r="AY177" s="183" t="s">
        <v>146</v>
      </c>
      <c r="BK177" s="185">
        <f>BK178</f>
        <v>0</v>
      </c>
    </row>
    <row r="178" spans="1:65" s="2" customFormat="1" ht="33" customHeight="1">
      <c r="A178" s="35"/>
      <c r="B178" s="36"/>
      <c r="C178" s="188" t="s">
        <v>273</v>
      </c>
      <c r="D178" s="188" t="s">
        <v>148</v>
      </c>
      <c r="E178" s="189" t="s">
        <v>753</v>
      </c>
      <c r="F178" s="190" t="s">
        <v>754</v>
      </c>
      <c r="G178" s="191" t="s">
        <v>336</v>
      </c>
      <c r="H178" s="192">
        <v>568.115</v>
      </c>
      <c r="I178" s="193"/>
      <c r="J178" s="194">
        <f>ROUND(I178*H178,2)</f>
        <v>0</v>
      </c>
      <c r="K178" s="190" t="s">
        <v>152</v>
      </c>
      <c r="L178" s="40"/>
      <c r="M178" s="255" t="s">
        <v>1</v>
      </c>
      <c r="N178" s="256" t="s">
        <v>41</v>
      </c>
      <c r="O178" s="257"/>
      <c r="P178" s="258">
        <f>O178*H178</f>
        <v>0</v>
      </c>
      <c r="Q178" s="258">
        <v>0</v>
      </c>
      <c r="R178" s="258">
        <f>Q178*H178</f>
        <v>0</v>
      </c>
      <c r="S178" s="258">
        <v>0</v>
      </c>
      <c r="T178" s="259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199" t="s">
        <v>153</v>
      </c>
      <c r="AT178" s="199" t="s">
        <v>148</v>
      </c>
      <c r="AU178" s="199" t="s">
        <v>86</v>
      </c>
      <c r="AY178" s="18" t="s">
        <v>146</v>
      </c>
      <c r="BE178" s="200">
        <f>IF(N178="základní",J178,0)</f>
        <v>0</v>
      </c>
      <c r="BF178" s="200">
        <f>IF(N178="snížená",J178,0)</f>
        <v>0</v>
      </c>
      <c r="BG178" s="200">
        <f>IF(N178="zákl. přenesená",J178,0)</f>
        <v>0</v>
      </c>
      <c r="BH178" s="200">
        <f>IF(N178="sníž. přenesená",J178,0)</f>
        <v>0</v>
      </c>
      <c r="BI178" s="200">
        <f>IF(N178="nulová",J178,0)</f>
        <v>0</v>
      </c>
      <c r="BJ178" s="18" t="s">
        <v>84</v>
      </c>
      <c r="BK178" s="200">
        <f>ROUND(I178*H178,2)</f>
        <v>0</v>
      </c>
      <c r="BL178" s="18" t="s">
        <v>153</v>
      </c>
      <c r="BM178" s="199" t="s">
        <v>755</v>
      </c>
    </row>
    <row r="179" spans="1:31" s="2" customFormat="1" ht="6.95" customHeight="1">
      <c r="A179" s="35"/>
      <c r="B179" s="55"/>
      <c r="C179" s="56"/>
      <c r="D179" s="56"/>
      <c r="E179" s="56"/>
      <c r="F179" s="56"/>
      <c r="G179" s="56"/>
      <c r="H179" s="56"/>
      <c r="I179" s="56"/>
      <c r="J179" s="56"/>
      <c r="K179" s="56"/>
      <c r="L179" s="40"/>
      <c r="M179" s="35"/>
      <c r="O179" s="35"/>
      <c r="P179" s="35"/>
      <c r="Q179" s="35"/>
      <c r="R179" s="35"/>
      <c r="S179" s="35"/>
      <c r="T179" s="35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</row>
  </sheetData>
  <sheetProtection algorithmName="SHA-512" hashValue="gOAfxz17mGNrTtsX79P4nKn9Prpt2BOWPXo0VMtzDkg5FytyWqdMwmHYKAg1OpAb+QSjybTw8u+r7zOeatsgwA==" saltValue="L1omDVNjboNUYbZV9MtQ9p5nyOTPsX1DSIv48DTGrZR4/AaER1277PQPKD01W8Bs9Fdqj49FtC/iBKJbs9YsSQ==" spinCount="100000" sheet="1" objects="1" scenarios="1" formatColumns="0" formatRows="0" autoFilter="0"/>
  <autoFilter ref="C123:K178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5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16"/>
      <c r="M2" s="316"/>
      <c r="N2" s="316"/>
      <c r="O2" s="316"/>
      <c r="P2" s="316"/>
      <c r="Q2" s="316"/>
      <c r="R2" s="316"/>
      <c r="S2" s="316"/>
      <c r="T2" s="316"/>
      <c r="U2" s="316"/>
      <c r="V2" s="316"/>
      <c r="AT2" s="18" t="s">
        <v>92</v>
      </c>
    </row>
    <row r="3" spans="2:46" s="1" customFormat="1" ht="6.95" customHeight="1"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21"/>
      <c r="AT3" s="18" t="s">
        <v>86</v>
      </c>
    </row>
    <row r="4" spans="2:46" s="1" customFormat="1" ht="24.95" customHeight="1">
      <c r="B4" s="21"/>
      <c r="D4" s="112" t="s">
        <v>100</v>
      </c>
      <c r="L4" s="21"/>
      <c r="M4" s="113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14" t="s">
        <v>16</v>
      </c>
      <c r="L6" s="21"/>
    </row>
    <row r="7" spans="2:12" s="1" customFormat="1" ht="16.5" customHeight="1">
      <c r="B7" s="21"/>
      <c r="E7" s="317" t="str">
        <f>'Rekapitulace stavby'!K6</f>
        <v>Společný pás pro cyklisty a chodce ul.M.Alše -IV.etapa</v>
      </c>
      <c r="F7" s="318"/>
      <c r="G7" s="318"/>
      <c r="H7" s="318"/>
      <c r="L7" s="21"/>
    </row>
    <row r="8" spans="1:31" s="2" customFormat="1" ht="12" customHeight="1">
      <c r="A8" s="35"/>
      <c r="B8" s="40"/>
      <c r="C8" s="35"/>
      <c r="D8" s="114" t="s">
        <v>109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19" t="s">
        <v>756</v>
      </c>
      <c r="F9" s="320"/>
      <c r="G9" s="320"/>
      <c r="H9" s="320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14" t="s">
        <v>18</v>
      </c>
      <c r="E11" s="35"/>
      <c r="F11" s="115" t="s">
        <v>1</v>
      </c>
      <c r="G11" s="35"/>
      <c r="H11" s="35"/>
      <c r="I11" s="114" t="s">
        <v>19</v>
      </c>
      <c r="J11" s="115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14" t="s">
        <v>20</v>
      </c>
      <c r="E12" s="35"/>
      <c r="F12" s="115" t="s">
        <v>21</v>
      </c>
      <c r="G12" s="35"/>
      <c r="H12" s="35"/>
      <c r="I12" s="114" t="s">
        <v>22</v>
      </c>
      <c r="J12" s="116" t="str">
        <f>'Rekapitulace stavby'!AN8</f>
        <v>24. 10. 2023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4" t="s">
        <v>24</v>
      </c>
      <c r="E14" s="35"/>
      <c r="F14" s="35"/>
      <c r="G14" s="35"/>
      <c r="H14" s="35"/>
      <c r="I14" s="114" t="s">
        <v>25</v>
      </c>
      <c r="J14" s="115" t="s">
        <v>1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15" t="s">
        <v>26</v>
      </c>
      <c r="F15" s="35"/>
      <c r="G15" s="35"/>
      <c r="H15" s="35"/>
      <c r="I15" s="114" t="s">
        <v>27</v>
      </c>
      <c r="J15" s="115" t="s">
        <v>1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4" t="s">
        <v>28</v>
      </c>
      <c r="E17" s="35"/>
      <c r="F17" s="35"/>
      <c r="G17" s="35"/>
      <c r="H17" s="35"/>
      <c r="I17" s="114" t="s">
        <v>25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21" t="str">
        <f>'Rekapitulace stavby'!E14</f>
        <v>Vyplň údaj</v>
      </c>
      <c r="F18" s="322"/>
      <c r="G18" s="322"/>
      <c r="H18" s="322"/>
      <c r="I18" s="114" t="s">
        <v>27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4" t="s">
        <v>30</v>
      </c>
      <c r="E20" s="35"/>
      <c r="F20" s="35"/>
      <c r="G20" s="35"/>
      <c r="H20" s="35"/>
      <c r="I20" s="114" t="s">
        <v>25</v>
      </c>
      <c r="J20" s="115" t="s">
        <v>1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5" t="s">
        <v>31</v>
      </c>
      <c r="F21" s="35"/>
      <c r="G21" s="35"/>
      <c r="H21" s="35"/>
      <c r="I21" s="114" t="s">
        <v>27</v>
      </c>
      <c r="J21" s="115" t="s">
        <v>1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4" t="s">
        <v>33</v>
      </c>
      <c r="E23" s="35"/>
      <c r="F23" s="35"/>
      <c r="G23" s="35"/>
      <c r="H23" s="35"/>
      <c r="I23" s="114" t="s">
        <v>25</v>
      </c>
      <c r="J23" s="115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5" t="s">
        <v>34</v>
      </c>
      <c r="F24" s="35"/>
      <c r="G24" s="35"/>
      <c r="H24" s="35"/>
      <c r="I24" s="114" t="s">
        <v>27</v>
      </c>
      <c r="J24" s="115" t="s">
        <v>1</v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4" t="s">
        <v>35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7"/>
      <c r="B27" s="118"/>
      <c r="C27" s="117"/>
      <c r="D27" s="117"/>
      <c r="E27" s="323" t="s">
        <v>1</v>
      </c>
      <c r="F27" s="323"/>
      <c r="G27" s="323"/>
      <c r="H27" s="323"/>
      <c r="I27" s="117"/>
      <c r="J27" s="117"/>
      <c r="K27" s="117"/>
      <c r="L27" s="119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20"/>
      <c r="E29" s="120"/>
      <c r="F29" s="120"/>
      <c r="G29" s="120"/>
      <c r="H29" s="120"/>
      <c r="I29" s="120"/>
      <c r="J29" s="120"/>
      <c r="K29" s="120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1" t="s">
        <v>36</v>
      </c>
      <c r="E30" s="35"/>
      <c r="F30" s="35"/>
      <c r="G30" s="35"/>
      <c r="H30" s="35"/>
      <c r="I30" s="35"/>
      <c r="J30" s="122">
        <f>ROUND(J121,2)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0"/>
      <c r="E31" s="120"/>
      <c r="F31" s="120"/>
      <c r="G31" s="120"/>
      <c r="H31" s="120"/>
      <c r="I31" s="120"/>
      <c r="J31" s="120"/>
      <c r="K31" s="120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3" t="s">
        <v>38</v>
      </c>
      <c r="G32" s="35"/>
      <c r="H32" s="35"/>
      <c r="I32" s="123" t="s">
        <v>37</v>
      </c>
      <c r="J32" s="123" t="s">
        <v>39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24" t="s">
        <v>40</v>
      </c>
      <c r="E33" s="114" t="s">
        <v>41</v>
      </c>
      <c r="F33" s="125">
        <f>ROUND((SUM(BE121:BE158)),2)</f>
        <v>0</v>
      </c>
      <c r="G33" s="35"/>
      <c r="H33" s="35"/>
      <c r="I33" s="126">
        <v>0.21</v>
      </c>
      <c r="J33" s="125">
        <f>ROUND(((SUM(BE121:BE158))*I33),2)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4" t="s">
        <v>42</v>
      </c>
      <c r="F34" s="125">
        <f>ROUND((SUM(BF121:BF158)),2)</f>
        <v>0</v>
      </c>
      <c r="G34" s="35"/>
      <c r="H34" s="35"/>
      <c r="I34" s="126">
        <v>0.12</v>
      </c>
      <c r="J34" s="125">
        <f>ROUND(((SUM(BF121:BF158))*I34),2)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14" t="s">
        <v>43</v>
      </c>
      <c r="F35" s="125">
        <f>ROUND((SUM(BG121:BG158)),2)</f>
        <v>0</v>
      </c>
      <c r="G35" s="35"/>
      <c r="H35" s="35"/>
      <c r="I35" s="126">
        <v>0.21</v>
      </c>
      <c r="J35" s="125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14" t="s">
        <v>44</v>
      </c>
      <c r="F36" s="125">
        <f>ROUND((SUM(BH121:BH158)),2)</f>
        <v>0</v>
      </c>
      <c r="G36" s="35"/>
      <c r="H36" s="35"/>
      <c r="I36" s="126">
        <v>0.12</v>
      </c>
      <c r="J36" s="125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14" t="s">
        <v>45</v>
      </c>
      <c r="F37" s="125">
        <f>ROUND((SUM(BI121:BI158)),2)</f>
        <v>0</v>
      </c>
      <c r="G37" s="35"/>
      <c r="H37" s="35"/>
      <c r="I37" s="126">
        <v>0</v>
      </c>
      <c r="J37" s="125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7"/>
      <c r="D39" s="128" t="s">
        <v>46</v>
      </c>
      <c r="E39" s="129"/>
      <c r="F39" s="129"/>
      <c r="G39" s="130" t="s">
        <v>47</v>
      </c>
      <c r="H39" s="131" t="s">
        <v>48</v>
      </c>
      <c r="I39" s="129"/>
      <c r="J39" s="132">
        <f>SUM(J30:J37)</f>
        <v>0</v>
      </c>
      <c r="K39" s="133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5" customHeight="1">
      <c r="B41" s="21"/>
      <c r="L41" s="21"/>
    </row>
    <row r="42" spans="2:12" s="1" customFormat="1" ht="14.45" customHeight="1">
      <c r="B42" s="21"/>
      <c r="L42" s="21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52"/>
      <c r="D50" s="134" t="s">
        <v>49</v>
      </c>
      <c r="E50" s="135"/>
      <c r="F50" s="135"/>
      <c r="G50" s="134" t="s">
        <v>50</v>
      </c>
      <c r="H50" s="135"/>
      <c r="I50" s="135"/>
      <c r="J50" s="135"/>
      <c r="K50" s="135"/>
      <c r="L50" s="52"/>
    </row>
    <row r="51" spans="2:12" ht="11.25">
      <c r="B51" s="21"/>
      <c r="L51" s="21"/>
    </row>
    <row r="52" spans="2:12" ht="11.25">
      <c r="B52" s="21"/>
      <c r="L52" s="21"/>
    </row>
    <row r="53" spans="2:12" ht="11.25">
      <c r="B53" s="21"/>
      <c r="L53" s="21"/>
    </row>
    <row r="54" spans="2:12" ht="11.25">
      <c r="B54" s="21"/>
      <c r="L54" s="21"/>
    </row>
    <row r="55" spans="2:12" ht="11.25">
      <c r="B55" s="21"/>
      <c r="L55" s="21"/>
    </row>
    <row r="56" spans="2:12" ht="11.25">
      <c r="B56" s="21"/>
      <c r="L56" s="21"/>
    </row>
    <row r="57" spans="2:12" ht="11.25">
      <c r="B57" s="21"/>
      <c r="L57" s="21"/>
    </row>
    <row r="58" spans="2:12" ht="11.25">
      <c r="B58" s="21"/>
      <c r="L58" s="21"/>
    </row>
    <row r="59" spans="2:12" ht="11.25">
      <c r="B59" s="21"/>
      <c r="L59" s="21"/>
    </row>
    <row r="60" spans="2:12" ht="11.25">
      <c r="B60" s="21"/>
      <c r="L60" s="21"/>
    </row>
    <row r="61" spans="1:31" s="2" customFormat="1" ht="12.75">
      <c r="A61" s="35"/>
      <c r="B61" s="40"/>
      <c r="C61" s="35"/>
      <c r="D61" s="136" t="s">
        <v>51</v>
      </c>
      <c r="E61" s="137"/>
      <c r="F61" s="138" t="s">
        <v>52</v>
      </c>
      <c r="G61" s="136" t="s">
        <v>51</v>
      </c>
      <c r="H61" s="137"/>
      <c r="I61" s="137"/>
      <c r="J61" s="139" t="s">
        <v>52</v>
      </c>
      <c r="K61" s="137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1.25">
      <c r="B62" s="21"/>
      <c r="L62" s="21"/>
    </row>
    <row r="63" spans="2:12" ht="11.25">
      <c r="B63" s="21"/>
      <c r="L63" s="21"/>
    </row>
    <row r="64" spans="2:12" ht="11.25">
      <c r="B64" s="21"/>
      <c r="L64" s="21"/>
    </row>
    <row r="65" spans="1:31" s="2" customFormat="1" ht="12.75">
      <c r="A65" s="35"/>
      <c r="B65" s="40"/>
      <c r="C65" s="35"/>
      <c r="D65" s="134" t="s">
        <v>53</v>
      </c>
      <c r="E65" s="140"/>
      <c r="F65" s="140"/>
      <c r="G65" s="134" t="s">
        <v>54</v>
      </c>
      <c r="H65" s="140"/>
      <c r="I65" s="140"/>
      <c r="J65" s="140"/>
      <c r="K65" s="140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1.25">
      <c r="B66" s="21"/>
      <c r="L66" s="21"/>
    </row>
    <row r="67" spans="2:12" ht="11.25">
      <c r="B67" s="21"/>
      <c r="L67" s="21"/>
    </row>
    <row r="68" spans="2:12" ht="11.25">
      <c r="B68" s="21"/>
      <c r="L68" s="21"/>
    </row>
    <row r="69" spans="2:12" ht="11.25">
      <c r="B69" s="21"/>
      <c r="L69" s="21"/>
    </row>
    <row r="70" spans="2:12" ht="11.25">
      <c r="B70" s="21"/>
      <c r="L70" s="21"/>
    </row>
    <row r="71" spans="2:12" ht="11.25">
      <c r="B71" s="21"/>
      <c r="L71" s="21"/>
    </row>
    <row r="72" spans="2:12" ht="11.25">
      <c r="B72" s="21"/>
      <c r="L72" s="21"/>
    </row>
    <row r="73" spans="2:12" ht="11.25">
      <c r="B73" s="21"/>
      <c r="L73" s="21"/>
    </row>
    <row r="74" spans="2:12" ht="11.25">
      <c r="B74" s="21"/>
      <c r="L74" s="21"/>
    </row>
    <row r="75" spans="2:12" ht="11.25">
      <c r="B75" s="21"/>
      <c r="L75" s="21"/>
    </row>
    <row r="76" spans="1:31" s="2" customFormat="1" ht="12.75">
      <c r="A76" s="35"/>
      <c r="B76" s="40"/>
      <c r="C76" s="35"/>
      <c r="D76" s="136" t="s">
        <v>51</v>
      </c>
      <c r="E76" s="137"/>
      <c r="F76" s="138" t="s">
        <v>52</v>
      </c>
      <c r="G76" s="136" t="s">
        <v>51</v>
      </c>
      <c r="H76" s="137"/>
      <c r="I76" s="137"/>
      <c r="J76" s="139" t="s">
        <v>52</v>
      </c>
      <c r="K76" s="137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1"/>
      <c r="C77" s="142"/>
      <c r="D77" s="142"/>
      <c r="E77" s="142"/>
      <c r="F77" s="142"/>
      <c r="G77" s="142"/>
      <c r="H77" s="142"/>
      <c r="I77" s="142"/>
      <c r="J77" s="142"/>
      <c r="K77" s="142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43"/>
      <c r="C81" s="144"/>
      <c r="D81" s="144"/>
      <c r="E81" s="144"/>
      <c r="F81" s="144"/>
      <c r="G81" s="144"/>
      <c r="H81" s="144"/>
      <c r="I81" s="144"/>
      <c r="J81" s="144"/>
      <c r="K81" s="144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4" t="s">
        <v>119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324" t="str">
        <f>E7</f>
        <v>Společný pás pro cyklisty a chodce ul.M.Alše -IV.etapa</v>
      </c>
      <c r="F85" s="325"/>
      <c r="G85" s="325"/>
      <c r="H85" s="325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30" t="s">
        <v>109</v>
      </c>
      <c r="D86" s="37"/>
      <c r="E86" s="37"/>
      <c r="F86" s="37"/>
      <c r="G86" s="37"/>
      <c r="H86" s="37"/>
      <c r="I86" s="37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276" t="str">
        <f>E9</f>
        <v>401 - SO 401 Veřejné osvětlení</v>
      </c>
      <c r="F87" s="326"/>
      <c r="G87" s="326"/>
      <c r="H87" s="326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30" t="s">
        <v>20</v>
      </c>
      <c r="D89" s="37"/>
      <c r="E89" s="37"/>
      <c r="F89" s="28" t="str">
        <f>F12</f>
        <v>Valašské Meziříčí</v>
      </c>
      <c r="G89" s="37"/>
      <c r="H89" s="37"/>
      <c r="I89" s="30" t="s">
        <v>22</v>
      </c>
      <c r="J89" s="67" t="str">
        <f>IF(J12="","",J12)</f>
        <v>24. 10. 2023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2" customHeight="1">
      <c r="A91" s="35"/>
      <c r="B91" s="36"/>
      <c r="C91" s="30" t="s">
        <v>24</v>
      </c>
      <c r="D91" s="37"/>
      <c r="E91" s="37"/>
      <c r="F91" s="28" t="str">
        <f>E15</f>
        <v>Město Valašské Meziříčí</v>
      </c>
      <c r="G91" s="37"/>
      <c r="H91" s="37"/>
      <c r="I91" s="30" t="s">
        <v>30</v>
      </c>
      <c r="J91" s="33" t="str">
        <f>E21</f>
        <v>Ing.Pavel Čunek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2" customHeight="1">
      <c r="A92" s="35"/>
      <c r="B92" s="36"/>
      <c r="C92" s="30" t="s">
        <v>28</v>
      </c>
      <c r="D92" s="37"/>
      <c r="E92" s="37"/>
      <c r="F92" s="28" t="str">
        <f>IF(E18="","",E18)</f>
        <v>Vyplň údaj</v>
      </c>
      <c r="G92" s="37"/>
      <c r="H92" s="37"/>
      <c r="I92" s="30" t="s">
        <v>33</v>
      </c>
      <c r="J92" s="33" t="str">
        <f>E24</f>
        <v>Fajfrová Irena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45" t="s">
        <v>120</v>
      </c>
      <c r="D94" s="146"/>
      <c r="E94" s="146"/>
      <c r="F94" s="146"/>
      <c r="G94" s="146"/>
      <c r="H94" s="146"/>
      <c r="I94" s="146"/>
      <c r="J94" s="147" t="s">
        <v>121</v>
      </c>
      <c r="K94" s="146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48" t="s">
        <v>122</v>
      </c>
      <c r="D96" s="37"/>
      <c r="E96" s="37"/>
      <c r="F96" s="37"/>
      <c r="G96" s="37"/>
      <c r="H96" s="37"/>
      <c r="I96" s="37"/>
      <c r="J96" s="85">
        <f>J121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123</v>
      </c>
    </row>
    <row r="97" spans="2:12" s="9" customFormat="1" ht="24.95" customHeight="1">
      <c r="B97" s="149"/>
      <c r="C97" s="150"/>
      <c r="D97" s="151" t="s">
        <v>757</v>
      </c>
      <c r="E97" s="152"/>
      <c r="F97" s="152"/>
      <c r="G97" s="152"/>
      <c r="H97" s="152"/>
      <c r="I97" s="152"/>
      <c r="J97" s="153">
        <f>J122</f>
        <v>0</v>
      </c>
      <c r="K97" s="150"/>
      <c r="L97" s="154"/>
    </row>
    <row r="98" spans="2:12" s="10" customFormat="1" ht="19.9" customHeight="1">
      <c r="B98" s="155"/>
      <c r="C98" s="156"/>
      <c r="D98" s="157" t="s">
        <v>758</v>
      </c>
      <c r="E98" s="158"/>
      <c r="F98" s="158"/>
      <c r="G98" s="158"/>
      <c r="H98" s="158"/>
      <c r="I98" s="158"/>
      <c r="J98" s="159">
        <f>J123</f>
        <v>0</v>
      </c>
      <c r="K98" s="156"/>
      <c r="L98" s="160"/>
    </row>
    <row r="99" spans="2:12" s="10" customFormat="1" ht="14.85" customHeight="1">
      <c r="B99" s="155"/>
      <c r="C99" s="156"/>
      <c r="D99" s="157" t="s">
        <v>759</v>
      </c>
      <c r="E99" s="158"/>
      <c r="F99" s="158"/>
      <c r="G99" s="158"/>
      <c r="H99" s="158"/>
      <c r="I99" s="158"/>
      <c r="J99" s="159">
        <f>J124</f>
        <v>0</v>
      </c>
      <c r="K99" s="156"/>
      <c r="L99" s="160"/>
    </row>
    <row r="100" spans="2:12" s="10" customFormat="1" ht="14.85" customHeight="1">
      <c r="B100" s="155"/>
      <c r="C100" s="156"/>
      <c r="D100" s="157" t="s">
        <v>760</v>
      </c>
      <c r="E100" s="158"/>
      <c r="F100" s="158"/>
      <c r="G100" s="158"/>
      <c r="H100" s="158"/>
      <c r="I100" s="158"/>
      <c r="J100" s="159">
        <f>J130</f>
        <v>0</v>
      </c>
      <c r="K100" s="156"/>
      <c r="L100" s="160"/>
    </row>
    <row r="101" spans="2:12" s="10" customFormat="1" ht="14.85" customHeight="1">
      <c r="B101" s="155"/>
      <c r="C101" s="156"/>
      <c r="D101" s="157" t="s">
        <v>761</v>
      </c>
      <c r="E101" s="158"/>
      <c r="F101" s="158"/>
      <c r="G101" s="158"/>
      <c r="H101" s="158"/>
      <c r="I101" s="158"/>
      <c r="J101" s="159">
        <f>J150</f>
        <v>0</v>
      </c>
      <c r="K101" s="156"/>
      <c r="L101" s="160"/>
    </row>
    <row r="102" spans="1:31" s="2" customFormat="1" ht="21.75" customHeight="1">
      <c r="A102" s="35"/>
      <c r="B102" s="36"/>
      <c r="C102" s="37"/>
      <c r="D102" s="37"/>
      <c r="E102" s="37"/>
      <c r="F102" s="37"/>
      <c r="G102" s="37"/>
      <c r="H102" s="37"/>
      <c r="I102" s="37"/>
      <c r="J102" s="37"/>
      <c r="K102" s="37"/>
      <c r="L102" s="52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</row>
    <row r="103" spans="1:31" s="2" customFormat="1" ht="6.95" customHeight="1">
      <c r="A103" s="35"/>
      <c r="B103" s="55"/>
      <c r="C103" s="56"/>
      <c r="D103" s="56"/>
      <c r="E103" s="56"/>
      <c r="F103" s="56"/>
      <c r="G103" s="56"/>
      <c r="H103" s="56"/>
      <c r="I103" s="56"/>
      <c r="J103" s="56"/>
      <c r="K103" s="56"/>
      <c r="L103" s="52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7" spans="1:31" s="2" customFormat="1" ht="6.95" customHeight="1">
      <c r="A107" s="35"/>
      <c r="B107" s="57"/>
      <c r="C107" s="58"/>
      <c r="D107" s="58"/>
      <c r="E107" s="58"/>
      <c r="F107" s="58"/>
      <c r="G107" s="58"/>
      <c r="H107" s="58"/>
      <c r="I107" s="58"/>
      <c r="J107" s="58"/>
      <c r="K107" s="58"/>
      <c r="L107" s="52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24.95" customHeight="1">
      <c r="A108" s="35"/>
      <c r="B108" s="36"/>
      <c r="C108" s="24" t="s">
        <v>131</v>
      </c>
      <c r="D108" s="37"/>
      <c r="E108" s="37"/>
      <c r="F108" s="37"/>
      <c r="G108" s="37"/>
      <c r="H108" s="37"/>
      <c r="I108" s="37"/>
      <c r="J108" s="37"/>
      <c r="K108" s="37"/>
      <c r="L108" s="52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6.95" customHeight="1">
      <c r="A109" s="35"/>
      <c r="B109" s="36"/>
      <c r="C109" s="37"/>
      <c r="D109" s="37"/>
      <c r="E109" s="37"/>
      <c r="F109" s="37"/>
      <c r="G109" s="37"/>
      <c r="H109" s="37"/>
      <c r="I109" s="37"/>
      <c r="J109" s="37"/>
      <c r="K109" s="37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12" customHeight="1">
      <c r="A110" s="35"/>
      <c r="B110" s="36"/>
      <c r="C110" s="30" t="s">
        <v>16</v>
      </c>
      <c r="D110" s="37"/>
      <c r="E110" s="37"/>
      <c r="F110" s="37"/>
      <c r="G110" s="37"/>
      <c r="H110" s="37"/>
      <c r="I110" s="37"/>
      <c r="J110" s="37"/>
      <c r="K110" s="37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16.5" customHeight="1">
      <c r="A111" s="35"/>
      <c r="B111" s="36"/>
      <c r="C111" s="37"/>
      <c r="D111" s="37"/>
      <c r="E111" s="324" t="str">
        <f>E7</f>
        <v>Společný pás pro cyklisty a chodce ul.M.Alše -IV.etapa</v>
      </c>
      <c r="F111" s="325"/>
      <c r="G111" s="325"/>
      <c r="H111" s="325"/>
      <c r="I111" s="37"/>
      <c r="J111" s="37"/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2" customHeight="1">
      <c r="A112" s="35"/>
      <c r="B112" s="36"/>
      <c r="C112" s="30" t="s">
        <v>109</v>
      </c>
      <c r="D112" s="37"/>
      <c r="E112" s="37"/>
      <c r="F112" s="37"/>
      <c r="G112" s="37"/>
      <c r="H112" s="37"/>
      <c r="I112" s="37"/>
      <c r="J112" s="37"/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16.5" customHeight="1">
      <c r="A113" s="35"/>
      <c r="B113" s="36"/>
      <c r="C113" s="37"/>
      <c r="D113" s="37"/>
      <c r="E113" s="276" t="str">
        <f>E9</f>
        <v>401 - SO 401 Veřejné osvětlení</v>
      </c>
      <c r="F113" s="326"/>
      <c r="G113" s="326"/>
      <c r="H113" s="326"/>
      <c r="I113" s="37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6.95" customHeight="1">
      <c r="A114" s="35"/>
      <c r="B114" s="36"/>
      <c r="C114" s="37"/>
      <c r="D114" s="37"/>
      <c r="E114" s="37"/>
      <c r="F114" s="37"/>
      <c r="G114" s="37"/>
      <c r="H114" s="37"/>
      <c r="I114" s="37"/>
      <c r="J114" s="37"/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2" customHeight="1">
      <c r="A115" s="35"/>
      <c r="B115" s="36"/>
      <c r="C115" s="30" t="s">
        <v>20</v>
      </c>
      <c r="D115" s="37"/>
      <c r="E115" s="37"/>
      <c r="F115" s="28" t="str">
        <f>F12</f>
        <v>Valašské Meziříčí</v>
      </c>
      <c r="G115" s="37"/>
      <c r="H115" s="37"/>
      <c r="I115" s="30" t="s">
        <v>22</v>
      </c>
      <c r="J115" s="67" t="str">
        <f>IF(J12="","",J12)</f>
        <v>24. 10. 2023</v>
      </c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6.95" customHeight="1">
      <c r="A116" s="35"/>
      <c r="B116" s="36"/>
      <c r="C116" s="37"/>
      <c r="D116" s="37"/>
      <c r="E116" s="37"/>
      <c r="F116" s="37"/>
      <c r="G116" s="37"/>
      <c r="H116" s="37"/>
      <c r="I116" s="37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15.2" customHeight="1">
      <c r="A117" s="35"/>
      <c r="B117" s="36"/>
      <c r="C117" s="30" t="s">
        <v>24</v>
      </c>
      <c r="D117" s="37"/>
      <c r="E117" s="37"/>
      <c r="F117" s="28" t="str">
        <f>E15</f>
        <v>Město Valašské Meziříčí</v>
      </c>
      <c r="G117" s="37"/>
      <c r="H117" s="37"/>
      <c r="I117" s="30" t="s">
        <v>30</v>
      </c>
      <c r="J117" s="33" t="str">
        <f>E21</f>
        <v>Ing.Pavel Čunek</v>
      </c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15.2" customHeight="1">
      <c r="A118" s="35"/>
      <c r="B118" s="36"/>
      <c r="C118" s="30" t="s">
        <v>28</v>
      </c>
      <c r="D118" s="37"/>
      <c r="E118" s="37"/>
      <c r="F118" s="28" t="str">
        <f>IF(E18="","",E18)</f>
        <v>Vyplň údaj</v>
      </c>
      <c r="G118" s="37"/>
      <c r="H118" s="37"/>
      <c r="I118" s="30" t="s">
        <v>33</v>
      </c>
      <c r="J118" s="33" t="str">
        <f>E24</f>
        <v>Fajfrová Irena</v>
      </c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10.35" customHeight="1">
      <c r="A119" s="35"/>
      <c r="B119" s="36"/>
      <c r="C119" s="37"/>
      <c r="D119" s="37"/>
      <c r="E119" s="37"/>
      <c r="F119" s="37"/>
      <c r="G119" s="37"/>
      <c r="H119" s="37"/>
      <c r="I119" s="37"/>
      <c r="J119" s="37"/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11" customFormat="1" ht="29.25" customHeight="1">
      <c r="A120" s="161"/>
      <c r="B120" s="162"/>
      <c r="C120" s="163" t="s">
        <v>132</v>
      </c>
      <c r="D120" s="164" t="s">
        <v>61</v>
      </c>
      <c r="E120" s="164" t="s">
        <v>57</v>
      </c>
      <c r="F120" s="164" t="s">
        <v>58</v>
      </c>
      <c r="G120" s="164" t="s">
        <v>133</v>
      </c>
      <c r="H120" s="164" t="s">
        <v>134</v>
      </c>
      <c r="I120" s="164" t="s">
        <v>135</v>
      </c>
      <c r="J120" s="164" t="s">
        <v>121</v>
      </c>
      <c r="K120" s="165" t="s">
        <v>136</v>
      </c>
      <c r="L120" s="166"/>
      <c r="M120" s="76" t="s">
        <v>1</v>
      </c>
      <c r="N120" s="77" t="s">
        <v>40</v>
      </c>
      <c r="O120" s="77" t="s">
        <v>137</v>
      </c>
      <c r="P120" s="77" t="s">
        <v>138</v>
      </c>
      <c r="Q120" s="77" t="s">
        <v>139</v>
      </c>
      <c r="R120" s="77" t="s">
        <v>140</v>
      </c>
      <c r="S120" s="77" t="s">
        <v>141</v>
      </c>
      <c r="T120" s="78" t="s">
        <v>142</v>
      </c>
      <c r="U120" s="161"/>
      <c r="V120" s="161"/>
      <c r="W120" s="161"/>
      <c r="X120" s="161"/>
      <c r="Y120" s="161"/>
      <c r="Z120" s="161"/>
      <c r="AA120" s="161"/>
      <c r="AB120" s="161"/>
      <c r="AC120" s="161"/>
      <c r="AD120" s="161"/>
      <c r="AE120" s="161"/>
    </row>
    <row r="121" spans="1:63" s="2" customFormat="1" ht="22.9" customHeight="1">
      <c r="A121" s="35"/>
      <c r="B121" s="36"/>
      <c r="C121" s="83" t="s">
        <v>143</v>
      </c>
      <c r="D121" s="37"/>
      <c r="E121" s="37"/>
      <c r="F121" s="37"/>
      <c r="G121" s="37"/>
      <c r="H121" s="37"/>
      <c r="I121" s="37"/>
      <c r="J121" s="167">
        <f>BK121</f>
        <v>0</v>
      </c>
      <c r="K121" s="37"/>
      <c r="L121" s="40"/>
      <c r="M121" s="79"/>
      <c r="N121" s="168"/>
      <c r="O121" s="80"/>
      <c r="P121" s="169">
        <f>P122</f>
        <v>0</v>
      </c>
      <c r="Q121" s="80"/>
      <c r="R121" s="169">
        <f>R122</f>
        <v>0</v>
      </c>
      <c r="S121" s="80"/>
      <c r="T121" s="170">
        <f>T122</f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T121" s="18" t="s">
        <v>75</v>
      </c>
      <c r="AU121" s="18" t="s">
        <v>123</v>
      </c>
      <c r="BK121" s="171">
        <f>BK122</f>
        <v>0</v>
      </c>
    </row>
    <row r="122" spans="2:63" s="12" customFormat="1" ht="25.9" customHeight="1">
      <c r="B122" s="172"/>
      <c r="C122" s="173"/>
      <c r="D122" s="174" t="s">
        <v>75</v>
      </c>
      <c r="E122" s="175" t="s">
        <v>348</v>
      </c>
      <c r="F122" s="175" t="s">
        <v>762</v>
      </c>
      <c r="G122" s="173"/>
      <c r="H122" s="173"/>
      <c r="I122" s="176"/>
      <c r="J122" s="177">
        <f>BK122</f>
        <v>0</v>
      </c>
      <c r="K122" s="173"/>
      <c r="L122" s="178"/>
      <c r="M122" s="179"/>
      <c r="N122" s="180"/>
      <c r="O122" s="180"/>
      <c r="P122" s="181">
        <f>P123</f>
        <v>0</v>
      </c>
      <c r="Q122" s="180"/>
      <c r="R122" s="181">
        <f>R123</f>
        <v>0</v>
      </c>
      <c r="S122" s="180"/>
      <c r="T122" s="182">
        <f>T123</f>
        <v>0</v>
      </c>
      <c r="AR122" s="183" t="s">
        <v>159</v>
      </c>
      <c r="AT122" s="184" t="s">
        <v>75</v>
      </c>
      <c r="AU122" s="184" t="s">
        <v>76</v>
      </c>
      <c r="AY122" s="183" t="s">
        <v>146</v>
      </c>
      <c r="BK122" s="185">
        <f>BK123</f>
        <v>0</v>
      </c>
    </row>
    <row r="123" spans="2:63" s="12" customFormat="1" ht="22.9" customHeight="1">
      <c r="B123" s="172"/>
      <c r="C123" s="173"/>
      <c r="D123" s="174" t="s">
        <v>75</v>
      </c>
      <c r="E123" s="186" t="s">
        <v>763</v>
      </c>
      <c r="F123" s="186" t="s">
        <v>764</v>
      </c>
      <c r="G123" s="173"/>
      <c r="H123" s="173"/>
      <c r="I123" s="176"/>
      <c r="J123" s="187">
        <f>BK123</f>
        <v>0</v>
      </c>
      <c r="K123" s="173"/>
      <c r="L123" s="178"/>
      <c r="M123" s="179"/>
      <c r="N123" s="180"/>
      <c r="O123" s="180"/>
      <c r="P123" s="181">
        <f>P124+P130+P150</f>
        <v>0</v>
      </c>
      <c r="Q123" s="180"/>
      <c r="R123" s="181">
        <f>R124+R130+R150</f>
        <v>0</v>
      </c>
      <c r="S123" s="180"/>
      <c r="T123" s="182">
        <f>T124+T130+T150</f>
        <v>0</v>
      </c>
      <c r="AR123" s="183" t="s">
        <v>159</v>
      </c>
      <c r="AT123" s="184" t="s">
        <v>75</v>
      </c>
      <c r="AU123" s="184" t="s">
        <v>84</v>
      </c>
      <c r="AY123" s="183" t="s">
        <v>146</v>
      </c>
      <c r="BK123" s="185">
        <f>BK124+BK130+BK150</f>
        <v>0</v>
      </c>
    </row>
    <row r="124" spans="2:63" s="12" customFormat="1" ht="20.85" customHeight="1">
      <c r="B124" s="172"/>
      <c r="C124" s="173"/>
      <c r="D124" s="174" t="s">
        <v>75</v>
      </c>
      <c r="E124" s="186" t="s">
        <v>765</v>
      </c>
      <c r="F124" s="186" t="s">
        <v>766</v>
      </c>
      <c r="G124" s="173"/>
      <c r="H124" s="173"/>
      <c r="I124" s="176"/>
      <c r="J124" s="187">
        <f>BK124</f>
        <v>0</v>
      </c>
      <c r="K124" s="173"/>
      <c r="L124" s="178"/>
      <c r="M124" s="179"/>
      <c r="N124" s="180"/>
      <c r="O124" s="180"/>
      <c r="P124" s="181">
        <f>SUM(P125:P129)</f>
        <v>0</v>
      </c>
      <c r="Q124" s="180"/>
      <c r="R124" s="181">
        <f>SUM(R125:R129)</f>
        <v>0</v>
      </c>
      <c r="S124" s="180"/>
      <c r="T124" s="182">
        <f>SUM(T125:T129)</f>
        <v>0</v>
      </c>
      <c r="AR124" s="183" t="s">
        <v>84</v>
      </c>
      <c r="AT124" s="184" t="s">
        <v>75</v>
      </c>
      <c r="AU124" s="184" t="s">
        <v>86</v>
      </c>
      <c r="AY124" s="183" t="s">
        <v>146</v>
      </c>
      <c r="BK124" s="185">
        <f>SUM(BK125:BK129)</f>
        <v>0</v>
      </c>
    </row>
    <row r="125" spans="1:65" s="2" customFormat="1" ht="24.2" customHeight="1">
      <c r="A125" s="35"/>
      <c r="B125" s="36"/>
      <c r="C125" s="245" t="s">
        <v>84</v>
      </c>
      <c r="D125" s="245" t="s">
        <v>348</v>
      </c>
      <c r="E125" s="246" t="s">
        <v>767</v>
      </c>
      <c r="F125" s="247" t="s">
        <v>768</v>
      </c>
      <c r="G125" s="248" t="s">
        <v>769</v>
      </c>
      <c r="H125" s="249">
        <v>5</v>
      </c>
      <c r="I125" s="250"/>
      <c r="J125" s="251">
        <f>ROUND(I125*H125,2)</f>
        <v>0</v>
      </c>
      <c r="K125" s="247" t="s">
        <v>1</v>
      </c>
      <c r="L125" s="252"/>
      <c r="M125" s="253" t="s">
        <v>1</v>
      </c>
      <c r="N125" s="254" t="s">
        <v>41</v>
      </c>
      <c r="O125" s="72"/>
      <c r="P125" s="197">
        <f>O125*H125</f>
        <v>0</v>
      </c>
      <c r="Q125" s="197">
        <v>0</v>
      </c>
      <c r="R125" s="197">
        <f>Q125*H125</f>
        <v>0</v>
      </c>
      <c r="S125" s="197">
        <v>0</v>
      </c>
      <c r="T125" s="198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199" t="s">
        <v>770</v>
      </c>
      <c r="AT125" s="199" t="s">
        <v>348</v>
      </c>
      <c r="AU125" s="199" t="s">
        <v>159</v>
      </c>
      <c r="AY125" s="18" t="s">
        <v>146</v>
      </c>
      <c r="BE125" s="200">
        <f>IF(N125="základní",J125,0)</f>
        <v>0</v>
      </c>
      <c r="BF125" s="200">
        <f>IF(N125="snížená",J125,0)</f>
        <v>0</v>
      </c>
      <c r="BG125" s="200">
        <f>IF(N125="zákl. přenesená",J125,0)</f>
        <v>0</v>
      </c>
      <c r="BH125" s="200">
        <f>IF(N125="sníž. přenesená",J125,0)</f>
        <v>0</v>
      </c>
      <c r="BI125" s="200">
        <f>IF(N125="nulová",J125,0)</f>
        <v>0</v>
      </c>
      <c r="BJ125" s="18" t="s">
        <v>84</v>
      </c>
      <c r="BK125" s="200">
        <f>ROUND(I125*H125,2)</f>
        <v>0</v>
      </c>
      <c r="BL125" s="18" t="s">
        <v>450</v>
      </c>
      <c r="BM125" s="199" t="s">
        <v>771</v>
      </c>
    </row>
    <row r="126" spans="1:65" s="2" customFormat="1" ht="24.2" customHeight="1">
      <c r="A126" s="35"/>
      <c r="B126" s="36"/>
      <c r="C126" s="245" t="s">
        <v>86</v>
      </c>
      <c r="D126" s="245" t="s">
        <v>348</v>
      </c>
      <c r="E126" s="246" t="s">
        <v>772</v>
      </c>
      <c r="F126" s="247" t="s">
        <v>773</v>
      </c>
      <c r="G126" s="248" t="s">
        <v>769</v>
      </c>
      <c r="H126" s="249">
        <v>5</v>
      </c>
      <c r="I126" s="250"/>
      <c r="J126" s="251">
        <f>ROUND(I126*H126,2)</f>
        <v>0</v>
      </c>
      <c r="K126" s="247" t="s">
        <v>1</v>
      </c>
      <c r="L126" s="252"/>
      <c r="M126" s="253" t="s">
        <v>1</v>
      </c>
      <c r="N126" s="254" t="s">
        <v>41</v>
      </c>
      <c r="O126" s="72"/>
      <c r="P126" s="197">
        <f>O126*H126</f>
        <v>0</v>
      </c>
      <c r="Q126" s="197">
        <v>0</v>
      </c>
      <c r="R126" s="197">
        <f>Q126*H126</f>
        <v>0</v>
      </c>
      <c r="S126" s="197">
        <v>0</v>
      </c>
      <c r="T126" s="198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199" t="s">
        <v>770</v>
      </c>
      <c r="AT126" s="199" t="s">
        <v>348</v>
      </c>
      <c r="AU126" s="199" t="s">
        <v>159</v>
      </c>
      <c r="AY126" s="18" t="s">
        <v>146</v>
      </c>
      <c r="BE126" s="200">
        <f>IF(N126="základní",J126,0)</f>
        <v>0</v>
      </c>
      <c r="BF126" s="200">
        <f>IF(N126="snížená",J126,0)</f>
        <v>0</v>
      </c>
      <c r="BG126" s="200">
        <f>IF(N126="zákl. přenesená",J126,0)</f>
        <v>0</v>
      </c>
      <c r="BH126" s="200">
        <f>IF(N126="sníž. přenesená",J126,0)</f>
        <v>0</v>
      </c>
      <c r="BI126" s="200">
        <f>IF(N126="nulová",J126,0)</f>
        <v>0</v>
      </c>
      <c r="BJ126" s="18" t="s">
        <v>84</v>
      </c>
      <c r="BK126" s="200">
        <f>ROUND(I126*H126,2)</f>
        <v>0</v>
      </c>
      <c r="BL126" s="18" t="s">
        <v>450</v>
      </c>
      <c r="BM126" s="199" t="s">
        <v>774</v>
      </c>
    </row>
    <row r="127" spans="1:65" s="2" customFormat="1" ht="16.5" customHeight="1">
      <c r="A127" s="35"/>
      <c r="B127" s="36"/>
      <c r="C127" s="245" t="s">
        <v>159</v>
      </c>
      <c r="D127" s="245" t="s">
        <v>348</v>
      </c>
      <c r="E127" s="246" t="s">
        <v>775</v>
      </c>
      <c r="F127" s="247" t="s">
        <v>776</v>
      </c>
      <c r="G127" s="248" t="s">
        <v>769</v>
      </c>
      <c r="H127" s="249">
        <v>5</v>
      </c>
      <c r="I127" s="250"/>
      <c r="J127" s="251">
        <f>ROUND(I127*H127,2)</f>
        <v>0</v>
      </c>
      <c r="K127" s="247" t="s">
        <v>1</v>
      </c>
      <c r="L127" s="252"/>
      <c r="M127" s="253" t="s">
        <v>1</v>
      </c>
      <c r="N127" s="254" t="s">
        <v>41</v>
      </c>
      <c r="O127" s="72"/>
      <c r="P127" s="197">
        <f>O127*H127</f>
        <v>0</v>
      </c>
      <c r="Q127" s="197">
        <v>0</v>
      </c>
      <c r="R127" s="197">
        <f>Q127*H127</f>
        <v>0</v>
      </c>
      <c r="S127" s="197">
        <v>0</v>
      </c>
      <c r="T127" s="198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199" t="s">
        <v>770</v>
      </c>
      <c r="AT127" s="199" t="s">
        <v>348</v>
      </c>
      <c r="AU127" s="199" t="s">
        <v>159</v>
      </c>
      <c r="AY127" s="18" t="s">
        <v>146</v>
      </c>
      <c r="BE127" s="200">
        <f>IF(N127="základní",J127,0)</f>
        <v>0</v>
      </c>
      <c r="BF127" s="200">
        <f>IF(N127="snížená",J127,0)</f>
        <v>0</v>
      </c>
      <c r="BG127" s="200">
        <f>IF(N127="zákl. přenesená",J127,0)</f>
        <v>0</v>
      </c>
      <c r="BH127" s="200">
        <f>IF(N127="sníž. přenesená",J127,0)</f>
        <v>0</v>
      </c>
      <c r="BI127" s="200">
        <f>IF(N127="nulová",J127,0)</f>
        <v>0</v>
      </c>
      <c r="BJ127" s="18" t="s">
        <v>84</v>
      </c>
      <c r="BK127" s="200">
        <f>ROUND(I127*H127,2)</f>
        <v>0</v>
      </c>
      <c r="BL127" s="18" t="s">
        <v>450</v>
      </c>
      <c r="BM127" s="199" t="s">
        <v>777</v>
      </c>
    </row>
    <row r="128" spans="1:65" s="2" customFormat="1" ht="16.5" customHeight="1">
      <c r="A128" s="35"/>
      <c r="B128" s="36"/>
      <c r="C128" s="245" t="s">
        <v>153</v>
      </c>
      <c r="D128" s="245" t="s">
        <v>348</v>
      </c>
      <c r="E128" s="246" t="s">
        <v>778</v>
      </c>
      <c r="F128" s="247" t="s">
        <v>779</v>
      </c>
      <c r="G128" s="248" t="s">
        <v>780</v>
      </c>
      <c r="H128" s="260"/>
      <c r="I128" s="250"/>
      <c r="J128" s="251">
        <f>ROUND(I128*H128,2)</f>
        <v>0</v>
      </c>
      <c r="K128" s="247" t="s">
        <v>1</v>
      </c>
      <c r="L128" s="252"/>
      <c r="M128" s="253" t="s">
        <v>1</v>
      </c>
      <c r="N128" s="254" t="s">
        <v>41</v>
      </c>
      <c r="O128" s="72"/>
      <c r="P128" s="197">
        <f>O128*H128</f>
        <v>0</v>
      </c>
      <c r="Q128" s="197">
        <v>0</v>
      </c>
      <c r="R128" s="197">
        <f>Q128*H128</f>
        <v>0</v>
      </c>
      <c r="S128" s="197">
        <v>0</v>
      </c>
      <c r="T128" s="198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199" t="s">
        <v>770</v>
      </c>
      <c r="AT128" s="199" t="s">
        <v>348</v>
      </c>
      <c r="AU128" s="199" t="s">
        <v>159</v>
      </c>
      <c r="AY128" s="18" t="s">
        <v>146</v>
      </c>
      <c r="BE128" s="200">
        <f>IF(N128="základní",J128,0)</f>
        <v>0</v>
      </c>
      <c r="BF128" s="200">
        <f>IF(N128="snížená",J128,0)</f>
        <v>0</v>
      </c>
      <c r="BG128" s="200">
        <f>IF(N128="zákl. přenesená",J128,0)</f>
        <v>0</v>
      </c>
      <c r="BH128" s="200">
        <f>IF(N128="sníž. přenesená",J128,0)</f>
        <v>0</v>
      </c>
      <c r="BI128" s="200">
        <f>IF(N128="nulová",J128,0)</f>
        <v>0</v>
      </c>
      <c r="BJ128" s="18" t="s">
        <v>84</v>
      </c>
      <c r="BK128" s="200">
        <f>ROUND(I128*H128,2)</f>
        <v>0</v>
      </c>
      <c r="BL128" s="18" t="s">
        <v>450</v>
      </c>
      <c r="BM128" s="199" t="s">
        <v>781</v>
      </c>
    </row>
    <row r="129" spans="1:65" s="2" customFormat="1" ht="16.5" customHeight="1">
      <c r="A129" s="35"/>
      <c r="B129" s="36"/>
      <c r="C129" s="188" t="s">
        <v>166</v>
      </c>
      <c r="D129" s="188" t="s">
        <v>148</v>
      </c>
      <c r="E129" s="189" t="s">
        <v>782</v>
      </c>
      <c r="F129" s="190" t="s">
        <v>655</v>
      </c>
      <c r="G129" s="191" t="s">
        <v>780</v>
      </c>
      <c r="H129" s="261"/>
      <c r="I129" s="193"/>
      <c r="J129" s="194">
        <f>ROUND(I129*H129,2)</f>
        <v>0</v>
      </c>
      <c r="K129" s="190" t="s">
        <v>1</v>
      </c>
      <c r="L129" s="40"/>
      <c r="M129" s="195" t="s">
        <v>1</v>
      </c>
      <c r="N129" s="196" t="s">
        <v>41</v>
      </c>
      <c r="O129" s="72"/>
      <c r="P129" s="197">
        <f>O129*H129</f>
        <v>0</v>
      </c>
      <c r="Q129" s="197">
        <v>0</v>
      </c>
      <c r="R129" s="197">
        <f>Q129*H129</f>
        <v>0</v>
      </c>
      <c r="S129" s="197">
        <v>0</v>
      </c>
      <c r="T129" s="198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199" t="s">
        <v>450</v>
      </c>
      <c r="AT129" s="199" t="s">
        <v>148</v>
      </c>
      <c r="AU129" s="199" t="s">
        <v>159</v>
      </c>
      <c r="AY129" s="18" t="s">
        <v>146</v>
      </c>
      <c r="BE129" s="200">
        <f>IF(N129="základní",J129,0)</f>
        <v>0</v>
      </c>
      <c r="BF129" s="200">
        <f>IF(N129="snížená",J129,0)</f>
        <v>0</v>
      </c>
      <c r="BG129" s="200">
        <f>IF(N129="zákl. přenesená",J129,0)</f>
        <v>0</v>
      </c>
      <c r="BH129" s="200">
        <f>IF(N129="sníž. přenesená",J129,0)</f>
        <v>0</v>
      </c>
      <c r="BI129" s="200">
        <f>IF(N129="nulová",J129,0)</f>
        <v>0</v>
      </c>
      <c r="BJ129" s="18" t="s">
        <v>84</v>
      </c>
      <c r="BK129" s="200">
        <f>ROUND(I129*H129,2)</f>
        <v>0</v>
      </c>
      <c r="BL129" s="18" t="s">
        <v>450</v>
      </c>
      <c r="BM129" s="199" t="s">
        <v>783</v>
      </c>
    </row>
    <row r="130" spans="2:63" s="12" customFormat="1" ht="20.85" customHeight="1">
      <c r="B130" s="172"/>
      <c r="C130" s="173"/>
      <c r="D130" s="174" t="s">
        <v>75</v>
      </c>
      <c r="E130" s="186" t="s">
        <v>784</v>
      </c>
      <c r="F130" s="186" t="s">
        <v>764</v>
      </c>
      <c r="G130" s="173"/>
      <c r="H130" s="173"/>
      <c r="I130" s="176"/>
      <c r="J130" s="187">
        <f>BK130</f>
        <v>0</v>
      </c>
      <c r="K130" s="173"/>
      <c r="L130" s="178"/>
      <c r="M130" s="179"/>
      <c r="N130" s="180"/>
      <c r="O130" s="180"/>
      <c r="P130" s="181">
        <f>SUM(P131:P149)</f>
        <v>0</v>
      </c>
      <c r="Q130" s="180"/>
      <c r="R130" s="181">
        <f>SUM(R131:R149)</f>
        <v>0</v>
      </c>
      <c r="S130" s="180"/>
      <c r="T130" s="182">
        <f>SUM(T131:T149)</f>
        <v>0</v>
      </c>
      <c r="AR130" s="183" t="s">
        <v>84</v>
      </c>
      <c r="AT130" s="184" t="s">
        <v>75</v>
      </c>
      <c r="AU130" s="184" t="s">
        <v>86</v>
      </c>
      <c r="AY130" s="183" t="s">
        <v>146</v>
      </c>
      <c r="BK130" s="185">
        <f>SUM(BK131:BK149)</f>
        <v>0</v>
      </c>
    </row>
    <row r="131" spans="1:65" s="2" customFormat="1" ht="24.2" customHeight="1">
      <c r="A131" s="35"/>
      <c r="B131" s="36"/>
      <c r="C131" s="188" t="s">
        <v>170</v>
      </c>
      <c r="D131" s="188" t="s">
        <v>148</v>
      </c>
      <c r="E131" s="189" t="s">
        <v>785</v>
      </c>
      <c r="F131" s="190" t="s">
        <v>786</v>
      </c>
      <c r="G131" s="191" t="s">
        <v>231</v>
      </c>
      <c r="H131" s="192">
        <v>135</v>
      </c>
      <c r="I131" s="193"/>
      <c r="J131" s="194">
        <f aca="true" t="shared" si="0" ref="J131:J149">ROUND(I131*H131,2)</f>
        <v>0</v>
      </c>
      <c r="K131" s="190" t="s">
        <v>1</v>
      </c>
      <c r="L131" s="40"/>
      <c r="M131" s="195" t="s">
        <v>1</v>
      </c>
      <c r="N131" s="196" t="s">
        <v>41</v>
      </c>
      <c r="O131" s="72"/>
      <c r="P131" s="197">
        <f aca="true" t="shared" si="1" ref="P131:P149">O131*H131</f>
        <v>0</v>
      </c>
      <c r="Q131" s="197">
        <v>0</v>
      </c>
      <c r="R131" s="197">
        <f aca="true" t="shared" si="2" ref="R131:R149">Q131*H131</f>
        <v>0</v>
      </c>
      <c r="S131" s="197">
        <v>0</v>
      </c>
      <c r="T131" s="198">
        <f aca="true" t="shared" si="3" ref="T131:T149"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199" t="s">
        <v>450</v>
      </c>
      <c r="AT131" s="199" t="s">
        <v>148</v>
      </c>
      <c r="AU131" s="199" t="s">
        <v>159</v>
      </c>
      <c r="AY131" s="18" t="s">
        <v>146</v>
      </c>
      <c r="BE131" s="200">
        <f aca="true" t="shared" si="4" ref="BE131:BE149">IF(N131="základní",J131,0)</f>
        <v>0</v>
      </c>
      <c r="BF131" s="200">
        <f aca="true" t="shared" si="5" ref="BF131:BF149">IF(N131="snížená",J131,0)</f>
        <v>0</v>
      </c>
      <c r="BG131" s="200">
        <f aca="true" t="shared" si="6" ref="BG131:BG149">IF(N131="zákl. přenesená",J131,0)</f>
        <v>0</v>
      </c>
      <c r="BH131" s="200">
        <f aca="true" t="shared" si="7" ref="BH131:BH149">IF(N131="sníž. přenesená",J131,0)</f>
        <v>0</v>
      </c>
      <c r="BI131" s="200">
        <f aca="true" t="shared" si="8" ref="BI131:BI149">IF(N131="nulová",J131,0)</f>
        <v>0</v>
      </c>
      <c r="BJ131" s="18" t="s">
        <v>84</v>
      </c>
      <c r="BK131" s="200">
        <f aca="true" t="shared" si="9" ref="BK131:BK149">ROUND(I131*H131,2)</f>
        <v>0</v>
      </c>
      <c r="BL131" s="18" t="s">
        <v>450</v>
      </c>
      <c r="BM131" s="199" t="s">
        <v>787</v>
      </c>
    </row>
    <row r="132" spans="1:65" s="2" customFormat="1" ht="16.5" customHeight="1">
      <c r="A132" s="35"/>
      <c r="B132" s="36"/>
      <c r="C132" s="188" t="s">
        <v>174</v>
      </c>
      <c r="D132" s="188" t="s">
        <v>148</v>
      </c>
      <c r="E132" s="189" t="s">
        <v>788</v>
      </c>
      <c r="F132" s="190" t="s">
        <v>789</v>
      </c>
      <c r="G132" s="191" t="s">
        <v>769</v>
      </c>
      <c r="H132" s="192">
        <v>5</v>
      </c>
      <c r="I132" s="193"/>
      <c r="J132" s="194">
        <f t="shared" si="0"/>
        <v>0</v>
      </c>
      <c r="K132" s="190" t="s">
        <v>1</v>
      </c>
      <c r="L132" s="40"/>
      <c r="M132" s="195" t="s">
        <v>1</v>
      </c>
      <c r="N132" s="196" t="s">
        <v>41</v>
      </c>
      <c r="O132" s="72"/>
      <c r="P132" s="197">
        <f t="shared" si="1"/>
        <v>0</v>
      </c>
      <c r="Q132" s="197">
        <v>0</v>
      </c>
      <c r="R132" s="197">
        <f t="shared" si="2"/>
        <v>0</v>
      </c>
      <c r="S132" s="197">
        <v>0</v>
      </c>
      <c r="T132" s="198">
        <f t="shared" si="3"/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199" t="s">
        <v>450</v>
      </c>
      <c r="AT132" s="199" t="s">
        <v>148</v>
      </c>
      <c r="AU132" s="199" t="s">
        <v>159</v>
      </c>
      <c r="AY132" s="18" t="s">
        <v>146</v>
      </c>
      <c r="BE132" s="200">
        <f t="shared" si="4"/>
        <v>0</v>
      </c>
      <c r="BF132" s="200">
        <f t="shared" si="5"/>
        <v>0</v>
      </c>
      <c r="BG132" s="200">
        <f t="shared" si="6"/>
        <v>0</v>
      </c>
      <c r="BH132" s="200">
        <f t="shared" si="7"/>
        <v>0</v>
      </c>
      <c r="BI132" s="200">
        <f t="shared" si="8"/>
        <v>0</v>
      </c>
      <c r="BJ132" s="18" t="s">
        <v>84</v>
      </c>
      <c r="BK132" s="200">
        <f t="shared" si="9"/>
        <v>0</v>
      </c>
      <c r="BL132" s="18" t="s">
        <v>450</v>
      </c>
      <c r="BM132" s="199" t="s">
        <v>790</v>
      </c>
    </row>
    <row r="133" spans="1:65" s="2" customFormat="1" ht="16.5" customHeight="1">
      <c r="A133" s="35"/>
      <c r="B133" s="36"/>
      <c r="C133" s="188" t="s">
        <v>178</v>
      </c>
      <c r="D133" s="188" t="s">
        <v>148</v>
      </c>
      <c r="E133" s="189" t="s">
        <v>791</v>
      </c>
      <c r="F133" s="190" t="s">
        <v>792</v>
      </c>
      <c r="G133" s="191" t="s">
        <v>769</v>
      </c>
      <c r="H133" s="192">
        <v>10</v>
      </c>
      <c r="I133" s="193"/>
      <c r="J133" s="194">
        <f t="shared" si="0"/>
        <v>0</v>
      </c>
      <c r="K133" s="190" t="s">
        <v>1</v>
      </c>
      <c r="L133" s="40"/>
      <c r="M133" s="195" t="s">
        <v>1</v>
      </c>
      <c r="N133" s="196" t="s">
        <v>41</v>
      </c>
      <c r="O133" s="72"/>
      <c r="P133" s="197">
        <f t="shared" si="1"/>
        <v>0</v>
      </c>
      <c r="Q133" s="197">
        <v>0</v>
      </c>
      <c r="R133" s="197">
        <f t="shared" si="2"/>
        <v>0</v>
      </c>
      <c r="S133" s="197">
        <v>0</v>
      </c>
      <c r="T133" s="198">
        <f t="shared" si="3"/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199" t="s">
        <v>450</v>
      </c>
      <c r="AT133" s="199" t="s">
        <v>148</v>
      </c>
      <c r="AU133" s="199" t="s">
        <v>159</v>
      </c>
      <c r="AY133" s="18" t="s">
        <v>146</v>
      </c>
      <c r="BE133" s="200">
        <f t="shared" si="4"/>
        <v>0</v>
      </c>
      <c r="BF133" s="200">
        <f t="shared" si="5"/>
        <v>0</v>
      </c>
      <c r="BG133" s="200">
        <f t="shared" si="6"/>
        <v>0</v>
      </c>
      <c r="BH133" s="200">
        <f t="shared" si="7"/>
        <v>0</v>
      </c>
      <c r="BI133" s="200">
        <f t="shared" si="8"/>
        <v>0</v>
      </c>
      <c r="BJ133" s="18" t="s">
        <v>84</v>
      </c>
      <c r="BK133" s="200">
        <f t="shared" si="9"/>
        <v>0</v>
      </c>
      <c r="BL133" s="18" t="s">
        <v>450</v>
      </c>
      <c r="BM133" s="199" t="s">
        <v>793</v>
      </c>
    </row>
    <row r="134" spans="1:65" s="2" customFormat="1" ht="16.5" customHeight="1">
      <c r="A134" s="35"/>
      <c r="B134" s="36"/>
      <c r="C134" s="188" t="s">
        <v>184</v>
      </c>
      <c r="D134" s="188" t="s">
        <v>148</v>
      </c>
      <c r="E134" s="189" t="s">
        <v>794</v>
      </c>
      <c r="F134" s="190" t="s">
        <v>795</v>
      </c>
      <c r="G134" s="191" t="s">
        <v>769</v>
      </c>
      <c r="H134" s="192">
        <v>5</v>
      </c>
      <c r="I134" s="193"/>
      <c r="J134" s="194">
        <f t="shared" si="0"/>
        <v>0</v>
      </c>
      <c r="K134" s="190" t="s">
        <v>1</v>
      </c>
      <c r="L134" s="40"/>
      <c r="M134" s="195" t="s">
        <v>1</v>
      </c>
      <c r="N134" s="196" t="s">
        <v>41</v>
      </c>
      <c r="O134" s="72"/>
      <c r="P134" s="197">
        <f t="shared" si="1"/>
        <v>0</v>
      </c>
      <c r="Q134" s="197">
        <v>0</v>
      </c>
      <c r="R134" s="197">
        <f t="shared" si="2"/>
        <v>0</v>
      </c>
      <c r="S134" s="197">
        <v>0</v>
      </c>
      <c r="T134" s="198">
        <f t="shared" si="3"/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199" t="s">
        <v>450</v>
      </c>
      <c r="AT134" s="199" t="s">
        <v>148</v>
      </c>
      <c r="AU134" s="199" t="s">
        <v>159</v>
      </c>
      <c r="AY134" s="18" t="s">
        <v>146</v>
      </c>
      <c r="BE134" s="200">
        <f t="shared" si="4"/>
        <v>0</v>
      </c>
      <c r="BF134" s="200">
        <f t="shared" si="5"/>
        <v>0</v>
      </c>
      <c r="BG134" s="200">
        <f t="shared" si="6"/>
        <v>0</v>
      </c>
      <c r="BH134" s="200">
        <f t="shared" si="7"/>
        <v>0</v>
      </c>
      <c r="BI134" s="200">
        <f t="shared" si="8"/>
        <v>0</v>
      </c>
      <c r="BJ134" s="18" t="s">
        <v>84</v>
      </c>
      <c r="BK134" s="200">
        <f t="shared" si="9"/>
        <v>0</v>
      </c>
      <c r="BL134" s="18" t="s">
        <v>450</v>
      </c>
      <c r="BM134" s="199" t="s">
        <v>796</v>
      </c>
    </row>
    <row r="135" spans="1:65" s="2" customFormat="1" ht="16.5" customHeight="1">
      <c r="A135" s="35"/>
      <c r="B135" s="36"/>
      <c r="C135" s="188" t="s">
        <v>190</v>
      </c>
      <c r="D135" s="188" t="s">
        <v>148</v>
      </c>
      <c r="E135" s="189" t="s">
        <v>797</v>
      </c>
      <c r="F135" s="190" t="s">
        <v>798</v>
      </c>
      <c r="G135" s="191" t="s">
        <v>769</v>
      </c>
      <c r="H135" s="192">
        <v>5</v>
      </c>
      <c r="I135" s="193"/>
      <c r="J135" s="194">
        <f t="shared" si="0"/>
        <v>0</v>
      </c>
      <c r="K135" s="190" t="s">
        <v>1</v>
      </c>
      <c r="L135" s="40"/>
      <c r="M135" s="195" t="s">
        <v>1</v>
      </c>
      <c r="N135" s="196" t="s">
        <v>41</v>
      </c>
      <c r="O135" s="72"/>
      <c r="P135" s="197">
        <f t="shared" si="1"/>
        <v>0</v>
      </c>
      <c r="Q135" s="197">
        <v>0</v>
      </c>
      <c r="R135" s="197">
        <f t="shared" si="2"/>
        <v>0</v>
      </c>
      <c r="S135" s="197">
        <v>0</v>
      </c>
      <c r="T135" s="198">
        <f t="shared" si="3"/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199" t="s">
        <v>450</v>
      </c>
      <c r="AT135" s="199" t="s">
        <v>148</v>
      </c>
      <c r="AU135" s="199" t="s">
        <v>159</v>
      </c>
      <c r="AY135" s="18" t="s">
        <v>146</v>
      </c>
      <c r="BE135" s="200">
        <f t="shared" si="4"/>
        <v>0</v>
      </c>
      <c r="BF135" s="200">
        <f t="shared" si="5"/>
        <v>0</v>
      </c>
      <c r="BG135" s="200">
        <f t="shared" si="6"/>
        <v>0</v>
      </c>
      <c r="BH135" s="200">
        <f t="shared" si="7"/>
        <v>0</v>
      </c>
      <c r="BI135" s="200">
        <f t="shared" si="8"/>
        <v>0</v>
      </c>
      <c r="BJ135" s="18" t="s">
        <v>84</v>
      </c>
      <c r="BK135" s="200">
        <f t="shared" si="9"/>
        <v>0</v>
      </c>
      <c r="BL135" s="18" t="s">
        <v>450</v>
      </c>
      <c r="BM135" s="199" t="s">
        <v>799</v>
      </c>
    </row>
    <row r="136" spans="1:65" s="2" customFormat="1" ht="16.5" customHeight="1">
      <c r="A136" s="35"/>
      <c r="B136" s="36"/>
      <c r="C136" s="188" t="s">
        <v>194</v>
      </c>
      <c r="D136" s="188" t="s">
        <v>148</v>
      </c>
      <c r="E136" s="189" t="s">
        <v>800</v>
      </c>
      <c r="F136" s="190" t="s">
        <v>801</v>
      </c>
      <c r="G136" s="191" t="s">
        <v>802</v>
      </c>
      <c r="H136" s="192">
        <v>12</v>
      </c>
      <c r="I136" s="193"/>
      <c r="J136" s="194">
        <f t="shared" si="0"/>
        <v>0</v>
      </c>
      <c r="K136" s="190" t="s">
        <v>1</v>
      </c>
      <c r="L136" s="40"/>
      <c r="M136" s="195" t="s">
        <v>1</v>
      </c>
      <c r="N136" s="196" t="s">
        <v>41</v>
      </c>
      <c r="O136" s="72"/>
      <c r="P136" s="197">
        <f t="shared" si="1"/>
        <v>0</v>
      </c>
      <c r="Q136" s="197">
        <v>0</v>
      </c>
      <c r="R136" s="197">
        <f t="shared" si="2"/>
        <v>0</v>
      </c>
      <c r="S136" s="197">
        <v>0</v>
      </c>
      <c r="T136" s="198">
        <f t="shared" si="3"/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199" t="s">
        <v>450</v>
      </c>
      <c r="AT136" s="199" t="s">
        <v>148</v>
      </c>
      <c r="AU136" s="199" t="s">
        <v>159</v>
      </c>
      <c r="AY136" s="18" t="s">
        <v>146</v>
      </c>
      <c r="BE136" s="200">
        <f t="shared" si="4"/>
        <v>0</v>
      </c>
      <c r="BF136" s="200">
        <f t="shared" si="5"/>
        <v>0</v>
      </c>
      <c r="BG136" s="200">
        <f t="shared" si="6"/>
        <v>0</v>
      </c>
      <c r="BH136" s="200">
        <f t="shared" si="7"/>
        <v>0</v>
      </c>
      <c r="BI136" s="200">
        <f t="shared" si="8"/>
        <v>0</v>
      </c>
      <c r="BJ136" s="18" t="s">
        <v>84</v>
      </c>
      <c r="BK136" s="200">
        <f t="shared" si="9"/>
        <v>0</v>
      </c>
      <c r="BL136" s="18" t="s">
        <v>450</v>
      </c>
      <c r="BM136" s="199" t="s">
        <v>803</v>
      </c>
    </row>
    <row r="137" spans="1:65" s="2" customFormat="1" ht="16.5" customHeight="1">
      <c r="A137" s="35"/>
      <c r="B137" s="36"/>
      <c r="C137" s="188" t="s">
        <v>8</v>
      </c>
      <c r="D137" s="188" t="s">
        <v>148</v>
      </c>
      <c r="E137" s="189" t="s">
        <v>804</v>
      </c>
      <c r="F137" s="190" t="s">
        <v>805</v>
      </c>
      <c r="G137" s="191" t="s">
        <v>802</v>
      </c>
      <c r="H137" s="192">
        <v>4</v>
      </c>
      <c r="I137" s="193"/>
      <c r="J137" s="194">
        <f t="shared" si="0"/>
        <v>0</v>
      </c>
      <c r="K137" s="190" t="s">
        <v>1</v>
      </c>
      <c r="L137" s="40"/>
      <c r="M137" s="195" t="s">
        <v>1</v>
      </c>
      <c r="N137" s="196" t="s">
        <v>41</v>
      </c>
      <c r="O137" s="72"/>
      <c r="P137" s="197">
        <f t="shared" si="1"/>
        <v>0</v>
      </c>
      <c r="Q137" s="197">
        <v>0</v>
      </c>
      <c r="R137" s="197">
        <f t="shared" si="2"/>
        <v>0</v>
      </c>
      <c r="S137" s="197">
        <v>0</v>
      </c>
      <c r="T137" s="198">
        <f t="shared" si="3"/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199" t="s">
        <v>450</v>
      </c>
      <c r="AT137" s="199" t="s">
        <v>148</v>
      </c>
      <c r="AU137" s="199" t="s">
        <v>159</v>
      </c>
      <c r="AY137" s="18" t="s">
        <v>146</v>
      </c>
      <c r="BE137" s="200">
        <f t="shared" si="4"/>
        <v>0</v>
      </c>
      <c r="BF137" s="200">
        <f t="shared" si="5"/>
        <v>0</v>
      </c>
      <c r="BG137" s="200">
        <f t="shared" si="6"/>
        <v>0</v>
      </c>
      <c r="BH137" s="200">
        <f t="shared" si="7"/>
        <v>0</v>
      </c>
      <c r="BI137" s="200">
        <f t="shared" si="8"/>
        <v>0</v>
      </c>
      <c r="BJ137" s="18" t="s">
        <v>84</v>
      </c>
      <c r="BK137" s="200">
        <f t="shared" si="9"/>
        <v>0</v>
      </c>
      <c r="BL137" s="18" t="s">
        <v>450</v>
      </c>
      <c r="BM137" s="199" t="s">
        <v>806</v>
      </c>
    </row>
    <row r="138" spans="1:65" s="2" customFormat="1" ht="16.5" customHeight="1">
      <c r="A138" s="35"/>
      <c r="B138" s="36"/>
      <c r="C138" s="188" t="s">
        <v>201</v>
      </c>
      <c r="D138" s="188" t="s">
        <v>148</v>
      </c>
      <c r="E138" s="189" t="s">
        <v>807</v>
      </c>
      <c r="F138" s="190" t="s">
        <v>808</v>
      </c>
      <c r="G138" s="191" t="s">
        <v>802</v>
      </c>
      <c r="H138" s="192">
        <v>8</v>
      </c>
      <c r="I138" s="193"/>
      <c r="J138" s="194">
        <f t="shared" si="0"/>
        <v>0</v>
      </c>
      <c r="K138" s="190" t="s">
        <v>1</v>
      </c>
      <c r="L138" s="40"/>
      <c r="M138" s="195" t="s">
        <v>1</v>
      </c>
      <c r="N138" s="196" t="s">
        <v>41</v>
      </c>
      <c r="O138" s="72"/>
      <c r="P138" s="197">
        <f t="shared" si="1"/>
        <v>0</v>
      </c>
      <c r="Q138" s="197">
        <v>0</v>
      </c>
      <c r="R138" s="197">
        <f t="shared" si="2"/>
        <v>0</v>
      </c>
      <c r="S138" s="197">
        <v>0</v>
      </c>
      <c r="T138" s="198">
        <f t="shared" si="3"/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199" t="s">
        <v>450</v>
      </c>
      <c r="AT138" s="199" t="s">
        <v>148</v>
      </c>
      <c r="AU138" s="199" t="s">
        <v>159</v>
      </c>
      <c r="AY138" s="18" t="s">
        <v>146</v>
      </c>
      <c r="BE138" s="200">
        <f t="shared" si="4"/>
        <v>0</v>
      </c>
      <c r="BF138" s="200">
        <f t="shared" si="5"/>
        <v>0</v>
      </c>
      <c r="BG138" s="200">
        <f t="shared" si="6"/>
        <v>0</v>
      </c>
      <c r="BH138" s="200">
        <f t="shared" si="7"/>
        <v>0</v>
      </c>
      <c r="BI138" s="200">
        <f t="shared" si="8"/>
        <v>0</v>
      </c>
      <c r="BJ138" s="18" t="s">
        <v>84</v>
      </c>
      <c r="BK138" s="200">
        <f t="shared" si="9"/>
        <v>0</v>
      </c>
      <c r="BL138" s="18" t="s">
        <v>450</v>
      </c>
      <c r="BM138" s="199" t="s">
        <v>809</v>
      </c>
    </row>
    <row r="139" spans="1:65" s="2" customFormat="1" ht="16.5" customHeight="1">
      <c r="A139" s="35"/>
      <c r="B139" s="36"/>
      <c r="C139" s="188" t="s">
        <v>205</v>
      </c>
      <c r="D139" s="188" t="s">
        <v>148</v>
      </c>
      <c r="E139" s="189" t="s">
        <v>810</v>
      </c>
      <c r="F139" s="190" t="s">
        <v>811</v>
      </c>
      <c r="G139" s="191" t="s">
        <v>802</v>
      </c>
      <c r="H139" s="192">
        <v>24</v>
      </c>
      <c r="I139" s="193"/>
      <c r="J139" s="194">
        <f t="shared" si="0"/>
        <v>0</v>
      </c>
      <c r="K139" s="190" t="s">
        <v>1</v>
      </c>
      <c r="L139" s="40"/>
      <c r="M139" s="195" t="s">
        <v>1</v>
      </c>
      <c r="N139" s="196" t="s">
        <v>41</v>
      </c>
      <c r="O139" s="72"/>
      <c r="P139" s="197">
        <f t="shared" si="1"/>
        <v>0</v>
      </c>
      <c r="Q139" s="197">
        <v>0</v>
      </c>
      <c r="R139" s="197">
        <f t="shared" si="2"/>
        <v>0</v>
      </c>
      <c r="S139" s="197">
        <v>0</v>
      </c>
      <c r="T139" s="198">
        <f t="shared" si="3"/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199" t="s">
        <v>450</v>
      </c>
      <c r="AT139" s="199" t="s">
        <v>148</v>
      </c>
      <c r="AU139" s="199" t="s">
        <v>159</v>
      </c>
      <c r="AY139" s="18" t="s">
        <v>146</v>
      </c>
      <c r="BE139" s="200">
        <f t="shared" si="4"/>
        <v>0</v>
      </c>
      <c r="BF139" s="200">
        <f t="shared" si="5"/>
        <v>0</v>
      </c>
      <c r="BG139" s="200">
        <f t="shared" si="6"/>
        <v>0</v>
      </c>
      <c r="BH139" s="200">
        <f t="shared" si="7"/>
        <v>0</v>
      </c>
      <c r="BI139" s="200">
        <f t="shared" si="8"/>
        <v>0</v>
      </c>
      <c r="BJ139" s="18" t="s">
        <v>84</v>
      </c>
      <c r="BK139" s="200">
        <f t="shared" si="9"/>
        <v>0</v>
      </c>
      <c r="BL139" s="18" t="s">
        <v>450</v>
      </c>
      <c r="BM139" s="199" t="s">
        <v>812</v>
      </c>
    </row>
    <row r="140" spans="1:65" s="2" customFormat="1" ht="16.5" customHeight="1">
      <c r="A140" s="35"/>
      <c r="B140" s="36"/>
      <c r="C140" s="188" t="s">
        <v>209</v>
      </c>
      <c r="D140" s="188" t="s">
        <v>148</v>
      </c>
      <c r="E140" s="189" t="s">
        <v>813</v>
      </c>
      <c r="F140" s="190" t="s">
        <v>814</v>
      </c>
      <c r="G140" s="191" t="s">
        <v>802</v>
      </c>
      <c r="H140" s="192">
        <v>8</v>
      </c>
      <c r="I140" s="193"/>
      <c r="J140" s="194">
        <f t="shared" si="0"/>
        <v>0</v>
      </c>
      <c r="K140" s="190" t="s">
        <v>1</v>
      </c>
      <c r="L140" s="40"/>
      <c r="M140" s="195" t="s">
        <v>1</v>
      </c>
      <c r="N140" s="196" t="s">
        <v>41</v>
      </c>
      <c r="O140" s="72"/>
      <c r="P140" s="197">
        <f t="shared" si="1"/>
        <v>0</v>
      </c>
      <c r="Q140" s="197">
        <v>0</v>
      </c>
      <c r="R140" s="197">
        <f t="shared" si="2"/>
        <v>0</v>
      </c>
      <c r="S140" s="197">
        <v>0</v>
      </c>
      <c r="T140" s="198">
        <f t="shared" si="3"/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199" t="s">
        <v>450</v>
      </c>
      <c r="AT140" s="199" t="s">
        <v>148</v>
      </c>
      <c r="AU140" s="199" t="s">
        <v>159</v>
      </c>
      <c r="AY140" s="18" t="s">
        <v>146</v>
      </c>
      <c r="BE140" s="200">
        <f t="shared" si="4"/>
        <v>0</v>
      </c>
      <c r="BF140" s="200">
        <f t="shared" si="5"/>
        <v>0</v>
      </c>
      <c r="BG140" s="200">
        <f t="shared" si="6"/>
        <v>0</v>
      </c>
      <c r="BH140" s="200">
        <f t="shared" si="7"/>
        <v>0</v>
      </c>
      <c r="BI140" s="200">
        <f t="shared" si="8"/>
        <v>0</v>
      </c>
      <c r="BJ140" s="18" t="s">
        <v>84</v>
      </c>
      <c r="BK140" s="200">
        <f t="shared" si="9"/>
        <v>0</v>
      </c>
      <c r="BL140" s="18" t="s">
        <v>450</v>
      </c>
      <c r="BM140" s="199" t="s">
        <v>815</v>
      </c>
    </row>
    <row r="141" spans="1:65" s="2" customFormat="1" ht="16.5" customHeight="1">
      <c r="A141" s="35"/>
      <c r="B141" s="36"/>
      <c r="C141" s="188" t="s">
        <v>213</v>
      </c>
      <c r="D141" s="188" t="s">
        <v>148</v>
      </c>
      <c r="E141" s="189" t="s">
        <v>816</v>
      </c>
      <c r="F141" s="190" t="s">
        <v>817</v>
      </c>
      <c r="G141" s="191" t="s">
        <v>802</v>
      </c>
      <c r="H141" s="192">
        <v>16</v>
      </c>
      <c r="I141" s="193"/>
      <c r="J141" s="194">
        <f t="shared" si="0"/>
        <v>0</v>
      </c>
      <c r="K141" s="190" t="s">
        <v>1</v>
      </c>
      <c r="L141" s="40"/>
      <c r="M141" s="195" t="s">
        <v>1</v>
      </c>
      <c r="N141" s="196" t="s">
        <v>41</v>
      </c>
      <c r="O141" s="72"/>
      <c r="P141" s="197">
        <f t="shared" si="1"/>
        <v>0</v>
      </c>
      <c r="Q141" s="197">
        <v>0</v>
      </c>
      <c r="R141" s="197">
        <f t="shared" si="2"/>
        <v>0</v>
      </c>
      <c r="S141" s="197">
        <v>0</v>
      </c>
      <c r="T141" s="198">
        <f t="shared" si="3"/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199" t="s">
        <v>450</v>
      </c>
      <c r="AT141" s="199" t="s">
        <v>148</v>
      </c>
      <c r="AU141" s="199" t="s">
        <v>159</v>
      </c>
      <c r="AY141" s="18" t="s">
        <v>146</v>
      </c>
      <c r="BE141" s="200">
        <f t="shared" si="4"/>
        <v>0</v>
      </c>
      <c r="BF141" s="200">
        <f t="shared" si="5"/>
        <v>0</v>
      </c>
      <c r="BG141" s="200">
        <f t="shared" si="6"/>
        <v>0</v>
      </c>
      <c r="BH141" s="200">
        <f t="shared" si="7"/>
        <v>0</v>
      </c>
      <c r="BI141" s="200">
        <f t="shared" si="8"/>
        <v>0</v>
      </c>
      <c r="BJ141" s="18" t="s">
        <v>84</v>
      </c>
      <c r="BK141" s="200">
        <f t="shared" si="9"/>
        <v>0</v>
      </c>
      <c r="BL141" s="18" t="s">
        <v>450</v>
      </c>
      <c r="BM141" s="199" t="s">
        <v>818</v>
      </c>
    </row>
    <row r="142" spans="1:65" s="2" customFormat="1" ht="16.5" customHeight="1">
      <c r="A142" s="35"/>
      <c r="B142" s="36"/>
      <c r="C142" s="188" t="s">
        <v>217</v>
      </c>
      <c r="D142" s="188" t="s">
        <v>148</v>
      </c>
      <c r="E142" s="189" t="s">
        <v>819</v>
      </c>
      <c r="F142" s="190" t="s">
        <v>820</v>
      </c>
      <c r="G142" s="191" t="s">
        <v>802</v>
      </c>
      <c r="H142" s="192">
        <v>16</v>
      </c>
      <c r="I142" s="193"/>
      <c r="J142" s="194">
        <f t="shared" si="0"/>
        <v>0</v>
      </c>
      <c r="K142" s="190" t="s">
        <v>1</v>
      </c>
      <c r="L142" s="40"/>
      <c r="M142" s="195" t="s">
        <v>1</v>
      </c>
      <c r="N142" s="196" t="s">
        <v>41</v>
      </c>
      <c r="O142" s="72"/>
      <c r="P142" s="197">
        <f t="shared" si="1"/>
        <v>0</v>
      </c>
      <c r="Q142" s="197">
        <v>0</v>
      </c>
      <c r="R142" s="197">
        <f t="shared" si="2"/>
        <v>0</v>
      </c>
      <c r="S142" s="197">
        <v>0</v>
      </c>
      <c r="T142" s="198">
        <f t="shared" si="3"/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199" t="s">
        <v>450</v>
      </c>
      <c r="AT142" s="199" t="s">
        <v>148</v>
      </c>
      <c r="AU142" s="199" t="s">
        <v>159</v>
      </c>
      <c r="AY142" s="18" t="s">
        <v>146</v>
      </c>
      <c r="BE142" s="200">
        <f t="shared" si="4"/>
        <v>0</v>
      </c>
      <c r="BF142" s="200">
        <f t="shared" si="5"/>
        <v>0</v>
      </c>
      <c r="BG142" s="200">
        <f t="shared" si="6"/>
        <v>0</v>
      </c>
      <c r="BH142" s="200">
        <f t="shared" si="7"/>
        <v>0</v>
      </c>
      <c r="BI142" s="200">
        <f t="shared" si="8"/>
        <v>0</v>
      </c>
      <c r="BJ142" s="18" t="s">
        <v>84</v>
      </c>
      <c r="BK142" s="200">
        <f t="shared" si="9"/>
        <v>0</v>
      </c>
      <c r="BL142" s="18" t="s">
        <v>450</v>
      </c>
      <c r="BM142" s="199" t="s">
        <v>821</v>
      </c>
    </row>
    <row r="143" spans="1:65" s="2" customFormat="1" ht="16.5" customHeight="1">
      <c r="A143" s="35"/>
      <c r="B143" s="36"/>
      <c r="C143" s="188" t="s">
        <v>222</v>
      </c>
      <c r="D143" s="188" t="s">
        <v>148</v>
      </c>
      <c r="E143" s="189" t="s">
        <v>822</v>
      </c>
      <c r="F143" s="190" t="s">
        <v>823</v>
      </c>
      <c r="G143" s="191" t="s">
        <v>824</v>
      </c>
      <c r="H143" s="192">
        <v>1</v>
      </c>
      <c r="I143" s="193"/>
      <c r="J143" s="194">
        <f t="shared" si="0"/>
        <v>0</v>
      </c>
      <c r="K143" s="190" t="s">
        <v>1</v>
      </c>
      <c r="L143" s="40"/>
      <c r="M143" s="195" t="s">
        <v>1</v>
      </c>
      <c r="N143" s="196" t="s">
        <v>41</v>
      </c>
      <c r="O143" s="72"/>
      <c r="P143" s="197">
        <f t="shared" si="1"/>
        <v>0</v>
      </c>
      <c r="Q143" s="197">
        <v>0</v>
      </c>
      <c r="R143" s="197">
        <f t="shared" si="2"/>
        <v>0</v>
      </c>
      <c r="S143" s="197">
        <v>0</v>
      </c>
      <c r="T143" s="198">
        <f t="shared" si="3"/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199" t="s">
        <v>450</v>
      </c>
      <c r="AT143" s="199" t="s">
        <v>148</v>
      </c>
      <c r="AU143" s="199" t="s">
        <v>159</v>
      </c>
      <c r="AY143" s="18" t="s">
        <v>146</v>
      </c>
      <c r="BE143" s="200">
        <f t="shared" si="4"/>
        <v>0</v>
      </c>
      <c r="BF143" s="200">
        <f t="shared" si="5"/>
        <v>0</v>
      </c>
      <c r="BG143" s="200">
        <f t="shared" si="6"/>
        <v>0</v>
      </c>
      <c r="BH143" s="200">
        <f t="shared" si="7"/>
        <v>0</v>
      </c>
      <c r="BI143" s="200">
        <f t="shared" si="8"/>
        <v>0</v>
      </c>
      <c r="BJ143" s="18" t="s">
        <v>84</v>
      </c>
      <c r="BK143" s="200">
        <f t="shared" si="9"/>
        <v>0</v>
      </c>
      <c r="BL143" s="18" t="s">
        <v>450</v>
      </c>
      <c r="BM143" s="199" t="s">
        <v>825</v>
      </c>
    </row>
    <row r="144" spans="1:65" s="2" customFormat="1" ht="21.75" customHeight="1">
      <c r="A144" s="35"/>
      <c r="B144" s="36"/>
      <c r="C144" s="188" t="s">
        <v>228</v>
      </c>
      <c r="D144" s="188" t="s">
        <v>148</v>
      </c>
      <c r="E144" s="189" t="s">
        <v>826</v>
      </c>
      <c r="F144" s="190" t="s">
        <v>827</v>
      </c>
      <c r="G144" s="191" t="s">
        <v>231</v>
      </c>
      <c r="H144" s="192">
        <v>142</v>
      </c>
      <c r="I144" s="193"/>
      <c r="J144" s="194">
        <f t="shared" si="0"/>
        <v>0</v>
      </c>
      <c r="K144" s="190" t="s">
        <v>1</v>
      </c>
      <c r="L144" s="40"/>
      <c r="M144" s="195" t="s">
        <v>1</v>
      </c>
      <c r="N144" s="196" t="s">
        <v>41</v>
      </c>
      <c r="O144" s="72"/>
      <c r="P144" s="197">
        <f t="shared" si="1"/>
        <v>0</v>
      </c>
      <c r="Q144" s="197">
        <v>0</v>
      </c>
      <c r="R144" s="197">
        <f t="shared" si="2"/>
        <v>0</v>
      </c>
      <c r="S144" s="197">
        <v>0</v>
      </c>
      <c r="T144" s="198">
        <f t="shared" si="3"/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199" t="s">
        <v>450</v>
      </c>
      <c r="AT144" s="199" t="s">
        <v>148</v>
      </c>
      <c r="AU144" s="199" t="s">
        <v>159</v>
      </c>
      <c r="AY144" s="18" t="s">
        <v>146</v>
      </c>
      <c r="BE144" s="200">
        <f t="shared" si="4"/>
        <v>0</v>
      </c>
      <c r="BF144" s="200">
        <f t="shared" si="5"/>
        <v>0</v>
      </c>
      <c r="BG144" s="200">
        <f t="shared" si="6"/>
        <v>0</v>
      </c>
      <c r="BH144" s="200">
        <f t="shared" si="7"/>
        <v>0</v>
      </c>
      <c r="BI144" s="200">
        <f t="shared" si="8"/>
        <v>0</v>
      </c>
      <c r="BJ144" s="18" t="s">
        <v>84</v>
      </c>
      <c r="BK144" s="200">
        <f t="shared" si="9"/>
        <v>0</v>
      </c>
      <c r="BL144" s="18" t="s">
        <v>450</v>
      </c>
      <c r="BM144" s="199" t="s">
        <v>828</v>
      </c>
    </row>
    <row r="145" spans="1:65" s="2" customFormat="1" ht="21.75" customHeight="1">
      <c r="A145" s="35"/>
      <c r="B145" s="36"/>
      <c r="C145" s="188" t="s">
        <v>234</v>
      </c>
      <c r="D145" s="188" t="s">
        <v>148</v>
      </c>
      <c r="E145" s="189" t="s">
        <v>829</v>
      </c>
      <c r="F145" s="190" t="s">
        <v>830</v>
      </c>
      <c r="G145" s="191" t="s">
        <v>231</v>
      </c>
      <c r="H145" s="192">
        <v>40</v>
      </c>
      <c r="I145" s="193"/>
      <c r="J145" s="194">
        <f t="shared" si="0"/>
        <v>0</v>
      </c>
      <c r="K145" s="190" t="s">
        <v>1</v>
      </c>
      <c r="L145" s="40"/>
      <c r="M145" s="195" t="s">
        <v>1</v>
      </c>
      <c r="N145" s="196" t="s">
        <v>41</v>
      </c>
      <c r="O145" s="72"/>
      <c r="P145" s="197">
        <f t="shared" si="1"/>
        <v>0</v>
      </c>
      <c r="Q145" s="197">
        <v>0</v>
      </c>
      <c r="R145" s="197">
        <f t="shared" si="2"/>
        <v>0</v>
      </c>
      <c r="S145" s="197">
        <v>0</v>
      </c>
      <c r="T145" s="198">
        <f t="shared" si="3"/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199" t="s">
        <v>450</v>
      </c>
      <c r="AT145" s="199" t="s">
        <v>148</v>
      </c>
      <c r="AU145" s="199" t="s">
        <v>159</v>
      </c>
      <c r="AY145" s="18" t="s">
        <v>146</v>
      </c>
      <c r="BE145" s="200">
        <f t="shared" si="4"/>
        <v>0</v>
      </c>
      <c r="BF145" s="200">
        <f t="shared" si="5"/>
        <v>0</v>
      </c>
      <c r="BG145" s="200">
        <f t="shared" si="6"/>
        <v>0</v>
      </c>
      <c r="BH145" s="200">
        <f t="shared" si="7"/>
        <v>0</v>
      </c>
      <c r="BI145" s="200">
        <f t="shared" si="8"/>
        <v>0</v>
      </c>
      <c r="BJ145" s="18" t="s">
        <v>84</v>
      </c>
      <c r="BK145" s="200">
        <f t="shared" si="9"/>
        <v>0</v>
      </c>
      <c r="BL145" s="18" t="s">
        <v>450</v>
      </c>
      <c r="BM145" s="199" t="s">
        <v>831</v>
      </c>
    </row>
    <row r="146" spans="1:65" s="2" customFormat="1" ht="24.2" customHeight="1">
      <c r="A146" s="35"/>
      <c r="B146" s="36"/>
      <c r="C146" s="188" t="s">
        <v>7</v>
      </c>
      <c r="D146" s="188" t="s">
        <v>148</v>
      </c>
      <c r="E146" s="189" t="s">
        <v>832</v>
      </c>
      <c r="F146" s="190" t="s">
        <v>833</v>
      </c>
      <c r="G146" s="191" t="s">
        <v>769</v>
      </c>
      <c r="H146" s="192">
        <v>10</v>
      </c>
      <c r="I146" s="193"/>
      <c r="J146" s="194">
        <f t="shared" si="0"/>
        <v>0</v>
      </c>
      <c r="K146" s="190" t="s">
        <v>1</v>
      </c>
      <c r="L146" s="40"/>
      <c r="M146" s="195" t="s">
        <v>1</v>
      </c>
      <c r="N146" s="196" t="s">
        <v>41</v>
      </c>
      <c r="O146" s="72"/>
      <c r="P146" s="197">
        <f t="shared" si="1"/>
        <v>0</v>
      </c>
      <c r="Q146" s="197">
        <v>0</v>
      </c>
      <c r="R146" s="197">
        <f t="shared" si="2"/>
        <v>0</v>
      </c>
      <c r="S146" s="197">
        <v>0</v>
      </c>
      <c r="T146" s="198">
        <f t="shared" si="3"/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199" t="s">
        <v>450</v>
      </c>
      <c r="AT146" s="199" t="s">
        <v>148</v>
      </c>
      <c r="AU146" s="199" t="s">
        <v>159</v>
      </c>
      <c r="AY146" s="18" t="s">
        <v>146</v>
      </c>
      <c r="BE146" s="200">
        <f t="shared" si="4"/>
        <v>0</v>
      </c>
      <c r="BF146" s="200">
        <f t="shared" si="5"/>
        <v>0</v>
      </c>
      <c r="BG146" s="200">
        <f t="shared" si="6"/>
        <v>0</v>
      </c>
      <c r="BH146" s="200">
        <f t="shared" si="7"/>
        <v>0</v>
      </c>
      <c r="BI146" s="200">
        <f t="shared" si="8"/>
        <v>0</v>
      </c>
      <c r="BJ146" s="18" t="s">
        <v>84</v>
      </c>
      <c r="BK146" s="200">
        <f t="shared" si="9"/>
        <v>0</v>
      </c>
      <c r="BL146" s="18" t="s">
        <v>450</v>
      </c>
      <c r="BM146" s="199" t="s">
        <v>834</v>
      </c>
    </row>
    <row r="147" spans="1:65" s="2" customFormat="1" ht="16.5" customHeight="1">
      <c r="A147" s="35"/>
      <c r="B147" s="36"/>
      <c r="C147" s="188" t="s">
        <v>246</v>
      </c>
      <c r="D147" s="188" t="s">
        <v>148</v>
      </c>
      <c r="E147" s="189" t="s">
        <v>835</v>
      </c>
      <c r="F147" s="190" t="s">
        <v>836</v>
      </c>
      <c r="G147" s="191" t="s">
        <v>769</v>
      </c>
      <c r="H147" s="192">
        <v>10</v>
      </c>
      <c r="I147" s="193"/>
      <c r="J147" s="194">
        <f t="shared" si="0"/>
        <v>0</v>
      </c>
      <c r="K147" s="190" t="s">
        <v>1</v>
      </c>
      <c r="L147" s="40"/>
      <c r="M147" s="195" t="s">
        <v>1</v>
      </c>
      <c r="N147" s="196" t="s">
        <v>41</v>
      </c>
      <c r="O147" s="72"/>
      <c r="P147" s="197">
        <f t="shared" si="1"/>
        <v>0</v>
      </c>
      <c r="Q147" s="197">
        <v>0</v>
      </c>
      <c r="R147" s="197">
        <f t="shared" si="2"/>
        <v>0</v>
      </c>
      <c r="S147" s="197">
        <v>0</v>
      </c>
      <c r="T147" s="198">
        <f t="shared" si="3"/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199" t="s">
        <v>450</v>
      </c>
      <c r="AT147" s="199" t="s">
        <v>148</v>
      </c>
      <c r="AU147" s="199" t="s">
        <v>159</v>
      </c>
      <c r="AY147" s="18" t="s">
        <v>146</v>
      </c>
      <c r="BE147" s="200">
        <f t="shared" si="4"/>
        <v>0</v>
      </c>
      <c r="BF147" s="200">
        <f t="shared" si="5"/>
        <v>0</v>
      </c>
      <c r="BG147" s="200">
        <f t="shared" si="6"/>
        <v>0</v>
      </c>
      <c r="BH147" s="200">
        <f t="shared" si="7"/>
        <v>0</v>
      </c>
      <c r="BI147" s="200">
        <f t="shared" si="8"/>
        <v>0</v>
      </c>
      <c r="BJ147" s="18" t="s">
        <v>84</v>
      </c>
      <c r="BK147" s="200">
        <f t="shared" si="9"/>
        <v>0</v>
      </c>
      <c r="BL147" s="18" t="s">
        <v>450</v>
      </c>
      <c r="BM147" s="199" t="s">
        <v>837</v>
      </c>
    </row>
    <row r="148" spans="1:65" s="2" customFormat="1" ht="21.75" customHeight="1">
      <c r="A148" s="35"/>
      <c r="B148" s="36"/>
      <c r="C148" s="188" t="s">
        <v>256</v>
      </c>
      <c r="D148" s="188" t="s">
        <v>148</v>
      </c>
      <c r="E148" s="189" t="s">
        <v>838</v>
      </c>
      <c r="F148" s="190" t="s">
        <v>839</v>
      </c>
      <c r="G148" s="191" t="s">
        <v>769</v>
      </c>
      <c r="H148" s="192">
        <v>90</v>
      </c>
      <c r="I148" s="193"/>
      <c r="J148" s="194">
        <f t="shared" si="0"/>
        <v>0</v>
      </c>
      <c r="K148" s="190" t="s">
        <v>1</v>
      </c>
      <c r="L148" s="40"/>
      <c r="M148" s="195" t="s">
        <v>1</v>
      </c>
      <c r="N148" s="196" t="s">
        <v>41</v>
      </c>
      <c r="O148" s="72"/>
      <c r="P148" s="197">
        <f t="shared" si="1"/>
        <v>0</v>
      </c>
      <c r="Q148" s="197">
        <v>0</v>
      </c>
      <c r="R148" s="197">
        <f t="shared" si="2"/>
        <v>0</v>
      </c>
      <c r="S148" s="197">
        <v>0</v>
      </c>
      <c r="T148" s="198">
        <f t="shared" si="3"/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199" t="s">
        <v>450</v>
      </c>
      <c r="AT148" s="199" t="s">
        <v>148</v>
      </c>
      <c r="AU148" s="199" t="s">
        <v>159</v>
      </c>
      <c r="AY148" s="18" t="s">
        <v>146</v>
      </c>
      <c r="BE148" s="200">
        <f t="shared" si="4"/>
        <v>0</v>
      </c>
      <c r="BF148" s="200">
        <f t="shared" si="5"/>
        <v>0</v>
      </c>
      <c r="BG148" s="200">
        <f t="shared" si="6"/>
        <v>0</v>
      </c>
      <c r="BH148" s="200">
        <f t="shared" si="7"/>
        <v>0</v>
      </c>
      <c r="BI148" s="200">
        <f t="shared" si="8"/>
        <v>0</v>
      </c>
      <c r="BJ148" s="18" t="s">
        <v>84</v>
      </c>
      <c r="BK148" s="200">
        <f t="shared" si="9"/>
        <v>0</v>
      </c>
      <c r="BL148" s="18" t="s">
        <v>450</v>
      </c>
      <c r="BM148" s="199" t="s">
        <v>840</v>
      </c>
    </row>
    <row r="149" spans="1:65" s="2" customFormat="1" ht="24.2" customHeight="1">
      <c r="A149" s="35"/>
      <c r="B149" s="36"/>
      <c r="C149" s="188" t="s">
        <v>261</v>
      </c>
      <c r="D149" s="188" t="s">
        <v>148</v>
      </c>
      <c r="E149" s="189" t="s">
        <v>841</v>
      </c>
      <c r="F149" s="190" t="s">
        <v>842</v>
      </c>
      <c r="G149" s="191" t="s">
        <v>231</v>
      </c>
      <c r="H149" s="192">
        <v>135</v>
      </c>
      <c r="I149" s="193"/>
      <c r="J149" s="194">
        <f t="shared" si="0"/>
        <v>0</v>
      </c>
      <c r="K149" s="190" t="s">
        <v>1</v>
      </c>
      <c r="L149" s="40"/>
      <c r="M149" s="195" t="s">
        <v>1</v>
      </c>
      <c r="N149" s="196" t="s">
        <v>41</v>
      </c>
      <c r="O149" s="72"/>
      <c r="P149" s="197">
        <f t="shared" si="1"/>
        <v>0</v>
      </c>
      <c r="Q149" s="197">
        <v>0</v>
      </c>
      <c r="R149" s="197">
        <f t="shared" si="2"/>
        <v>0</v>
      </c>
      <c r="S149" s="197">
        <v>0</v>
      </c>
      <c r="T149" s="198">
        <f t="shared" si="3"/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199" t="s">
        <v>450</v>
      </c>
      <c r="AT149" s="199" t="s">
        <v>148</v>
      </c>
      <c r="AU149" s="199" t="s">
        <v>159</v>
      </c>
      <c r="AY149" s="18" t="s">
        <v>146</v>
      </c>
      <c r="BE149" s="200">
        <f t="shared" si="4"/>
        <v>0</v>
      </c>
      <c r="BF149" s="200">
        <f t="shared" si="5"/>
        <v>0</v>
      </c>
      <c r="BG149" s="200">
        <f t="shared" si="6"/>
        <v>0</v>
      </c>
      <c r="BH149" s="200">
        <f t="shared" si="7"/>
        <v>0</v>
      </c>
      <c r="BI149" s="200">
        <f t="shared" si="8"/>
        <v>0</v>
      </c>
      <c r="BJ149" s="18" t="s">
        <v>84</v>
      </c>
      <c r="BK149" s="200">
        <f t="shared" si="9"/>
        <v>0</v>
      </c>
      <c r="BL149" s="18" t="s">
        <v>450</v>
      </c>
      <c r="BM149" s="199" t="s">
        <v>843</v>
      </c>
    </row>
    <row r="150" spans="2:63" s="12" customFormat="1" ht="20.85" customHeight="1">
      <c r="B150" s="172"/>
      <c r="C150" s="173"/>
      <c r="D150" s="174" t="s">
        <v>75</v>
      </c>
      <c r="E150" s="186" t="s">
        <v>844</v>
      </c>
      <c r="F150" s="186" t="s">
        <v>147</v>
      </c>
      <c r="G150" s="173"/>
      <c r="H150" s="173"/>
      <c r="I150" s="176"/>
      <c r="J150" s="187">
        <f>BK150</f>
        <v>0</v>
      </c>
      <c r="K150" s="173"/>
      <c r="L150" s="178"/>
      <c r="M150" s="179"/>
      <c r="N150" s="180"/>
      <c r="O150" s="180"/>
      <c r="P150" s="181">
        <f>SUM(P151:P158)</f>
        <v>0</v>
      </c>
      <c r="Q150" s="180"/>
      <c r="R150" s="181">
        <f>SUM(R151:R158)</f>
        <v>0</v>
      </c>
      <c r="S150" s="180"/>
      <c r="T150" s="182">
        <f>SUM(T151:T158)</f>
        <v>0</v>
      </c>
      <c r="AR150" s="183" t="s">
        <v>84</v>
      </c>
      <c r="AT150" s="184" t="s">
        <v>75</v>
      </c>
      <c r="AU150" s="184" t="s">
        <v>86</v>
      </c>
      <c r="AY150" s="183" t="s">
        <v>146</v>
      </c>
      <c r="BK150" s="185">
        <f>SUM(BK151:BK158)</f>
        <v>0</v>
      </c>
    </row>
    <row r="151" spans="1:65" s="2" customFormat="1" ht="24.2" customHeight="1">
      <c r="A151" s="35"/>
      <c r="B151" s="36"/>
      <c r="C151" s="188" t="s">
        <v>269</v>
      </c>
      <c r="D151" s="188" t="s">
        <v>148</v>
      </c>
      <c r="E151" s="189" t="s">
        <v>845</v>
      </c>
      <c r="F151" s="190" t="s">
        <v>846</v>
      </c>
      <c r="G151" s="191" t="s">
        <v>249</v>
      </c>
      <c r="H151" s="192">
        <v>1.5</v>
      </c>
      <c r="I151" s="193"/>
      <c r="J151" s="194">
        <f aca="true" t="shared" si="10" ref="J151:J158">ROUND(I151*H151,2)</f>
        <v>0</v>
      </c>
      <c r="K151" s="190" t="s">
        <v>1</v>
      </c>
      <c r="L151" s="40"/>
      <c r="M151" s="195" t="s">
        <v>1</v>
      </c>
      <c r="N151" s="196" t="s">
        <v>41</v>
      </c>
      <c r="O151" s="72"/>
      <c r="P151" s="197">
        <f aca="true" t="shared" si="11" ref="P151:P158">O151*H151</f>
        <v>0</v>
      </c>
      <c r="Q151" s="197">
        <v>0</v>
      </c>
      <c r="R151" s="197">
        <f aca="true" t="shared" si="12" ref="R151:R158">Q151*H151</f>
        <v>0</v>
      </c>
      <c r="S151" s="197">
        <v>0</v>
      </c>
      <c r="T151" s="198">
        <f aca="true" t="shared" si="13" ref="T151:T158"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199" t="s">
        <v>450</v>
      </c>
      <c r="AT151" s="199" t="s">
        <v>148</v>
      </c>
      <c r="AU151" s="199" t="s">
        <v>159</v>
      </c>
      <c r="AY151" s="18" t="s">
        <v>146</v>
      </c>
      <c r="BE151" s="200">
        <f aca="true" t="shared" si="14" ref="BE151:BE158">IF(N151="základní",J151,0)</f>
        <v>0</v>
      </c>
      <c r="BF151" s="200">
        <f aca="true" t="shared" si="15" ref="BF151:BF158">IF(N151="snížená",J151,0)</f>
        <v>0</v>
      </c>
      <c r="BG151" s="200">
        <f aca="true" t="shared" si="16" ref="BG151:BG158">IF(N151="zákl. přenesená",J151,0)</f>
        <v>0</v>
      </c>
      <c r="BH151" s="200">
        <f aca="true" t="shared" si="17" ref="BH151:BH158">IF(N151="sníž. přenesená",J151,0)</f>
        <v>0</v>
      </c>
      <c r="BI151" s="200">
        <f aca="true" t="shared" si="18" ref="BI151:BI158">IF(N151="nulová",J151,0)</f>
        <v>0</v>
      </c>
      <c r="BJ151" s="18" t="s">
        <v>84</v>
      </c>
      <c r="BK151" s="200">
        <f aca="true" t="shared" si="19" ref="BK151:BK158">ROUND(I151*H151,2)</f>
        <v>0</v>
      </c>
      <c r="BL151" s="18" t="s">
        <v>450</v>
      </c>
      <c r="BM151" s="199" t="s">
        <v>847</v>
      </c>
    </row>
    <row r="152" spans="1:65" s="2" customFormat="1" ht="33" customHeight="1">
      <c r="A152" s="35"/>
      <c r="B152" s="36"/>
      <c r="C152" s="188" t="s">
        <v>273</v>
      </c>
      <c r="D152" s="188" t="s">
        <v>148</v>
      </c>
      <c r="E152" s="189" t="s">
        <v>848</v>
      </c>
      <c r="F152" s="190" t="s">
        <v>849</v>
      </c>
      <c r="G152" s="191" t="s">
        <v>769</v>
      </c>
      <c r="H152" s="192">
        <v>5</v>
      </c>
      <c r="I152" s="193"/>
      <c r="J152" s="194">
        <f t="shared" si="10"/>
        <v>0</v>
      </c>
      <c r="K152" s="190" t="s">
        <v>1</v>
      </c>
      <c r="L152" s="40"/>
      <c r="M152" s="195" t="s">
        <v>1</v>
      </c>
      <c r="N152" s="196" t="s">
        <v>41</v>
      </c>
      <c r="O152" s="72"/>
      <c r="P152" s="197">
        <f t="shared" si="11"/>
        <v>0</v>
      </c>
      <c r="Q152" s="197">
        <v>0</v>
      </c>
      <c r="R152" s="197">
        <f t="shared" si="12"/>
        <v>0</v>
      </c>
      <c r="S152" s="197">
        <v>0</v>
      </c>
      <c r="T152" s="198">
        <f t="shared" si="13"/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199" t="s">
        <v>450</v>
      </c>
      <c r="AT152" s="199" t="s">
        <v>148</v>
      </c>
      <c r="AU152" s="199" t="s">
        <v>159</v>
      </c>
      <c r="AY152" s="18" t="s">
        <v>146</v>
      </c>
      <c r="BE152" s="200">
        <f t="shared" si="14"/>
        <v>0</v>
      </c>
      <c r="BF152" s="200">
        <f t="shared" si="15"/>
        <v>0</v>
      </c>
      <c r="BG152" s="200">
        <f t="shared" si="16"/>
        <v>0</v>
      </c>
      <c r="BH152" s="200">
        <f t="shared" si="17"/>
        <v>0</v>
      </c>
      <c r="BI152" s="200">
        <f t="shared" si="18"/>
        <v>0</v>
      </c>
      <c r="BJ152" s="18" t="s">
        <v>84</v>
      </c>
      <c r="BK152" s="200">
        <f t="shared" si="19"/>
        <v>0</v>
      </c>
      <c r="BL152" s="18" t="s">
        <v>450</v>
      </c>
      <c r="BM152" s="199" t="s">
        <v>850</v>
      </c>
    </row>
    <row r="153" spans="1:65" s="2" customFormat="1" ht="24.2" customHeight="1">
      <c r="A153" s="35"/>
      <c r="B153" s="36"/>
      <c r="C153" s="188" t="s">
        <v>277</v>
      </c>
      <c r="D153" s="188" t="s">
        <v>148</v>
      </c>
      <c r="E153" s="189" t="s">
        <v>851</v>
      </c>
      <c r="F153" s="190" t="s">
        <v>852</v>
      </c>
      <c r="G153" s="191" t="s">
        <v>231</v>
      </c>
      <c r="H153" s="192">
        <v>135</v>
      </c>
      <c r="I153" s="193"/>
      <c r="J153" s="194">
        <f t="shared" si="10"/>
        <v>0</v>
      </c>
      <c r="K153" s="190" t="s">
        <v>1</v>
      </c>
      <c r="L153" s="40"/>
      <c r="M153" s="195" t="s">
        <v>1</v>
      </c>
      <c r="N153" s="196" t="s">
        <v>41</v>
      </c>
      <c r="O153" s="72"/>
      <c r="P153" s="197">
        <f t="shared" si="11"/>
        <v>0</v>
      </c>
      <c r="Q153" s="197">
        <v>0</v>
      </c>
      <c r="R153" s="197">
        <f t="shared" si="12"/>
        <v>0</v>
      </c>
      <c r="S153" s="197">
        <v>0</v>
      </c>
      <c r="T153" s="198">
        <f t="shared" si="13"/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199" t="s">
        <v>450</v>
      </c>
      <c r="AT153" s="199" t="s">
        <v>148</v>
      </c>
      <c r="AU153" s="199" t="s">
        <v>159</v>
      </c>
      <c r="AY153" s="18" t="s">
        <v>146</v>
      </c>
      <c r="BE153" s="200">
        <f t="shared" si="14"/>
        <v>0</v>
      </c>
      <c r="BF153" s="200">
        <f t="shared" si="15"/>
        <v>0</v>
      </c>
      <c r="BG153" s="200">
        <f t="shared" si="16"/>
        <v>0</v>
      </c>
      <c r="BH153" s="200">
        <f t="shared" si="17"/>
        <v>0</v>
      </c>
      <c r="BI153" s="200">
        <f t="shared" si="18"/>
        <v>0</v>
      </c>
      <c r="BJ153" s="18" t="s">
        <v>84</v>
      </c>
      <c r="BK153" s="200">
        <f t="shared" si="19"/>
        <v>0</v>
      </c>
      <c r="BL153" s="18" t="s">
        <v>450</v>
      </c>
      <c r="BM153" s="199" t="s">
        <v>853</v>
      </c>
    </row>
    <row r="154" spans="1:65" s="2" customFormat="1" ht="24.2" customHeight="1">
      <c r="A154" s="35"/>
      <c r="B154" s="36"/>
      <c r="C154" s="188" t="s">
        <v>281</v>
      </c>
      <c r="D154" s="188" t="s">
        <v>148</v>
      </c>
      <c r="E154" s="189" t="s">
        <v>854</v>
      </c>
      <c r="F154" s="190" t="s">
        <v>855</v>
      </c>
      <c r="G154" s="191" t="s">
        <v>231</v>
      </c>
      <c r="H154" s="192">
        <v>135</v>
      </c>
      <c r="I154" s="193"/>
      <c r="J154" s="194">
        <f t="shared" si="10"/>
        <v>0</v>
      </c>
      <c r="K154" s="190" t="s">
        <v>1</v>
      </c>
      <c r="L154" s="40"/>
      <c r="M154" s="195" t="s">
        <v>1</v>
      </c>
      <c r="N154" s="196" t="s">
        <v>41</v>
      </c>
      <c r="O154" s="72"/>
      <c r="P154" s="197">
        <f t="shared" si="11"/>
        <v>0</v>
      </c>
      <c r="Q154" s="197">
        <v>0</v>
      </c>
      <c r="R154" s="197">
        <f t="shared" si="12"/>
        <v>0</v>
      </c>
      <c r="S154" s="197">
        <v>0</v>
      </c>
      <c r="T154" s="198">
        <f t="shared" si="13"/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199" t="s">
        <v>450</v>
      </c>
      <c r="AT154" s="199" t="s">
        <v>148</v>
      </c>
      <c r="AU154" s="199" t="s">
        <v>159</v>
      </c>
      <c r="AY154" s="18" t="s">
        <v>146</v>
      </c>
      <c r="BE154" s="200">
        <f t="shared" si="14"/>
        <v>0</v>
      </c>
      <c r="BF154" s="200">
        <f t="shared" si="15"/>
        <v>0</v>
      </c>
      <c r="BG154" s="200">
        <f t="shared" si="16"/>
        <v>0</v>
      </c>
      <c r="BH154" s="200">
        <f t="shared" si="17"/>
        <v>0</v>
      </c>
      <c r="BI154" s="200">
        <f t="shared" si="18"/>
        <v>0</v>
      </c>
      <c r="BJ154" s="18" t="s">
        <v>84</v>
      </c>
      <c r="BK154" s="200">
        <f t="shared" si="19"/>
        <v>0</v>
      </c>
      <c r="BL154" s="18" t="s">
        <v>450</v>
      </c>
      <c r="BM154" s="199" t="s">
        <v>856</v>
      </c>
    </row>
    <row r="155" spans="1:65" s="2" customFormat="1" ht="16.5" customHeight="1">
      <c r="A155" s="35"/>
      <c r="B155" s="36"/>
      <c r="C155" s="188" t="s">
        <v>285</v>
      </c>
      <c r="D155" s="188" t="s">
        <v>148</v>
      </c>
      <c r="E155" s="189" t="s">
        <v>857</v>
      </c>
      <c r="F155" s="190" t="s">
        <v>858</v>
      </c>
      <c r="G155" s="191" t="s">
        <v>231</v>
      </c>
      <c r="H155" s="192">
        <v>135</v>
      </c>
      <c r="I155" s="193"/>
      <c r="J155" s="194">
        <f t="shared" si="10"/>
        <v>0</v>
      </c>
      <c r="K155" s="190" t="s">
        <v>1</v>
      </c>
      <c r="L155" s="40"/>
      <c r="M155" s="195" t="s">
        <v>1</v>
      </c>
      <c r="N155" s="196" t="s">
        <v>41</v>
      </c>
      <c r="O155" s="72"/>
      <c r="P155" s="197">
        <f t="shared" si="11"/>
        <v>0</v>
      </c>
      <c r="Q155" s="197">
        <v>0</v>
      </c>
      <c r="R155" s="197">
        <f t="shared" si="12"/>
        <v>0</v>
      </c>
      <c r="S155" s="197">
        <v>0</v>
      </c>
      <c r="T155" s="198">
        <f t="shared" si="13"/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199" t="s">
        <v>450</v>
      </c>
      <c r="AT155" s="199" t="s">
        <v>148</v>
      </c>
      <c r="AU155" s="199" t="s">
        <v>159</v>
      </c>
      <c r="AY155" s="18" t="s">
        <v>146</v>
      </c>
      <c r="BE155" s="200">
        <f t="shared" si="14"/>
        <v>0</v>
      </c>
      <c r="BF155" s="200">
        <f t="shared" si="15"/>
        <v>0</v>
      </c>
      <c r="BG155" s="200">
        <f t="shared" si="16"/>
        <v>0</v>
      </c>
      <c r="BH155" s="200">
        <f t="shared" si="17"/>
        <v>0</v>
      </c>
      <c r="BI155" s="200">
        <f t="shared" si="18"/>
        <v>0</v>
      </c>
      <c r="BJ155" s="18" t="s">
        <v>84</v>
      </c>
      <c r="BK155" s="200">
        <f t="shared" si="19"/>
        <v>0</v>
      </c>
      <c r="BL155" s="18" t="s">
        <v>450</v>
      </c>
      <c r="BM155" s="199" t="s">
        <v>859</v>
      </c>
    </row>
    <row r="156" spans="1:65" s="2" customFormat="1" ht="24.2" customHeight="1">
      <c r="A156" s="35"/>
      <c r="B156" s="36"/>
      <c r="C156" s="188" t="s">
        <v>289</v>
      </c>
      <c r="D156" s="188" t="s">
        <v>148</v>
      </c>
      <c r="E156" s="189" t="s">
        <v>860</v>
      </c>
      <c r="F156" s="190" t="s">
        <v>861</v>
      </c>
      <c r="G156" s="191" t="s">
        <v>231</v>
      </c>
      <c r="H156" s="192">
        <v>135</v>
      </c>
      <c r="I156" s="193"/>
      <c r="J156" s="194">
        <f t="shared" si="10"/>
        <v>0</v>
      </c>
      <c r="K156" s="190" t="s">
        <v>1</v>
      </c>
      <c r="L156" s="40"/>
      <c r="M156" s="195" t="s">
        <v>1</v>
      </c>
      <c r="N156" s="196" t="s">
        <v>41</v>
      </c>
      <c r="O156" s="72"/>
      <c r="P156" s="197">
        <f t="shared" si="11"/>
        <v>0</v>
      </c>
      <c r="Q156" s="197">
        <v>0</v>
      </c>
      <c r="R156" s="197">
        <f t="shared" si="12"/>
        <v>0</v>
      </c>
      <c r="S156" s="197">
        <v>0</v>
      </c>
      <c r="T156" s="198">
        <f t="shared" si="13"/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199" t="s">
        <v>450</v>
      </c>
      <c r="AT156" s="199" t="s">
        <v>148</v>
      </c>
      <c r="AU156" s="199" t="s">
        <v>159</v>
      </c>
      <c r="AY156" s="18" t="s">
        <v>146</v>
      </c>
      <c r="BE156" s="200">
        <f t="shared" si="14"/>
        <v>0</v>
      </c>
      <c r="BF156" s="200">
        <f t="shared" si="15"/>
        <v>0</v>
      </c>
      <c r="BG156" s="200">
        <f t="shared" si="16"/>
        <v>0</v>
      </c>
      <c r="BH156" s="200">
        <f t="shared" si="17"/>
        <v>0</v>
      </c>
      <c r="BI156" s="200">
        <f t="shared" si="18"/>
        <v>0</v>
      </c>
      <c r="BJ156" s="18" t="s">
        <v>84</v>
      </c>
      <c r="BK156" s="200">
        <f t="shared" si="19"/>
        <v>0</v>
      </c>
      <c r="BL156" s="18" t="s">
        <v>450</v>
      </c>
      <c r="BM156" s="199" t="s">
        <v>862</v>
      </c>
    </row>
    <row r="157" spans="1:65" s="2" customFormat="1" ht="16.5" customHeight="1">
      <c r="A157" s="35"/>
      <c r="B157" s="36"/>
      <c r="C157" s="188" t="s">
        <v>294</v>
      </c>
      <c r="D157" s="188" t="s">
        <v>148</v>
      </c>
      <c r="E157" s="189" t="s">
        <v>863</v>
      </c>
      <c r="F157" s="190" t="s">
        <v>864</v>
      </c>
      <c r="G157" s="191" t="s">
        <v>151</v>
      </c>
      <c r="H157" s="192">
        <v>75</v>
      </c>
      <c r="I157" s="193"/>
      <c r="J157" s="194">
        <f t="shared" si="10"/>
        <v>0</v>
      </c>
      <c r="K157" s="190" t="s">
        <v>1</v>
      </c>
      <c r="L157" s="40"/>
      <c r="M157" s="195" t="s">
        <v>1</v>
      </c>
      <c r="N157" s="196" t="s">
        <v>41</v>
      </c>
      <c r="O157" s="72"/>
      <c r="P157" s="197">
        <f t="shared" si="11"/>
        <v>0</v>
      </c>
      <c r="Q157" s="197">
        <v>0</v>
      </c>
      <c r="R157" s="197">
        <f t="shared" si="12"/>
        <v>0</v>
      </c>
      <c r="S157" s="197">
        <v>0</v>
      </c>
      <c r="T157" s="198">
        <f t="shared" si="13"/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199" t="s">
        <v>450</v>
      </c>
      <c r="AT157" s="199" t="s">
        <v>148</v>
      </c>
      <c r="AU157" s="199" t="s">
        <v>159</v>
      </c>
      <c r="AY157" s="18" t="s">
        <v>146</v>
      </c>
      <c r="BE157" s="200">
        <f t="shared" si="14"/>
        <v>0</v>
      </c>
      <c r="BF157" s="200">
        <f t="shared" si="15"/>
        <v>0</v>
      </c>
      <c r="BG157" s="200">
        <f t="shared" si="16"/>
        <v>0</v>
      </c>
      <c r="BH157" s="200">
        <f t="shared" si="17"/>
        <v>0</v>
      </c>
      <c r="BI157" s="200">
        <f t="shared" si="18"/>
        <v>0</v>
      </c>
      <c r="BJ157" s="18" t="s">
        <v>84</v>
      </c>
      <c r="BK157" s="200">
        <f t="shared" si="19"/>
        <v>0</v>
      </c>
      <c r="BL157" s="18" t="s">
        <v>450</v>
      </c>
      <c r="BM157" s="199" t="s">
        <v>865</v>
      </c>
    </row>
    <row r="158" spans="1:65" s="2" customFormat="1" ht="16.5" customHeight="1">
      <c r="A158" s="35"/>
      <c r="B158" s="36"/>
      <c r="C158" s="188" t="s">
        <v>299</v>
      </c>
      <c r="D158" s="188" t="s">
        <v>148</v>
      </c>
      <c r="E158" s="189" t="s">
        <v>866</v>
      </c>
      <c r="F158" s="190" t="s">
        <v>867</v>
      </c>
      <c r="G158" s="191" t="s">
        <v>780</v>
      </c>
      <c r="H158" s="261"/>
      <c r="I158" s="193"/>
      <c r="J158" s="194">
        <f t="shared" si="10"/>
        <v>0</v>
      </c>
      <c r="K158" s="190" t="s">
        <v>1</v>
      </c>
      <c r="L158" s="40"/>
      <c r="M158" s="255" t="s">
        <v>1</v>
      </c>
      <c r="N158" s="256" t="s">
        <v>41</v>
      </c>
      <c r="O158" s="257"/>
      <c r="P158" s="258">
        <f t="shared" si="11"/>
        <v>0</v>
      </c>
      <c r="Q158" s="258">
        <v>0</v>
      </c>
      <c r="R158" s="258">
        <f t="shared" si="12"/>
        <v>0</v>
      </c>
      <c r="S158" s="258">
        <v>0</v>
      </c>
      <c r="T158" s="259">
        <f t="shared" si="13"/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199" t="s">
        <v>450</v>
      </c>
      <c r="AT158" s="199" t="s">
        <v>148</v>
      </c>
      <c r="AU158" s="199" t="s">
        <v>159</v>
      </c>
      <c r="AY158" s="18" t="s">
        <v>146</v>
      </c>
      <c r="BE158" s="200">
        <f t="shared" si="14"/>
        <v>0</v>
      </c>
      <c r="BF158" s="200">
        <f t="shared" si="15"/>
        <v>0</v>
      </c>
      <c r="BG158" s="200">
        <f t="shared" si="16"/>
        <v>0</v>
      </c>
      <c r="BH158" s="200">
        <f t="shared" si="17"/>
        <v>0</v>
      </c>
      <c r="BI158" s="200">
        <f t="shared" si="18"/>
        <v>0</v>
      </c>
      <c r="BJ158" s="18" t="s">
        <v>84</v>
      </c>
      <c r="BK158" s="200">
        <f t="shared" si="19"/>
        <v>0</v>
      </c>
      <c r="BL158" s="18" t="s">
        <v>450</v>
      </c>
      <c r="BM158" s="199" t="s">
        <v>868</v>
      </c>
    </row>
    <row r="159" spans="1:31" s="2" customFormat="1" ht="6.95" customHeight="1">
      <c r="A159" s="35"/>
      <c r="B159" s="55"/>
      <c r="C159" s="56"/>
      <c r="D159" s="56"/>
      <c r="E159" s="56"/>
      <c r="F159" s="56"/>
      <c r="G159" s="56"/>
      <c r="H159" s="56"/>
      <c r="I159" s="56"/>
      <c r="J159" s="56"/>
      <c r="K159" s="56"/>
      <c r="L159" s="40"/>
      <c r="M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</row>
  </sheetData>
  <sheetProtection algorithmName="SHA-512" hashValue="7YN9QwHU5t43nydObiOco3hs/ZjPqF3M/dRIkrxVn2HwIo1sf3XkFvhX6Isth6XAneB9sPYLgdHw2Eh8OmmB+Q==" saltValue="SIxdI4SH3WVDtmq6UpH+EZPrWpojkXXiKwt3H5mqIom76RmP6Uoy7osvZcMs/PGDyj5wKIRXWxollAp5XS4hDA==" spinCount="100000" sheet="1" objects="1" scenarios="1" formatColumns="0" formatRows="0" autoFilter="0"/>
  <autoFilter ref="C120:K158"/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5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16"/>
      <c r="M2" s="316"/>
      <c r="N2" s="316"/>
      <c r="O2" s="316"/>
      <c r="P2" s="316"/>
      <c r="Q2" s="316"/>
      <c r="R2" s="316"/>
      <c r="S2" s="316"/>
      <c r="T2" s="316"/>
      <c r="U2" s="316"/>
      <c r="V2" s="316"/>
      <c r="AT2" s="18" t="s">
        <v>95</v>
      </c>
    </row>
    <row r="3" spans="2:46" s="1" customFormat="1" ht="6.95" customHeight="1"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21"/>
      <c r="AT3" s="18" t="s">
        <v>86</v>
      </c>
    </row>
    <row r="4" spans="2:46" s="1" customFormat="1" ht="24.95" customHeight="1">
      <c r="B4" s="21"/>
      <c r="D4" s="112" t="s">
        <v>100</v>
      </c>
      <c r="L4" s="21"/>
      <c r="M4" s="113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14" t="s">
        <v>16</v>
      </c>
      <c r="L6" s="21"/>
    </row>
    <row r="7" spans="2:12" s="1" customFormat="1" ht="16.5" customHeight="1">
      <c r="B7" s="21"/>
      <c r="E7" s="317" t="str">
        <f>'Rekapitulace stavby'!K6</f>
        <v>Společný pás pro cyklisty a chodce ul.M.Alše -IV.etapa</v>
      </c>
      <c r="F7" s="318"/>
      <c r="G7" s="318"/>
      <c r="H7" s="318"/>
      <c r="L7" s="21"/>
    </row>
    <row r="8" spans="1:31" s="2" customFormat="1" ht="12" customHeight="1">
      <c r="A8" s="35"/>
      <c r="B8" s="40"/>
      <c r="C8" s="35"/>
      <c r="D8" s="114" t="s">
        <v>109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19" t="s">
        <v>869</v>
      </c>
      <c r="F9" s="320"/>
      <c r="G9" s="320"/>
      <c r="H9" s="320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14" t="s">
        <v>18</v>
      </c>
      <c r="E11" s="35"/>
      <c r="F11" s="115" t="s">
        <v>1</v>
      </c>
      <c r="G11" s="35"/>
      <c r="H11" s="35"/>
      <c r="I11" s="114" t="s">
        <v>19</v>
      </c>
      <c r="J11" s="115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14" t="s">
        <v>20</v>
      </c>
      <c r="E12" s="35"/>
      <c r="F12" s="115" t="s">
        <v>21</v>
      </c>
      <c r="G12" s="35"/>
      <c r="H12" s="35"/>
      <c r="I12" s="114" t="s">
        <v>22</v>
      </c>
      <c r="J12" s="116" t="str">
        <f>'Rekapitulace stavby'!AN8</f>
        <v>24. 10. 2023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4" t="s">
        <v>24</v>
      </c>
      <c r="E14" s="35"/>
      <c r="F14" s="35"/>
      <c r="G14" s="35"/>
      <c r="H14" s="35"/>
      <c r="I14" s="114" t="s">
        <v>25</v>
      </c>
      <c r="J14" s="115" t="s">
        <v>1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15" t="s">
        <v>26</v>
      </c>
      <c r="F15" s="35"/>
      <c r="G15" s="35"/>
      <c r="H15" s="35"/>
      <c r="I15" s="114" t="s">
        <v>27</v>
      </c>
      <c r="J15" s="115" t="s">
        <v>1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4" t="s">
        <v>28</v>
      </c>
      <c r="E17" s="35"/>
      <c r="F17" s="35"/>
      <c r="G17" s="35"/>
      <c r="H17" s="35"/>
      <c r="I17" s="114" t="s">
        <v>25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21" t="str">
        <f>'Rekapitulace stavby'!E14</f>
        <v>Vyplň údaj</v>
      </c>
      <c r="F18" s="322"/>
      <c r="G18" s="322"/>
      <c r="H18" s="322"/>
      <c r="I18" s="114" t="s">
        <v>27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4" t="s">
        <v>30</v>
      </c>
      <c r="E20" s="35"/>
      <c r="F20" s="35"/>
      <c r="G20" s="35"/>
      <c r="H20" s="35"/>
      <c r="I20" s="114" t="s">
        <v>25</v>
      </c>
      <c r="J20" s="115" t="s">
        <v>1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5" t="s">
        <v>31</v>
      </c>
      <c r="F21" s="35"/>
      <c r="G21" s="35"/>
      <c r="H21" s="35"/>
      <c r="I21" s="114" t="s">
        <v>27</v>
      </c>
      <c r="J21" s="115" t="s">
        <v>1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4" t="s">
        <v>33</v>
      </c>
      <c r="E23" s="35"/>
      <c r="F23" s="35"/>
      <c r="G23" s="35"/>
      <c r="H23" s="35"/>
      <c r="I23" s="114" t="s">
        <v>25</v>
      </c>
      <c r="J23" s="115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5" t="s">
        <v>34</v>
      </c>
      <c r="F24" s="35"/>
      <c r="G24" s="35"/>
      <c r="H24" s="35"/>
      <c r="I24" s="114" t="s">
        <v>27</v>
      </c>
      <c r="J24" s="115" t="s">
        <v>1</v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4" t="s">
        <v>35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7"/>
      <c r="B27" s="118"/>
      <c r="C27" s="117"/>
      <c r="D27" s="117"/>
      <c r="E27" s="323" t="s">
        <v>1</v>
      </c>
      <c r="F27" s="323"/>
      <c r="G27" s="323"/>
      <c r="H27" s="323"/>
      <c r="I27" s="117"/>
      <c r="J27" s="117"/>
      <c r="K27" s="117"/>
      <c r="L27" s="119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20"/>
      <c r="E29" s="120"/>
      <c r="F29" s="120"/>
      <c r="G29" s="120"/>
      <c r="H29" s="120"/>
      <c r="I29" s="120"/>
      <c r="J29" s="120"/>
      <c r="K29" s="120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1" t="s">
        <v>36</v>
      </c>
      <c r="E30" s="35"/>
      <c r="F30" s="35"/>
      <c r="G30" s="35"/>
      <c r="H30" s="35"/>
      <c r="I30" s="35"/>
      <c r="J30" s="122">
        <f>ROUND(J123,2)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0"/>
      <c r="E31" s="120"/>
      <c r="F31" s="120"/>
      <c r="G31" s="120"/>
      <c r="H31" s="120"/>
      <c r="I31" s="120"/>
      <c r="J31" s="120"/>
      <c r="K31" s="120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3" t="s">
        <v>38</v>
      </c>
      <c r="G32" s="35"/>
      <c r="H32" s="35"/>
      <c r="I32" s="123" t="s">
        <v>37</v>
      </c>
      <c r="J32" s="123" t="s">
        <v>39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24" t="s">
        <v>40</v>
      </c>
      <c r="E33" s="114" t="s">
        <v>41</v>
      </c>
      <c r="F33" s="125">
        <f>ROUND((SUM(BE123:BE157)),2)</f>
        <v>0</v>
      </c>
      <c r="G33" s="35"/>
      <c r="H33" s="35"/>
      <c r="I33" s="126">
        <v>0.21</v>
      </c>
      <c r="J33" s="125">
        <f>ROUND(((SUM(BE123:BE157))*I33),2)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4" t="s">
        <v>42</v>
      </c>
      <c r="F34" s="125">
        <f>ROUND((SUM(BF123:BF157)),2)</f>
        <v>0</v>
      </c>
      <c r="G34" s="35"/>
      <c r="H34" s="35"/>
      <c r="I34" s="126">
        <v>0.12</v>
      </c>
      <c r="J34" s="125">
        <f>ROUND(((SUM(BF123:BF157))*I34),2)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14" t="s">
        <v>43</v>
      </c>
      <c r="F35" s="125">
        <f>ROUND((SUM(BG123:BG157)),2)</f>
        <v>0</v>
      </c>
      <c r="G35" s="35"/>
      <c r="H35" s="35"/>
      <c r="I35" s="126">
        <v>0.21</v>
      </c>
      <c r="J35" s="125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14" t="s">
        <v>44</v>
      </c>
      <c r="F36" s="125">
        <f>ROUND((SUM(BH123:BH157)),2)</f>
        <v>0</v>
      </c>
      <c r="G36" s="35"/>
      <c r="H36" s="35"/>
      <c r="I36" s="126">
        <v>0.12</v>
      </c>
      <c r="J36" s="125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14" t="s">
        <v>45</v>
      </c>
      <c r="F37" s="125">
        <f>ROUND((SUM(BI123:BI157)),2)</f>
        <v>0</v>
      </c>
      <c r="G37" s="35"/>
      <c r="H37" s="35"/>
      <c r="I37" s="126">
        <v>0</v>
      </c>
      <c r="J37" s="125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7"/>
      <c r="D39" s="128" t="s">
        <v>46</v>
      </c>
      <c r="E39" s="129"/>
      <c r="F39" s="129"/>
      <c r="G39" s="130" t="s">
        <v>47</v>
      </c>
      <c r="H39" s="131" t="s">
        <v>48</v>
      </c>
      <c r="I39" s="129"/>
      <c r="J39" s="132">
        <f>SUM(J30:J37)</f>
        <v>0</v>
      </c>
      <c r="K39" s="133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5" customHeight="1">
      <c r="B41" s="21"/>
      <c r="L41" s="21"/>
    </row>
    <row r="42" spans="2:12" s="1" customFormat="1" ht="14.45" customHeight="1">
      <c r="B42" s="21"/>
      <c r="L42" s="21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52"/>
      <c r="D50" s="134" t="s">
        <v>49</v>
      </c>
      <c r="E50" s="135"/>
      <c r="F50" s="135"/>
      <c r="G50" s="134" t="s">
        <v>50</v>
      </c>
      <c r="H50" s="135"/>
      <c r="I50" s="135"/>
      <c r="J50" s="135"/>
      <c r="K50" s="135"/>
      <c r="L50" s="52"/>
    </row>
    <row r="51" spans="2:12" ht="11.25">
      <c r="B51" s="21"/>
      <c r="L51" s="21"/>
    </row>
    <row r="52" spans="2:12" ht="11.25">
      <c r="B52" s="21"/>
      <c r="L52" s="21"/>
    </row>
    <row r="53" spans="2:12" ht="11.25">
      <c r="B53" s="21"/>
      <c r="L53" s="21"/>
    </row>
    <row r="54" spans="2:12" ht="11.25">
      <c r="B54" s="21"/>
      <c r="L54" s="21"/>
    </row>
    <row r="55" spans="2:12" ht="11.25">
      <c r="B55" s="21"/>
      <c r="L55" s="21"/>
    </row>
    <row r="56" spans="2:12" ht="11.25">
      <c r="B56" s="21"/>
      <c r="L56" s="21"/>
    </row>
    <row r="57" spans="2:12" ht="11.25">
      <c r="B57" s="21"/>
      <c r="L57" s="21"/>
    </row>
    <row r="58" spans="2:12" ht="11.25">
      <c r="B58" s="21"/>
      <c r="L58" s="21"/>
    </row>
    <row r="59" spans="2:12" ht="11.25">
      <c r="B59" s="21"/>
      <c r="L59" s="21"/>
    </row>
    <row r="60" spans="2:12" ht="11.25">
      <c r="B60" s="21"/>
      <c r="L60" s="21"/>
    </row>
    <row r="61" spans="1:31" s="2" customFormat="1" ht="12.75">
      <c r="A61" s="35"/>
      <c r="B61" s="40"/>
      <c r="C61" s="35"/>
      <c r="D61" s="136" t="s">
        <v>51</v>
      </c>
      <c r="E61" s="137"/>
      <c r="F61" s="138" t="s">
        <v>52</v>
      </c>
      <c r="G61" s="136" t="s">
        <v>51</v>
      </c>
      <c r="H61" s="137"/>
      <c r="I61" s="137"/>
      <c r="J61" s="139" t="s">
        <v>52</v>
      </c>
      <c r="K61" s="137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1.25">
      <c r="B62" s="21"/>
      <c r="L62" s="21"/>
    </row>
    <row r="63" spans="2:12" ht="11.25">
      <c r="B63" s="21"/>
      <c r="L63" s="21"/>
    </row>
    <row r="64" spans="2:12" ht="11.25">
      <c r="B64" s="21"/>
      <c r="L64" s="21"/>
    </row>
    <row r="65" spans="1:31" s="2" customFormat="1" ht="12.75">
      <c r="A65" s="35"/>
      <c r="B65" s="40"/>
      <c r="C65" s="35"/>
      <c r="D65" s="134" t="s">
        <v>53</v>
      </c>
      <c r="E65" s="140"/>
      <c r="F65" s="140"/>
      <c r="G65" s="134" t="s">
        <v>54</v>
      </c>
      <c r="H65" s="140"/>
      <c r="I65" s="140"/>
      <c r="J65" s="140"/>
      <c r="K65" s="140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1.25">
      <c r="B66" s="21"/>
      <c r="L66" s="21"/>
    </row>
    <row r="67" spans="2:12" ht="11.25">
      <c r="B67" s="21"/>
      <c r="L67" s="21"/>
    </row>
    <row r="68" spans="2:12" ht="11.25">
      <c r="B68" s="21"/>
      <c r="L68" s="21"/>
    </row>
    <row r="69" spans="2:12" ht="11.25">
      <c r="B69" s="21"/>
      <c r="L69" s="21"/>
    </row>
    <row r="70" spans="2:12" ht="11.25">
      <c r="B70" s="21"/>
      <c r="L70" s="21"/>
    </row>
    <row r="71" spans="2:12" ht="11.25">
      <c r="B71" s="21"/>
      <c r="L71" s="21"/>
    </row>
    <row r="72" spans="2:12" ht="11.25">
      <c r="B72" s="21"/>
      <c r="L72" s="21"/>
    </row>
    <row r="73" spans="2:12" ht="11.25">
      <c r="B73" s="21"/>
      <c r="L73" s="21"/>
    </row>
    <row r="74" spans="2:12" ht="11.25">
      <c r="B74" s="21"/>
      <c r="L74" s="21"/>
    </row>
    <row r="75" spans="2:12" ht="11.25">
      <c r="B75" s="21"/>
      <c r="L75" s="21"/>
    </row>
    <row r="76" spans="1:31" s="2" customFormat="1" ht="12.75">
      <c r="A76" s="35"/>
      <c r="B76" s="40"/>
      <c r="C76" s="35"/>
      <c r="D76" s="136" t="s">
        <v>51</v>
      </c>
      <c r="E76" s="137"/>
      <c r="F76" s="138" t="s">
        <v>52</v>
      </c>
      <c r="G76" s="136" t="s">
        <v>51</v>
      </c>
      <c r="H76" s="137"/>
      <c r="I76" s="137"/>
      <c r="J76" s="139" t="s">
        <v>52</v>
      </c>
      <c r="K76" s="137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1"/>
      <c r="C77" s="142"/>
      <c r="D77" s="142"/>
      <c r="E77" s="142"/>
      <c r="F77" s="142"/>
      <c r="G77" s="142"/>
      <c r="H77" s="142"/>
      <c r="I77" s="142"/>
      <c r="J77" s="142"/>
      <c r="K77" s="142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43"/>
      <c r="C81" s="144"/>
      <c r="D81" s="144"/>
      <c r="E81" s="144"/>
      <c r="F81" s="144"/>
      <c r="G81" s="144"/>
      <c r="H81" s="144"/>
      <c r="I81" s="144"/>
      <c r="J81" s="144"/>
      <c r="K81" s="144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4" t="s">
        <v>119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324" t="str">
        <f>E7</f>
        <v>Společný pás pro cyklisty a chodce ul.M.Alše -IV.etapa</v>
      </c>
      <c r="F85" s="325"/>
      <c r="G85" s="325"/>
      <c r="H85" s="325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30" t="s">
        <v>109</v>
      </c>
      <c r="D86" s="37"/>
      <c r="E86" s="37"/>
      <c r="F86" s="37"/>
      <c r="G86" s="37"/>
      <c r="H86" s="37"/>
      <c r="I86" s="37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276" t="str">
        <f>E9</f>
        <v>500 - Vedlejší rozpočtové náklady</v>
      </c>
      <c r="F87" s="326"/>
      <c r="G87" s="326"/>
      <c r="H87" s="326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30" t="s">
        <v>20</v>
      </c>
      <c r="D89" s="37"/>
      <c r="E89" s="37"/>
      <c r="F89" s="28" t="str">
        <f>F12</f>
        <v>Valašské Meziříčí</v>
      </c>
      <c r="G89" s="37"/>
      <c r="H89" s="37"/>
      <c r="I89" s="30" t="s">
        <v>22</v>
      </c>
      <c r="J89" s="67" t="str">
        <f>IF(J12="","",J12)</f>
        <v>24. 10. 2023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2" customHeight="1">
      <c r="A91" s="35"/>
      <c r="B91" s="36"/>
      <c r="C91" s="30" t="s">
        <v>24</v>
      </c>
      <c r="D91" s="37"/>
      <c r="E91" s="37"/>
      <c r="F91" s="28" t="str">
        <f>E15</f>
        <v>Město Valašské Meziříčí</v>
      </c>
      <c r="G91" s="37"/>
      <c r="H91" s="37"/>
      <c r="I91" s="30" t="s">
        <v>30</v>
      </c>
      <c r="J91" s="33" t="str">
        <f>E21</f>
        <v>Ing.Pavel Čunek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2" customHeight="1">
      <c r="A92" s="35"/>
      <c r="B92" s="36"/>
      <c r="C92" s="30" t="s">
        <v>28</v>
      </c>
      <c r="D92" s="37"/>
      <c r="E92" s="37"/>
      <c r="F92" s="28" t="str">
        <f>IF(E18="","",E18)</f>
        <v>Vyplň údaj</v>
      </c>
      <c r="G92" s="37"/>
      <c r="H92" s="37"/>
      <c r="I92" s="30" t="s">
        <v>33</v>
      </c>
      <c r="J92" s="33" t="str">
        <f>E24</f>
        <v>Fajfrová Irena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45" t="s">
        <v>120</v>
      </c>
      <c r="D94" s="146"/>
      <c r="E94" s="146"/>
      <c r="F94" s="146"/>
      <c r="G94" s="146"/>
      <c r="H94" s="146"/>
      <c r="I94" s="146"/>
      <c r="J94" s="147" t="s">
        <v>121</v>
      </c>
      <c r="K94" s="146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48" t="s">
        <v>122</v>
      </c>
      <c r="D96" s="37"/>
      <c r="E96" s="37"/>
      <c r="F96" s="37"/>
      <c r="G96" s="37"/>
      <c r="H96" s="37"/>
      <c r="I96" s="37"/>
      <c r="J96" s="85">
        <f>J123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123</v>
      </c>
    </row>
    <row r="97" spans="2:12" s="9" customFormat="1" ht="24.95" customHeight="1">
      <c r="B97" s="149"/>
      <c r="C97" s="150"/>
      <c r="D97" s="151" t="s">
        <v>870</v>
      </c>
      <c r="E97" s="152"/>
      <c r="F97" s="152"/>
      <c r="G97" s="152"/>
      <c r="H97" s="152"/>
      <c r="I97" s="152"/>
      <c r="J97" s="153">
        <f>J124</f>
        <v>0</v>
      </c>
      <c r="K97" s="150"/>
      <c r="L97" s="154"/>
    </row>
    <row r="98" spans="2:12" s="10" customFormat="1" ht="19.9" customHeight="1">
      <c r="B98" s="155"/>
      <c r="C98" s="156"/>
      <c r="D98" s="157" t="s">
        <v>871</v>
      </c>
      <c r="E98" s="158"/>
      <c r="F98" s="158"/>
      <c r="G98" s="158"/>
      <c r="H98" s="158"/>
      <c r="I98" s="158"/>
      <c r="J98" s="159">
        <f>J125</f>
        <v>0</v>
      </c>
      <c r="K98" s="156"/>
      <c r="L98" s="160"/>
    </row>
    <row r="99" spans="2:12" s="10" customFormat="1" ht="19.9" customHeight="1">
      <c r="B99" s="155"/>
      <c r="C99" s="156"/>
      <c r="D99" s="157" t="s">
        <v>872</v>
      </c>
      <c r="E99" s="158"/>
      <c r="F99" s="158"/>
      <c r="G99" s="158"/>
      <c r="H99" s="158"/>
      <c r="I99" s="158"/>
      <c r="J99" s="159">
        <f>J134</f>
        <v>0</v>
      </c>
      <c r="K99" s="156"/>
      <c r="L99" s="160"/>
    </row>
    <row r="100" spans="2:12" s="10" customFormat="1" ht="19.9" customHeight="1">
      <c r="B100" s="155"/>
      <c r="C100" s="156"/>
      <c r="D100" s="157" t="s">
        <v>873</v>
      </c>
      <c r="E100" s="158"/>
      <c r="F100" s="158"/>
      <c r="G100" s="158"/>
      <c r="H100" s="158"/>
      <c r="I100" s="158"/>
      <c r="J100" s="159">
        <f>J144</f>
        <v>0</v>
      </c>
      <c r="K100" s="156"/>
      <c r="L100" s="160"/>
    </row>
    <row r="101" spans="2:12" s="10" customFormat="1" ht="19.9" customHeight="1">
      <c r="B101" s="155"/>
      <c r="C101" s="156"/>
      <c r="D101" s="157" t="s">
        <v>874</v>
      </c>
      <c r="E101" s="158"/>
      <c r="F101" s="158"/>
      <c r="G101" s="158"/>
      <c r="H101" s="158"/>
      <c r="I101" s="158"/>
      <c r="J101" s="159">
        <f>J148</f>
        <v>0</v>
      </c>
      <c r="K101" s="156"/>
      <c r="L101" s="160"/>
    </row>
    <row r="102" spans="2:12" s="10" customFormat="1" ht="19.9" customHeight="1">
      <c r="B102" s="155"/>
      <c r="C102" s="156"/>
      <c r="D102" s="157" t="s">
        <v>875</v>
      </c>
      <c r="E102" s="158"/>
      <c r="F102" s="158"/>
      <c r="G102" s="158"/>
      <c r="H102" s="158"/>
      <c r="I102" s="158"/>
      <c r="J102" s="159">
        <f>J150</f>
        <v>0</v>
      </c>
      <c r="K102" s="156"/>
      <c r="L102" s="160"/>
    </row>
    <row r="103" spans="2:12" s="10" customFormat="1" ht="19.9" customHeight="1">
      <c r="B103" s="155"/>
      <c r="C103" s="156"/>
      <c r="D103" s="157" t="s">
        <v>876</v>
      </c>
      <c r="E103" s="158"/>
      <c r="F103" s="158"/>
      <c r="G103" s="158"/>
      <c r="H103" s="158"/>
      <c r="I103" s="158"/>
      <c r="J103" s="159">
        <f>J152</f>
        <v>0</v>
      </c>
      <c r="K103" s="156"/>
      <c r="L103" s="160"/>
    </row>
    <row r="104" spans="1:31" s="2" customFormat="1" ht="21.75" customHeight="1">
      <c r="A104" s="35"/>
      <c r="B104" s="36"/>
      <c r="C104" s="37"/>
      <c r="D104" s="37"/>
      <c r="E104" s="37"/>
      <c r="F104" s="37"/>
      <c r="G104" s="37"/>
      <c r="H104" s="37"/>
      <c r="I104" s="37"/>
      <c r="J104" s="37"/>
      <c r="K104" s="37"/>
      <c r="L104" s="52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pans="1:31" s="2" customFormat="1" ht="6.95" customHeight="1">
      <c r="A105" s="35"/>
      <c r="B105" s="55"/>
      <c r="C105" s="56"/>
      <c r="D105" s="56"/>
      <c r="E105" s="56"/>
      <c r="F105" s="56"/>
      <c r="G105" s="56"/>
      <c r="H105" s="56"/>
      <c r="I105" s="56"/>
      <c r="J105" s="56"/>
      <c r="K105" s="56"/>
      <c r="L105" s="52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9" spans="1:31" s="2" customFormat="1" ht="6.95" customHeight="1">
      <c r="A109" s="35"/>
      <c r="B109" s="57"/>
      <c r="C109" s="58"/>
      <c r="D109" s="58"/>
      <c r="E109" s="58"/>
      <c r="F109" s="58"/>
      <c r="G109" s="58"/>
      <c r="H109" s="58"/>
      <c r="I109" s="58"/>
      <c r="J109" s="58"/>
      <c r="K109" s="58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24.95" customHeight="1">
      <c r="A110" s="35"/>
      <c r="B110" s="36"/>
      <c r="C110" s="24" t="s">
        <v>131</v>
      </c>
      <c r="D110" s="37"/>
      <c r="E110" s="37"/>
      <c r="F110" s="37"/>
      <c r="G110" s="37"/>
      <c r="H110" s="37"/>
      <c r="I110" s="37"/>
      <c r="J110" s="37"/>
      <c r="K110" s="37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6.95" customHeight="1">
      <c r="A111" s="35"/>
      <c r="B111" s="36"/>
      <c r="C111" s="37"/>
      <c r="D111" s="37"/>
      <c r="E111" s="37"/>
      <c r="F111" s="37"/>
      <c r="G111" s="37"/>
      <c r="H111" s="37"/>
      <c r="I111" s="37"/>
      <c r="J111" s="37"/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2" customHeight="1">
      <c r="A112" s="35"/>
      <c r="B112" s="36"/>
      <c r="C112" s="30" t="s">
        <v>16</v>
      </c>
      <c r="D112" s="37"/>
      <c r="E112" s="37"/>
      <c r="F112" s="37"/>
      <c r="G112" s="37"/>
      <c r="H112" s="37"/>
      <c r="I112" s="37"/>
      <c r="J112" s="37"/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16.5" customHeight="1">
      <c r="A113" s="35"/>
      <c r="B113" s="36"/>
      <c r="C113" s="37"/>
      <c r="D113" s="37"/>
      <c r="E113" s="324" t="str">
        <f>E7</f>
        <v>Společný pás pro cyklisty a chodce ul.M.Alše -IV.etapa</v>
      </c>
      <c r="F113" s="325"/>
      <c r="G113" s="325"/>
      <c r="H113" s="325"/>
      <c r="I113" s="37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2" customHeight="1">
      <c r="A114" s="35"/>
      <c r="B114" s="36"/>
      <c r="C114" s="30" t="s">
        <v>109</v>
      </c>
      <c r="D114" s="37"/>
      <c r="E114" s="37"/>
      <c r="F114" s="37"/>
      <c r="G114" s="37"/>
      <c r="H114" s="37"/>
      <c r="I114" s="37"/>
      <c r="J114" s="37"/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6.5" customHeight="1">
      <c r="A115" s="35"/>
      <c r="B115" s="36"/>
      <c r="C115" s="37"/>
      <c r="D115" s="37"/>
      <c r="E115" s="276" t="str">
        <f>E9</f>
        <v>500 - Vedlejší rozpočtové náklady</v>
      </c>
      <c r="F115" s="326"/>
      <c r="G115" s="326"/>
      <c r="H115" s="326"/>
      <c r="I115" s="37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6.95" customHeight="1">
      <c r="A116" s="35"/>
      <c r="B116" s="36"/>
      <c r="C116" s="37"/>
      <c r="D116" s="37"/>
      <c r="E116" s="37"/>
      <c r="F116" s="37"/>
      <c r="G116" s="37"/>
      <c r="H116" s="37"/>
      <c r="I116" s="37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12" customHeight="1">
      <c r="A117" s="35"/>
      <c r="B117" s="36"/>
      <c r="C117" s="30" t="s">
        <v>20</v>
      </c>
      <c r="D117" s="37"/>
      <c r="E117" s="37"/>
      <c r="F117" s="28" t="str">
        <f>F12</f>
        <v>Valašské Meziříčí</v>
      </c>
      <c r="G117" s="37"/>
      <c r="H117" s="37"/>
      <c r="I117" s="30" t="s">
        <v>22</v>
      </c>
      <c r="J117" s="67" t="str">
        <f>IF(J12="","",J12)</f>
        <v>24. 10. 2023</v>
      </c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6.95" customHeight="1">
      <c r="A118" s="35"/>
      <c r="B118" s="36"/>
      <c r="C118" s="37"/>
      <c r="D118" s="37"/>
      <c r="E118" s="37"/>
      <c r="F118" s="37"/>
      <c r="G118" s="37"/>
      <c r="H118" s="37"/>
      <c r="I118" s="37"/>
      <c r="J118" s="37"/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15.2" customHeight="1">
      <c r="A119" s="35"/>
      <c r="B119" s="36"/>
      <c r="C119" s="30" t="s">
        <v>24</v>
      </c>
      <c r="D119" s="37"/>
      <c r="E119" s="37"/>
      <c r="F119" s="28" t="str">
        <f>E15</f>
        <v>Město Valašské Meziříčí</v>
      </c>
      <c r="G119" s="37"/>
      <c r="H119" s="37"/>
      <c r="I119" s="30" t="s">
        <v>30</v>
      </c>
      <c r="J119" s="33" t="str">
        <f>E21</f>
        <v>Ing.Pavel Čunek</v>
      </c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5.2" customHeight="1">
      <c r="A120" s="35"/>
      <c r="B120" s="36"/>
      <c r="C120" s="30" t="s">
        <v>28</v>
      </c>
      <c r="D120" s="37"/>
      <c r="E120" s="37"/>
      <c r="F120" s="28" t="str">
        <f>IF(E18="","",E18)</f>
        <v>Vyplň údaj</v>
      </c>
      <c r="G120" s="37"/>
      <c r="H120" s="37"/>
      <c r="I120" s="30" t="s">
        <v>33</v>
      </c>
      <c r="J120" s="33" t="str">
        <f>E24</f>
        <v>Fajfrová Irena</v>
      </c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10.35" customHeight="1">
      <c r="A121" s="35"/>
      <c r="B121" s="36"/>
      <c r="C121" s="37"/>
      <c r="D121" s="37"/>
      <c r="E121" s="37"/>
      <c r="F121" s="37"/>
      <c r="G121" s="37"/>
      <c r="H121" s="37"/>
      <c r="I121" s="37"/>
      <c r="J121" s="37"/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11" customFormat="1" ht="29.25" customHeight="1">
      <c r="A122" s="161"/>
      <c r="B122" s="162"/>
      <c r="C122" s="163" t="s">
        <v>132</v>
      </c>
      <c r="D122" s="164" t="s">
        <v>61</v>
      </c>
      <c r="E122" s="164" t="s">
        <v>57</v>
      </c>
      <c r="F122" s="164" t="s">
        <v>58</v>
      </c>
      <c r="G122" s="164" t="s">
        <v>133</v>
      </c>
      <c r="H122" s="164" t="s">
        <v>134</v>
      </c>
      <c r="I122" s="164" t="s">
        <v>135</v>
      </c>
      <c r="J122" s="164" t="s">
        <v>121</v>
      </c>
      <c r="K122" s="165" t="s">
        <v>136</v>
      </c>
      <c r="L122" s="166"/>
      <c r="M122" s="76" t="s">
        <v>1</v>
      </c>
      <c r="N122" s="77" t="s">
        <v>40</v>
      </c>
      <c r="O122" s="77" t="s">
        <v>137</v>
      </c>
      <c r="P122" s="77" t="s">
        <v>138</v>
      </c>
      <c r="Q122" s="77" t="s">
        <v>139</v>
      </c>
      <c r="R122" s="77" t="s">
        <v>140</v>
      </c>
      <c r="S122" s="77" t="s">
        <v>141</v>
      </c>
      <c r="T122" s="78" t="s">
        <v>142</v>
      </c>
      <c r="U122" s="161"/>
      <c r="V122" s="161"/>
      <c r="W122" s="161"/>
      <c r="X122" s="161"/>
      <c r="Y122" s="161"/>
      <c r="Z122" s="161"/>
      <c r="AA122" s="161"/>
      <c r="AB122" s="161"/>
      <c r="AC122" s="161"/>
      <c r="AD122" s="161"/>
      <c r="AE122" s="161"/>
    </row>
    <row r="123" spans="1:63" s="2" customFormat="1" ht="22.9" customHeight="1">
      <c r="A123" s="35"/>
      <c r="B123" s="36"/>
      <c r="C123" s="83" t="s">
        <v>143</v>
      </c>
      <c r="D123" s="37"/>
      <c r="E123" s="37"/>
      <c r="F123" s="37"/>
      <c r="G123" s="37"/>
      <c r="H123" s="37"/>
      <c r="I123" s="37"/>
      <c r="J123" s="167">
        <f>BK123</f>
        <v>0</v>
      </c>
      <c r="K123" s="37"/>
      <c r="L123" s="40"/>
      <c r="M123" s="79"/>
      <c r="N123" s="168"/>
      <c r="O123" s="80"/>
      <c r="P123" s="169">
        <f>P124</f>
        <v>0</v>
      </c>
      <c r="Q123" s="80"/>
      <c r="R123" s="169">
        <f>R124</f>
        <v>0</v>
      </c>
      <c r="S123" s="80"/>
      <c r="T123" s="170">
        <f>T124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T123" s="18" t="s">
        <v>75</v>
      </c>
      <c r="AU123" s="18" t="s">
        <v>123</v>
      </c>
      <c r="BK123" s="171">
        <f>BK124</f>
        <v>0</v>
      </c>
    </row>
    <row r="124" spans="2:63" s="12" customFormat="1" ht="25.9" customHeight="1">
      <c r="B124" s="172"/>
      <c r="C124" s="173"/>
      <c r="D124" s="174" t="s">
        <v>75</v>
      </c>
      <c r="E124" s="175" t="s">
        <v>877</v>
      </c>
      <c r="F124" s="175" t="s">
        <v>94</v>
      </c>
      <c r="G124" s="173"/>
      <c r="H124" s="173"/>
      <c r="I124" s="176"/>
      <c r="J124" s="177">
        <f>BK124</f>
        <v>0</v>
      </c>
      <c r="K124" s="173"/>
      <c r="L124" s="178"/>
      <c r="M124" s="179"/>
      <c r="N124" s="180"/>
      <c r="O124" s="180"/>
      <c r="P124" s="181">
        <f>P125+P134+P144+P148+P150+P152</f>
        <v>0</v>
      </c>
      <c r="Q124" s="180"/>
      <c r="R124" s="181">
        <f>R125+R134+R144+R148+R150+R152</f>
        <v>0</v>
      </c>
      <c r="S124" s="180"/>
      <c r="T124" s="182">
        <f>T125+T134+T144+T148+T150+T152</f>
        <v>0</v>
      </c>
      <c r="AR124" s="183" t="s">
        <v>166</v>
      </c>
      <c r="AT124" s="184" t="s">
        <v>75</v>
      </c>
      <c r="AU124" s="184" t="s">
        <v>76</v>
      </c>
      <c r="AY124" s="183" t="s">
        <v>146</v>
      </c>
      <c r="BK124" s="185">
        <f>BK125+BK134+BK144+BK148+BK150+BK152</f>
        <v>0</v>
      </c>
    </row>
    <row r="125" spans="2:63" s="12" customFormat="1" ht="22.9" customHeight="1">
      <c r="B125" s="172"/>
      <c r="C125" s="173"/>
      <c r="D125" s="174" t="s">
        <v>75</v>
      </c>
      <c r="E125" s="186" t="s">
        <v>878</v>
      </c>
      <c r="F125" s="186" t="s">
        <v>879</v>
      </c>
      <c r="G125" s="173"/>
      <c r="H125" s="173"/>
      <c r="I125" s="176"/>
      <c r="J125" s="187">
        <f>BK125</f>
        <v>0</v>
      </c>
      <c r="K125" s="173"/>
      <c r="L125" s="178"/>
      <c r="M125" s="179"/>
      <c r="N125" s="180"/>
      <c r="O125" s="180"/>
      <c r="P125" s="181">
        <f>SUM(P126:P133)</f>
        <v>0</v>
      </c>
      <c r="Q125" s="180"/>
      <c r="R125" s="181">
        <f>SUM(R126:R133)</f>
        <v>0</v>
      </c>
      <c r="S125" s="180"/>
      <c r="T125" s="182">
        <f>SUM(T126:T133)</f>
        <v>0</v>
      </c>
      <c r="AR125" s="183" t="s">
        <v>166</v>
      </c>
      <c r="AT125" s="184" t="s">
        <v>75</v>
      </c>
      <c r="AU125" s="184" t="s">
        <v>84</v>
      </c>
      <c r="AY125" s="183" t="s">
        <v>146</v>
      </c>
      <c r="BK125" s="185">
        <f>SUM(BK126:BK133)</f>
        <v>0</v>
      </c>
    </row>
    <row r="126" spans="1:65" s="2" customFormat="1" ht="16.5" customHeight="1">
      <c r="A126" s="35"/>
      <c r="B126" s="36"/>
      <c r="C126" s="188" t="s">
        <v>84</v>
      </c>
      <c r="D126" s="188" t="s">
        <v>148</v>
      </c>
      <c r="E126" s="189" t="s">
        <v>880</v>
      </c>
      <c r="F126" s="190" t="s">
        <v>881</v>
      </c>
      <c r="G126" s="191" t="s">
        <v>882</v>
      </c>
      <c r="H126" s="192">
        <v>1</v>
      </c>
      <c r="I126" s="193"/>
      <c r="J126" s="194">
        <f aca="true" t="shared" si="0" ref="J126:J133">ROUND(I126*H126,2)</f>
        <v>0</v>
      </c>
      <c r="K126" s="190" t="s">
        <v>152</v>
      </c>
      <c r="L126" s="40"/>
      <c r="M126" s="195" t="s">
        <v>1</v>
      </c>
      <c r="N126" s="196" t="s">
        <v>41</v>
      </c>
      <c r="O126" s="72"/>
      <c r="P126" s="197">
        <f aca="true" t="shared" si="1" ref="P126:P133">O126*H126</f>
        <v>0</v>
      </c>
      <c r="Q126" s="197">
        <v>0</v>
      </c>
      <c r="R126" s="197">
        <f aca="true" t="shared" si="2" ref="R126:R133">Q126*H126</f>
        <v>0</v>
      </c>
      <c r="S126" s="197">
        <v>0</v>
      </c>
      <c r="T126" s="198">
        <f aca="true" t="shared" si="3" ref="T126:T133"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199" t="s">
        <v>883</v>
      </c>
      <c r="AT126" s="199" t="s">
        <v>148</v>
      </c>
      <c r="AU126" s="199" t="s">
        <v>86</v>
      </c>
      <c r="AY126" s="18" t="s">
        <v>146</v>
      </c>
      <c r="BE126" s="200">
        <f aca="true" t="shared" si="4" ref="BE126:BE133">IF(N126="základní",J126,0)</f>
        <v>0</v>
      </c>
      <c r="BF126" s="200">
        <f aca="true" t="shared" si="5" ref="BF126:BF133">IF(N126="snížená",J126,0)</f>
        <v>0</v>
      </c>
      <c r="BG126" s="200">
        <f aca="true" t="shared" si="6" ref="BG126:BG133">IF(N126="zákl. přenesená",J126,0)</f>
        <v>0</v>
      </c>
      <c r="BH126" s="200">
        <f aca="true" t="shared" si="7" ref="BH126:BH133">IF(N126="sníž. přenesená",J126,0)</f>
        <v>0</v>
      </c>
      <c r="BI126" s="200">
        <f aca="true" t="shared" si="8" ref="BI126:BI133">IF(N126="nulová",J126,0)</f>
        <v>0</v>
      </c>
      <c r="BJ126" s="18" t="s">
        <v>84</v>
      </c>
      <c r="BK126" s="200">
        <f aca="true" t="shared" si="9" ref="BK126:BK133">ROUND(I126*H126,2)</f>
        <v>0</v>
      </c>
      <c r="BL126" s="18" t="s">
        <v>883</v>
      </c>
      <c r="BM126" s="199" t="s">
        <v>884</v>
      </c>
    </row>
    <row r="127" spans="1:65" s="2" customFormat="1" ht="16.5" customHeight="1">
      <c r="A127" s="35"/>
      <c r="B127" s="36"/>
      <c r="C127" s="188" t="s">
        <v>86</v>
      </c>
      <c r="D127" s="188" t="s">
        <v>148</v>
      </c>
      <c r="E127" s="189" t="s">
        <v>885</v>
      </c>
      <c r="F127" s="190" t="s">
        <v>886</v>
      </c>
      <c r="G127" s="191" t="s">
        <v>882</v>
      </c>
      <c r="H127" s="192">
        <v>1</v>
      </c>
      <c r="I127" s="193"/>
      <c r="J127" s="194">
        <f t="shared" si="0"/>
        <v>0</v>
      </c>
      <c r="K127" s="190" t="s">
        <v>1</v>
      </c>
      <c r="L127" s="40"/>
      <c r="M127" s="195" t="s">
        <v>1</v>
      </c>
      <c r="N127" s="196" t="s">
        <v>41</v>
      </c>
      <c r="O127" s="72"/>
      <c r="P127" s="197">
        <f t="shared" si="1"/>
        <v>0</v>
      </c>
      <c r="Q127" s="197">
        <v>0</v>
      </c>
      <c r="R127" s="197">
        <f t="shared" si="2"/>
        <v>0</v>
      </c>
      <c r="S127" s="197">
        <v>0</v>
      </c>
      <c r="T127" s="198">
        <f t="shared" si="3"/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199" t="s">
        <v>883</v>
      </c>
      <c r="AT127" s="199" t="s">
        <v>148</v>
      </c>
      <c r="AU127" s="199" t="s">
        <v>86</v>
      </c>
      <c r="AY127" s="18" t="s">
        <v>146</v>
      </c>
      <c r="BE127" s="200">
        <f t="shared" si="4"/>
        <v>0</v>
      </c>
      <c r="BF127" s="200">
        <f t="shared" si="5"/>
        <v>0</v>
      </c>
      <c r="BG127" s="200">
        <f t="shared" si="6"/>
        <v>0</v>
      </c>
      <c r="BH127" s="200">
        <f t="shared" si="7"/>
        <v>0</v>
      </c>
      <c r="BI127" s="200">
        <f t="shared" si="8"/>
        <v>0</v>
      </c>
      <c r="BJ127" s="18" t="s">
        <v>84</v>
      </c>
      <c r="BK127" s="200">
        <f t="shared" si="9"/>
        <v>0</v>
      </c>
      <c r="BL127" s="18" t="s">
        <v>883</v>
      </c>
      <c r="BM127" s="199" t="s">
        <v>887</v>
      </c>
    </row>
    <row r="128" spans="1:65" s="2" customFormat="1" ht="24.2" customHeight="1">
      <c r="A128" s="35"/>
      <c r="B128" s="36"/>
      <c r="C128" s="188" t="s">
        <v>159</v>
      </c>
      <c r="D128" s="188" t="s">
        <v>148</v>
      </c>
      <c r="E128" s="189" t="s">
        <v>888</v>
      </c>
      <c r="F128" s="190" t="s">
        <v>889</v>
      </c>
      <c r="G128" s="191" t="s">
        <v>882</v>
      </c>
      <c r="H128" s="192">
        <v>1</v>
      </c>
      <c r="I128" s="193"/>
      <c r="J128" s="194">
        <f t="shared" si="0"/>
        <v>0</v>
      </c>
      <c r="K128" s="190" t="s">
        <v>1</v>
      </c>
      <c r="L128" s="40"/>
      <c r="M128" s="195" t="s">
        <v>1</v>
      </c>
      <c r="N128" s="196" t="s">
        <v>41</v>
      </c>
      <c r="O128" s="72"/>
      <c r="P128" s="197">
        <f t="shared" si="1"/>
        <v>0</v>
      </c>
      <c r="Q128" s="197">
        <v>0</v>
      </c>
      <c r="R128" s="197">
        <f t="shared" si="2"/>
        <v>0</v>
      </c>
      <c r="S128" s="197">
        <v>0</v>
      </c>
      <c r="T128" s="198">
        <f t="shared" si="3"/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199" t="s">
        <v>883</v>
      </c>
      <c r="AT128" s="199" t="s">
        <v>148</v>
      </c>
      <c r="AU128" s="199" t="s">
        <v>86</v>
      </c>
      <c r="AY128" s="18" t="s">
        <v>146</v>
      </c>
      <c r="BE128" s="200">
        <f t="shared" si="4"/>
        <v>0</v>
      </c>
      <c r="BF128" s="200">
        <f t="shared" si="5"/>
        <v>0</v>
      </c>
      <c r="BG128" s="200">
        <f t="shared" si="6"/>
        <v>0</v>
      </c>
      <c r="BH128" s="200">
        <f t="shared" si="7"/>
        <v>0</v>
      </c>
      <c r="BI128" s="200">
        <f t="shared" si="8"/>
        <v>0</v>
      </c>
      <c r="BJ128" s="18" t="s">
        <v>84</v>
      </c>
      <c r="BK128" s="200">
        <f t="shared" si="9"/>
        <v>0</v>
      </c>
      <c r="BL128" s="18" t="s">
        <v>883</v>
      </c>
      <c r="BM128" s="199" t="s">
        <v>890</v>
      </c>
    </row>
    <row r="129" spans="1:65" s="2" customFormat="1" ht="24.2" customHeight="1">
      <c r="A129" s="35"/>
      <c r="B129" s="36"/>
      <c r="C129" s="188" t="s">
        <v>153</v>
      </c>
      <c r="D129" s="188" t="s">
        <v>148</v>
      </c>
      <c r="E129" s="189" t="s">
        <v>891</v>
      </c>
      <c r="F129" s="190" t="s">
        <v>892</v>
      </c>
      <c r="G129" s="191" t="s">
        <v>882</v>
      </c>
      <c r="H129" s="192">
        <v>1</v>
      </c>
      <c r="I129" s="193"/>
      <c r="J129" s="194">
        <f t="shared" si="0"/>
        <v>0</v>
      </c>
      <c r="K129" s="190" t="s">
        <v>1</v>
      </c>
      <c r="L129" s="40"/>
      <c r="M129" s="195" t="s">
        <v>1</v>
      </c>
      <c r="N129" s="196" t="s">
        <v>41</v>
      </c>
      <c r="O129" s="72"/>
      <c r="P129" s="197">
        <f t="shared" si="1"/>
        <v>0</v>
      </c>
      <c r="Q129" s="197">
        <v>0</v>
      </c>
      <c r="R129" s="197">
        <f t="shared" si="2"/>
        <v>0</v>
      </c>
      <c r="S129" s="197">
        <v>0</v>
      </c>
      <c r="T129" s="198">
        <f t="shared" si="3"/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199" t="s">
        <v>883</v>
      </c>
      <c r="AT129" s="199" t="s">
        <v>148</v>
      </c>
      <c r="AU129" s="199" t="s">
        <v>86</v>
      </c>
      <c r="AY129" s="18" t="s">
        <v>146</v>
      </c>
      <c r="BE129" s="200">
        <f t="shared" si="4"/>
        <v>0</v>
      </c>
      <c r="BF129" s="200">
        <f t="shared" si="5"/>
        <v>0</v>
      </c>
      <c r="BG129" s="200">
        <f t="shared" si="6"/>
        <v>0</v>
      </c>
      <c r="BH129" s="200">
        <f t="shared" si="7"/>
        <v>0</v>
      </c>
      <c r="BI129" s="200">
        <f t="shared" si="8"/>
        <v>0</v>
      </c>
      <c r="BJ129" s="18" t="s">
        <v>84</v>
      </c>
      <c r="BK129" s="200">
        <f t="shared" si="9"/>
        <v>0</v>
      </c>
      <c r="BL129" s="18" t="s">
        <v>883</v>
      </c>
      <c r="BM129" s="199" t="s">
        <v>893</v>
      </c>
    </row>
    <row r="130" spans="1:65" s="2" customFormat="1" ht="55.5" customHeight="1">
      <c r="A130" s="35"/>
      <c r="B130" s="36"/>
      <c r="C130" s="188" t="s">
        <v>166</v>
      </c>
      <c r="D130" s="188" t="s">
        <v>148</v>
      </c>
      <c r="E130" s="189" t="s">
        <v>894</v>
      </c>
      <c r="F130" s="190" t="s">
        <v>895</v>
      </c>
      <c r="G130" s="191" t="s">
        <v>882</v>
      </c>
      <c r="H130" s="192">
        <v>1</v>
      </c>
      <c r="I130" s="193"/>
      <c r="J130" s="194">
        <f t="shared" si="0"/>
        <v>0</v>
      </c>
      <c r="K130" s="190" t="s">
        <v>152</v>
      </c>
      <c r="L130" s="40"/>
      <c r="M130" s="195" t="s">
        <v>1</v>
      </c>
      <c r="N130" s="196" t="s">
        <v>41</v>
      </c>
      <c r="O130" s="72"/>
      <c r="P130" s="197">
        <f t="shared" si="1"/>
        <v>0</v>
      </c>
      <c r="Q130" s="197">
        <v>0</v>
      </c>
      <c r="R130" s="197">
        <f t="shared" si="2"/>
        <v>0</v>
      </c>
      <c r="S130" s="197">
        <v>0</v>
      </c>
      <c r="T130" s="198">
        <f t="shared" si="3"/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199" t="s">
        <v>883</v>
      </c>
      <c r="AT130" s="199" t="s">
        <v>148</v>
      </c>
      <c r="AU130" s="199" t="s">
        <v>86</v>
      </c>
      <c r="AY130" s="18" t="s">
        <v>146</v>
      </c>
      <c r="BE130" s="200">
        <f t="shared" si="4"/>
        <v>0</v>
      </c>
      <c r="BF130" s="200">
        <f t="shared" si="5"/>
        <v>0</v>
      </c>
      <c r="BG130" s="200">
        <f t="shared" si="6"/>
        <v>0</v>
      </c>
      <c r="BH130" s="200">
        <f t="shared" si="7"/>
        <v>0</v>
      </c>
      <c r="BI130" s="200">
        <f t="shared" si="8"/>
        <v>0</v>
      </c>
      <c r="BJ130" s="18" t="s">
        <v>84</v>
      </c>
      <c r="BK130" s="200">
        <f t="shared" si="9"/>
        <v>0</v>
      </c>
      <c r="BL130" s="18" t="s">
        <v>883</v>
      </c>
      <c r="BM130" s="199" t="s">
        <v>896</v>
      </c>
    </row>
    <row r="131" spans="1:65" s="2" customFormat="1" ht="49.15" customHeight="1">
      <c r="A131" s="35"/>
      <c r="B131" s="36"/>
      <c r="C131" s="188" t="s">
        <v>170</v>
      </c>
      <c r="D131" s="188" t="s">
        <v>148</v>
      </c>
      <c r="E131" s="189" t="s">
        <v>897</v>
      </c>
      <c r="F131" s="190" t="s">
        <v>898</v>
      </c>
      <c r="G131" s="191" t="s">
        <v>882</v>
      </c>
      <c r="H131" s="192">
        <v>1</v>
      </c>
      <c r="I131" s="193"/>
      <c r="J131" s="194">
        <f t="shared" si="0"/>
        <v>0</v>
      </c>
      <c r="K131" s="190" t="s">
        <v>152</v>
      </c>
      <c r="L131" s="40"/>
      <c r="M131" s="195" t="s">
        <v>1</v>
      </c>
      <c r="N131" s="196" t="s">
        <v>41</v>
      </c>
      <c r="O131" s="72"/>
      <c r="P131" s="197">
        <f t="shared" si="1"/>
        <v>0</v>
      </c>
      <c r="Q131" s="197">
        <v>0</v>
      </c>
      <c r="R131" s="197">
        <f t="shared" si="2"/>
        <v>0</v>
      </c>
      <c r="S131" s="197">
        <v>0</v>
      </c>
      <c r="T131" s="198">
        <f t="shared" si="3"/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199" t="s">
        <v>883</v>
      </c>
      <c r="AT131" s="199" t="s">
        <v>148</v>
      </c>
      <c r="AU131" s="199" t="s">
        <v>86</v>
      </c>
      <c r="AY131" s="18" t="s">
        <v>146</v>
      </c>
      <c r="BE131" s="200">
        <f t="shared" si="4"/>
        <v>0</v>
      </c>
      <c r="BF131" s="200">
        <f t="shared" si="5"/>
        <v>0</v>
      </c>
      <c r="BG131" s="200">
        <f t="shared" si="6"/>
        <v>0</v>
      </c>
      <c r="BH131" s="200">
        <f t="shared" si="7"/>
        <v>0</v>
      </c>
      <c r="BI131" s="200">
        <f t="shared" si="8"/>
        <v>0</v>
      </c>
      <c r="BJ131" s="18" t="s">
        <v>84</v>
      </c>
      <c r="BK131" s="200">
        <f t="shared" si="9"/>
        <v>0</v>
      </c>
      <c r="BL131" s="18" t="s">
        <v>883</v>
      </c>
      <c r="BM131" s="199" t="s">
        <v>899</v>
      </c>
    </row>
    <row r="132" spans="1:65" s="2" customFormat="1" ht="33" customHeight="1">
      <c r="A132" s="35"/>
      <c r="B132" s="36"/>
      <c r="C132" s="188" t="s">
        <v>174</v>
      </c>
      <c r="D132" s="188" t="s">
        <v>148</v>
      </c>
      <c r="E132" s="189" t="s">
        <v>900</v>
      </c>
      <c r="F132" s="190" t="s">
        <v>901</v>
      </c>
      <c r="G132" s="191" t="s">
        <v>882</v>
      </c>
      <c r="H132" s="192">
        <v>1</v>
      </c>
      <c r="I132" s="193"/>
      <c r="J132" s="194">
        <f t="shared" si="0"/>
        <v>0</v>
      </c>
      <c r="K132" s="190" t="s">
        <v>152</v>
      </c>
      <c r="L132" s="40"/>
      <c r="M132" s="195" t="s">
        <v>1</v>
      </c>
      <c r="N132" s="196" t="s">
        <v>41</v>
      </c>
      <c r="O132" s="72"/>
      <c r="P132" s="197">
        <f t="shared" si="1"/>
        <v>0</v>
      </c>
      <c r="Q132" s="197">
        <v>0</v>
      </c>
      <c r="R132" s="197">
        <f t="shared" si="2"/>
        <v>0</v>
      </c>
      <c r="S132" s="197">
        <v>0</v>
      </c>
      <c r="T132" s="198">
        <f t="shared" si="3"/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199" t="s">
        <v>883</v>
      </c>
      <c r="AT132" s="199" t="s">
        <v>148</v>
      </c>
      <c r="AU132" s="199" t="s">
        <v>86</v>
      </c>
      <c r="AY132" s="18" t="s">
        <v>146</v>
      </c>
      <c r="BE132" s="200">
        <f t="shared" si="4"/>
        <v>0</v>
      </c>
      <c r="BF132" s="200">
        <f t="shared" si="5"/>
        <v>0</v>
      </c>
      <c r="BG132" s="200">
        <f t="shared" si="6"/>
        <v>0</v>
      </c>
      <c r="BH132" s="200">
        <f t="shared" si="7"/>
        <v>0</v>
      </c>
      <c r="BI132" s="200">
        <f t="shared" si="8"/>
        <v>0</v>
      </c>
      <c r="BJ132" s="18" t="s">
        <v>84</v>
      </c>
      <c r="BK132" s="200">
        <f t="shared" si="9"/>
        <v>0</v>
      </c>
      <c r="BL132" s="18" t="s">
        <v>883</v>
      </c>
      <c r="BM132" s="199" t="s">
        <v>902</v>
      </c>
    </row>
    <row r="133" spans="1:65" s="2" customFormat="1" ht="16.5" customHeight="1">
      <c r="A133" s="35"/>
      <c r="B133" s="36"/>
      <c r="C133" s="188" t="s">
        <v>178</v>
      </c>
      <c r="D133" s="188" t="s">
        <v>148</v>
      </c>
      <c r="E133" s="189" t="s">
        <v>903</v>
      </c>
      <c r="F133" s="190" t="s">
        <v>904</v>
      </c>
      <c r="G133" s="191" t="s">
        <v>882</v>
      </c>
      <c r="H133" s="192">
        <v>1</v>
      </c>
      <c r="I133" s="193"/>
      <c r="J133" s="194">
        <f t="shared" si="0"/>
        <v>0</v>
      </c>
      <c r="K133" s="190" t="s">
        <v>1</v>
      </c>
      <c r="L133" s="40"/>
      <c r="M133" s="195" t="s">
        <v>1</v>
      </c>
      <c r="N133" s="196" t="s">
        <v>41</v>
      </c>
      <c r="O133" s="72"/>
      <c r="P133" s="197">
        <f t="shared" si="1"/>
        <v>0</v>
      </c>
      <c r="Q133" s="197">
        <v>0</v>
      </c>
      <c r="R133" s="197">
        <f t="shared" si="2"/>
        <v>0</v>
      </c>
      <c r="S133" s="197">
        <v>0</v>
      </c>
      <c r="T133" s="198">
        <f t="shared" si="3"/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199" t="s">
        <v>883</v>
      </c>
      <c r="AT133" s="199" t="s">
        <v>148</v>
      </c>
      <c r="AU133" s="199" t="s">
        <v>86</v>
      </c>
      <c r="AY133" s="18" t="s">
        <v>146</v>
      </c>
      <c r="BE133" s="200">
        <f t="shared" si="4"/>
        <v>0</v>
      </c>
      <c r="BF133" s="200">
        <f t="shared" si="5"/>
        <v>0</v>
      </c>
      <c r="BG133" s="200">
        <f t="shared" si="6"/>
        <v>0</v>
      </c>
      <c r="BH133" s="200">
        <f t="shared" si="7"/>
        <v>0</v>
      </c>
      <c r="BI133" s="200">
        <f t="shared" si="8"/>
        <v>0</v>
      </c>
      <c r="BJ133" s="18" t="s">
        <v>84</v>
      </c>
      <c r="BK133" s="200">
        <f t="shared" si="9"/>
        <v>0</v>
      </c>
      <c r="BL133" s="18" t="s">
        <v>883</v>
      </c>
      <c r="BM133" s="199" t="s">
        <v>905</v>
      </c>
    </row>
    <row r="134" spans="2:63" s="12" customFormat="1" ht="22.9" customHeight="1">
      <c r="B134" s="172"/>
      <c r="C134" s="173"/>
      <c r="D134" s="174" t="s">
        <v>75</v>
      </c>
      <c r="E134" s="186" t="s">
        <v>906</v>
      </c>
      <c r="F134" s="186" t="s">
        <v>907</v>
      </c>
      <c r="G134" s="173"/>
      <c r="H134" s="173"/>
      <c r="I134" s="176"/>
      <c r="J134" s="187">
        <f>BK134</f>
        <v>0</v>
      </c>
      <c r="K134" s="173"/>
      <c r="L134" s="178"/>
      <c r="M134" s="179"/>
      <c r="N134" s="180"/>
      <c r="O134" s="180"/>
      <c r="P134" s="181">
        <f>SUM(P135:P143)</f>
        <v>0</v>
      </c>
      <c r="Q134" s="180"/>
      <c r="R134" s="181">
        <f>SUM(R135:R143)</f>
        <v>0</v>
      </c>
      <c r="S134" s="180"/>
      <c r="T134" s="182">
        <f>SUM(T135:T143)</f>
        <v>0</v>
      </c>
      <c r="AR134" s="183" t="s">
        <v>166</v>
      </c>
      <c r="AT134" s="184" t="s">
        <v>75</v>
      </c>
      <c r="AU134" s="184" t="s">
        <v>84</v>
      </c>
      <c r="AY134" s="183" t="s">
        <v>146</v>
      </c>
      <c r="BK134" s="185">
        <f>SUM(BK135:BK143)</f>
        <v>0</v>
      </c>
    </row>
    <row r="135" spans="1:65" s="2" customFormat="1" ht="24.2" customHeight="1">
      <c r="A135" s="35"/>
      <c r="B135" s="36"/>
      <c r="C135" s="188" t="s">
        <v>184</v>
      </c>
      <c r="D135" s="188" t="s">
        <v>148</v>
      </c>
      <c r="E135" s="189" t="s">
        <v>908</v>
      </c>
      <c r="F135" s="190" t="s">
        <v>909</v>
      </c>
      <c r="G135" s="191" t="s">
        <v>882</v>
      </c>
      <c r="H135" s="192">
        <v>1</v>
      </c>
      <c r="I135" s="193"/>
      <c r="J135" s="194">
        <f aca="true" t="shared" si="10" ref="J135:J143">ROUND(I135*H135,2)</f>
        <v>0</v>
      </c>
      <c r="K135" s="190" t="s">
        <v>152</v>
      </c>
      <c r="L135" s="40"/>
      <c r="M135" s="195" t="s">
        <v>1</v>
      </c>
      <c r="N135" s="196" t="s">
        <v>41</v>
      </c>
      <c r="O135" s="72"/>
      <c r="P135" s="197">
        <f aca="true" t="shared" si="11" ref="P135:P143">O135*H135</f>
        <v>0</v>
      </c>
      <c r="Q135" s="197">
        <v>0</v>
      </c>
      <c r="R135" s="197">
        <f aca="true" t="shared" si="12" ref="R135:R143">Q135*H135</f>
        <v>0</v>
      </c>
      <c r="S135" s="197">
        <v>0</v>
      </c>
      <c r="T135" s="198">
        <f aca="true" t="shared" si="13" ref="T135:T143"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199" t="s">
        <v>883</v>
      </c>
      <c r="AT135" s="199" t="s">
        <v>148</v>
      </c>
      <c r="AU135" s="199" t="s">
        <v>86</v>
      </c>
      <c r="AY135" s="18" t="s">
        <v>146</v>
      </c>
      <c r="BE135" s="200">
        <f aca="true" t="shared" si="14" ref="BE135:BE143">IF(N135="základní",J135,0)</f>
        <v>0</v>
      </c>
      <c r="BF135" s="200">
        <f aca="true" t="shared" si="15" ref="BF135:BF143">IF(N135="snížená",J135,0)</f>
        <v>0</v>
      </c>
      <c r="BG135" s="200">
        <f aca="true" t="shared" si="16" ref="BG135:BG143">IF(N135="zákl. přenesená",J135,0)</f>
        <v>0</v>
      </c>
      <c r="BH135" s="200">
        <f aca="true" t="shared" si="17" ref="BH135:BH143">IF(N135="sníž. přenesená",J135,0)</f>
        <v>0</v>
      </c>
      <c r="BI135" s="200">
        <f aca="true" t="shared" si="18" ref="BI135:BI143">IF(N135="nulová",J135,0)</f>
        <v>0</v>
      </c>
      <c r="BJ135" s="18" t="s">
        <v>84</v>
      </c>
      <c r="BK135" s="200">
        <f aca="true" t="shared" si="19" ref="BK135:BK143">ROUND(I135*H135,2)</f>
        <v>0</v>
      </c>
      <c r="BL135" s="18" t="s">
        <v>883</v>
      </c>
      <c r="BM135" s="199" t="s">
        <v>910</v>
      </c>
    </row>
    <row r="136" spans="1:65" s="2" customFormat="1" ht="16.5" customHeight="1">
      <c r="A136" s="35"/>
      <c r="B136" s="36"/>
      <c r="C136" s="188" t="s">
        <v>190</v>
      </c>
      <c r="D136" s="188" t="s">
        <v>148</v>
      </c>
      <c r="E136" s="189" t="s">
        <v>911</v>
      </c>
      <c r="F136" s="190" t="s">
        <v>912</v>
      </c>
      <c r="G136" s="191" t="s">
        <v>882</v>
      </c>
      <c r="H136" s="192">
        <v>1</v>
      </c>
      <c r="I136" s="193"/>
      <c r="J136" s="194">
        <f t="shared" si="10"/>
        <v>0</v>
      </c>
      <c r="K136" s="190" t="s">
        <v>152</v>
      </c>
      <c r="L136" s="40"/>
      <c r="M136" s="195" t="s">
        <v>1</v>
      </c>
      <c r="N136" s="196" t="s">
        <v>41</v>
      </c>
      <c r="O136" s="72"/>
      <c r="P136" s="197">
        <f t="shared" si="11"/>
        <v>0</v>
      </c>
      <c r="Q136" s="197">
        <v>0</v>
      </c>
      <c r="R136" s="197">
        <f t="shared" si="12"/>
        <v>0</v>
      </c>
      <c r="S136" s="197">
        <v>0</v>
      </c>
      <c r="T136" s="198">
        <f t="shared" si="13"/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199" t="s">
        <v>883</v>
      </c>
      <c r="AT136" s="199" t="s">
        <v>148</v>
      </c>
      <c r="AU136" s="199" t="s">
        <v>86</v>
      </c>
      <c r="AY136" s="18" t="s">
        <v>146</v>
      </c>
      <c r="BE136" s="200">
        <f t="shared" si="14"/>
        <v>0</v>
      </c>
      <c r="BF136" s="200">
        <f t="shared" si="15"/>
        <v>0</v>
      </c>
      <c r="BG136" s="200">
        <f t="shared" si="16"/>
        <v>0</v>
      </c>
      <c r="BH136" s="200">
        <f t="shared" si="17"/>
        <v>0</v>
      </c>
      <c r="BI136" s="200">
        <f t="shared" si="18"/>
        <v>0</v>
      </c>
      <c r="BJ136" s="18" t="s">
        <v>84</v>
      </c>
      <c r="BK136" s="200">
        <f t="shared" si="19"/>
        <v>0</v>
      </c>
      <c r="BL136" s="18" t="s">
        <v>883</v>
      </c>
      <c r="BM136" s="199" t="s">
        <v>913</v>
      </c>
    </row>
    <row r="137" spans="1:65" s="2" customFormat="1" ht="16.5" customHeight="1">
      <c r="A137" s="35"/>
      <c r="B137" s="36"/>
      <c r="C137" s="188" t="s">
        <v>194</v>
      </c>
      <c r="D137" s="188" t="s">
        <v>148</v>
      </c>
      <c r="E137" s="189" t="s">
        <v>914</v>
      </c>
      <c r="F137" s="190" t="s">
        <v>915</v>
      </c>
      <c r="G137" s="191" t="s">
        <v>882</v>
      </c>
      <c r="H137" s="192">
        <v>1</v>
      </c>
      <c r="I137" s="193"/>
      <c r="J137" s="194">
        <f t="shared" si="10"/>
        <v>0</v>
      </c>
      <c r="K137" s="190" t="s">
        <v>152</v>
      </c>
      <c r="L137" s="40"/>
      <c r="M137" s="195" t="s">
        <v>1</v>
      </c>
      <c r="N137" s="196" t="s">
        <v>41</v>
      </c>
      <c r="O137" s="72"/>
      <c r="P137" s="197">
        <f t="shared" si="11"/>
        <v>0</v>
      </c>
      <c r="Q137" s="197">
        <v>0</v>
      </c>
      <c r="R137" s="197">
        <f t="shared" si="12"/>
        <v>0</v>
      </c>
      <c r="S137" s="197">
        <v>0</v>
      </c>
      <c r="T137" s="198">
        <f t="shared" si="13"/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199" t="s">
        <v>883</v>
      </c>
      <c r="AT137" s="199" t="s">
        <v>148</v>
      </c>
      <c r="AU137" s="199" t="s">
        <v>86</v>
      </c>
      <c r="AY137" s="18" t="s">
        <v>146</v>
      </c>
      <c r="BE137" s="200">
        <f t="shared" si="14"/>
        <v>0</v>
      </c>
      <c r="BF137" s="200">
        <f t="shared" si="15"/>
        <v>0</v>
      </c>
      <c r="BG137" s="200">
        <f t="shared" si="16"/>
        <v>0</v>
      </c>
      <c r="BH137" s="200">
        <f t="shared" si="17"/>
        <v>0</v>
      </c>
      <c r="BI137" s="200">
        <f t="shared" si="18"/>
        <v>0</v>
      </c>
      <c r="BJ137" s="18" t="s">
        <v>84</v>
      </c>
      <c r="BK137" s="200">
        <f t="shared" si="19"/>
        <v>0</v>
      </c>
      <c r="BL137" s="18" t="s">
        <v>883</v>
      </c>
      <c r="BM137" s="199" t="s">
        <v>916</v>
      </c>
    </row>
    <row r="138" spans="1:65" s="2" customFormat="1" ht="16.5" customHeight="1">
      <c r="A138" s="35"/>
      <c r="B138" s="36"/>
      <c r="C138" s="188" t="s">
        <v>8</v>
      </c>
      <c r="D138" s="188" t="s">
        <v>148</v>
      </c>
      <c r="E138" s="189" t="s">
        <v>917</v>
      </c>
      <c r="F138" s="190" t="s">
        <v>918</v>
      </c>
      <c r="G138" s="191" t="s">
        <v>882</v>
      </c>
      <c r="H138" s="192">
        <v>1</v>
      </c>
      <c r="I138" s="193"/>
      <c r="J138" s="194">
        <f t="shared" si="10"/>
        <v>0</v>
      </c>
      <c r="K138" s="190" t="s">
        <v>152</v>
      </c>
      <c r="L138" s="40"/>
      <c r="M138" s="195" t="s">
        <v>1</v>
      </c>
      <c r="N138" s="196" t="s">
        <v>41</v>
      </c>
      <c r="O138" s="72"/>
      <c r="P138" s="197">
        <f t="shared" si="11"/>
        <v>0</v>
      </c>
      <c r="Q138" s="197">
        <v>0</v>
      </c>
      <c r="R138" s="197">
        <f t="shared" si="12"/>
        <v>0</v>
      </c>
      <c r="S138" s="197">
        <v>0</v>
      </c>
      <c r="T138" s="198">
        <f t="shared" si="13"/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199" t="s">
        <v>883</v>
      </c>
      <c r="AT138" s="199" t="s">
        <v>148</v>
      </c>
      <c r="AU138" s="199" t="s">
        <v>86</v>
      </c>
      <c r="AY138" s="18" t="s">
        <v>146</v>
      </c>
      <c r="BE138" s="200">
        <f t="shared" si="14"/>
        <v>0</v>
      </c>
      <c r="BF138" s="200">
        <f t="shared" si="15"/>
        <v>0</v>
      </c>
      <c r="BG138" s="200">
        <f t="shared" si="16"/>
        <v>0</v>
      </c>
      <c r="BH138" s="200">
        <f t="shared" si="17"/>
        <v>0</v>
      </c>
      <c r="BI138" s="200">
        <f t="shared" si="18"/>
        <v>0</v>
      </c>
      <c r="BJ138" s="18" t="s">
        <v>84</v>
      </c>
      <c r="BK138" s="200">
        <f t="shared" si="19"/>
        <v>0</v>
      </c>
      <c r="BL138" s="18" t="s">
        <v>883</v>
      </c>
      <c r="BM138" s="199" t="s">
        <v>919</v>
      </c>
    </row>
    <row r="139" spans="1:65" s="2" customFormat="1" ht="16.5" customHeight="1">
      <c r="A139" s="35"/>
      <c r="B139" s="36"/>
      <c r="C139" s="188" t="s">
        <v>201</v>
      </c>
      <c r="D139" s="188" t="s">
        <v>148</v>
      </c>
      <c r="E139" s="189" t="s">
        <v>920</v>
      </c>
      <c r="F139" s="190" t="s">
        <v>921</v>
      </c>
      <c r="G139" s="191" t="s">
        <v>882</v>
      </c>
      <c r="H139" s="192">
        <v>1</v>
      </c>
      <c r="I139" s="193"/>
      <c r="J139" s="194">
        <f t="shared" si="10"/>
        <v>0</v>
      </c>
      <c r="K139" s="190" t="s">
        <v>1</v>
      </c>
      <c r="L139" s="40"/>
      <c r="M139" s="195" t="s">
        <v>1</v>
      </c>
      <c r="N139" s="196" t="s">
        <v>41</v>
      </c>
      <c r="O139" s="72"/>
      <c r="P139" s="197">
        <f t="shared" si="11"/>
        <v>0</v>
      </c>
      <c r="Q139" s="197">
        <v>0</v>
      </c>
      <c r="R139" s="197">
        <f t="shared" si="12"/>
        <v>0</v>
      </c>
      <c r="S139" s="197">
        <v>0</v>
      </c>
      <c r="T139" s="198">
        <f t="shared" si="13"/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199" t="s">
        <v>883</v>
      </c>
      <c r="AT139" s="199" t="s">
        <v>148</v>
      </c>
      <c r="AU139" s="199" t="s">
        <v>86</v>
      </c>
      <c r="AY139" s="18" t="s">
        <v>146</v>
      </c>
      <c r="BE139" s="200">
        <f t="shared" si="14"/>
        <v>0</v>
      </c>
      <c r="BF139" s="200">
        <f t="shared" si="15"/>
        <v>0</v>
      </c>
      <c r="BG139" s="200">
        <f t="shared" si="16"/>
        <v>0</v>
      </c>
      <c r="BH139" s="200">
        <f t="shared" si="17"/>
        <v>0</v>
      </c>
      <c r="BI139" s="200">
        <f t="shared" si="18"/>
        <v>0</v>
      </c>
      <c r="BJ139" s="18" t="s">
        <v>84</v>
      </c>
      <c r="BK139" s="200">
        <f t="shared" si="19"/>
        <v>0</v>
      </c>
      <c r="BL139" s="18" t="s">
        <v>883</v>
      </c>
      <c r="BM139" s="199" t="s">
        <v>922</v>
      </c>
    </row>
    <row r="140" spans="1:65" s="2" customFormat="1" ht="44.25" customHeight="1">
      <c r="A140" s="35"/>
      <c r="B140" s="36"/>
      <c r="C140" s="188" t="s">
        <v>205</v>
      </c>
      <c r="D140" s="188" t="s">
        <v>148</v>
      </c>
      <c r="E140" s="189" t="s">
        <v>923</v>
      </c>
      <c r="F140" s="190" t="s">
        <v>924</v>
      </c>
      <c r="G140" s="191" t="s">
        <v>882</v>
      </c>
      <c r="H140" s="192">
        <v>1</v>
      </c>
      <c r="I140" s="193"/>
      <c r="J140" s="194">
        <f t="shared" si="10"/>
        <v>0</v>
      </c>
      <c r="K140" s="190" t="s">
        <v>152</v>
      </c>
      <c r="L140" s="40"/>
      <c r="M140" s="195" t="s">
        <v>1</v>
      </c>
      <c r="N140" s="196" t="s">
        <v>41</v>
      </c>
      <c r="O140" s="72"/>
      <c r="P140" s="197">
        <f t="shared" si="11"/>
        <v>0</v>
      </c>
      <c r="Q140" s="197">
        <v>0</v>
      </c>
      <c r="R140" s="197">
        <f t="shared" si="12"/>
        <v>0</v>
      </c>
      <c r="S140" s="197">
        <v>0</v>
      </c>
      <c r="T140" s="198">
        <f t="shared" si="13"/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199" t="s">
        <v>883</v>
      </c>
      <c r="AT140" s="199" t="s">
        <v>148</v>
      </c>
      <c r="AU140" s="199" t="s">
        <v>86</v>
      </c>
      <c r="AY140" s="18" t="s">
        <v>146</v>
      </c>
      <c r="BE140" s="200">
        <f t="shared" si="14"/>
        <v>0</v>
      </c>
      <c r="BF140" s="200">
        <f t="shared" si="15"/>
        <v>0</v>
      </c>
      <c r="BG140" s="200">
        <f t="shared" si="16"/>
        <v>0</v>
      </c>
      <c r="BH140" s="200">
        <f t="shared" si="17"/>
        <v>0</v>
      </c>
      <c r="BI140" s="200">
        <f t="shared" si="18"/>
        <v>0</v>
      </c>
      <c r="BJ140" s="18" t="s">
        <v>84</v>
      </c>
      <c r="BK140" s="200">
        <f t="shared" si="19"/>
        <v>0</v>
      </c>
      <c r="BL140" s="18" t="s">
        <v>883</v>
      </c>
      <c r="BM140" s="199" t="s">
        <v>925</v>
      </c>
    </row>
    <row r="141" spans="1:65" s="2" customFormat="1" ht="16.5" customHeight="1">
      <c r="A141" s="35"/>
      <c r="B141" s="36"/>
      <c r="C141" s="188" t="s">
        <v>209</v>
      </c>
      <c r="D141" s="188" t="s">
        <v>148</v>
      </c>
      <c r="E141" s="189" t="s">
        <v>926</v>
      </c>
      <c r="F141" s="190" t="s">
        <v>912</v>
      </c>
      <c r="G141" s="191" t="s">
        <v>882</v>
      </c>
      <c r="H141" s="192">
        <v>1</v>
      </c>
      <c r="I141" s="193"/>
      <c r="J141" s="194">
        <f t="shared" si="10"/>
        <v>0</v>
      </c>
      <c r="K141" s="190" t="s">
        <v>152</v>
      </c>
      <c r="L141" s="40"/>
      <c r="M141" s="195" t="s">
        <v>1</v>
      </c>
      <c r="N141" s="196" t="s">
        <v>41</v>
      </c>
      <c r="O141" s="72"/>
      <c r="P141" s="197">
        <f t="shared" si="11"/>
        <v>0</v>
      </c>
      <c r="Q141" s="197">
        <v>0</v>
      </c>
      <c r="R141" s="197">
        <f t="shared" si="12"/>
        <v>0</v>
      </c>
      <c r="S141" s="197">
        <v>0</v>
      </c>
      <c r="T141" s="198">
        <f t="shared" si="13"/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199" t="s">
        <v>883</v>
      </c>
      <c r="AT141" s="199" t="s">
        <v>148</v>
      </c>
      <c r="AU141" s="199" t="s">
        <v>86</v>
      </c>
      <c r="AY141" s="18" t="s">
        <v>146</v>
      </c>
      <c r="BE141" s="200">
        <f t="shared" si="14"/>
        <v>0</v>
      </c>
      <c r="BF141" s="200">
        <f t="shared" si="15"/>
        <v>0</v>
      </c>
      <c r="BG141" s="200">
        <f t="shared" si="16"/>
        <v>0</v>
      </c>
      <c r="BH141" s="200">
        <f t="shared" si="17"/>
        <v>0</v>
      </c>
      <c r="BI141" s="200">
        <f t="shared" si="18"/>
        <v>0</v>
      </c>
      <c r="BJ141" s="18" t="s">
        <v>84</v>
      </c>
      <c r="BK141" s="200">
        <f t="shared" si="19"/>
        <v>0</v>
      </c>
      <c r="BL141" s="18" t="s">
        <v>883</v>
      </c>
      <c r="BM141" s="199" t="s">
        <v>927</v>
      </c>
    </row>
    <row r="142" spans="1:65" s="2" customFormat="1" ht="24.2" customHeight="1">
      <c r="A142" s="35"/>
      <c r="B142" s="36"/>
      <c r="C142" s="188" t="s">
        <v>213</v>
      </c>
      <c r="D142" s="188" t="s">
        <v>148</v>
      </c>
      <c r="E142" s="189" t="s">
        <v>928</v>
      </c>
      <c r="F142" s="190" t="s">
        <v>929</v>
      </c>
      <c r="G142" s="191" t="s">
        <v>882</v>
      </c>
      <c r="H142" s="192">
        <v>1</v>
      </c>
      <c r="I142" s="193"/>
      <c r="J142" s="194">
        <f t="shared" si="10"/>
        <v>0</v>
      </c>
      <c r="K142" s="190" t="s">
        <v>1</v>
      </c>
      <c r="L142" s="40"/>
      <c r="M142" s="195" t="s">
        <v>1</v>
      </c>
      <c r="N142" s="196" t="s">
        <v>41</v>
      </c>
      <c r="O142" s="72"/>
      <c r="P142" s="197">
        <f t="shared" si="11"/>
        <v>0</v>
      </c>
      <c r="Q142" s="197">
        <v>0</v>
      </c>
      <c r="R142" s="197">
        <f t="shared" si="12"/>
        <v>0</v>
      </c>
      <c r="S142" s="197">
        <v>0</v>
      </c>
      <c r="T142" s="198">
        <f t="shared" si="13"/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199" t="s">
        <v>883</v>
      </c>
      <c r="AT142" s="199" t="s">
        <v>148</v>
      </c>
      <c r="AU142" s="199" t="s">
        <v>86</v>
      </c>
      <c r="AY142" s="18" t="s">
        <v>146</v>
      </c>
      <c r="BE142" s="200">
        <f t="shared" si="14"/>
        <v>0</v>
      </c>
      <c r="BF142" s="200">
        <f t="shared" si="15"/>
        <v>0</v>
      </c>
      <c r="BG142" s="200">
        <f t="shared" si="16"/>
        <v>0</v>
      </c>
      <c r="BH142" s="200">
        <f t="shared" si="17"/>
        <v>0</v>
      </c>
      <c r="BI142" s="200">
        <f t="shared" si="18"/>
        <v>0</v>
      </c>
      <c r="BJ142" s="18" t="s">
        <v>84</v>
      </c>
      <c r="BK142" s="200">
        <f t="shared" si="19"/>
        <v>0</v>
      </c>
      <c r="BL142" s="18" t="s">
        <v>883</v>
      </c>
      <c r="BM142" s="199" t="s">
        <v>930</v>
      </c>
    </row>
    <row r="143" spans="1:65" s="2" customFormat="1" ht="16.5" customHeight="1">
      <c r="A143" s="35"/>
      <c r="B143" s="36"/>
      <c r="C143" s="188" t="s">
        <v>217</v>
      </c>
      <c r="D143" s="188" t="s">
        <v>148</v>
      </c>
      <c r="E143" s="189" t="s">
        <v>931</v>
      </c>
      <c r="F143" s="190" t="s">
        <v>932</v>
      </c>
      <c r="G143" s="191" t="s">
        <v>882</v>
      </c>
      <c r="H143" s="192">
        <v>1</v>
      </c>
      <c r="I143" s="193"/>
      <c r="J143" s="194">
        <f t="shared" si="10"/>
        <v>0</v>
      </c>
      <c r="K143" s="190" t="s">
        <v>1</v>
      </c>
      <c r="L143" s="40"/>
      <c r="M143" s="195" t="s">
        <v>1</v>
      </c>
      <c r="N143" s="196" t="s">
        <v>41</v>
      </c>
      <c r="O143" s="72"/>
      <c r="P143" s="197">
        <f t="shared" si="11"/>
        <v>0</v>
      </c>
      <c r="Q143" s="197">
        <v>0</v>
      </c>
      <c r="R143" s="197">
        <f t="shared" si="12"/>
        <v>0</v>
      </c>
      <c r="S143" s="197">
        <v>0</v>
      </c>
      <c r="T143" s="198">
        <f t="shared" si="13"/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199" t="s">
        <v>883</v>
      </c>
      <c r="AT143" s="199" t="s">
        <v>148</v>
      </c>
      <c r="AU143" s="199" t="s">
        <v>86</v>
      </c>
      <c r="AY143" s="18" t="s">
        <v>146</v>
      </c>
      <c r="BE143" s="200">
        <f t="shared" si="14"/>
        <v>0</v>
      </c>
      <c r="BF143" s="200">
        <f t="shared" si="15"/>
        <v>0</v>
      </c>
      <c r="BG143" s="200">
        <f t="shared" si="16"/>
        <v>0</v>
      </c>
      <c r="BH143" s="200">
        <f t="shared" si="17"/>
        <v>0</v>
      </c>
      <c r="BI143" s="200">
        <f t="shared" si="18"/>
        <v>0</v>
      </c>
      <c r="BJ143" s="18" t="s">
        <v>84</v>
      </c>
      <c r="BK143" s="200">
        <f t="shared" si="19"/>
        <v>0</v>
      </c>
      <c r="BL143" s="18" t="s">
        <v>883</v>
      </c>
      <c r="BM143" s="199" t="s">
        <v>933</v>
      </c>
    </row>
    <row r="144" spans="2:63" s="12" customFormat="1" ht="22.9" customHeight="1">
      <c r="B144" s="172"/>
      <c r="C144" s="173"/>
      <c r="D144" s="174" t="s">
        <v>75</v>
      </c>
      <c r="E144" s="186" t="s">
        <v>934</v>
      </c>
      <c r="F144" s="186" t="s">
        <v>935</v>
      </c>
      <c r="G144" s="173"/>
      <c r="H144" s="173"/>
      <c r="I144" s="176"/>
      <c r="J144" s="187">
        <f>BK144</f>
        <v>0</v>
      </c>
      <c r="K144" s="173"/>
      <c r="L144" s="178"/>
      <c r="M144" s="179"/>
      <c r="N144" s="180"/>
      <c r="O144" s="180"/>
      <c r="P144" s="181">
        <f>SUM(P145:P147)</f>
        <v>0</v>
      </c>
      <c r="Q144" s="180"/>
      <c r="R144" s="181">
        <f>SUM(R145:R147)</f>
        <v>0</v>
      </c>
      <c r="S144" s="180"/>
      <c r="T144" s="182">
        <f>SUM(T145:T147)</f>
        <v>0</v>
      </c>
      <c r="AR144" s="183" t="s">
        <v>166</v>
      </c>
      <c r="AT144" s="184" t="s">
        <v>75</v>
      </c>
      <c r="AU144" s="184" t="s">
        <v>84</v>
      </c>
      <c r="AY144" s="183" t="s">
        <v>146</v>
      </c>
      <c r="BK144" s="185">
        <f>SUM(BK145:BK147)</f>
        <v>0</v>
      </c>
    </row>
    <row r="145" spans="1:65" s="2" customFormat="1" ht="16.5" customHeight="1">
      <c r="A145" s="35"/>
      <c r="B145" s="36"/>
      <c r="C145" s="188" t="s">
        <v>222</v>
      </c>
      <c r="D145" s="188" t="s">
        <v>148</v>
      </c>
      <c r="E145" s="189" t="s">
        <v>936</v>
      </c>
      <c r="F145" s="190" t="s">
        <v>937</v>
      </c>
      <c r="G145" s="191" t="s">
        <v>882</v>
      </c>
      <c r="H145" s="192">
        <v>1</v>
      </c>
      <c r="I145" s="193"/>
      <c r="J145" s="194">
        <f>ROUND(I145*H145,2)</f>
        <v>0</v>
      </c>
      <c r="K145" s="190" t="s">
        <v>152</v>
      </c>
      <c r="L145" s="40"/>
      <c r="M145" s="195" t="s">
        <v>1</v>
      </c>
      <c r="N145" s="196" t="s">
        <v>41</v>
      </c>
      <c r="O145" s="72"/>
      <c r="P145" s="197">
        <f>O145*H145</f>
        <v>0</v>
      </c>
      <c r="Q145" s="197">
        <v>0</v>
      </c>
      <c r="R145" s="197">
        <f>Q145*H145</f>
        <v>0</v>
      </c>
      <c r="S145" s="197">
        <v>0</v>
      </c>
      <c r="T145" s="198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199" t="s">
        <v>883</v>
      </c>
      <c r="AT145" s="199" t="s">
        <v>148</v>
      </c>
      <c r="AU145" s="199" t="s">
        <v>86</v>
      </c>
      <c r="AY145" s="18" t="s">
        <v>146</v>
      </c>
      <c r="BE145" s="200">
        <f>IF(N145="základní",J145,0)</f>
        <v>0</v>
      </c>
      <c r="BF145" s="200">
        <f>IF(N145="snížená",J145,0)</f>
        <v>0</v>
      </c>
      <c r="BG145" s="200">
        <f>IF(N145="zákl. přenesená",J145,0)</f>
        <v>0</v>
      </c>
      <c r="BH145" s="200">
        <f>IF(N145="sníž. přenesená",J145,0)</f>
        <v>0</v>
      </c>
      <c r="BI145" s="200">
        <f>IF(N145="nulová",J145,0)</f>
        <v>0</v>
      </c>
      <c r="BJ145" s="18" t="s">
        <v>84</v>
      </c>
      <c r="BK145" s="200">
        <f>ROUND(I145*H145,2)</f>
        <v>0</v>
      </c>
      <c r="BL145" s="18" t="s">
        <v>883</v>
      </c>
      <c r="BM145" s="199" t="s">
        <v>938</v>
      </c>
    </row>
    <row r="146" spans="1:65" s="2" customFormat="1" ht="16.5" customHeight="1">
      <c r="A146" s="35"/>
      <c r="B146" s="36"/>
      <c r="C146" s="188" t="s">
        <v>228</v>
      </c>
      <c r="D146" s="188" t="s">
        <v>148</v>
      </c>
      <c r="E146" s="189" t="s">
        <v>939</v>
      </c>
      <c r="F146" s="190" t="s">
        <v>940</v>
      </c>
      <c r="G146" s="191" t="s">
        <v>882</v>
      </c>
      <c r="H146" s="192">
        <v>1</v>
      </c>
      <c r="I146" s="193"/>
      <c r="J146" s="194">
        <f>ROUND(I146*H146,2)</f>
        <v>0</v>
      </c>
      <c r="K146" s="190" t="s">
        <v>152</v>
      </c>
      <c r="L146" s="40"/>
      <c r="M146" s="195" t="s">
        <v>1</v>
      </c>
      <c r="N146" s="196" t="s">
        <v>41</v>
      </c>
      <c r="O146" s="72"/>
      <c r="P146" s="197">
        <f>O146*H146</f>
        <v>0</v>
      </c>
      <c r="Q146" s="197">
        <v>0</v>
      </c>
      <c r="R146" s="197">
        <f>Q146*H146</f>
        <v>0</v>
      </c>
      <c r="S146" s="197">
        <v>0</v>
      </c>
      <c r="T146" s="198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199" t="s">
        <v>883</v>
      </c>
      <c r="AT146" s="199" t="s">
        <v>148</v>
      </c>
      <c r="AU146" s="199" t="s">
        <v>86</v>
      </c>
      <c r="AY146" s="18" t="s">
        <v>146</v>
      </c>
      <c r="BE146" s="200">
        <f>IF(N146="základní",J146,0)</f>
        <v>0</v>
      </c>
      <c r="BF146" s="200">
        <f>IF(N146="snížená",J146,0)</f>
        <v>0</v>
      </c>
      <c r="BG146" s="200">
        <f>IF(N146="zákl. přenesená",J146,0)</f>
        <v>0</v>
      </c>
      <c r="BH146" s="200">
        <f>IF(N146="sníž. přenesená",J146,0)</f>
        <v>0</v>
      </c>
      <c r="BI146" s="200">
        <f>IF(N146="nulová",J146,0)</f>
        <v>0</v>
      </c>
      <c r="BJ146" s="18" t="s">
        <v>84</v>
      </c>
      <c r="BK146" s="200">
        <f>ROUND(I146*H146,2)</f>
        <v>0</v>
      </c>
      <c r="BL146" s="18" t="s">
        <v>883</v>
      </c>
      <c r="BM146" s="199" t="s">
        <v>941</v>
      </c>
    </row>
    <row r="147" spans="1:65" s="2" customFormat="1" ht="49.15" customHeight="1">
      <c r="A147" s="35"/>
      <c r="B147" s="36"/>
      <c r="C147" s="188" t="s">
        <v>234</v>
      </c>
      <c r="D147" s="188" t="s">
        <v>148</v>
      </c>
      <c r="E147" s="189" t="s">
        <v>942</v>
      </c>
      <c r="F147" s="190" t="s">
        <v>943</v>
      </c>
      <c r="G147" s="191" t="s">
        <v>882</v>
      </c>
      <c r="H147" s="192">
        <v>1</v>
      </c>
      <c r="I147" s="193"/>
      <c r="J147" s="194">
        <f>ROUND(I147*H147,2)</f>
        <v>0</v>
      </c>
      <c r="K147" s="190" t="s">
        <v>1</v>
      </c>
      <c r="L147" s="40"/>
      <c r="M147" s="195" t="s">
        <v>1</v>
      </c>
      <c r="N147" s="196" t="s">
        <v>41</v>
      </c>
      <c r="O147" s="72"/>
      <c r="P147" s="197">
        <f>O147*H147</f>
        <v>0</v>
      </c>
      <c r="Q147" s="197">
        <v>0</v>
      </c>
      <c r="R147" s="197">
        <f>Q147*H147</f>
        <v>0</v>
      </c>
      <c r="S147" s="197">
        <v>0</v>
      </c>
      <c r="T147" s="198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199" t="s">
        <v>883</v>
      </c>
      <c r="AT147" s="199" t="s">
        <v>148</v>
      </c>
      <c r="AU147" s="199" t="s">
        <v>86</v>
      </c>
      <c r="AY147" s="18" t="s">
        <v>146</v>
      </c>
      <c r="BE147" s="200">
        <f>IF(N147="základní",J147,0)</f>
        <v>0</v>
      </c>
      <c r="BF147" s="200">
        <f>IF(N147="snížená",J147,0)</f>
        <v>0</v>
      </c>
      <c r="BG147" s="200">
        <f>IF(N147="zákl. přenesená",J147,0)</f>
        <v>0</v>
      </c>
      <c r="BH147" s="200">
        <f>IF(N147="sníž. přenesená",J147,0)</f>
        <v>0</v>
      </c>
      <c r="BI147" s="200">
        <f>IF(N147="nulová",J147,0)</f>
        <v>0</v>
      </c>
      <c r="BJ147" s="18" t="s">
        <v>84</v>
      </c>
      <c r="BK147" s="200">
        <f>ROUND(I147*H147,2)</f>
        <v>0</v>
      </c>
      <c r="BL147" s="18" t="s">
        <v>883</v>
      </c>
      <c r="BM147" s="199" t="s">
        <v>944</v>
      </c>
    </row>
    <row r="148" spans="2:63" s="12" customFormat="1" ht="22.9" customHeight="1">
      <c r="B148" s="172"/>
      <c r="C148" s="173"/>
      <c r="D148" s="174" t="s">
        <v>75</v>
      </c>
      <c r="E148" s="186" t="s">
        <v>945</v>
      </c>
      <c r="F148" s="186" t="s">
        <v>946</v>
      </c>
      <c r="G148" s="173"/>
      <c r="H148" s="173"/>
      <c r="I148" s="176"/>
      <c r="J148" s="187">
        <f>BK148</f>
        <v>0</v>
      </c>
      <c r="K148" s="173"/>
      <c r="L148" s="178"/>
      <c r="M148" s="179"/>
      <c r="N148" s="180"/>
      <c r="O148" s="180"/>
      <c r="P148" s="181">
        <f>P149</f>
        <v>0</v>
      </c>
      <c r="Q148" s="180"/>
      <c r="R148" s="181">
        <f>R149</f>
        <v>0</v>
      </c>
      <c r="S148" s="180"/>
      <c r="T148" s="182">
        <f>T149</f>
        <v>0</v>
      </c>
      <c r="AR148" s="183" t="s">
        <v>166</v>
      </c>
      <c r="AT148" s="184" t="s">
        <v>75</v>
      </c>
      <c r="AU148" s="184" t="s">
        <v>84</v>
      </c>
      <c r="AY148" s="183" t="s">
        <v>146</v>
      </c>
      <c r="BK148" s="185">
        <f>BK149</f>
        <v>0</v>
      </c>
    </row>
    <row r="149" spans="1:65" s="2" customFormat="1" ht="16.5" customHeight="1">
      <c r="A149" s="35"/>
      <c r="B149" s="36"/>
      <c r="C149" s="188" t="s">
        <v>7</v>
      </c>
      <c r="D149" s="188" t="s">
        <v>148</v>
      </c>
      <c r="E149" s="189" t="s">
        <v>947</v>
      </c>
      <c r="F149" s="190" t="s">
        <v>948</v>
      </c>
      <c r="G149" s="191" t="s">
        <v>882</v>
      </c>
      <c r="H149" s="192">
        <v>1</v>
      </c>
      <c r="I149" s="193"/>
      <c r="J149" s="194">
        <f>ROUND(I149*H149,2)</f>
        <v>0</v>
      </c>
      <c r="K149" s="190" t="s">
        <v>152</v>
      </c>
      <c r="L149" s="40"/>
      <c r="M149" s="195" t="s">
        <v>1</v>
      </c>
      <c r="N149" s="196" t="s">
        <v>41</v>
      </c>
      <c r="O149" s="72"/>
      <c r="P149" s="197">
        <f>O149*H149</f>
        <v>0</v>
      </c>
      <c r="Q149" s="197">
        <v>0</v>
      </c>
      <c r="R149" s="197">
        <f>Q149*H149</f>
        <v>0</v>
      </c>
      <c r="S149" s="197">
        <v>0</v>
      </c>
      <c r="T149" s="198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199" t="s">
        <v>883</v>
      </c>
      <c r="AT149" s="199" t="s">
        <v>148</v>
      </c>
      <c r="AU149" s="199" t="s">
        <v>86</v>
      </c>
      <c r="AY149" s="18" t="s">
        <v>146</v>
      </c>
      <c r="BE149" s="200">
        <f>IF(N149="základní",J149,0)</f>
        <v>0</v>
      </c>
      <c r="BF149" s="200">
        <f>IF(N149="snížená",J149,0)</f>
        <v>0</v>
      </c>
      <c r="BG149" s="200">
        <f>IF(N149="zákl. přenesená",J149,0)</f>
        <v>0</v>
      </c>
      <c r="BH149" s="200">
        <f>IF(N149="sníž. přenesená",J149,0)</f>
        <v>0</v>
      </c>
      <c r="BI149" s="200">
        <f>IF(N149="nulová",J149,0)</f>
        <v>0</v>
      </c>
      <c r="BJ149" s="18" t="s">
        <v>84</v>
      </c>
      <c r="BK149" s="200">
        <f>ROUND(I149*H149,2)</f>
        <v>0</v>
      </c>
      <c r="BL149" s="18" t="s">
        <v>883</v>
      </c>
      <c r="BM149" s="199" t="s">
        <v>949</v>
      </c>
    </row>
    <row r="150" spans="2:63" s="12" customFormat="1" ht="22.9" customHeight="1">
      <c r="B150" s="172"/>
      <c r="C150" s="173"/>
      <c r="D150" s="174" t="s">
        <v>75</v>
      </c>
      <c r="E150" s="186" t="s">
        <v>950</v>
      </c>
      <c r="F150" s="186" t="s">
        <v>951</v>
      </c>
      <c r="G150" s="173"/>
      <c r="H150" s="173"/>
      <c r="I150" s="176"/>
      <c r="J150" s="187">
        <f>BK150</f>
        <v>0</v>
      </c>
      <c r="K150" s="173"/>
      <c r="L150" s="178"/>
      <c r="M150" s="179"/>
      <c r="N150" s="180"/>
      <c r="O150" s="180"/>
      <c r="P150" s="181">
        <f>P151</f>
        <v>0</v>
      </c>
      <c r="Q150" s="180"/>
      <c r="R150" s="181">
        <f>R151</f>
        <v>0</v>
      </c>
      <c r="S150" s="180"/>
      <c r="T150" s="182">
        <f>T151</f>
        <v>0</v>
      </c>
      <c r="AR150" s="183" t="s">
        <v>166</v>
      </c>
      <c r="AT150" s="184" t="s">
        <v>75</v>
      </c>
      <c r="AU150" s="184" t="s">
        <v>84</v>
      </c>
      <c r="AY150" s="183" t="s">
        <v>146</v>
      </c>
      <c r="BK150" s="185">
        <f>BK151</f>
        <v>0</v>
      </c>
    </row>
    <row r="151" spans="1:65" s="2" customFormat="1" ht="62.65" customHeight="1">
      <c r="A151" s="35"/>
      <c r="B151" s="36"/>
      <c r="C151" s="188" t="s">
        <v>246</v>
      </c>
      <c r="D151" s="188" t="s">
        <v>148</v>
      </c>
      <c r="E151" s="189" t="s">
        <v>952</v>
      </c>
      <c r="F151" s="190" t="s">
        <v>953</v>
      </c>
      <c r="G151" s="191" t="s">
        <v>882</v>
      </c>
      <c r="H151" s="192">
        <v>1</v>
      </c>
      <c r="I151" s="193"/>
      <c r="J151" s="194">
        <f>ROUND(I151*H151,2)</f>
        <v>0</v>
      </c>
      <c r="K151" s="190" t="s">
        <v>152</v>
      </c>
      <c r="L151" s="40"/>
      <c r="M151" s="195" t="s">
        <v>1</v>
      </c>
      <c r="N151" s="196" t="s">
        <v>41</v>
      </c>
      <c r="O151" s="72"/>
      <c r="P151" s="197">
        <f>O151*H151</f>
        <v>0</v>
      </c>
      <c r="Q151" s="197">
        <v>0</v>
      </c>
      <c r="R151" s="197">
        <f>Q151*H151</f>
        <v>0</v>
      </c>
      <c r="S151" s="197">
        <v>0</v>
      </c>
      <c r="T151" s="198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199" t="s">
        <v>883</v>
      </c>
      <c r="AT151" s="199" t="s">
        <v>148</v>
      </c>
      <c r="AU151" s="199" t="s">
        <v>86</v>
      </c>
      <c r="AY151" s="18" t="s">
        <v>146</v>
      </c>
      <c r="BE151" s="200">
        <f>IF(N151="základní",J151,0)</f>
        <v>0</v>
      </c>
      <c r="BF151" s="200">
        <f>IF(N151="snížená",J151,0)</f>
        <v>0</v>
      </c>
      <c r="BG151" s="200">
        <f>IF(N151="zákl. přenesená",J151,0)</f>
        <v>0</v>
      </c>
      <c r="BH151" s="200">
        <f>IF(N151="sníž. přenesená",J151,0)</f>
        <v>0</v>
      </c>
      <c r="BI151" s="200">
        <f>IF(N151="nulová",J151,0)</f>
        <v>0</v>
      </c>
      <c r="BJ151" s="18" t="s">
        <v>84</v>
      </c>
      <c r="BK151" s="200">
        <f>ROUND(I151*H151,2)</f>
        <v>0</v>
      </c>
      <c r="BL151" s="18" t="s">
        <v>883</v>
      </c>
      <c r="BM151" s="199" t="s">
        <v>954</v>
      </c>
    </row>
    <row r="152" spans="2:63" s="12" customFormat="1" ht="22.9" customHeight="1">
      <c r="B152" s="172"/>
      <c r="C152" s="173"/>
      <c r="D152" s="174" t="s">
        <v>75</v>
      </c>
      <c r="E152" s="186" t="s">
        <v>955</v>
      </c>
      <c r="F152" s="186" t="s">
        <v>956</v>
      </c>
      <c r="G152" s="173"/>
      <c r="H152" s="173"/>
      <c r="I152" s="176"/>
      <c r="J152" s="187">
        <f>BK152</f>
        <v>0</v>
      </c>
      <c r="K152" s="173"/>
      <c r="L152" s="178"/>
      <c r="M152" s="179"/>
      <c r="N152" s="180"/>
      <c r="O152" s="180"/>
      <c r="P152" s="181">
        <f>SUM(P153:P157)</f>
        <v>0</v>
      </c>
      <c r="Q152" s="180"/>
      <c r="R152" s="181">
        <f>SUM(R153:R157)</f>
        <v>0</v>
      </c>
      <c r="S152" s="180"/>
      <c r="T152" s="182">
        <f>SUM(T153:T157)</f>
        <v>0</v>
      </c>
      <c r="AR152" s="183" t="s">
        <v>166</v>
      </c>
      <c r="AT152" s="184" t="s">
        <v>75</v>
      </c>
      <c r="AU152" s="184" t="s">
        <v>84</v>
      </c>
      <c r="AY152" s="183" t="s">
        <v>146</v>
      </c>
      <c r="BK152" s="185">
        <f>SUM(BK153:BK157)</f>
        <v>0</v>
      </c>
    </row>
    <row r="153" spans="1:65" s="2" customFormat="1" ht="44.25" customHeight="1">
      <c r="A153" s="35"/>
      <c r="B153" s="36"/>
      <c r="C153" s="188" t="s">
        <v>256</v>
      </c>
      <c r="D153" s="188" t="s">
        <v>148</v>
      </c>
      <c r="E153" s="189" t="s">
        <v>957</v>
      </c>
      <c r="F153" s="190" t="s">
        <v>958</v>
      </c>
      <c r="G153" s="191" t="s">
        <v>882</v>
      </c>
      <c r="H153" s="192">
        <v>1</v>
      </c>
      <c r="I153" s="193"/>
      <c r="J153" s="194">
        <f>ROUND(I153*H153,2)</f>
        <v>0</v>
      </c>
      <c r="K153" s="190" t="s">
        <v>1</v>
      </c>
      <c r="L153" s="40"/>
      <c r="M153" s="195" t="s">
        <v>1</v>
      </c>
      <c r="N153" s="196" t="s">
        <v>41</v>
      </c>
      <c r="O153" s="72"/>
      <c r="P153" s="197">
        <f>O153*H153</f>
        <v>0</v>
      </c>
      <c r="Q153" s="197">
        <v>0</v>
      </c>
      <c r="R153" s="197">
        <f>Q153*H153</f>
        <v>0</v>
      </c>
      <c r="S153" s="197">
        <v>0</v>
      </c>
      <c r="T153" s="198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199" t="s">
        <v>883</v>
      </c>
      <c r="AT153" s="199" t="s">
        <v>148</v>
      </c>
      <c r="AU153" s="199" t="s">
        <v>86</v>
      </c>
      <c r="AY153" s="18" t="s">
        <v>146</v>
      </c>
      <c r="BE153" s="200">
        <f>IF(N153="základní",J153,0)</f>
        <v>0</v>
      </c>
      <c r="BF153" s="200">
        <f>IF(N153="snížená",J153,0)</f>
        <v>0</v>
      </c>
      <c r="BG153" s="200">
        <f>IF(N153="zákl. přenesená",J153,0)</f>
        <v>0</v>
      </c>
      <c r="BH153" s="200">
        <f>IF(N153="sníž. přenesená",J153,0)</f>
        <v>0</v>
      </c>
      <c r="BI153" s="200">
        <f>IF(N153="nulová",J153,0)</f>
        <v>0</v>
      </c>
      <c r="BJ153" s="18" t="s">
        <v>84</v>
      </c>
      <c r="BK153" s="200">
        <f>ROUND(I153*H153,2)</f>
        <v>0</v>
      </c>
      <c r="BL153" s="18" t="s">
        <v>883</v>
      </c>
      <c r="BM153" s="199" t="s">
        <v>959</v>
      </c>
    </row>
    <row r="154" spans="1:65" s="2" customFormat="1" ht="37.9" customHeight="1">
      <c r="A154" s="35"/>
      <c r="B154" s="36"/>
      <c r="C154" s="188" t="s">
        <v>261</v>
      </c>
      <c r="D154" s="188" t="s">
        <v>148</v>
      </c>
      <c r="E154" s="189" t="s">
        <v>960</v>
      </c>
      <c r="F154" s="190" t="s">
        <v>961</v>
      </c>
      <c r="G154" s="191" t="s">
        <v>882</v>
      </c>
      <c r="H154" s="192">
        <v>1</v>
      </c>
      <c r="I154" s="193"/>
      <c r="J154" s="194">
        <f>ROUND(I154*H154,2)</f>
        <v>0</v>
      </c>
      <c r="K154" s="190" t="s">
        <v>1</v>
      </c>
      <c r="L154" s="40"/>
      <c r="M154" s="195" t="s">
        <v>1</v>
      </c>
      <c r="N154" s="196" t="s">
        <v>41</v>
      </c>
      <c r="O154" s="72"/>
      <c r="P154" s="197">
        <f>O154*H154</f>
        <v>0</v>
      </c>
      <c r="Q154" s="197">
        <v>0</v>
      </c>
      <c r="R154" s="197">
        <f>Q154*H154</f>
        <v>0</v>
      </c>
      <c r="S154" s="197">
        <v>0</v>
      </c>
      <c r="T154" s="198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199" t="s">
        <v>883</v>
      </c>
      <c r="AT154" s="199" t="s">
        <v>148</v>
      </c>
      <c r="AU154" s="199" t="s">
        <v>86</v>
      </c>
      <c r="AY154" s="18" t="s">
        <v>146</v>
      </c>
      <c r="BE154" s="200">
        <f>IF(N154="základní",J154,0)</f>
        <v>0</v>
      </c>
      <c r="BF154" s="200">
        <f>IF(N154="snížená",J154,0)</f>
        <v>0</v>
      </c>
      <c r="BG154" s="200">
        <f>IF(N154="zákl. přenesená",J154,0)</f>
        <v>0</v>
      </c>
      <c r="BH154" s="200">
        <f>IF(N154="sníž. přenesená",J154,0)</f>
        <v>0</v>
      </c>
      <c r="BI154" s="200">
        <f>IF(N154="nulová",J154,0)</f>
        <v>0</v>
      </c>
      <c r="BJ154" s="18" t="s">
        <v>84</v>
      </c>
      <c r="BK154" s="200">
        <f>ROUND(I154*H154,2)</f>
        <v>0</v>
      </c>
      <c r="BL154" s="18" t="s">
        <v>883</v>
      </c>
      <c r="BM154" s="199" t="s">
        <v>962</v>
      </c>
    </row>
    <row r="155" spans="1:65" s="2" customFormat="1" ht="49.15" customHeight="1">
      <c r="A155" s="35"/>
      <c r="B155" s="36"/>
      <c r="C155" s="188" t="s">
        <v>269</v>
      </c>
      <c r="D155" s="188" t="s">
        <v>148</v>
      </c>
      <c r="E155" s="189" t="s">
        <v>963</v>
      </c>
      <c r="F155" s="190" t="s">
        <v>964</v>
      </c>
      <c r="G155" s="191" t="s">
        <v>882</v>
      </c>
      <c r="H155" s="192">
        <v>1</v>
      </c>
      <c r="I155" s="193"/>
      <c r="J155" s="194">
        <f>ROUND(I155*H155,2)</f>
        <v>0</v>
      </c>
      <c r="K155" s="190" t="s">
        <v>1</v>
      </c>
      <c r="L155" s="40"/>
      <c r="M155" s="195" t="s">
        <v>1</v>
      </c>
      <c r="N155" s="196" t="s">
        <v>41</v>
      </c>
      <c r="O155" s="72"/>
      <c r="P155" s="197">
        <f>O155*H155</f>
        <v>0</v>
      </c>
      <c r="Q155" s="197">
        <v>0</v>
      </c>
      <c r="R155" s="197">
        <f>Q155*H155</f>
        <v>0</v>
      </c>
      <c r="S155" s="197">
        <v>0</v>
      </c>
      <c r="T155" s="198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199" t="s">
        <v>883</v>
      </c>
      <c r="AT155" s="199" t="s">
        <v>148</v>
      </c>
      <c r="AU155" s="199" t="s">
        <v>86</v>
      </c>
      <c r="AY155" s="18" t="s">
        <v>146</v>
      </c>
      <c r="BE155" s="200">
        <f>IF(N155="základní",J155,0)</f>
        <v>0</v>
      </c>
      <c r="BF155" s="200">
        <f>IF(N155="snížená",J155,0)</f>
        <v>0</v>
      </c>
      <c r="BG155" s="200">
        <f>IF(N155="zákl. přenesená",J155,0)</f>
        <v>0</v>
      </c>
      <c r="BH155" s="200">
        <f>IF(N155="sníž. přenesená",J155,0)</f>
        <v>0</v>
      </c>
      <c r="BI155" s="200">
        <f>IF(N155="nulová",J155,0)</f>
        <v>0</v>
      </c>
      <c r="BJ155" s="18" t="s">
        <v>84</v>
      </c>
      <c r="BK155" s="200">
        <f>ROUND(I155*H155,2)</f>
        <v>0</v>
      </c>
      <c r="BL155" s="18" t="s">
        <v>883</v>
      </c>
      <c r="BM155" s="199" t="s">
        <v>965</v>
      </c>
    </row>
    <row r="156" spans="1:65" s="2" customFormat="1" ht="24.2" customHeight="1">
      <c r="A156" s="35"/>
      <c r="B156" s="36"/>
      <c r="C156" s="188" t="s">
        <v>273</v>
      </c>
      <c r="D156" s="188" t="s">
        <v>148</v>
      </c>
      <c r="E156" s="189" t="s">
        <v>966</v>
      </c>
      <c r="F156" s="190" t="s">
        <v>967</v>
      </c>
      <c r="G156" s="191" t="s">
        <v>882</v>
      </c>
      <c r="H156" s="192">
        <v>1</v>
      </c>
      <c r="I156" s="193"/>
      <c r="J156" s="194">
        <f>ROUND(I156*H156,2)</f>
        <v>0</v>
      </c>
      <c r="K156" s="190" t="s">
        <v>1</v>
      </c>
      <c r="L156" s="40"/>
      <c r="M156" s="195" t="s">
        <v>1</v>
      </c>
      <c r="N156" s="196" t="s">
        <v>41</v>
      </c>
      <c r="O156" s="72"/>
      <c r="P156" s="197">
        <f>O156*H156</f>
        <v>0</v>
      </c>
      <c r="Q156" s="197">
        <v>0</v>
      </c>
      <c r="R156" s="197">
        <f>Q156*H156</f>
        <v>0</v>
      </c>
      <c r="S156" s="197">
        <v>0</v>
      </c>
      <c r="T156" s="198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199" t="s">
        <v>883</v>
      </c>
      <c r="AT156" s="199" t="s">
        <v>148</v>
      </c>
      <c r="AU156" s="199" t="s">
        <v>86</v>
      </c>
      <c r="AY156" s="18" t="s">
        <v>146</v>
      </c>
      <c r="BE156" s="200">
        <f>IF(N156="základní",J156,0)</f>
        <v>0</v>
      </c>
      <c r="BF156" s="200">
        <f>IF(N156="snížená",J156,0)</f>
        <v>0</v>
      </c>
      <c r="BG156" s="200">
        <f>IF(N156="zákl. přenesená",J156,0)</f>
        <v>0</v>
      </c>
      <c r="BH156" s="200">
        <f>IF(N156="sníž. přenesená",J156,0)</f>
        <v>0</v>
      </c>
      <c r="BI156" s="200">
        <f>IF(N156="nulová",J156,0)</f>
        <v>0</v>
      </c>
      <c r="BJ156" s="18" t="s">
        <v>84</v>
      </c>
      <c r="BK156" s="200">
        <f>ROUND(I156*H156,2)</f>
        <v>0</v>
      </c>
      <c r="BL156" s="18" t="s">
        <v>883</v>
      </c>
      <c r="BM156" s="199" t="s">
        <v>968</v>
      </c>
    </row>
    <row r="157" spans="1:65" s="2" customFormat="1" ht="24.2" customHeight="1">
      <c r="A157" s="35"/>
      <c r="B157" s="36"/>
      <c r="C157" s="188" t="s">
        <v>277</v>
      </c>
      <c r="D157" s="188" t="s">
        <v>148</v>
      </c>
      <c r="E157" s="189" t="s">
        <v>969</v>
      </c>
      <c r="F157" s="190" t="s">
        <v>970</v>
      </c>
      <c r="G157" s="191" t="s">
        <v>882</v>
      </c>
      <c r="H157" s="192">
        <v>1</v>
      </c>
      <c r="I157" s="193"/>
      <c r="J157" s="194">
        <f>ROUND(I157*H157,2)</f>
        <v>0</v>
      </c>
      <c r="K157" s="190" t="s">
        <v>1</v>
      </c>
      <c r="L157" s="40"/>
      <c r="M157" s="255" t="s">
        <v>1</v>
      </c>
      <c r="N157" s="256" t="s">
        <v>41</v>
      </c>
      <c r="O157" s="257"/>
      <c r="P157" s="258">
        <f>O157*H157</f>
        <v>0</v>
      </c>
      <c r="Q157" s="258">
        <v>0</v>
      </c>
      <c r="R157" s="258">
        <f>Q157*H157</f>
        <v>0</v>
      </c>
      <c r="S157" s="258">
        <v>0</v>
      </c>
      <c r="T157" s="259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199" t="s">
        <v>883</v>
      </c>
      <c r="AT157" s="199" t="s">
        <v>148</v>
      </c>
      <c r="AU157" s="199" t="s">
        <v>86</v>
      </c>
      <c r="AY157" s="18" t="s">
        <v>146</v>
      </c>
      <c r="BE157" s="200">
        <f>IF(N157="základní",J157,0)</f>
        <v>0</v>
      </c>
      <c r="BF157" s="200">
        <f>IF(N157="snížená",J157,0)</f>
        <v>0</v>
      </c>
      <c r="BG157" s="200">
        <f>IF(N157="zákl. přenesená",J157,0)</f>
        <v>0</v>
      </c>
      <c r="BH157" s="200">
        <f>IF(N157="sníž. přenesená",J157,0)</f>
        <v>0</v>
      </c>
      <c r="BI157" s="200">
        <f>IF(N157="nulová",J157,0)</f>
        <v>0</v>
      </c>
      <c r="BJ157" s="18" t="s">
        <v>84</v>
      </c>
      <c r="BK157" s="200">
        <f>ROUND(I157*H157,2)</f>
        <v>0</v>
      </c>
      <c r="BL157" s="18" t="s">
        <v>883</v>
      </c>
      <c r="BM157" s="199" t="s">
        <v>971</v>
      </c>
    </row>
    <row r="158" spans="1:31" s="2" customFormat="1" ht="6.95" customHeight="1">
      <c r="A158" s="35"/>
      <c r="B158" s="55"/>
      <c r="C158" s="56"/>
      <c r="D158" s="56"/>
      <c r="E158" s="56"/>
      <c r="F158" s="56"/>
      <c r="G158" s="56"/>
      <c r="H158" s="56"/>
      <c r="I158" s="56"/>
      <c r="J158" s="56"/>
      <c r="K158" s="56"/>
      <c r="L158" s="40"/>
      <c r="M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</row>
  </sheetData>
  <sheetProtection algorithmName="SHA-512" hashValue="6KhK1JhpNEmB/pSQDtZmnsd9MhCQaK8KZuOILUuEBudmNbosiDGtDtgMjwkrl4CZH6b93WcOcwHaASRFSx8DTw==" saltValue="4tG1Zq8ZK57wFANa5+dmLYkbuGRa7ZOaw0uWMlZWp3eiUM3hfTHmn5pHuCk5Pc5Bvd0zA9K5CMD2C3dmRoluSg==" spinCount="100000" sheet="1" objects="1" scenarios="1" formatColumns="0" formatRows="0" autoFilter="0"/>
  <autoFilter ref="C122:K157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2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75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10"/>
      <c r="C3" s="111"/>
      <c r="D3" s="111"/>
      <c r="E3" s="111"/>
      <c r="F3" s="111"/>
      <c r="G3" s="111"/>
      <c r="H3" s="21"/>
    </row>
    <row r="4" spans="2:8" s="1" customFormat="1" ht="24.95" customHeight="1">
      <c r="B4" s="21"/>
      <c r="C4" s="112" t="s">
        <v>972</v>
      </c>
      <c r="H4" s="21"/>
    </row>
    <row r="5" spans="2:8" s="1" customFormat="1" ht="12" customHeight="1">
      <c r="B5" s="21"/>
      <c r="C5" s="262" t="s">
        <v>13</v>
      </c>
      <c r="D5" s="323" t="s">
        <v>14</v>
      </c>
      <c r="E5" s="316"/>
      <c r="F5" s="316"/>
      <c r="H5" s="21"/>
    </row>
    <row r="6" spans="2:8" s="1" customFormat="1" ht="36.95" customHeight="1">
      <c r="B6" s="21"/>
      <c r="C6" s="263" t="s">
        <v>16</v>
      </c>
      <c r="D6" s="327" t="s">
        <v>17</v>
      </c>
      <c r="E6" s="316"/>
      <c r="F6" s="316"/>
      <c r="H6" s="21"/>
    </row>
    <row r="7" spans="2:8" s="1" customFormat="1" ht="16.5" customHeight="1">
      <c r="B7" s="21"/>
      <c r="C7" s="114" t="s">
        <v>22</v>
      </c>
      <c r="D7" s="116" t="str">
        <f>'Rekapitulace stavby'!AN8</f>
        <v>24. 10. 2023</v>
      </c>
      <c r="H7" s="21"/>
    </row>
    <row r="8" spans="1:8" s="2" customFormat="1" ht="10.9" customHeight="1">
      <c r="A8" s="35"/>
      <c r="B8" s="40"/>
      <c r="C8" s="35"/>
      <c r="D8" s="35"/>
      <c r="E8" s="35"/>
      <c r="F8" s="35"/>
      <c r="G8" s="35"/>
      <c r="H8" s="40"/>
    </row>
    <row r="9" spans="1:8" s="11" customFormat="1" ht="29.25" customHeight="1">
      <c r="A9" s="161"/>
      <c r="B9" s="264"/>
      <c r="C9" s="265" t="s">
        <v>57</v>
      </c>
      <c r="D9" s="266" t="s">
        <v>58</v>
      </c>
      <c r="E9" s="266" t="s">
        <v>133</v>
      </c>
      <c r="F9" s="267" t="s">
        <v>973</v>
      </c>
      <c r="G9" s="161"/>
      <c r="H9" s="264"/>
    </row>
    <row r="10" spans="1:8" s="2" customFormat="1" ht="26.45" customHeight="1">
      <c r="A10" s="35"/>
      <c r="B10" s="40"/>
      <c r="C10" s="268" t="s">
        <v>974</v>
      </c>
      <c r="D10" s="268" t="s">
        <v>82</v>
      </c>
      <c r="E10" s="35"/>
      <c r="F10" s="35"/>
      <c r="G10" s="35"/>
      <c r="H10" s="40"/>
    </row>
    <row r="11" spans="1:8" s="2" customFormat="1" ht="16.9" customHeight="1">
      <c r="A11" s="35"/>
      <c r="B11" s="40"/>
      <c r="C11" s="269" t="s">
        <v>96</v>
      </c>
      <c r="D11" s="270" t="s">
        <v>1</v>
      </c>
      <c r="E11" s="271" t="s">
        <v>1</v>
      </c>
      <c r="F11" s="272">
        <v>74.1</v>
      </c>
      <c r="G11" s="35"/>
      <c r="H11" s="40"/>
    </row>
    <row r="12" spans="1:8" s="2" customFormat="1" ht="16.9" customHeight="1">
      <c r="A12" s="35"/>
      <c r="B12" s="40"/>
      <c r="C12" s="273" t="s">
        <v>1</v>
      </c>
      <c r="D12" s="273" t="s">
        <v>482</v>
      </c>
      <c r="E12" s="18" t="s">
        <v>1</v>
      </c>
      <c r="F12" s="274">
        <v>0</v>
      </c>
      <c r="G12" s="35"/>
      <c r="H12" s="40"/>
    </row>
    <row r="13" spans="1:8" s="2" customFormat="1" ht="16.9" customHeight="1">
      <c r="A13" s="35"/>
      <c r="B13" s="40"/>
      <c r="C13" s="273" t="s">
        <v>1</v>
      </c>
      <c r="D13" s="273" t="s">
        <v>483</v>
      </c>
      <c r="E13" s="18" t="s">
        <v>1</v>
      </c>
      <c r="F13" s="274">
        <v>0</v>
      </c>
      <c r="G13" s="35"/>
      <c r="H13" s="40"/>
    </row>
    <row r="14" spans="1:8" s="2" customFormat="1" ht="16.9" customHeight="1">
      <c r="A14" s="35"/>
      <c r="B14" s="40"/>
      <c r="C14" s="273" t="s">
        <v>1</v>
      </c>
      <c r="D14" s="273" t="s">
        <v>484</v>
      </c>
      <c r="E14" s="18" t="s">
        <v>1</v>
      </c>
      <c r="F14" s="274">
        <v>23.75</v>
      </c>
      <c r="G14" s="35"/>
      <c r="H14" s="40"/>
    </row>
    <row r="15" spans="1:8" s="2" customFormat="1" ht="16.9" customHeight="1">
      <c r="A15" s="35"/>
      <c r="B15" s="40"/>
      <c r="C15" s="273" t="s">
        <v>1</v>
      </c>
      <c r="D15" s="273" t="s">
        <v>485</v>
      </c>
      <c r="E15" s="18" t="s">
        <v>1</v>
      </c>
      <c r="F15" s="274">
        <v>0</v>
      </c>
      <c r="G15" s="35"/>
      <c r="H15" s="40"/>
    </row>
    <row r="16" spans="1:8" s="2" customFormat="1" ht="16.9" customHeight="1">
      <c r="A16" s="35"/>
      <c r="B16" s="40"/>
      <c r="C16" s="273" t="s">
        <v>1</v>
      </c>
      <c r="D16" s="273" t="s">
        <v>486</v>
      </c>
      <c r="E16" s="18" t="s">
        <v>1</v>
      </c>
      <c r="F16" s="274">
        <v>50.35</v>
      </c>
      <c r="G16" s="35"/>
      <c r="H16" s="40"/>
    </row>
    <row r="17" spans="1:8" s="2" customFormat="1" ht="16.9" customHeight="1">
      <c r="A17" s="35"/>
      <c r="B17" s="40"/>
      <c r="C17" s="273" t="s">
        <v>96</v>
      </c>
      <c r="D17" s="273" t="s">
        <v>268</v>
      </c>
      <c r="E17" s="18" t="s">
        <v>1</v>
      </c>
      <c r="F17" s="274">
        <v>74.1</v>
      </c>
      <c r="G17" s="35"/>
      <c r="H17" s="40"/>
    </row>
    <row r="18" spans="1:8" s="2" customFormat="1" ht="16.9" customHeight="1">
      <c r="A18" s="35"/>
      <c r="B18" s="40"/>
      <c r="C18" s="275" t="s">
        <v>975</v>
      </c>
      <c r="D18" s="35"/>
      <c r="E18" s="35"/>
      <c r="F18" s="35"/>
      <c r="G18" s="35"/>
      <c r="H18" s="40"/>
    </row>
    <row r="19" spans="1:8" s="2" customFormat="1" ht="45">
      <c r="A19" s="35"/>
      <c r="B19" s="40"/>
      <c r="C19" s="273" t="s">
        <v>479</v>
      </c>
      <c r="D19" s="273" t="s">
        <v>480</v>
      </c>
      <c r="E19" s="18" t="s">
        <v>151</v>
      </c>
      <c r="F19" s="274">
        <v>74.1</v>
      </c>
      <c r="G19" s="35"/>
      <c r="H19" s="40"/>
    </row>
    <row r="20" spans="1:8" s="2" customFormat="1" ht="16.9" customHeight="1">
      <c r="A20" s="35"/>
      <c r="B20" s="40"/>
      <c r="C20" s="273" t="s">
        <v>354</v>
      </c>
      <c r="D20" s="273" t="s">
        <v>355</v>
      </c>
      <c r="E20" s="18" t="s">
        <v>151</v>
      </c>
      <c r="F20" s="274">
        <v>520</v>
      </c>
      <c r="G20" s="35"/>
      <c r="H20" s="40"/>
    </row>
    <row r="21" spans="1:8" s="2" customFormat="1" ht="16.9" customHeight="1">
      <c r="A21" s="35"/>
      <c r="B21" s="40"/>
      <c r="C21" s="273" t="s">
        <v>402</v>
      </c>
      <c r="D21" s="273" t="s">
        <v>403</v>
      </c>
      <c r="E21" s="18" t="s">
        <v>151</v>
      </c>
      <c r="F21" s="274">
        <v>651.1</v>
      </c>
      <c r="G21" s="35"/>
      <c r="H21" s="40"/>
    </row>
    <row r="22" spans="1:8" s="2" customFormat="1" ht="16.9" customHeight="1">
      <c r="A22" s="35"/>
      <c r="B22" s="40"/>
      <c r="C22" s="273" t="s">
        <v>419</v>
      </c>
      <c r="D22" s="273" t="s">
        <v>420</v>
      </c>
      <c r="E22" s="18" t="s">
        <v>151</v>
      </c>
      <c r="F22" s="274">
        <v>74.1</v>
      </c>
      <c r="G22" s="35"/>
      <c r="H22" s="40"/>
    </row>
    <row r="23" spans="1:8" s="2" customFormat="1" ht="16.9" customHeight="1">
      <c r="A23" s="35"/>
      <c r="B23" s="40"/>
      <c r="C23" s="269" t="s">
        <v>98</v>
      </c>
      <c r="D23" s="270" t="s">
        <v>1</v>
      </c>
      <c r="E23" s="271" t="s">
        <v>1</v>
      </c>
      <c r="F23" s="272">
        <v>377</v>
      </c>
      <c r="G23" s="35"/>
      <c r="H23" s="40"/>
    </row>
    <row r="24" spans="1:8" s="2" customFormat="1" ht="16.9" customHeight="1">
      <c r="A24" s="35"/>
      <c r="B24" s="40"/>
      <c r="C24" s="273" t="s">
        <v>98</v>
      </c>
      <c r="D24" s="273" t="s">
        <v>99</v>
      </c>
      <c r="E24" s="18" t="s">
        <v>1</v>
      </c>
      <c r="F24" s="274">
        <v>377</v>
      </c>
      <c r="G24" s="35"/>
      <c r="H24" s="40"/>
    </row>
    <row r="25" spans="1:8" s="2" customFormat="1" ht="16.9" customHeight="1">
      <c r="A25" s="35"/>
      <c r="B25" s="40"/>
      <c r="C25" s="275" t="s">
        <v>975</v>
      </c>
      <c r="D25" s="35"/>
      <c r="E25" s="35"/>
      <c r="F25" s="35"/>
      <c r="G25" s="35"/>
      <c r="H25" s="40"/>
    </row>
    <row r="26" spans="1:8" s="2" customFormat="1" ht="33.75">
      <c r="A26" s="35"/>
      <c r="B26" s="40"/>
      <c r="C26" s="273" t="s">
        <v>451</v>
      </c>
      <c r="D26" s="273" t="s">
        <v>446</v>
      </c>
      <c r="E26" s="18" t="s">
        <v>151</v>
      </c>
      <c r="F26" s="274">
        <v>377</v>
      </c>
      <c r="G26" s="35"/>
      <c r="H26" s="40"/>
    </row>
    <row r="27" spans="1:8" s="2" customFormat="1" ht="16.9" customHeight="1">
      <c r="A27" s="35"/>
      <c r="B27" s="40"/>
      <c r="C27" s="273" t="s">
        <v>354</v>
      </c>
      <c r="D27" s="273" t="s">
        <v>355</v>
      </c>
      <c r="E27" s="18" t="s">
        <v>151</v>
      </c>
      <c r="F27" s="274">
        <v>520</v>
      </c>
      <c r="G27" s="35"/>
      <c r="H27" s="40"/>
    </row>
    <row r="28" spans="1:8" s="2" customFormat="1" ht="16.9" customHeight="1">
      <c r="A28" s="35"/>
      <c r="B28" s="40"/>
      <c r="C28" s="273" t="s">
        <v>402</v>
      </c>
      <c r="D28" s="273" t="s">
        <v>403</v>
      </c>
      <c r="E28" s="18" t="s">
        <v>151</v>
      </c>
      <c r="F28" s="274">
        <v>651.1</v>
      </c>
      <c r="G28" s="35"/>
      <c r="H28" s="40"/>
    </row>
    <row r="29" spans="1:8" s="2" customFormat="1" ht="16.9" customHeight="1">
      <c r="A29" s="35"/>
      <c r="B29" s="40"/>
      <c r="C29" s="273" t="s">
        <v>412</v>
      </c>
      <c r="D29" s="273" t="s">
        <v>413</v>
      </c>
      <c r="E29" s="18" t="s">
        <v>151</v>
      </c>
      <c r="F29" s="274">
        <v>577</v>
      </c>
      <c r="G29" s="35"/>
      <c r="H29" s="40"/>
    </row>
    <row r="30" spans="1:8" s="2" customFormat="1" ht="16.9" customHeight="1">
      <c r="A30" s="35"/>
      <c r="B30" s="40"/>
      <c r="C30" s="269" t="s">
        <v>101</v>
      </c>
      <c r="D30" s="270" t="s">
        <v>1</v>
      </c>
      <c r="E30" s="271" t="s">
        <v>1</v>
      </c>
      <c r="F30" s="272">
        <v>145</v>
      </c>
      <c r="G30" s="35"/>
      <c r="H30" s="40"/>
    </row>
    <row r="31" spans="1:8" s="2" customFormat="1" ht="16.9" customHeight="1">
      <c r="A31" s="35"/>
      <c r="B31" s="40"/>
      <c r="C31" s="273" t="s">
        <v>101</v>
      </c>
      <c r="D31" s="273" t="s">
        <v>102</v>
      </c>
      <c r="E31" s="18" t="s">
        <v>1</v>
      </c>
      <c r="F31" s="274">
        <v>145</v>
      </c>
      <c r="G31" s="35"/>
      <c r="H31" s="40"/>
    </row>
    <row r="32" spans="1:8" s="2" customFormat="1" ht="16.9" customHeight="1">
      <c r="A32" s="35"/>
      <c r="B32" s="40"/>
      <c r="C32" s="275" t="s">
        <v>975</v>
      </c>
      <c r="D32" s="35"/>
      <c r="E32" s="35"/>
      <c r="F32" s="35"/>
      <c r="G32" s="35"/>
      <c r="H32" s="40"/>
    </row>
    <row r="33" spans="1:8" s="2" customFormat="1" ht="22.5">
      <c r="A33" s="35"/>
      <c r="B33" s="40"/>
      <c r="C33" s="273" t="s">
        <v>247</v>
      </c>
      <c r="D33" s="273" t="s">
        <v>248</v>
      </c>
      <c r="E33" s="18" t="s">
        <v>249</v>
      </c>
      <c r="F33" s="274">
        <v>145</v>
      </c>
      <c r="G33" s="35"/>
      <c r="H33" s="40"/>
    </row>
    <row r="34" spans="1:8" s="2" customFormat="1" ht="22.5">
      <c r="A34" s="35"/>
      <c r="B34" s="40"/>
      <c r="C34" s="273" t="s">
        <v>319</v>
      </c>
      <c r="D34" s="273" t="s">
        <v>320</v>
      </c>
      <c r="E34" s="18" t="s">
        <v>249</v>
      </c>
      <c r="F34" s="274">
        <v>181.038</v>
      </c>
      <c r="G34" s="35"/>
      <c r="H34" s="40"/>
    </row>
    <row r="35" spans="1:8" s="2" customFormat="1" ht="16.9" customHeight="1">
      <c r="A35" s="35"/>
      <c r="B35" s="40"/>
      <c r="C35" s="269" t="s">
        <v>103</v>
      </c>
      <c r="D35" s="270" t="s">
        <v>1</v>
      </c>
      <c r="E35" s="271" t="s">
        <v>1</v>
      </c>
      <c r="F35" s="272">
        <v>81.65</v>
      </c>
      <c r="G35" s="35"/>
      <c r="H35" s="40"/>
    </row>
    <row r="36" spans="1:8" s="2" customFormat="1" ht="16.9" customHeight="1">
      <c r="A36" s="35"/>
      <c r="B36" s="40"/>
      <c r="C36" s="273" t="s">
        <v>1</v>
      </c>
      <c r="D36" s="273" t="s">
        <v>226</v>
      </c>
      <c r="E36" s="18" t="s">
        <v>1</v>
      </c>
      <c r="F36" s="274">
        <v>0</v>
      </c>
      <c r="G36" s="35"/>
      <c r="H36" s="40"/>
    </row>
    <row r="37" spans="1:8" s="2" customFormat="1" ht="16.9" customHeight="1">
      <c r="A37" s="35"/>
      <c r="B37" s="40"/>
      <c r="C37" s="273" t="s">
        <v>103</v>
      </c>
      <c r="D37" s="273" t="s">
        <v>227</v>
      </c>
      <c r="E37" s="18" t="s">
        <v>1</v>
      </c>
      <c r="F37" s="274">
        <v>81.65</v>
      </c>
      <c r="G37" s="35"/>
      <c r="H37" s="40"/>
    </row>
    <row r="38" spans="1:8" s="2" customFormat="1" ht="16.9" customHeight="1">
      <c r="A38" s="35"/>
      <c r="B38" s="40"/>
      <c r="C38" s="275" t="s">
        <v>975</v>
      </c>
      <c r="D38" s="35"/>
      <c r="E38" s="35"/>
      <c r="F38" s="35"/>
      <c r="G38" s="35"/>
      <c r="H38" s="40"/>
    </row>
    <row r="39" spans="1:8" s="2" customFormat="1" ht="22.5">
      <c r="A39" s="35"/>
      <c r="B39" s="40"/>
      <c r="C39" s="273" t="s">
        <v>441</v>
      </c>
      <c r="D39" s="273" t="s">
        <v>442</v>
      </c>
      <c r="E39" s="18" t="s">
        <v>151</v>
      </c>
      <c r="F39" s="274">
        <v>81.65</v>
      </c>
      <c r="G39" s="35"/>
      <c r="H39" s="40"/>
    </row>
    <row r="40" spans="1:8" s="2" customFormat="1" ht="16.9" customHeight="1">
      <c r="A40" s="35"/>
      <c r="B40" s="40"/>
      <c r="C40" s="273" t="s">
        <v>354</v>
      </c>
      <c r="D40" s="273" t="s">
        <v>355</v>
      </c>
      <c r="E40" s="18" t="s">
        <v>151</v>
      </c>
      <c r="F40" s="274">
        <v>520</v>
      </c>
      <c r="G40" s="35"/>
      <c r="H40" s="40"/>
    </row>
    <row r="41" spans="1:8" s="2" customFormat="1" ht="16.9" customHeight="1">
      <c r="A41" s="35"/>
      <c r="B41" s="40"/>
      <c r="C41" s="273" t="s">
        <v>412</v>
      </c>
      <c r="D41" s="273" t="s">
        <v>413</v>
      </c>
      <c r="E41" s="18" t="s">
        <v>151</v>
      </c>
      <c r="F41" s="274">
        <v>81.65</v>
      </c>
      <c r="G41" s="35"/>
      <c r="H41" s="40"/>
    </row>
    <row r="42" spans="1:8" s="2" customFormat="1" ht="16.9" customHeight="1">
      <c r="A42" s="35"/>
      <c r="B42" s="40"/>
      <c r="C42" s="273" t="s">
        <v>423</v>
      </c>
      <c r="D42" s="273" t="s">
        <v>424</v>
      </c>
      <c r="E42" s="18" t="s">
        <v>151</v>
      </c>
      <c r="F42" s="274">
        <v>81.65</v>
      </c>
      <c r="G42" s="35"/>
      <c r="H42" s="40"/>
    </row>
    <row r="43" spans="1:8" s="2" customFormat="1" ht="16.9" customHeight="1">
      <c r="A43" s="35"/>
      <c r="B43" s="40"/>
      <c r="C43" s="273" t="s">
        <v>427</v>
      </c>
      <c r="D43" s="273" t="s">
        <v>428</v>
      </c>
      <c r="E43" s="18" t="s">
        <v>151</v>
      </c>
      <c r="F43" s="274">
        <v>163.3</v>
      </c>
      <c r="G43" s="35"/>
      <c r="H43" s="40"/>
    </row>
    <row r="44" spans="1:8" s="2" customFormat="1" ht="16.9" customHeight="1">
      <c r="A44" s="35"/>
      <c r="B44" s="40"/>
      <c r="C44" s="273" t="s">
        <v>432</v>
      </c>
      <c r="D44" s="273" t="s">
        <v>433</v>
      </c>
      <c r="E44" s="18" t="s">
        <v>151</v>
      </c>
      <c r="F44" s="274">
        <v>81.65</v>
      </c>
      <c r="G44" s="35"/>
      <c r="H44" s="40"/>
    </row>
    <row r="45" spans="1:8" s="2" customFormat="1" ht="16.9" customHeight="1">
      <c r="A45" s="35"/>
      <c r="B45" s="40"/>
      <c r="C45" s="273" t="s">
        <v>437</v>
      </c>
      <c r="D45" s="273" t="s">
        <v>438</v>
      </c>
      <c r="E45" s="18" t="s">
        <v>151</v>
      </c>
      <c r="F45" s="274">
        <v>81.65</v>
      </c>
      <c r="G45" s="35"/>
      <c r="H45" s="40"/>
    </row>
    <row r="46" spans="1:8" s="2" customFormat="1" ht="16.9" customHeight="1">
      <c r="A46" s="35"/>
      <c r="B46" s="40"/>
      <c r="C46" s="269" t="s">
        <v>105</v>
      </c>
      <c r="D46" s="270" t="s">
        <v>1</v>
      </c>
      <c r="E46" s="271" t="s">
        <v>1</v>
      </c>
      <c r="F46" s="272">
        <v>181.038</v>
      </c>
      <c r="G46" s="35"/>
      <c r="H46" s="40"/>
    </row>
    <row r="47" spans="1:8" s="2" customFormat="1" ht="16.9" customHeight="1">
      <c r="A47" s="35"/>
      <c r="B47" s="40"/>
      <c r="C47" s="273" t="s">
        <v>1</v>
      </c>
      <c r="D47" s="273" t="s">
        <v>322</v>
      </c>
      <c r="E47" s="18" t="s">
        <v>1</v>
      </c>
      <c r="F47" s="274">
        <v>0</v>
      </c>
      <c r="G47" s="35"/>
      <c r="H47" s="40"/>
    </row>
    <row r="48" spans="1:8" s="2" customFormat="1" ht="16.9" customHeight="1">
      <c r="A48" s="35"/>
      <c r="B48" s="40"/>
      <c r="C48" s="273" t="s">
        <v>105</v>
      </c>
      <c r="D48" s="273" t="s">
        <v>323</v>
      </c>
      <c r="E48" s="18" t="s">
        <v>1</v>
      </c>
      <c r="F48" s="274">
        <v>181.038</v>
      </c>
      <c r="G48" s="35"/>
      <c r="H48" s="40"/>
    </row>
    <row r="49" spans="1:8" s="2" customFormat="1" ht="16.9" customHeight="1">
      <c r="A49" s="35"/>
      <c r="B49" s="40"/>
      <c r="C49" s="275" t="s">
        <v>975</v>
      </c>
      <c r="D49" s="35"/>
      <c r="E49" s="35"/>
      <c r="F49" s="35"/>
      <c r="G49" s="35"/>
      <c r="H49" s="40"/>
    </row>
    <row r="50" spans="1:8" s="2" customFormat="1" ht="22.5">
      <c r="A50" s="35"/>
      <c r="B50" s="40"/>
      <c r="C50" s="273" t="s">
        <v>319</v>
      </c>
      <c r="D50" s="273" t="s">
        <v>320</v>
      </c>
      <c r="E50" s="18" t="s">
        <v>249</v>
      </c>
      <c r="F50" s="274">
        <v>181.038</v>
      </c>
      <c r="G50" s="35"/>
      <c r="H50" s="40"/>
    </row>
    <row r="51" spans="1:8" s="2" customFormat="1" ht="22.5">
      <c r="A51" s="35"/>
      <c r="B51" s="40"/>
      <c r="C51" s="273" t="s">
        <v>325</v>
      </c>
      <c r="D51" s="273" t="s">
        <v>326</v>
      </c>
      <c r="E51" s="18" t="s">
        <v>249</v>
      </c>
      <c r="F51" s="274">
        <v>905.19</v>
      </c>
      <c r="G51" s="35"/>
      <c r="H51" s="40"/>
    </row>
    <row r="52" spans="1:8" s="2" customFormat="1" ht="22.5">
      <c r="A52" s="35"/>
      <c r="B52" s="40"/>
      <c r="C52" s="273" t="s">
        <v>334</v>
      </c>
      <c r="D52" s="273" t="s">
        <v>335</v>
      </c>
      <c r="E52" s="18" t="s">
        <v>336</v>
      </c>
      <c r="F52" s="274">
        <v>362.076</v>
      </c>
      <c r="G52" s="35"/>
      <c r="H52" s="40"/>
    </row>
    <row r="53" spans="1:8" s="2" customFormat="1" ht="16.9" customHeight="1">
      <c r="A53" s="35"/>
      <c r="B53" s="40"/>
      <c r="C53" s="273" t="s">
        <v>340</v>
      </c>
      <c r="D53" s="273" t="s">
        <v>341</v>
      </c>
      <c r="E53" s="18" t="s">
        <v>249</v>
      </c>
      <c r="F53" s="274">
        <v>181.038</v>
      </c>
      <c r="G53" s="35"/>
      <c r="H53" s="40"/>
    </row>
    <row r="54" spans="1:8" s="2" customFormat="1" ht="16.9" customHeight="1">
      <c r="A54" s="35"/>
      <c r="B54" s="40"/>
      <c r="C54" s="269" t="s">
        <v>107</v>
      </c>
      <c r="D54" s="270" t="s">
        <v>1</v>
      </c>
      <c r="E54" s="271" t="s">
        <v>1</v>
      </c>
      <c r="F54" s="272">
        <v>192.5</v>
      </c>
      <c r="G54" s="35"/>
      <c r="H54" s="40"/>
    </row>
    <row r="55" spans="1:8" s="2" customFormat="1" ht="16.9" customHeight="1">
      <c r="A55" s="35"/>
      <c r="B55" s="40"/>
      <c r="C55" s="273" t="s">
        <v>107</v>
      </c>
      <c r="D55" s="273" t="s">
        <v>245</v>
      </c>
      <c r="E55" s="18" t="s">
        <v>1</v>
      </c>
      <c r="F55" s="274">
        <v>192.5</v>
      </c>
      <c r="G55" s="35"/>
      <c r="H55" s="40"/>
    </row>
    <row r="56" spans="1:8" s="2" customFormat="1" ht="16.9" customHeight="1">
      <c r="A56" s="35"/>
      <c r="B56" s="40"/>
      <c r="C56" s="275" t="s">
        <v>975</v>
      </c>
      <c r="D56" s="35"/>
      <c r="E56" s="35"/>
      <c r="F56" s="35"/>
      <c r="G56" s="35"/>
      <c r="H56" s="40"/>
    </row>
    <row r="57" spans="1:8" s="2" customFormat="1" ht="16.9" customHeight="1">
      <c r="A57" s="35"/>
      <c r="B57" s="40"/>
      <c r="C57" s="273" t="s">
        <v>242</v>
      </c>
      <c r="D57" s="273" t="s">
        <v>243</v>
      </c>
      <c r="E57" s="18" t="s">
        <v>151</v>
      </c>
      <c r="F57" s="274">
        <v>192.5</v>
      </c>
      <c r="G57" s="35"/>
      <c r="H57" s="40"/>
    </row>
    <row r="58" spans="1:8" s="2" customFormat="1" ht="22.5">
      <c r="A58" s="35"/>
      <c r="B58" s="40"/>
      <c r="C58" s="273" t="s">
        <v>312</v>
      </c>
      <c r="D58" s="273" t="s">
        <v>313</v>
      </c>
      <c r="E58" s="18" t="s">
        <v>249</v>
      </c>
      <c r="F58" s="274">
        <v>58.125</v>
      </c>
      <c r="G58" s="35"/>
      <c r="H58" s="40"/>
    </row>
    <row r="59" spans="1:8" s="2" customFormat="1" ht="16.9" customHeight="1">
      <c r="A59" s="35"/>
      <c r="B59" s="40"/>
      <c r="C59" s="273" t="s">
        <v>367</v>
      </c>
      <c r="D59" s="273" t="s">
        <v>368</v>
      </c>
      <c r="E59" s="18" t="s">
        <v>151</v>
      </c>
      <c r="F59" s="274">
        <v>195</v>
      </c>
      <c r="G59" s="35"/>
      <c r="H59" s="40"/>
    </row>
    <row r="60" spans="1:8" s="2" customFormat="1" ht="16.9" customHeight="1">
      <c r="A60" s="35"/>
      <c r="B60" s="40"/>
      <c r="C60" s="269" t="s">
        <v>110</v>
      </c>
      <c r="D60" s="270" t="s">
        <v>1</v>
      </c>
      <c r="E60" s="271" t="s">
        <v>1</v>
      </c>
      <c r="F60" s="272">
        <v>195</v>
      </c>
      <c r="G60" s="35"/>
      <c r="H60" s="40"/>
    </row>
    <row r="61" spans="1:8" s="2" customFormat="1" ht="16.9" customHeight="1">
      <c r="A61" s="35"/>
      <c r="B61" s="40"/>
      <c r="C61" s="273" t="s">
        <v>110</v>
      </c>
      <c r="D61" s="273" t="s">
        <v>111</v>
      </c>
      <c r="E61" s="18" t="s">
        <v>1</v>
      </c>
      <c r="F61" s="274">
        <v>195</v>
      </c>
      <c r="G61" s="35"/>
      <c r="H61" s="40"/>
    </row>
    <row r="62" spans="1:8" s="2" customFormat="1" ht="16.9" customHeight="1">
      <c r="A62" s="35"/>
      <c r="B62" s="40"/>
      <c r="C62" s="275" t="s">
        <v>975</v>
      </c>
      <c r="D62" s="35"/>
      <c r="E62" s="35"/>
      <c r="F62" s="35"/>
      <c r="G62" s="35"/>
      <c r="H62" s="40"/>
    </row>
    <row r="63" spans="1:8" s="2" customFormat="1" ht="16.9" customHeight="1">
      <c r="A63" s="35"/>
      <c r="B63" s="40"/>
      <c r="C63" s="273" t="s">
        <v>360</v>
      </c>
      <c r="D63" s="273" t="s">
        <v>361</v>
      </c>
      <c r="E63" s="18" t="s">
        <v>151</v>
      </c>
      <c r="F63" s="274">
        <v>195</v>
      </c>
      <c r="G63" s="35"/>
      <c r="H63" s="40"/>
    </row>
    <row r="64" spans="1:8" s="2" customFormat="1" ht="22.5">
      <c r="A64" s="35"/>
      <c r="B64" s="40"/>
      <c r="C64" s="273" t="s">
        <v>312</v>
      </c>
      <c r="D64" s="273" t="s">
        <v>313</v>
      </c>
      <c r="E64" s="18" t="s">
        <v>249</v>
      </c>
      <c r="F64" s="274">
        <v>58.125</v>
      </c>
      <c r="G64" s="35"/>
      <c r="H64" s="40"/>
    </row>
    <row r="65" spans="1:8" s="2" customFormat="1" ht="16.9" customHeight="1">
      <c r="A65" s="35"/>
      <c r="B65" s="40"/>
      <c r="C65" s="273" t="s">
        <v>330</v>
      </c>
      <c r="D65" s="273" t="s">
        <v>331</v>
      </c>
      <c r="E65" s="18" t="s">
        <v>249</v>
      </c>
      <c r="F65" s="274">
        <v>29.25</v>
      </c>
      <c r="G65" s="35"/>
      <c r="H65" s="40"/>
    </row>
    <row r="66" spans="1:8" s="2" customFormat="1" ht="16.9" customHeight="1">
      <c r="A66" s="35"/>
      <c r="B66" s="40"/>
      <c r="C66" s="273" t="s">
        <v>385</v>
      </c>
      <c r="D66" s="273" t="s">
        <v>386</v>
      </c>
      <c r="E66" s="18" t="s">
        <v>151</v>
      </c>
      <c r="F66" s="274">
        <v>195</v>
      </c>
      <c r="G66" s="35"/>
      <c r="H66" s="40"/>
    </row>
    <row r="67" spans="1:8" s="2" customFormat="1" ht="16.9" customHeight="1">
      <c r="A67" s="35"/>
      <c r="B67" s="40"/>
      <c r="C67" s="273" t="s">
        <v>389</v>
      </c>
      <c r="D67" s="273" t="s">
        <v>390</v>
      </c>
      <c r="E67" s="18" t="s">
        <v>151</v>
      </c>
      <c r="F67" s="274">
        <v>195</v>
      </c>
      <c r="G67" s="35"/>
      <c r="H67" s="40"/>
    </row>
    <row r="68" spans="1:8" s="2" customFormat="1" ht="16.9" customHeight="1">
      <c r="A68" s="35"/>
      <c r="B68" s="40"/>
      <c r="C68" s="269" t="s">
        <v>113</v>
      </c>
      <c r="D68" s="270" t="s">
        <v>1</v>
      </c>
      <c r="E68" s="271" t="s">
        <v>1</v>
      </c>
      <c r="F68" s="272">
        <v>36.038</v>
      </c>
      <c r="G68" s="35"/>
      <c r="H68" s="40"/>
    </row>
    <row r="69" spans="1:8" s="2" customFormat="1" ht="16.9" customHeight="1">
      <c r="A69" s="35"/>
      <c r="B69" s="40"/>
      <c r="C69" s="273" t="s">
        <v>1</v>
      </c>
      <c r="D69" s="273" t="s">
        <v>265</v>
      </c>
      <c r="E69" s="18" t="s">
        <v>1</v>
      </c>
      <c r="F69" s="274">
        <v>0</v>
      </c>
      <c r="G69" s="35"/>
      <c r="H69" s="40"/>
    </row>
    <row r="70" spans="1:8" s="2" customFormat="1" ht="16.9" customHeight="1">
      <c r="A70" s="35"/>
      <c r="B70" s="40"/>
      <c r="C70" s="273" t="s">
        <v>1</v>
      </c>
      <c r="D70" s="273" t="s">
        <v>266</v>
      </c>
      <c r="E70" s="18" t="s">
        <v>1</v>
      </c>
      <c r="F70" s="274">
        <v>18.563</v>
      </c>
      <c r="G70" s="35"/>
      <c r="H70" s="40"/>
    </row>
    <row r="71" spans="1:8" s="2" customFormat="1" ht="16.9" customHeight="1">
      <c r="A71" s="35"/>
      <c r="B71" s="40"/>
      <c r="C71" s="273" t="s">
        <v>1</v>
      </c>
      <c r="D71" s="273" t="s">
        <v>267</v>
      </c>
      <c r="E71" s="18" t="s">
        <v>1</v>
      </c>
      <c r="F71" s="274">
        <v>17.475</v>
      </c>
      <c r="G71" s="35"/>
      <c r="H71" s="40"/>
    </row>
    <row r="72" spans="1:8" s="2" customFormat="1" ht="16.9" customHeight="1">
      <c r="A72" s="35"/>
      <c r="B72" s="40"/>
      <c r="C72" s="273" t="s">
        <v>113</v>
      </c>
      <c r="D72" s="273" t="s">
        <v>268</v>
      </c>
      <c r="E72" s="18" t="s">
        <v>1</v>
      </c>
      <c r="F72" s="274">
        <v>36.038</v>
      </c>
      <c r="G72" s="35"/>
      <c r="H72" s="40"/>
    </row>
    <row r="73" spans="1:8" s="2" customFormat="1" ht="16.9" customHeight="1">
      <c r="A73" s="35"/>
      <c r="B73" s="40"/>
      <c r="C73" s="275" t="s">
        <v>975</v>
      </c>
      <c r="D73" s="35"/>
      <c r="E73" s="35"/>
      <c r="F73" s="35"/>
      <c r="G73" s="35"/>
      <c r="H73" s="40"/>
    </row>
    <row r="74" spans="1:8" s="2" customFormat="1" ht="22.5">
      <c r="A74" s="35"/>
      <c r="B74" s="40"/>
      <c r="C74" s="273" t="s">
        <v>262</v>
      </c>
      <c r="D74" s="273" t="s">
        <v>263</v>
      </c>
      <c r="E74" s="18" t="s">
        <v>249</v>
      </c>
      <c r="F74" s="274">
        <v>36.038</v>
      </c>
      <c r="G74" s="35"/>
      <c r="H74" s="40"/>
    </row>
    <row r="75" spans="1:8" s="2" customFormat="1" ht="22.5">
      <c r="A75" s="35"/>
      <c r="B75" s="40"/>
      <c r="C75" s="273" t="s">
        <v>319</v>
      </c>
      <c r="D75" s="273" t="s">
        <v>320</v>
      </c>
      <c r="E75" s="18" t="s">
        <v>249</v>
      </c>
      <c r="F75" s="274">
        <v>181.038</v>
      </c>
      <c r="G75" s="35"/>
      <c r="H75" s="40"/>
    </row>
    <row r="76" spans="1:8" s="2" customFormat="1" ht="16.9" customHeight="1">
      <c r="A76" s="35"/>
      <c r="B76" s="40"/>
      <c r="C76" s="269" t="s">
        <v>115</v>
      </c>
      <c r="D76" s="270" t="s">
        <v>1</v>
      </c>
      <c r="E76" s="271" t="s">
        <v>1</v>
      </c>
      <c r="F76" s="272">
        <v>186.3</v>
      </c>
      <c r="G76" s="35"/>
      <c r="H76" s="40"/>
    </row>
    <row r="77" spans="1:8" s="2" customFormat="1" ht="16.9" customHeight="1">
      <c r="A77" s="35"/>
      <c r="B77" s="40"/>
      <c r="C77" s="273" t="s">
        <v>115</v>
      </c>
      <c r="D77" s="273" t="s">
        <v>116</v>
      </c>
      <c r="E77" s="18" t="s">
        <v>1</v>
      </c>
      <c r="F77" s="274">
        <v>186.3</v>
      </c>
      <c r="G77" s="35"/>
      <c r="H77" s="40"/>
    </row>
    <row r="78" spans="1:8" s="2" customFormat="1" ht="16.9" customHeight="1">
      <c r="A78" s="35"/>
      <c r="B78" s="40"/>
      <c r="C78" s="275" t="s">
        <v>975</v>
      </c>
      <c r="D78" s="35"/>
      <c r="E78" s="35"/>
      <c r="F78" s="35"/>
      <c r="G78" s="35"/>
      <c r="H78" s="40"/>
    </row>
    <row r="79" spans="1:8" s="2" customFormat="1" ht="16.9" customHeight="1">
      <c r="A79" s="35"/>
      <c r="B79" s="40"/>
      <c r="C79" s="273" t="s">
        <v>631</v>
      </c>
      <c r="D79" s="273" t="s">
        <v>632</v>
      </c>
      <c r="E79" s="18" t="s">
        <v>336</v>
      </c>
      <c r="F79" s="274">
        <v>186.3</v>
      </c>
      <c r="G79" s="35"/>
      <c r="H79" s="40"/>
    </row>
    <row r="80" spans="1:8" s="2" customFormat="1" ht="16.9" customHeight="1">
      <c r="A80" s="35"/>
      <c r="B80" s="40"/>
      <c r="C80" s="273" t="s">
        <v>621</v>
      </c>
      <c r="D80" s="273" t="s">
        <v>622</v>
      </c>
      <c r="E80" s="18" t="s">
        <v>336</v>
      </c>
      <c r="F80" s="274">
        <v>424.795</v>
      </c>
      <c r="G80" s="35"/>
      <c r="H80" s="40"/>
    </row>
    <row r="81" spans="1:8" s="2" customFormat="1" ht="16.9" customHeight="1">
      <c r="A81" s="35"/>
      <c r="B81" s="40"/>
      <c r="C81" s="273" t="s">
        <v>635</v>
      </c>
      <c r="D81" s="273" t="s">
        <v>636</v>
      </c>
      <c r="E81" s="18" t="s">
        <v>336</v>
      </c>
      <c r="F81" s="274">
        <v>2608.2</v>
      </c>
      <c r="G81" s="35"/>
      <c r="H81" s="40"/>
    </row>
    <row r="82" spans="1:8" s="2" customFormat="1" ht="22.5">
      <c r="A82" s="35"/>
      <c r="B82" s="40"/>
      <c r="C82" s="273" t="s">
        <v>644</v>
      </c>
      <c r="D82" s="273" t="s">
        <v>645</v>
      </c>
      <c r="E82" s="18" t="s">
        <v>336</v>
      </c>
      <c r="F82" s="274">
        <v>186.3</v>
      </c>
      <c r="G82" s="35"/>
      <c r="H82" s="40"/>
    </row>
    <row r="83" spans="1:8" s="2" customFormat="1" ht="16.9" customHeight="1">
      <c r="A83" s="35"/>
      <c r="B83" s="40"/>
      <c r="C83" s="269" t="s">
        <v>117</v>
      </c>
      <c r="D83" s="270" t="s">
        <v>1</v>
      </c>
      <c r="E83" s="271" t="s">
        <v>1</v>
      </c>
      <c r="F83" s="272">
        <v>424.795</v>
      </c>
      <c r="G83" s="35"/>
      <c r="H83" s="40"/>
    </row>
    <row r="84" spans="1:8" s="2" customFormat="1" ht="16.9" customHeight="1">
      <c r="A84" s="35"/>
      <c r="B84" s="40"/>
      <c r="C84" s="273" t="s">
        <v>117</v>
      </c>
      <c r="D84" s="273" t="s">
        <v>624</v>
      </c>
      <c r="E84" s="18" t="s">
        <v>1</v>
      </c>
      <c r="F84" s="274">
        <v>424.795</v>
      </c>
      <c r="G84" s="35"/>
      <c r="H84" s="40"/>
    </row>
    <row r="85" spans="1:8" s="2" customFormat="1" ht="16.9" customHeight="1">
      <c r="A85" s="35"/>
      <c r="B85" s="40"/>
      <c r="C85" s="275" t="s">
        <v>975</v>
      </c>
      <c r="D85" s="35"/>
      <c r="E85" s="35"/>
      <c r="F85" s="35"/>
      <c r="G85" s="35"/>
      <c r="H85" s="40"/>
    </row>
    <row r="86" spans="1:8" s="2" customFormat="1" ht="16.9" customHeight="1">
      <c r="A86" s="35"/>
      <c r="B86" s="40"/>
      <c r="C86" s="273" t="s">
        <v>621</v>
      </c>
      <c r="D86" s="273" t="s">
        <v>622</v>
      </c>
      <c r="E86" s="18" t="s">
        <v>336</v>
      </c>
      <c r="F86" s="274">
        <v>424.795</v>
      </c>
      <c r="G86" s="35"/>
      <c r="H86" s="40"/>
    </row>
    <row r="87" spans="1:8" s="2" customFormat="1" ht="16.9" customHeight="1">
      <c r="A87" s="35"/>
      <c r="B87" s="40"/>
      <c r="C87" s="273" t="s">
        <v>626</v>
      </c>
      <c r="D87" s="273" t="s">
        <v>627</v>
      </c>
      <c r="E87" s="18" t="s">
        <v>336</v>
      </c>
      <c r="F87" s="274">
        <v>5947.13</v>
      </c>
      <c r="G87" s="35"/>
      <c r="H87" s="40"/>
    </row>
    <row r="88" spans="1:8" s="2" customFormat="1" ht="22.5">
      <c r="A88" s="35"/>
      <c r="B88" s="40"/>
      <c r="C88" s="273" t="s">
        <v>650</v>
      </c>
      <c r="D88" s="273" t="s">
        <v>651</v>
      </c>
      <c r="E88" s="18" t="s">
        <v>336</v>
      </c>
      <c r="F88" s="274">
        <v>394.692</v>
      </c>
      <c r="G88" s="35"/>
      <c r="H88" s="40"/>
    </row>
    <row r="89" spans="1:8" s="2" customFormat="1" ht="26.45" customHeight="1">
      <c r="A89" s="35"/>
      <c r="B89" s="40"/>
      <c r="C89" s="268" t="s">
        <v>976</v>
      </c>
      <c r="D89" s="268" t="s">
        <v>88</v>
      </c>
      <c r="E89" s="35"/>
      <c r="F89" s="35"/>
      <c r="G89" s="35"/>
      <c r="H89" s="40"/>
    </row>
    <row r="90" spans="1:8" s="2" customFormat="1" ht="16.9" customHeight="1">
      <c r="A90" s="35"/>
      <c r="B90" s="40"/>
      <c r="C90" s="269" t="s">
        <v>101</v>
      </c>
      <c r="D90" s="270" t="s">
        <v>1</v>
      </c>
      <c r="E90" s="271" t="s">
        <v>1</v>
      </c>
      <c r="F90" s="272">
        <v>105</v>
      </c>
      <c r="G90" s="35"/>
      <c r="H90" s="40"/>
    </row>
    <row r="91" spans="1:8" s="2" customFormat="1" ht="16.9" customHeight="1">
      <c r="A91" s="35"/>
      <c r="B91" s="40"/>
      <c r="C91" s="273" t="s">
        <v>101</v>
      </c>
      <c r="D91" s="273" t="s">
        <v>677</v>
      </c>
      <c r="E91" s="18" t="s">
        <v>1</v>
      </c>
      <c r="F91" s="274">
        <v>105</v>
      </c>
      <c r="G91" s="35"/>
      <c r="H91" s="40"/>
    </row>
    <row r="92" spans="1:8" s="2" customFormat="1" ht="16.9" customHeight="1">
      <c r="A92" s="35"/>
      <c r="B92" s="40"/>
      <c r="C92" s="275" t="s">
        <v>975</v>
      </c>
      <c r="D92" s="35"/>
      <c r="E92" s="35"/>
      <c r="F92" s="35"/>
      <c r="G92" s="35"/>
      <c r="H92" s="40"/>
    </row>
    <row r="93" spans="1:8" s="2" customFormat="1" ht="22.5">
      <c r="A93" s="35"/>
      <c r="B93" s="40"/>
      <c r="C93" s="273" t="s">
        <v>674</v>
      </c>
      <c r="D93" s="273" t="s">
        <v>675</v>
      </c>
      <c r="E93" s="18" t="s">
        <v>249</v>
      </c>
      <c r="F93" s="274">
        <v>105</v>
      </c>
      <c r="G93" s="35"/>
      <c r="H93" s="40"/>
    </row>
    <row r="94" spans="1:8" s="2" customFormat="1" ht="22.5">
      <c r="A94" s="35"/>
      <c r="B94" s="40"/>
      <c r="C94" s="273" t="s">
        <v>319</v>
      </c>
      <c r="D94" s="273" t="s">
        <v>320</v>
      </c>
      <c r="E94" s="18" t="s">
        <v>249</v>
      </c>
      <c r="F94" s="274">
        <v>268.106</v>
      </c>
      <c r="G94" s="35"/>
      <c r="H94" s="40"/>
    </row>
    <row r="95" spans="1:8" s="2" customFormat="1" ht="16.9" customHeight="1">
      <c r="A95" s="35"/>
      <c r="B95" s="40"/>
      <c r="C95" s="269" t="s">
        <v>105</v>
      </c>
      <c r="D95" s="270" t="s">
        <v>1</v>
      </c>
      <c r="E95" s="271" t="s">
        <v>1</v>
      </c>
      <c r="F95" s="272">
        <v>268.106</v>
      </c>
      <c r="G95" s="35"/>
      <c r="H95" s="40"/>
    </row>
    <row r="96" spans="1:8" s="2" customFormat="1" ht="16.9" customHeight="1">
      <c r="A96" s="35"/>
      <c r="B96" s="40"/>
      <c r="C96" s="273" t="s">
        <v>1</v>
      </c>
      <c r="D96" s="273" t="s">
        <v>685</v>
      </c>
      <c r="E96" s="18" t="s">
        <v>1</v>
      </c>
      <c r="F96" s="274">
        <v>0</v>
      </c>
      <c r="G96" s="35"/>
      <c r="H96" s="40"/>
    </row>
    <row r="97" spans="1:8" s="2" customFormat="1" ht="16.9" customHeight="1">
      <c r="A97" s="35"/>
      <c r="B97" s="40"/>
      <c r="C97" s="273" t="s">
        <v>686</v>
      </c>
      <c r="D97" s="273" t="s">
        <v>687</v>
      </c>
      <c r="E97" s="18" t="s">
        <v>1</v>
      </c>
      <c r="F97" s="274">
        <v>161</v>
      </c>
      <c r="G97" s="35"/>
      <c r="H97" s="40"/>
    </row>
    <row r="98" spans="1:8" s="2" customFormat="1" ht="16.9" customHeight="1">
      <c r="A98" s="35"/>
      <c r="B98" s="40"/>
      <c r="C98" s="273" t="s">
        <v>662</v>
      </c>
      <c r="D98" s="273" t="s">
        <v>688</v>
      </c>
      <c r="E98" s="18" t="s">
        <v>1</v>
      </c>
      <c r="F98" s="274">
        <v>107.106</v>
      </c>
      <c r="G98" s="35"/>
      <c r="H98" s="40"/>
    </row>
    <row r="99" spans="1:8" s="2" customFormat="1" ht="16.9" customHeight="1">
      <c r="A99" s="35"/>
      <c r="B99" s="40"/>
      <c r="C99" s="273" t="s">
        <v>105</v>
      </c>
      <c r="D99" s="273" t="s">
        <v>268</v>
      </c>
      <c r="E99" s="18" t="s">
        <v>1</v>
      </c>
      <c r="F99" s="274">
        <v>268.106</v>
      </c>
      <c r="G99" s="35"/>
      <c r="H99" s="40"/>
    </row>
    <row r="100" spans="1:8" s="2" customFormat="1" ht="16.9" customHeight="1">
      <c r="A100" s="35"/>
      <c r="B100" s="40"/>
      <c r="C100" s="275" t="s">
        <v>975</v>
      </c>
      <c r="D100" s="35"/>
      <c r="E100" s="35"/>
      <c r="F100" s="35"/>
      <c r="G100" s="35"/>
      <c r="H100" s="40"/>
    </row>
    <row r="101" spans="1:8" s="2" customFormat="1" ht="22.5">
      <c r="A101" s="35"/>
      <c r="B101" s="40"/>
      <c r="C101" s="273" t="s">
        <v>319</v>
      </c>
      <c r="D101" s="273" t="s">
        <v>320</v>
      </c>
      <c r="E101" s="18" t="s">
        <v>249</v>
      </c>
      <c r="F101" s="274">
        <v>268.106</v>
      </c>
      <c r="G101" s="35"/>
      <c r="H101" s="40"/>
    </row>
    <row r="102" spans="1:8" s="2" customFormat="1" ht="22.5">
      <c r="A102" s="35"/>
      <c r="B102" s="40"/>
      <c r="C102" s="273" t="s">
        <v>325</v>
      </c>
      <c r="D102" s="273" t="s">
        <v>326</v>
      </c>
      <c r="E102" s="18" t="s">
        <v>249</v>
      </c>
      <c r="F102" s="274">
        <v>1340.53</v>
      </c>
      <c r="G102" s="35"/>
      <c r="H102" s="40"/>
    </row>
    <row r="103" spans="1:8" s="2" customFormat="1" ht="16.9" customHeight="1">
      <c r="A103" s="35"/>
      <c r="B103" s="40"/>
      <c r="C103" s="273" t="s">
        <v>340</v>
      </c>
      <c r="D103" s="273" t="s">
        <v>341</v>
      </c>
      <c r="E103" s="18" t="s">
        <v>249</v>
      </c>
      <c r="F103" s="274">
        <v>268.106</v>
      </c>
      <c r="G103" s="35"/>
      <c r="H103" s="40"/>
    </row>
    <row r="104" spans="1:8" s="2" customFormat="1" ht="16.9" customHeight="1">
      <c r="A104" s="35"/>
      <c r="B104" s="40"/>
      <c r="C104" s="269" t="s">
        <v>686</v>
      </c>
      <c r="D104" s="270" t="s">
        <v>1</v>
      </c>
      <c r="E104" s="271" t="s">
        <v>1</v>
      </c>
      <c r="F104" s="272">
        <v>161</v>
      </c>
      <c r="G104" s="35"/>
      <c r="H104" s="40"/>
    </row>
    <row r="105" spans="1:8" s="2" customFormat="1" ht="16.9" customHeight="1">
      <c r="A105" s="35"/>
      <c r="B105" s="40"/>
      <c r="C105" s="273" t="s">
        <v>1</v>
      </c>
      <c r="D105" s="273" t="s">
        <v>685</v>
      </c>
      <c r="E105" s="18" t="s">
        <v>1</v>
      </c>
      <c r="F105" s="274">
        <v>0</v>
      </c>
      <c r="G105" s="35"/>
      <c r="H105" s="40"/>
    </row>
    <row r="106" spans="1:8" s="2" customFormat="1" ht="16.9" customHeight="1">
      <c r="A106" s="35"/>
      <c r="B106" s="40"/>
      <c r="C106" s="273" t="s">
        <v>686</v>
      </c>
      <c r="D106" s="273" t="s">
        <v>687</v>
      </c>
      <c r="E106" s="18" t="s">
        <v>1</v>
      </c>
      <c r="F106" s="274">
        <v>161</v>
      </c>
      <c r="G106" s="35"/>
      <c r="H106" s="40"/>
    </row>
    <row r="107" spans="1:8" s="2" customFormat="1" ht="16.9" customHeight="1">
      <c r="A107" s="35"/>
      <c r="B107" s="40"/>
      <c r="C107" s="269" t="s">
        <v>662</v>
      </c>
      <c r="D107" s="270" t="s">
        <v>1</v>
      </c>
      <c r="E107" s="271" t="s">
        <v>1</v>
      </c>
      <c r="F107" s="272">
        <v>107.106</v>
      </c>
      <c r="G107" s="35"/>
      <c r="H107" s="40"/>
    </row>
    <row r="108" spans="1:8" s="2" customFormat="1" ht="16.9" customHeight="1">
      <c r="A108" s="35"/>
      <c r="B108" s="40"/>
      <c r="C108" s="273" t="s">
        <v>662</v>
      </c>
      <c r="D108" s="273" t="s">
        <v>688</v>
      </c>
      <c r="E108" s="18" t="s">
        <v>1</v>
      </c>
      <c r="F108" s="274">
        <v>107.106</v>
      </c>
      <c r="G108" s="35"/>
      <c r="H108" s="40"/>
    </row>
    <row r="109" spans="1:8" s="2" customFormat="1" ht="16.9" customHeight="1">
      <c r="A109" s="35"/>
      <c r="B109" s="40"/>
      <c r="C109" s="275" t="s">
        <v>975</v>
      </c>
      <c r="D109" s="35"/>
      <c r="E109" s="35"/>
      <c r="F109" s="35"/>
      <c r="G109" s="35"/>
      <c r="H109" s="40"/>
    </row>
    <row r="110" spans="1:8" s="2" customFormat="1" ht="22.5">
      <c r="A110" s="35"/>
      <c r="B110" s="40"/>
      <c r="C110" s="273" t="s">
        <v>319</v>
      </c>
      <c r="D110" s="273" t="s">
        <v>320</v>
      </c>
      <c r="E110" s="18" t="s">
        <v>249</v>
      </c>
      <c r="F110" s="274">
        <v>268.106</v>
      </c>
      <c r="G110" s="35"/>
      <c r="H110" s="40"/>
    </row>
    <row r="111" spans="1:8" s="2" customFormat="1" ht="22.5">
      <c r="A111" s="35"/>
      <c r="B111" s="40"/>
      <c r="C111" s="273" t="s">
        <v>334</v>
      </c>
      <c r="D111" s="273" t="s">
        <v>335</v>
      </c>
      <c r="E111" s="18" t="s">
        <v>336</v>
      </c>
      <c r="F111" s="274">
        <v>214.212</v>
      </c>
      <c r="G111" s="35"/>
      <c r="H111" s="40"/>
    </row>
    <row r="112" spans="1:8" s="2" customFormat="1" ht="16.9" customHeight="1">
      <c r="A112" s="35"/>
      <c r="B112" s="40"/>
      <c r="C112" s="269" t="s">
        <v>664</v>
      </c>
      <c r="D112" s="270" t="s">
        <v>1</v>
      </c>
      <c r="E112" s="271" t="s">
        <v>1</v>
      </c>
      <c r="F112" s="272">
        <v>4.314</v>
      </c>
      <c r="G112" s="35"/>
      <c r="H112" s="40"/>
    </row>
    <row r="113" spans="1:8" s="2" customFormat="1" ht="16.9" customHeight="1">
      <c r="A113" s="35"/>
      <c r="B113" s="40"/>
      <c r="C113" s="273" t="s">
        <v>1</v>
      </c>
      <c r="D113" s="273" t="s">
        <v>681</v>
      </c>
      <c r="E113" s="18" t="s">
        <v>1</v>
      </c>
      <c r="F113" s="274">
        <v>0</v>
      </c>
      <c r="G113" s="35"/>
      <c r="H113" s="40"/>
    </row>
    <row r="114" spans="1:8" s="2" customFormat="1" ht="16.9" customHeight="1">
      <c r="A114" s="35"/>
      <c r="B114" s="40"/>
      <c r="C114" s="273" t="s">
        <v>1</v>
      </c>
      <c r="D114" s="273" t="s">
        <v>682</v>
      </c>
      <c r="E114" s="18" t="s">
        <v>1</v>
      </c>
      <c r="F114" s="274">
        <v>3.45</v>
      </c>
      <c r="G114" s="35"/>
      <c r="H114" s="40"/>
    </row>
    <row r="115" spans="1:8" s="2" customFormat="1" ht="16.9" customHeight="1">
      <c r="A115" s="35"/>
      <c r="B115" s="40"/>
      <c r="C115" s="273" t="s">
        <v>1</v>
      </c>
      <c r="D115" s="273" t="s">
        <v>683</v>
      </c>
      <c r="E115" s="18" t="s">
        <v>1</v>
      </c>
      <c r="F115" s="274">
        <v>0.864</v>
      </c>
      <c r="G115" s="35"/>
      <c r="H115" s="40"/>
    </row>
    <row r="116" spans="1:8" s="2" customFormat="1" ht="16.9" customHeight="1">
      <c r="A116" s="35"/>
      <c r="B116" s="40"/>
      <c r="C116" s="273" t="s">
        <v>664</v>
      </c>
      <c r="D116" s="273" t="s">
        <v>268</v>
      </c>
      <c r="E116" s="18" t="s">
        <v>1</v>
      </c>
      <c r="F116" s="274">
        <v>4.314</v>
      </c>
      <c r="G116" s="35"/>
      <c r="H116" s="40"/>
    </row>
    <row r="117" spans="1:8" s="2" customFormat="1" ht="16.9" customHeight="1">
      <c r="A117" s="35"/>
      <c r="B117" s="40"/>
      <c r="C117" s="275" t="s">
        <v>975</v>
      </c>
      <c r="D117" s="35"/>
      <c r="E117" s="35"/>
      <c r="F117" s="35"/>
      <c r="G117" s="35"/>
      <c r="H117" s="40"/>
    </row>
    <row r="118" spans="1:8" s="2" customFormat="1" ht="16.9" customHeight="1">
      <c r="A118" s="35"/>
      <c r="B118" s="40"/>
      <c r="C118" s="273" t="s">
        <v>678</v>
      </c>
      <c r="D118" s="273" t="s">
        <v>679</v>
      </c>
      <c r="E118" s="18" t="s">
        <v>249</v>
      </c>
      <c r="F118" s="274">
        <v>4.314</v>
      </c>
      <c r="G118" s="35"/>
      <c r="H118" s="40"/>
    </row>
    <row r="119" spans="1:8" s="2" customFormat="1" ht="22.5">
      <c r="A119" s="35"/>
      <c r="B119" s="40"/>
      <c r="C119" s="273" t="s">
        <v>319</v>
      </c>
      <c r="D119" s="273" t="s">
        <v>320</v>
      </c>
      <c r="E119" s="18" t="s">
        <v>249</v>
      </c>
      <c r="F119" s="274">
        <v>268.106</v>
      </c>
      <c r="G119" s="35"/>
      <c r="H119" s="40"/>
    </row>
    <row r="120" spans="1:8" s="2" customFormat="1" ht="16.9" customHeight="1">
      <c r="A120" s="35"/>
      <c r="B120" s="40"/>
      <c r="C120" s="269" t="s">
        <v>666</v>
      </c>
      <c r="D120" s="270" t="s">
        <v>1</v>
      </c>
      <c r="E120" s="271" t="s">
        <v>1</v>
      </c>
      <c r="F120" s="272">
        <v>2.208</v>
      </c>
      <c r="G120" s="35"/>
      <c r="H120" s="40"/>
    </row>
    <row r="121" spans="1:8" s="2" customFormat="1" ht="16.9" customHeight="1">
      <c r="A121" s="35"/>
      <c r="B121" s="40"/>
      <c r="C121" s="273" t="s">
        <v>1</v>
      </c>
      <c r="D121" s="273" t="s">
        <v>682</v>
      </c>
      <c r="E121" s="18" t="s">
        <v>1</v>
      </c>
      <c r="F121" s="274">
        <v>3.45</v>
      </c>
      <c r="G121" s="35"/>
      <c r="H121" s="40"/>
    </row>
    <row r="122" spans="1:8" s="2" customFormat="1" ht="16.9" customHeight="1">
      <c r="A122" s="35"/>
      <c r="B122" s="40"/>
      <c r="C122" s="273" t="s">
        <v>1</v>
      </c>
      <c r="D122" s="273" t="s">
        <v>696</v>
      </c>
      <c r="E122" s="18" t="s">
        <v>1</v>
      </c>
      <c r="F122" s="274">
        <v>-1.242</v>
      </c>
      <c r="G122" s="35"/>
      <c r="H122" s="40"/>
    </row>
    <row r="123" spans="1:8" s="2" customFormat="1" ht="16.9" customHeight="1">
      <c r="A123" s="35"/>
      <c r="B123" s="40"/>
      <c r="C123" s="273" t="s">
        <v>666</v>
      </c>
      <c r="D123" s="273" t="s">
        <v>268</v>
      </c>
      <c r="E123" s="18" t="s">
        <v>1</v>
      </c>
      <c r="F123" s="274">
        <v>2.208</v>
      </c>
      <c r="G123" s="35"/>
      <c r="H123" s="40"/>
    </row>
    <row r="124" spans="1:8" s="2" customFormat="1" ht="16.9" customHeight="1">
      <c r="A124" s="35"/>
      <c r="B124" s="40"/>
      <c r="C124" s="275" t="s">
        <v>975</v>
      </c>
      <c r="D124" s="35"/>
      <c r="E124" s="35"/>
      <c r="F124" s="35"/>
      <c r="G124" s="35"/>
      <c r="H124" s="40"/>
    </row>
    <row r="125" spans="1:8" s="2" customFormat="1" ht="16.9" customHeight="1">
      <c r="A125" s="35"/>
      <c r="B125" s="40"/>
      <c r="C125" s="273" t="s">
        <v>693</v>
      </c>
      <c r="D125" s="273" t="s">
        <v>694</v>
      </c>
      <c r="E125" s="18" t="s">
        <v>249</v>
      </c>
      <c r="F125" s="274">
        <v>2.208</v>
      </c>
      <c r="G125" s="35"/>
      <c r="H125" s="40"/>
    </row>
    <row r="126" spans="1:8" s="2" customFormat="1" ht="22.5">
      <c r="A126" s="35"/>
      <c r="B126" s="40"/>
      <c r="C126" s="273" t="s">
        <v>319</v>
      </c>
      <c r="D126" s="273" t="s">
        <v>320</v>
      </c>
      <c r="E126" s="18" t="s">
        <v>249</v>
      </c>
      <c r="F126" s="274">
        <v>268.106</v>
      </c>
      <c r="G126" s="35"/>
      <c r="H126" s="40"/>
    </row>
    <row r="127" spans="1:8" s="2" customFormat="1" ht="7.35" customHeight="1">
      <c r="A127" s="35"/>
      <c r="B127" s="141"/>
      <c r="C127" s="142"/>
      <c r="D127" s="142"/>
      <c r="E127" s="142"/>
      <c r="F127" s="142"/>
      <c r="G127" s="142"/>
      <c r="H127" s="40"/>
    </row>
    <row r="128" spans="1:8" s="2" customFormat="1" ht="11.25">
      <c r="A128" s="35"/>
      <c r="B128" s="35"/>
      <c r="C128" s="35"/>
      <c r="D128" s="35"/>
      <c r="E128" s="35"/>
      <c r="F128" s="35"/>
      <c r="G128" s="35"/>
      <c r="H128" s="35"/>
    </row>
  </sheetData>
  <sheetProtection algorithmName="SHA-512" hashValue="m1/Eb/xlrlk6khuXcIZmuxTv957iRQaZyML5RCH9mu49a87EFrbFMGkbJu07e8FmYyIXjZa2kEFnnGyWVw2DfA==" saltValue="lCNXT96nX+rkKZv8Wp+bbjY6UkTp3OjPrPNECSh1CySk4ITbvV3TMHnnhjgl6LckvEhyNBxKx8wi6kvZSrzGuQ==" spinCount="100000" sheet="1" objects="1" scenarios="1" formatColumns="0" formatRows="0"/>
  <mergeCells count="2">
    <mergeCell ref="D5:F5"/>
    <mergeCell ref="D6:F6"/>
  </mergeCells>
  <printOptions/>
  <pageMargins left="0.7" right="0.7" top="0.787401575" bottom="0.787401575" header="0.3" footer="0.3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 Fajfrová</dc:creator>
  <cp:keywords/>
  <dc:description/>
  <cp:lastModifiedBy>Cáb Aleš</cp:lastModifiedBy>
  <dcterms:created xsi:type="dcterms:W3CDTF">2024-01-17T13:12:38Z</dcterms:created>
  <dcterms:modified xsi:type="dcterms:W3CDTF">2024-01-17T13:19:33Z</dcterms:modified>
  <cp:category/>
  <cp:version/>
  <cp:contentType/>
  <cp:contentStatus/>
</cp:coreProperties>
</file>