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40" activeTab="0"/>
  </bookViews>
  <sheets>
    <sheet name="Rekapitulace stavby" sheetId="1" r:id="rId1"/>
    <sheet name="101 - SO 101 Chodník" sheetId="2" r:id="rId2"/>
    <sheet name="102 - SO 102 Chodník k by..." sheetId="3" r:id="rId3"/>
    <sheet name="401 - SO 401 Úprava veřej..." sheetId="4" r:id="rId4"/>
    <sheet name="701 - SO 701 Kontejnerové..." sheetId="5" r:id="rId5"/>
    <sheet name="800 - Vedlejší rozpočtové..." sheetId="6" r:id="rId6"/>
    <sheet name="Seznam figur" sheetId="7" r:id="rId7"/>
  </sheets>
  <definedNames>
    <definedName name="_xlnm._FilterDatabase" localSheetId="1" hidden="1">'101 - SO 101 Chodník'!$C$126:$K$316</definedName>
    <definedName name="_xlnm._FilterDatabase" localSheetId="2" hidden="1">'102 - SO 102 Chodník k by...'!$C$124:$K$198</definedName>
    <definedName name="_xlnm._FilterDatabase" localSheetId="3" hidden="1">'401 - SO 401 Úprava veřej...'!$C$126:$K$167</definedName>
    <definedName name="_xlnm._FilterDatabase" localSheetId="4" hidden="1">'701 - SO 701 Kontejnerové...'!$C$122:$K$239</definedName>
    <definedName name="_xlnm._FilterDatabase" localSheetId="5" hidden="1">'800 - Vedlejší rozpočtové...'!$C$122:$K$157</definedName>
    <definedName name="_xlnm.Print_Area" localSheetId="1">'101 - SO 101 Chodník'!$C$4:$J$76,'101 - SO 101 Chodník'!$C$82:$J$108,'101 - SO 101 Chodník'!$C$114:$K$316</definedName>
    <definedName name="_xlnm.Print_Area" localSheetId="2">'102 - SO 102 Chodník k by...'!$C$4:$J$76,'102 - SO 102 Chodník k by...'!$C$82:$J$106,'102 - SO 102 Chodník k by...'!$C$112:$K$198</definedName>
    <definedName name="_xlnm.Print_Area" localSheetId="3">'401 - SO 401 Úprava veřej...'!$C$4:$J$76,'401 - SO 401 Úprava veřej...'!$C$82:$J$108,'401 - SO 401 Úprava veřej...'!$C$114:$K$167</definedName>
    <definedName name="_xlnm.Print_Area" localSheetId="4">'701 - SO 701 Kontejnerové...'!$C$4:$J$76,'701 - SO 701 Kontejnerové...'!$C$82:$J$104,'701 - SO 701 Kontejnerové...'!$C$110:$K$239</definedName>
    <definedName name="_xlnm.Print_Area" localSheetId="5">'800 - Vedlejší rozpočtové...'!$C$4:$J$76,'800 - Vedlejší rozpočtové...'!$C$82:$J$104,'800 - Vedlejší rozpočtové...'!$C$110:$K$157</definedName>
    <definedName name="_xlnm.Print_Area" localSheetId="0">'Rekapitulace stavby'!$D$4:$AO$76,'Rekapitulace stavby'!$C$82:$AQ$100</definedName>
    <definedName name="_xlnm.Print_Area" localSheetId="6">'Seznam figur'!$C$4:$G$181</definedName>
    <definedName name="_xlnm.Print_Titles" localSheetId="0">'Rekapitulace stavby'!$92:$92</definedName>
    <definedName name="_xlnm.Print_Titles" localSheetId="1">'101 - SO 101 Chodník'!$126:$126</definedName>
    <definedName name="_xlnm.Print_Titles" localSheetId="2">'102 - SO 102 Chodník k by...'!$124:$124</definedName>
    <definedName name="_xlnm.Print_Titles" localSheetId="3">'401 - SO 401 Úprava veřej...'!$126:$126</definedName>
    <definedName name="_xlnm.Print_Titles" localSheetId="4">'701 - SO 701 Kontejnerové...'!$122:$122</definedName>
    <definedName name="_xlnm.Print_Titles" localSheetId="5">'800 - Vedlejší rozpočtové...'!$122:$122</definedName>
    <definedName name="_xlnm.Print_Titles" localSheetId="6">'Seznam figur'!$9:$9</definedName>
  </definedNames>
  <calcPr calcId="162913"/>
</workbook>
</file>

<file path=xl/sharedStrings.xml><?xml version="1.0" encoding="utf-8"?>
<sst xmlns="http://schemas.openxmlformats.org/spreadsheetml/2006/main" count="6628" uniqueCount="948">
  <si>
    <t>Export Komplet</t>
  </si>
  <si>
    <t/>
  </si>
  <si>
    <t>2.0</t>
  </si>
  <si>
    <t>ZAMOK</t>
  </si>
  <si>
    <t>False</t>
  </si>
  <si>
    <t>{7ad633c8-7fe0-4bbe-b371-f1b16a61565b}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</si>
  <si>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</si>
  <si>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</si>
  <si>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</si>
  <si>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</si>
  <si>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</si>
  <si>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</si>
  <si>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</si>
  <si>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</si>
  <si>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</si>
  <si>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</si>
  <si>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</si>
  <si>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chodník na ulicu U Vodojemu,Valašské Meziříčí</t>
  </si>
  <si>
    <t>KSO:</t>
  </si>
  <si>
    <t>CC-CZ:</t>
  </si>
  <si>
    <t>Místo:</t>
  </si>
  <si>
    <t>Valašské Meziříčí</t>
  </si>
  <si>
    <t>Datum:</t>
  </si>
  <si>
    <t>26. 10. 2023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</si>
  <si>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</si>
  <si>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</si>
  <si>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</si>
  <si>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</si>
  <si>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</si>
  <si>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</si>
  <si>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</si>
  <si>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</si>
  <si>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</si>
  <si>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</si>
  <si>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</si>
  <si>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</si>
  <si>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</si>
  <si>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</si>
  <si>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</si>
  <si>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</si>
  <si>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</si>
  <si>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</si>
  <si>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</si>
  <si>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</si>
  <si>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</si>
  <si>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</si>
  <si>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</si>
  <si>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</si>
  <si>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</si>
  <si>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</si>
  <si>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</si>
  <si>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</si>
  <si>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</si>
  <si>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</si>
  <si>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</si>
  <si>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</si>
  <si>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</si>
  <si>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</si>
  <si>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</si>
  <si>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</si>
  <si>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</si>
  <si>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</si>
  <si>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</si>
  <si>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</si>
  <si>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</si>
  <si>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</si>
  <si>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</si>
  <si>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</si>
  <si>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</si>
  <si>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</si>
  <si>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</si>
  <si>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</si>
  <si>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</si>
  <si>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</si>
  <si>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</si>
  <si>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</si>
  <si>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</si>
  <si>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</si>
  <si>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</si>
  <si>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</si>
  <si>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</si>
  <si>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</si>
  <si>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Chodník</t>
  </si>
  <si>
    <t>STA</t>
  </si>
  <si>
    <t>1</t>
  </si>
  <si>
    <t>{bdbd3b66-6880-42db-ab6a-bf83f908531f}</t>
  </si>
  <si>
    <t>2</t>
  </si>
  <si>
    <t>102</t>
  </si>
  <si>
    <t>SO 102 Chodník k bytovému domu č.p.1231</t>
  </si>
  <si>
    <t>{b3fe7e3b-4993-467f-a919-d97951091dd3}</t>
  </si>
  <si>
    <t>401</t>
  </si>
  <si>
    <t>SO 401 Úprava veřejného osvětlení</t>
  </si>
  <si>
    <t>{a1aedcb3-bfed-4e53-add8-8220160a2cc6}</t>
  </si>
  <si>
    <t>701</t>
  </si>
  <si>
    <t>SO 701 Kontejnerové stanoviště</t>
  </si>
  <si>
    <t>{06ccadfb-8045-4f8f-9303-a2017908ca0c}</t>
  </si>
  <si>
    <t>800</t>
  </si>
  <si>
    <t>Vedlejší rozpočtové náklady</t>
  </si>
  <si>
    <t>{26a9798d-bf38-4760-ad47-6e81a11783d9}</t>
  </si>
  <si>
    <t>j</t>
  </si>
  <si>
    <t>90</t>
  </si>
  <si>
    <t>o</t>
  </si>
  <si>
    <t>80</t>
  </si>
  <si>
    <t>KRYCÍ LIST SOUPISU PRACÍ</t>
  </si>
  <si>
    <t>od</t>
  </si>
  <si>
    <t>0,35</t>
  </si>
  <si>
    <t>or</t>
  </si>
  <si>
    <t>530</t>
  </si>
  <si>
    <t>or1</t>
  </si>
  <si>
    <t>370</t>
  </si>
  <si>
    <t>sut1</t>
  </si>
  <si>
    <t>211,92</t>
  </si>
  <si>
    <t>Objekt:</t>
  </si>
  <si>
    <t>sut2</t>
  </si>
  <si>
    <t>261,095</t>
  </si>
  <si>
    <t>101 - SO 101 Chodník</t>
  </si>
  <si>
    <t>z</t>
  </si>
  <si>
    <t>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</si>
  <si>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</si>
  <si>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</si>
  <si>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</si>
  <si>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</si>
  <si>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</si>
  <si>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</si>
  <si>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</si>
  <si>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</si>
  <si>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</si>
  <si>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</si>
  <si>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</si>
  <si>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</si>
  <si>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</si>
  <si>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</si>
  <si>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</si>
  <si>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</si>
  <si>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</si>
  <si>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</si>
  <si>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</si>
  <si>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</si>
  <si>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</si>
  <si>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</si>
  <si>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</si>
  <si>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</si>
  <si>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</si>
  <si>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</si>
  <si>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</si>
  <si>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</si>
  <si>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</si>
  <si>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</si>
  <si>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</si>
  <si>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</si>
  <si>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</si>
  <si>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</si>
  <si>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</si>
  <si>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</si>
  <si>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</si>
  <si>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02</t>
  </si>
  <si>
    <t>4</t>
  </si>
  <si>
    <t>887033836</t>
  </si>
  <si>
    <t>VV</t>
  </si>
  <si>
    <t>předláždění stávající zámkové dlažby</t>
  </si>
  <si>
    <t>28,0</t>
  </si>
  <si>
    <t>113106187</t>
  </si>
  <si>
    <t>Rozebrání dlažeb vozovek ze zámkové dlažby s ložem z kameniva strojně pl do 50 m2</t>
  </si>
  <si>
    <t>1608256232</t>
  </si>
  <si>
    <t>kryt chodníků,vjezdy</t>
  </si>
  <si>
    <t>35,0</t>
  </si>
  <si>
    <t>3</t>
  </si>
  <si>
    <t>113107322</t>
  </si>
  <si>
    <t>Odstranění podkladu z kameniva drceného tl 200 mm strojně pl do 50 m2</t>
  </si>
  <si>
    <t>1994626564</t>
  </si>
  <si>
    <t>113107163</t>
  </si>
  <si>
    <t>Odstranění podkladu z kameniva drceného tl 300 mm strojně pl přes 50 do 200 m2</t>
  </si>
  <si>
    <t>-1585178007</t>
  </si>
  <si>
    <t>5</t>
  </si>
  <si>
    <t>-998964255</t>
  </si>
  <si>
    <t>6</t>
  </si>
  <si>
    <t>113107177</t>
  </si>
  <si>
    <t>Odstranění podkladu z betonu vyztuženého sítěmi tl přes 150 do 200 mm strojně pl přes 50 do 200 m2</t>
  </si>
  <si>
    <t>-1903163358</t>
  </si>
  <si>
    <t>chodníky,vjezdy</t>
  </si>
  <si>
    <t>190,0</t>
  </si>
  <si>
    <t>7</t>
  </si>
  <si>
    <t>113107182</t>
  </si>
  <si>
    <t>Odstranění podkladu živičného tl 100 mm strojně pl přes 50 do 200 m2</t>
  </si>
  <si>
    <t>-208630920</t>
  </si>
  <si>
    <t>kryt vozovky</t>
  </si>
  <si>
    <t>110,0</t>
  </si>
  <si>
    <t>8</t>
  </si>
  <si>
    <t>113107323</t>
  </si>
  <si>
    <t>Odstranění podkladu z kameniva drceného tl 300 mm strojně pl do 50 m2</t>
  </si>
  <si>
    <t>-1002049878</t>
  </si>
  <si>
    <t>9</t>
  </si>
  <si>
    <t>113154114</t>
  </si>
  <si>
    <t>Frézování živičného krytu tl 100 mm pruh š 0,5 m pl do 500 m2 bez překážek v trase</t>
  </si>
  <si>
    <t>1842547375</t>
  </si>
  <si>
    <t>v pásu 0,5m</t>
  </si>
  <si>
    <t>140,0</t>
  </si>
  <si>
    <t>113202111</t>
  </si>
  <si>
    <t>Vytrhání obrub krajníků obrubníků stojatých</t>
  </si>
  <si>
    <t>m</t>
  </si>
  <si>
    <t>-102543461</t>
  </si>
  <si>
    <t>288+200+8+8+19+65</t>
  </si>
  <si>
    <t>11</t>
  </si>
  <si>
    <t>121151123</t>
  </si>
  <si>
    <t>Sejmutí ornice plochy přes 500 m2 tl vrstvy do 200 mm strojně</t>
  </si>
  <si>
    <t>1604036991</t>
  </si>
  <si>
    <t>530,0</t>
  </si>
  <si>
    <t>122252203</t>
  </si>
  <si>
    <t>Odkopávky a prokopávky nezapažené pro silnice a dálnice v hornině třídy těžitelnosti I objem do 100 m3 strojně</t>
  </si>
  <si>
    <t>m3</t>
  </si>
  <si>
    <t>77651104</t>
  </si>
  <si>
    <t>90,0</t>
  </si>
  <si>
    <t>13</t>
  </si>
  <si>
    <t>162451106</t>
  </si>
  <si>
    <t>Vodorovné přemístění do 2000 m výkopku/sypaniny z horniny třídy těžitelnosti I, skupiny 1 až 3</t>
  </si>
  <si>
    <t>-1773964462</t>
  </si>
  <si>
    <t>odvoz+dovoz  ornice z mezideponie</t>
  </si>
  <si>
    <t>or1*0,15*2</t>
  </si>
  <si>
    <t>odvoz+dovoz  zeminy pro zásyp z mezideponie</t>
  </si>
  <si>
    <t>z*2</t>
  </si>
  <si>
    <t>Součet</t>
  </si>
  <si>
    <t>14</t>
  </si>
  <si>
    <t>162751117</t>
  </si>
  <si>
    <t>Vodorovné přemístění do 10000 m výkopku/sypaniny z horniny třídy těžitelnosti I, skupiny 1 až 3</t>
  </si>
  <si>
    <t>-411972084</t>
  </si>
  <si>
    <t>j-z</t>
  </si>
  <si>
    <t>15</t>
  </si>
  <si>
    <t>-732137905</t>
  </si>
  <si>
    <t>odvoz přebytečné ornice</t>
  </si>
  <si>
    <t>or*0,15</t>
  </si>
  <si>
    <t>-or1*0,15</t>
  </si>
  <si>
    <t>16</t>
  </si>
  <si>
    <t>162751119</t>
  </si>
  <si>
    <t>Příplatek k vodorovnému přemístění výkopku/sypaniny z horniny třídy těžitelnosti I, skupiny 1 až 3 ZKD 1000 m přes 10000 m</t>
  </si>
  <si>
    <t>-1119177948</t>
  </si>
  <si>
    <t>o*15</t>
  </si>
  <si>
    <t>17</t>
  </si>
  <si>
    <t>1396472621</t>
  </si>
  <si>
    <t>24,00*5</t>
  </si>
  <si>
    <t>18</t>
  </si>
  <si>
    <t>167151101</t>
  </si>
  <si>
    <t>Nakládání výkopku z hornin třídy těžitelnosti I, skupiny 1 až 3 do 100 m3</t>
  </si>
  <si>
    <t>668559863</t>
  </si>
  <si>
    <t>dovoz ornice z mezideponie</t>
  </si>
  <si>
    <t>or1*0,15</t>
  </si>
  <si>
    <t>naložení zeminy</t>
  </si>
  <si>
    <t>19</t>
  </si>
  <si>
    <t>171201231</t>
  </si>
  <si>
    <t>Poplatek za uložení zeminy a kamení na recyklační skládce (skládkovné) kód odpadu 17 05 04</t>
  </si>
  <si>
    <t>t</t>
  </si>
  <si>
    <t>764362727</t>
  </si>
  <si>
    <t>o*2,0</t>
  </si>
  <si>
    <t>20</t>
  </si>
  <si>
    <t>171251201</t>
  </si>
  <si>
    <t>Uložení sypaniny na skládky nebo meziskládky</t>
  </si>
  <si>
    <t>-433142485</t>
  </si>
  <si>
    <t>171152101</t>
  </si>
  <si>
    <t>Uložení sypaniny z hornin soudržných do násypů zhutněných silnic a dálnic</t>
  </si>
  <si>
    <t>800355695</t>
  </si>
  <si>
    <t>22</t>
  </si>
  <si>
    <t>181152302</t>
  </si>
  <si>
    <t>Úprava pláně pro silnice a dálnice v zářezech se zhutněním</t>
  </si>
  <si>
    <t>-962126616</t>
  </si>
  <si>
    <t>390,0</t>
  </si>
  <si>
    <t>23</t>
  </si>
  <si>
    <t>181152302.1</t>
  </si>
  <si>
    <t>Úprava pláně pro silnice a dálnice v zářezech se zhutněním 45MPa</t>
  </si>
  <si>
    <t>1388934210</t>
  </si>
  <si>
    <t>24</t>
  </si>
  <si>
    <t>181351103</t>
  </si>
  <si>
    <t>Rozprostření ornice tl vrstvy do 200 mm pl do 500 m2 v rovině nebo ve svahu do 1:5 strojně</t>
  </si>
  <si>
    <t>-928089118</t>
  </si>
  <si>
    <t>"podél obrubníků"  370,0</t>
  </si>
  <si>
    <t>25</t>
  </si>
  <si>
    <t>181411131</t>
  </si>
  <si>
    <t>Založení parkového trávníku výsevem plochy do 1000 m2 v rovině a ve svahu do 1:5</t>
  </si>
  <si>
    <t>-50093664</t>
  </si>
  <si>
    <t>26</t>
  </si>
  <si>
    <t>M</t>
  </si>
  <si>
    <t>00572410</t>
  </si>
  <si>
    <t>osivo směs travní parková</t>
  </si>
  <si>
    <t>kg</t>
  </si>
  <si>
    <t>-1161251721</t>
  </si>
  <si>
    <t>27</t>
  </si>
  <si>
    <t>183403153</t>
  </si>
  <si>
    <t>Obdělání půdy hrabáním v rovině a svahu do 1:5</t>
  </si>
  <si>
    <t>896716305</t>
  </si>
  <si>
    <t>28</t>
  </si>
  <si>
    <t>183403161</t>
  </si>
  <si>
    <t>Obdělání půdy válením v rovině a svahu do 1:5</t>
  </si>
  <si>
    <t>-2134379298</t>
  </si>
  <si>
    <t>29</t>
  </si>
  <si>
    <t>185804514</t>
  </si>
  <si>
    <t xml:space="preserve">Odplevelení </t>
  </si>
  <si>
    <t>-646602765</t>
  </si>
  <si>
    <t>Komunikace pozemní</t>
  </si>
  <si>
    <t>30</t>
  </si>
  <si>
    <t>564831111</t>
  </si>
  <si>
    <t>Podklad ze štěrkodrtě ŠD tl 100 mm</t>
  </si>
  <si>
    <t>1754046292</t>
  </si>
  <si>
    <t>pod obrubníky</t>
  </si>
  <si>
    <t>0,45*(200+8*2+19+65)</t>
  </si>
  <si>
    <t>0,3*288</t>
  </si>
  <si>
    <t>31</t>
  </si>
  <si>
    <t>564851111</t>
  </si>
  <si>
    <t>Podklad ze štěrkodrtě ŠD tl 150 mm</t>
  </si>
  <si>
    <t>-906683035</t>
  </si>
  <si>
    <t>tl.350mm=200+150mm</t>
  </si>
  <si>
    <t>200</t>
  </si>
  <si>
    <t>32</t>
  </si>
  <si>
    <t>564861111</t>
  </si>
  <si>
    <t>Podklad ze štěrkodrtě ŠD tl 200 mm</t>
  </si>
  <si>
    <t>-1806286816</t>
  </si>
  <si>
    <t>33</t>
  </si>
  <si>
    <t>1937286861</t>
  </si>
  <si>
    <t>34</t>
  </si>
  <si>
    <t>573231111</t>
  </si>
  <si>
    <t>Postřik živičný spojovací ze silniční emulze v množství 0,70 kg/m2</t>
  </si>
  <si>
    <t>-2122024513</t>
  </si>
  <si>
    <t>140,000*2</t>
  </si>
  <si>
    <t>35</t>
  </si>
  <si>
    <t>577134111</t>
  </si>
  <si>
    <t>Asfaltový beton vrstva obrusná ACO 11 (ABS) tř. I tl 40 mm š do 3 m z nemodifikovaného asfaltu</t>
  </si>
  <si>
    <t>-1613846435</t>
  </si>
  <si>
    <t>oprava živičného povrchu v oásu š.0,5m</t>
  </si>
  <si>
    <t>36</t>
  </si>
  <si>
    <t>577155112</t>
  </si>
  <si>
    <t>Asfaltový beton vrstva ložní ACL 16 (ABH) tl 60 mm š do 3 m z nemodifikovaného asfaltu</t>
  </si>
  <si>
    <t>-1204904049</t>
  </si>
  <si>
    <t>37</t>
  </si>
  <si>
    <t>596211210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</si>
  <si>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</t>
  </si>
  <si>
    <t>2117241455</t>
  </si>
  <si>
    <t>38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</si>
  <si>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</si>
  <si>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</si>
  <si>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1810720613</t>
  </si>
  <si>
    <t>292,0+6,0+6,0+8,0</t>
  </si>
  <si>
    <t>39</t>
  </si>
  <si>
    <t>59245018</t>
  </si>
  <si>
    <t>dlažba tvar obdélník betonová 200x100x60mm přírodní</t>
  </si>
  <si>
    <t>-656923797</t>
  </si>
  <si>
    <t>292*1,01 'Přepočtené koeficientem množství</t>
  </si>
  <si>
    <t>40</t>
  </si>
  <si>
    <t>59245006</t>
  </si>
  <si>
    <t>dlažba tvar obdélník betonová pro nevidomé 200x100x60mm barevná</t>
  </si>
  <si>
    <t>-319332982</t>
  </si>
  <si>
    <t>6*1,01 'Přepočtené koeficientem množství</t>
  </si>
  <si>
    <t>41</t>
  </si>
  <si>
    <t>592452263</t>
  </si>
  <si>
    <t>dlažba  betonová vodící linie tl.60mm</t>
  </si>
  <si>
    <t>1644051500</t>
  </si>
  <si>
    <t>42</t>
  </si>
  <si>
    <t>5924R01</t>
  </si>
  <si>
    <t>dlažba tvar čtverec betonová 200x200x60mm bez sražené hrany</t>
  </si>
  <si>
    <t>-1023133759</t>
  </si>
  <si>
    <t>8*1,01 'Přepočtené koeficientem množství</t>
  </si>
  <si>
    <t>43</t>
  </si>
  <si>
    <t>596211115</t>
  </si>
  <si>
    <t>Příplatek za kombinaci více než dvou barev u kladení betonových dlažeb pro pěší tl 60 mm skupiny A</t>
  </si>
  <si>
    <t>-1791543397</t>
  </si>
  <si>
    <t>6+6+8</t>
  </si>
  <si>
    <t>44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</si>
  <si>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</si>
  <si>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</si>
  <si>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87156913</t>
  </si>
  <si>
    <t>98+21+14</t>
  </si>
  <si>
    <t>45</t>
  </si>
  <si>
    <t>59245020</t>
  </si>
  <si>
    <t>dlažba tvar obdélník betonová 200x100x80mm přírodní</t>
  </si>
  <si>
    <t>-938685858</t>
  </si>
  <si>
    <t>98*1,02 'Přepočtené koeficientem množství</t>
  </si>
  <si>
    <t>46</t>
  </si>
  <si>
    <t>59245226</t>
  </si>
  <si>
    <t>dlažba tvar obdélník betonová pro nevidomé 200x100x80mm barevná</t>
  </si>
  <si>
    <t>-164460652</t>
  </si>
  <si>
    <t>21*1,02 'Přepočtené koeficientem množství</t>
  </si>
  <si>
    <t>47</t>
  </si>
  <si>
    <t>592450R1</t>
  </si>
  <si>
    <t>dlažba tvar čtverec betonová 200x200x80mm přírodní bez sražené hrany</t>
  </si>
  <si>
    <t>-1996824640</t>
  </si>
  <si>
    <t>14*1,02 'Přepočtené koeficientem množství</t>
  </si>
  <si>
    <t>48</t>
  </si>
  <si>
    <t>596211214</t>
  </si>
  <si>
    <t>Příplatek za kombinaci dvou barev u kladení betonových dlažeb komunikací pro pěší tl 80 mm skupiny A</t>
  </si>
  <si>
    <t>-2054824445</t>
  </si>
  <si>
    <t>21+14</t>
  </si>
  <si>
    <t>49</t>
  </si>
  <si>
    <t>599141111</t>
  </si>
  <si>
    <t>Vyplnění spár mezi silničními dílci živičnou zálivkou</t>
  </si>
  <si>
    <t>-556235271</t>
  </si>
  <si>
    <t>Trubní vedení</t>
  </si>
  <si>
    <t>50</t>
  </si>
  <si>
    <t>899131113.1</t>
  </si>
  <si>
    <t>Úprava nivelety poklopu stáv.revizní šachty-dodávka nového poklopu DN 600,tř.400+vyrovnávací prstenec</t>
  </si>
  <si>
    <t>kus</t>
  </si>
  <si>
    <t>-147238783</t>
  </si>
  <si>
    <t>51</t>
  </si>
  <si>
    <t>899131113.2</t>
  </si>
  <si>
    <t>Úprava nivelety mříží stáv.prefa dešťové vpusti DN 450-dodávka nové mříže+vyrovnávací prstence</t>
  </si>
  <si>
    <t>1392540460</t>
  </si>
  <si>
    <t>52</t>
  </si>
  <si>
    <t>899132212</t>
  </si>
  <si>
    <t>Výměna poklopu vodovodního samonivelačního nebo pevného šoupátkového</t>
  </si>
  <si>
    <t>-1907418458</t>
  </si>
  <si>
    <t>Ostatní konstrukce a práce, bourání</t>
  </si>
  <si>
    <t>53</t>
  </si>
  <si>
    <t>916131213</t>
  </si>
  <si>
    <t>Osazení silničního obrubníku betonového stojatého s boční opěrou do lože z betonu prostého</t>
  </si>
  <si>
    <t>50856168</t>
  </si>
  <si>
    <t>"silniční"     200,0</t>
  </si>
  <si>
    <t>"silniční  snížený"     65,0</t>
  </si>
  <si>
    <t>"silniční  přechodový"     19,0</t>
  </si>
  <si>
    <t>"silniční  obloukový"     8,0</t>
  </si>
  <si>
    <t>"silniční  koncový"     8,0</t>
  </si>
  <si>
    <t>54</t>
  </si>
  <si>
    <t>59217031</t>
  </si>
  <si>
    <t>obrubník betonový silniční 1000x150x250mm</t>
  </si>
  <si>
    <t>916183686</t>
  </si>
  <si>
    <t>200*1,02 'Přepočtené koeficientem množství</t>
  </si>
  <si>
    <t>55</t>
  </si>
  <si>
    <t>59217029</t>
  </si>
  <si>
    <t>obrubník betonový silniční nájezdový 1000x150x150mm</t>
  </si>
  <si>
    <t>356012696</t>
  </si>
  <si>
    <t>65</t>
  </si>
  <si>
    <t>65*1,02 'Přepočtené koeficientem množství</t>
  </si>
  <si>
    <t>56</t>
  </si>
  <si>
    <t>59217030</t>
  </si>
  <si>
    <t>obrubník betonový silniční přechodový 1000x150x150-250mm</t>
  </si>
  <si>
    <t>1094120830</t>
  </si>
  <si>
    <t>19*1,02 'Přepočtené koeficientem množství</t>
  </si>
  <si>
    <t>57</t>
  </si>
  <si>
    <t>59217035</t>
  </si>
  <si>
    <t>obrubník betonový obloukový vnější 780x150x250mm</t>
  </si>
  <si>
    <t>-1299904675</t>
  </si>
  <si>
    <t>58</t>
  </si>
  <si>
    <t>BET.L252RR1</t>
  </si>
  <si>
    <t>Obrubník silniční  ROHOVÝ,VNĚJŠÍ  150/250/300x300   PŘÍRODNÍ</t>
  </si>
  <si>
    <t>-874128318</t>
  </si>
  <si>
    <t>59</t>
  </si>
  <si>
    <t>916231213</t>
  </si>
  <si>
    <t>Osazení chodníkového obrubníku betonového stojatého s boční opěrou do lože z betonu prostého</t>
  </si>
  <si>
    <t>-1809504492</t>
  </si>
  <si>
    <t>60</t>
  </si>
  <si>
    <t>59217017</t>
  </si>
  <si>
    <t>obrubník betonový chodníkový 1000x100x250mm</t>
  </si>
  <si>
    <t>-768253310</t>
  </si>
  <si>
    <t>288*1,02 'Přepočtené koeficientem množství</t>
  </si>
  <si>
    <t>61</t>
  </si>
  <si>
    <t>916991121</t>
  </si>
  <si>
    <t>Lože pod obrubníky, krajníky nebo obruby z dlažebních kostek z betonu prostého</t>
  </si>
  <si>
    <t>1309341756</t>
  </si>
  <si>
    <t>0,45*0,1*(200+8*2+19+65)</t>
  </si>
  <si>
    <t>0,3*0,1*288</t>
  </si>
  <si>
    <t>62</t>
  </si>
  <si>
    <t>919726123</t>
  </si>
  <si>
    <t>Geotextilie pro ochranu, separaci a filtraci netkaná měrná hmotnost do 500 g/m2</t>
  </si>
  <si>
    <t>1221965312</t>
  </si>
  <si>
    <t>63</t>
  </si>
  <si>
    <t>919735112</t>
  </si>
  <si>
    <t>Řezání stávajícího živičného krytu hl do 100 mm</t>
  </si>
  <si>
    <t>-739505916</t>
  </si>
  <si>
    <t>140,0/0,5</t>
  </si>
  <si>
    <t>997</t>
  </si>
  <si>
    <t>Přesun sutě</t>
  </si>
  <si>
    <t>64</t>
  </si>
  <si>
    <t>997221551</t>
  </si>
  <si>
    <t>Vodorovná doprava suti ze sypkých materiálů do 1 km</t>
  </si>
  <si>
    <t>1359941922</t>
  </si>
  <si>
    <t>997221559</t>
  </si>
  <si>
    <t>Příplatek ZKD 1 km u vodorovné dopravy suti ze sypkých materiálů</t>
  </si>
  <si>
    <t>2042633320</t>
  </si>
  <si>
    <t>sut1*19</t>
  </si>
  <si>
    <t>66</t>
  </si>
  <si>
    <t>997221561</t>
  </si>
  <si>
    <t>Vodorovná doprava suti z kusových materiálů do 1 km</t>
  </si>
  <si>
    <t>-1415782401</t>
  </si>
  <si>
    <t>473,015-sut1</t>
  </si>
  <si>
    <t>67</t>
  </si>
  <si>
    <t>997221569</t>
  </si>
  <si>
    <t>Příplatek ZKD 1 km u vodorovné dopravy suti z kusových materiálů</t>
  </si>
  <si>
    <t>1294420205</t>
  </si>
  <si>
    <t>sut2*19</t>
  </si>
  <si>
    <t>68</t>
  </si>
  <si>
    <t>997221611</t>
  </si>
  <si>
    <t>Nakládání suti na dopravní prostředky pro vodorovnou dopravu</t>
  </si>
  <si>
    <t>-1683386111</t>
  </si>
  <si>
    <t>69</t>
  </si>
  <si>
    <t>997221625</t>
  </si>
  <si>
    <t>Poplatek za uložení na skládce (skládkovné) stavebního odpadu železobetonového kód odpadu 17 01 01</t>
  </si>
  <si>
    <t>1493411849</t>
  </si>
  <si>
    <t>70</t>
  </si>
  <si>
    <t>997221645</t>
  </si>
  <si>
    <t>Poplatek za uložení na skládce (skládkovné) odpadu asfaltového bez dehtu kód odpadu 17 03 02</t>
  </si>
  <si>
    <t>-1296985702</t>
  </si>
  <si>
    <t>71</t>
  </si>
  <si>
    <t>997221873</t>
  </si>
  <si>
    <t>Poplatek za uložení stavebního odpadu na recyklační skládce (skládkovné) zeminy a kamení zatříděného do Katalogu odpadů pod kódem 17 05 04</t>
  </si>
  <si>
    <t>1266986622</t>
  </si>
  <si>
    <t>sut1-56,4</t>
  </si>
  <si>
    <t>998</t>
  </si>
  <si>
    <t>Přesun hmot</t>
  </si>
  <si>
    <t>72</t>
  </si>
  <si>
    <t>998223011</t>
  </si>
  <si>
    <t>Přesun hmot pro pozemní komunikace s krytem dlážděným</t>
  </si>
  <si>
    <t>-1930684371</t>
  </si>
  <si>
    <t>PSV</t>
  </si>
  <si>
    <t>Práce a dodávky PSV</t>
  </si>
  <si>
    <t>711</t>
  </si>
  <si>
    <t>Izolace proti vodě, vlhkosti a plynům</t>
  </si>
  <si>
    <t>73</t>
  </si>
  <si>
    <t>711161273</t>
  </si>
  <si>
    <t>Provedení izolace proti zemní vlhkosti svislé z nopové fólie</t>
  </si>
  <si>
    <t>2121466981</t>
  </si>
  <si>
    <t>podél podezdívky oplocení</t>
  </si>
  <si>
    <t>45,0*0,5</t>
  </si>
  <si>
    <t>74</t>
  </si>
  <si>
    <t>28323005</t>
  </si>
  <si>
    <t>fólie profilovaná (nopová) drenážní HDPE s výškou nopů 8mm</t>
  </si>
  <si>
    <t>1756834669</t>
  </si>
  <si>
    <t>22,5*1,2 'Přepočtené koeficientem množství</t>
  </si>
  <si>
    <t>75</t>
  </si>
  <si>
    <t>998711201</t>
  </si>
  <si>
    <t>Přesun hmot procentní pro izolace proti vodě, vlhkosti a plynům v objektech v do 6 m</t>
  </si>
  <si>
    <t>%</t>
  </si>
  <si>
    <t>-640463803</t>
  </si>
  <si>
    <t>Práce a dodávky M</t>
  </si>
  <si>
    <t>46-M</t>
  </si>
  <si>
    <t>Zemní práce při extr.mont.pracích</t>
  </si>
  <si>
    <t>76</t>
  </si>
  <si>
    <t>460161142</t>
  </si>
  <si>
    <t>Hloubení kabelových rýh ručně š 35 cm hl 50 cm v hornině tř I skupiny 3</t>
  </si>
  <si>
    <t>-264566756</t>
  </si>
  <si>
    <t>"chránička"       10,0</t>
  </si>
  <si>
    <t>77</t>
  </si>
  <si>
    <t>460361121</t>
  </si>
  <si>
    <t>Poplatek za uložení zeminy na recyklační skládce (skládkovné) kód odpadu 17 05 04</t>
  </si>
  <si>
    <t>1447036640</t>
  </si>
  <si>
    <t>0,35*2,</t>
  </si>
  <si>
    <t>78</t>
  </si>
  <si>
    <t>460661111</t>
  </si>
  <si>
    <t>Kabelové lože z písku pro kabely nn bez zakrytí š lože do 35 cm</t>
  </si>
  <si>
    <t>-1551148953</t>
  </si>
  <si>
    <t>79</t>
  </si>
  <si>
    <t>460671112</t>
  </si>
  <si>
    <t>Výstražná fólie pro krytí kabelů šířky 25 cm</t>
  </si>
  <si>
    <t>2055392152</t>
  </si>
  <si>
    <t>460431152</t>
  </si>
  <si>
    <t>Zásyp kabelových rýh ručně se zhutněním š 35 cm hl 50 cm z horniny tř I skupiny 3</t>
  </si>
  <si>
    <t>-617907310</t>
  </si>
  <si>
    <t>81</t>
  </si>
  <si>
    <t>460341113</t>
  </si>
  <si>
    <t>Vodorovné přemístění horniny jakékoliv třídy dopravními prostředky při elektromontážích přes 500 do 1000 m</t>
  </si>
  <si>
    <t>2114385012</t>
  </si>
  <si>
    <t>0,35*0,1*10,0</t>
  </si>
  <si>
    <t>82</t>
  </si>
  <si>
    <t>460341121</t>
  </si>
  <si>
    <t>Příplatek k vodorovnému přemístění horniny dopravními prostředky při elektromontážích za každých dalších i započatých 1000 m</t>
  </si>
  <si>
    <t>111622925</t>
  </si>
  <si>
    <t>od*14</t>
  </si>
  <si>
    <t>83</t>
  </si>
  <si>
    <t>460791114</t>
  </si>
  <si>
    <t>Montáž trubek ochranných plastových uložených volně do rýhy tuhých D přes 90 do 110 mm</t>
  </si>
  <si>
    <t>741852531</t>
  </si>
  <si>
    <t>84</t>
  </si>
  <si>
    <t>34571098</t>
  </si>
  <si>
    <t>trubka elektroinstalační dělená (chránička) D 100/110mm, HDPE</t>
  </si>
  <si>
    <t>128</t>
  </si>
  <si>
    <t>-1867448746</t>
  </si>
  <si>
    <t>10*1,05 'Přepočtené koeficientem množství</t>
  </si>
  <si>
    <t>85</t>
  </si>
  <si>
    <t>469981111</t>
  </si>
  <si>
    <t>Přesun hmot pro pomocné stavební práce při elektromotážích</t>
  </si>
  <si>
    <t>-1362909848</t>
  </si>
  <si>
    <t>20,4</t>
  </si>
  <si>
    <t>r</t>
  </si>
  <si>
    <t>2,4</t>
  </si>
  <si>
    <t>102 - SO 102 Chodník k bytovému domu č.p.1231</t>
  </si>
  <si>
    <t xml:space="preserve">    2 - Zakládání</t>
  </si>
  <si>
    <t xml:space="preserve">    6 - Úpravy povrchů, podlahy a osazování výplní</t>
  </si>
  <si>
    <t>121151103</t>
  </si>
  <si>
    <t>Sejmutí ornice plochy do 100 m2 tl vrstvy do 200 mm strojně</t>
  </si>
  <si>
    <t>131426583</t>
  </si>
  <si>
    <t>67,0</t>
  </si>
  <si>
    <t>-1377401218</t>
  </si>
  <si>
    <t>18,0</t>
  </si>
  <si>
    <t>132211401</t>
  </si>
  <si>
    <t>Hloubená vykopávka pod základy v hornině třídy těžitelnosti I, skupiny 3 ručně</t>
  </si>
  <si>
    <t>292142554</t>
  </si>
  <si>
    <t>pro drenáž</t>
  </si>
  <si>
    <t>(0,3+0,5)*0,5*12,0*0,5</t>
  </si>
  <si>
    <t>-1370663455</t>
  </si>
  <si>
    <t>-485934499</t>
  </si>
  <si>
    <t>j+r</t>
  </si>
  <si>
    <t>1247381064</t>
  </si>
  <si>
    <t>1561270434</t>
  </si>
  <si>
    <t>-889862835</t>
  </si>
  <si>
    <t>-2078076901</t>
  </si>
  <si>
    <t>-1186990495</t>
  </si>
  <si>
    <t>-1509945026</t>
  </si>
  <si>
    <t>382112236</t>
  </si>
  <si>
    <t>-1897422248</t>
  </si>
  <si>
    <t>"podél obrubníků"  27</t>
  </si>
  <si>
    <t>1208166003</t>
  </si>
  <si>
    <t>1825249627</t>
  </si>
  <si>
    <t>1560412606</t>
  </si>
  <si>
    <t>1764243055</t>
  </si>
  <si>
    <t>-1170687216</t>
  </si>
  <si>
    <t>Zakládání</t>
  </si>
  <si>
    <t>212750103</t>
  </si>
  <si>
    <t>Trativody z drenážních a melioračních trubek pro budovy se zřízením štěrkového lože pod trubky a s jejich obsypem v otevřeném výkopu trubka tyčová PVC-U plocha pro vtékání vody min. 80 cm2/m SN 4 celoperforovaná 360° DN 160</t>
  </si>
  <si>
    <t>21635472</t>
  </si>
  <si>
    <t>-612329374</t>
  </si>
  <si>
    <t>pod obrubník</t>
  </si>
  <si>
    <t>28,0*0,3</t>
  </si>
  <si>
    <t>838715330</t>
  </si>
  <si>
    <t>-1774555532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</si>
  <si>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</si>
  <si>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</si>
  <si>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-1633055773</t>
  </si>
  <si>
    <t>1528793448</t>
  </si>
  <si>
    <t>20*1,01 'Přepočtené koeficientem množství</t>
  </si>
  <si>
    <t>Úpravy povrchů, podlahy a osazování výplní</t>
  </si>
  <si>
    <t>637121112</t>
  </si>
  <si>
    <t>Okapový chodník z kačírku tl 150 mm s udusáním</t>
  </si>
  <si>
    <t>126878368</t>
  </si>
  <si>
    <t>617388925</t>
  </si>
  <si>
    <t>-364844791</t>
  </si>
  <si>
    <t>28*1,02 'Přepočtené koeficientem množství</t>
  </si>
  <si>
    <t>-408405391</t>
  </si>
  <si>
    <t>28,0*0,3*0,1</t>
  </si>
  <si>
    <t>2082485310</t>
  </si>
  <si>
    <t>-1881513372</t>
  </si>
  <si>
    <t>2126769448</t>
  </si>
  <si>
    <t>podél objektu</t>
  </si>
  <si>
    <t>12,0*1,0</t>
  </si>
  <si>
    <t>1741060484</t>
  </si>
  <si>
    <t>12*1,2 'Přepočtené koeficientem množství</t>
  </si>
  <si>
    <t>571724608</t>
  </si>
  <si>
    <t>2,684</t>
  </si>
  <si>
    <t>401 - SO 401 Úprava veřejného osvětlení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</si>
  <si>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</si>
  <si>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</si>
  <si>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</si>
  <si>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</si>
  <si>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</si>
  <si>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573946992</t>
  </si>
  <si>
    <t>899721111</t>
  </si>
  <si>
    <t>Zemnící vodič FeZn -10mm</t>
  </si>
  <si>
    <t>205310745</t>
  </si>
  <si>
    <t>741</t>
  </si>
  <si>
    <t>Elektroinstalace - silnoproud</t>
  </si>
  <si>
    <t>741123224</t>
  </si>
  <si>
    <t>Montáž kabel  uložený volně (AYKY)</t>
  </si>
  <si>
    <t>-1198783963</t>
  </si>
  <si>
    <t>34113120</t>
  </si>
  <si>
    <t>kabel silový jádro Al izolace PVC plášť PVC 0,6/1kV (1-AYKY) 4x25mm2</t>
  </si>
  <si>
    <t>765503970</t>
  </si>
  <si>
    <t>7411248r01</t>
  </si>
  <si>
    <t>Demontáž stáv.kabelu VO vč.odvozu a likvidace</t>
  </si>
  <si>
    <t>-980913921</t>
  </si>
  <si>
    <t>7413728R</t>
  </si>
  <si>
    <t>Demontáž stávajícího stožáru VO vč.odvozu a likvidace</t>
  </si>
  <si>
    <t>-1798322412</t>
  </si>
  <si>
    <t>743</t>
  </si>
  <si>
    <t>Elektromontáže - hrubá montáž</t>
  </si>
  <si>
    <t>741110443</t>
  </si>
  <si>
    <t>Montáž hadice ochranná pryžová  D přes 63 do 100 mm uložená volně</t>
  </si>
  <si>
    <t>-1297226359</t>
  </si>
  <si>
    <t>34571354</t>
  </si>
  <si>
    <t>trubka elektroinstalační ohebná dvouplášťová korugovaná (chránička) D 75/90mm, HDPE+LDPE</t>
  </si>
  <si>
    <t>97424641</t>
  </si>
  <si>
    <t>744</t>
  </si>
  <si>
    <t>Elektromontáže - rozvody vodičů měděných</t>
  </si>
  <si>
    <t>744991110</t>
  </si>
  <si>
    <t>Zkouška izolační vodiče do 1 kV průřezu žíly 300 až 800 mm2</t>
  </si>
  <si>
    <t>-1677776262</t>
  </si>
  <si>
    <t>747</t>
  </si>
  <si>
    <t>Elektromontáže - kompletace rozvodů</t>
  </si>
  <si>
    <t>7477414R01</t>
  </si>
  <si>
    <t>Napojení na stávající VO</t>
  </si>
  <si>
    <t>-1717506426</t>
  </si>
  <si>
    <t>748</t>
  </si>
  <si>
    <t>Elektromontáže - osvětlovací zařízení a svítidla</t>
  </si>
  <si>
    <t>7481323R003</t>
  </si>
  <si>
    <t>Mont+dod sloup bezpaticový,metalizovaný   výšky6m+  svítidlo dle stáv.v dané lokalitě  ,vč. všech doplňků</t>
  </si>
  <si>
    <t>-924251424</t>
  </si>
  <si>
    <t>460131113</t>
  </si>
  <si>
    <t>Hloubení nezapažených jam při elektromontážích ručně v hornině tř I skupiny 3</t>
  </si>
  <si>
    <t>-496109507</t>
  </si>
  <si>
    <t>0,6*0,6*1,2*2</t>
  </si>
  <si>
    <t>460161172</t>
  </si>
  <si>
    <t>Hloubení kabelových rýh ručně š 35 cm hl 80 cm v hornině tř I skupiny 3</t>
  </si>
  <si>
    <t>-1856408716</t>
  </si>
  <si>
    <t>Příplatek k vodorovnému přemístění horniny dopravními prostředky při elektromontážích za každých dalších 1000 m</t>
  </si>
  <si>
    <t>127947008</t>
  </si>
  <si>
    <t>o*14</t>
  </si>
  <si>
    <t>-314464480</t>
  </si>
  <si>
    <t>-871401588</t>
  </si>
  <si>
    <t>-1925235530</t>
  </si>
  <si>
    <t>460431182</t>
  </si>
  <si>
    <t>Zásyp kabelových rýh ručně se zhutněním š 35 cm hl 80 cm z horniny tř I skupiny 3</t>
  </si>
  <si>
    <t>-915697543</t>
  </si>
  <si>
    <t>1582938526</t>
  </si>
  <si>
    <t>0,35*0,2*26</t>
  </si>
  <si>
    <t>460641124</t>
  </si>
  <si>
    <t>Základové konstrukce při elektromontážích ze ŽB tř. C 20/25 bez zvláštních nároků na prostředí</t>
  </si>
  <si>
    <t>267119292</t>
  </si>
  <si>
    <t>0,6*0,6*1,2*1,035*2</t>
  </si>
  <si>
    <t>-1625357652</t>
  </si>
  <si>
    <t>30,45</t>
  </si>
  <si>
    <t>or2</t>
  </si>
  <si>
    <t>0,45</t>
  </si>
  <si>
    <t>4,84</t>
  </si>
  <si>
    <t>sut3</t>
  </si>
  <si>
    <t>7,165</t>
  </si>
  <si>
    <t>701 - SO 701 Kontejnerové stanoviště</t>
  </si>
  <si>
    <t>z1</t>
  </si>
  <si>
    <t>-1763958036</t>
  </si>
  <si>
    <t>-1113566429</t>
  </si>
  <si>
    <t>1861973155</t>
  </si>
  <si>
    <t>12,0+3*3</t>
  </si>
  <si>
    <t>761739862</t>
  </si>
  <si>
    <t>131251102</t>
  </si>
  <si>
    <t>Hloubení jam nezapažených v hornině třídy těžitelnosti I, skupiny 3 objem do 50 m3 strojně</t>
  </si>
  <si>
    <t>-1880059763</t>
  </si>
  <si>
    <t>"výkop pro kontejner"</t>
  </si>
  <si>
    <t>j1</t>
  </si>
  <si>
    <t>132212121</t>
  </si>
  <si>
    <t>Hloubení zapažených rýh šířky do 800 mm v soudržných horninách třídy těžitelnosti I skupiny 3 ručně</t>
  </si>
  <si>
    <t>-1153264276</t>
  </si>
  <si>
    <t>dokopání pro obrubníky</t>
  </si>
  <si>
    <t>15,0*0,3*0,1</t>
  </si>
  <si>
    <t>686197968</t>
  </si>
  <si>
    <t>"odvoz na mezideponíí"            or2*0,15</t>
  </si>
  <si>
    <t>"dovoz ornice z mezideponie"   or2*0,15</t>
  </si>
  <si>
    <t>odvoz+dovoz zeminy pro zásyp</t>
  </si>
  <si>
    <t>z1*2</t>
  </si>
  <si>
    <t>-2144354749</t>
  </si>
  <si>
    <t>odvoz přebytečné zeminy</t>
  </si>
  <si>
    <t>j+r-z1</t>
  </si>
  <si>
    <t>342245388</t>
  </si>
  <si>
    <t>o*5</t>
  </si>
  <si>
    <t>-1914634368</t>
  </si>
  <si>
    <t>"naložení ornice pro rozprostření"   or2*0,15</t>
  </si>
  <si>
    <t>naložení zeminy pro zásyp</t>
  </si>
  <si>
    <t>1634579948</t>
  </si>
  <si>
    <t>2045768577</t>
  </si>
  <si>
    <t>o*1,67</t>
  </si>
  <si>
    <t>174101101</t>
  </si>
  <si>
    <t>Zásyp jam, šachet rýh nebo kolem objektů sypaninou se zhutněním</t>
  </si>
  <si>
    <t>633376786</t>
  </si>
  <si>
    <t xml:space="preserve">"zásyp kontejnerů štěrkem "   </t>
  </si>
  <si>
    <t>58344197</t>
  </si>
  <si>
    <t>štěrkodrť frakce 0/63</t>
  </si>
  <si>
    <t>-1024130694</t>
  </si>
  <si>
    <t>174151101</t>
  </si>
  <si>
    <t>-1718053120</t>
  </si>
  <si>
    <t>181311103</t>
  </si>
  <si>
    <t>Rozprostření ornice tl vrstvy do 200 mm v rovině nebo ve svahu do 1:5 ručně</t>
  </si>
  <si>
    <t>152016691</t>
  </si>
  <si>
    <t>"rozprostření ornice "    27,0</t>
  </si>
  <si>
    <t>-1248445738</t>
  </si>
  <si>
    <t>1845401466</t>
  </si>
  <si>
    <t>27,000*0,03*1,015</t>
  </si>
  <si>
    <t>181951112</t>
  </si>
  <si>
    <t>Úprava pláně v hornině třídy těžitelnosti I, skupiny 1 až 3 se zhutněním</t>
  </si>
  <si>
    <t>-1855248293</t>
  </si>
  <si>
    <t>2145374420</t>
  </si>
  <si>
    <t>-1915819153</t>
  </si>
  <si>
    <t>-1919795672</t>
  </si>
  <si>
    <t>400907076</t>
  </si>
  <si>
    <t>15,0*0,3</t>
  </si>
  <si>
    <t>1404688382</t>
  </si>
  <si>
    <t>-3116067</t>
  </si>
  <si>
    <t>963200587</t>
  </si>
  <si>
    <t>600338299</t>
  </si>
  <si>
    <t>26*1,05 'Přepočtené koeficientem množství</t>
  </si>
  <si>
    <t>631311134</t>
  </si>
  <si>
    <t>Mazanina tl do 240 mm z betonu prostého bez zvýšených nároků na prostředí tř. C 16/20</t>
  </si>
  <si>
    <t>-1751779560</t>
  </si>
  <si>
    <t>podkladní beton+obetonování</t>
  </si>
  <si>
    <t>3,5</t>
  </si>
  <si>
    <t>631351101</t>
  </si>
  <si>
    <t>Zřízení bednění rýh a hran v podlahách</t>
  </si>
  <si>
    <t>650034687</t>
  </si>
  <si>
    <t>2,75*4*0,1</t>
  </si>
  <si>
    <t>2,35*4*0,1*2</t>
  </si>
  <si>
    <t>631351102</t>
  </si>
  <si>
    <t>Odstranění bednění rýh a hran v podlahách</t>
  </si>
  <si>
    <t>-1282739228</t>
  </si>
  <si>
    <t>631361821</t>
  </si>
  <si>
    <t>Výztuž mazanin betonářskou ocelí 10 505</t>
  </si>
  <si>
    <t>-691012962</t>
  </si>
  <si>
    <t>"kotevní výztuž"  10,0*0,001</t>
  </si>
  <si>
    <t>635111215</t>
  </si>
  <si>
    <t>Násyp pod podlahy ze štěrkopísku se zhutněním</t>
  </si>
  <si>
    <t>1929909911</t>
  </si>
  <si>
    <t>pod kontejnery</t>
  </si>
  <si>
    <t>2,5</t>
  </si>
  <si>
    <t>915231116</t>
  </si>
  <si>
    <t>Vodorovné dopravní značení přechody pro chodce, šipky, symboly retroreflexní žlutý plast</t>
  </si>
  <si>
    <t>-547062226</t>
  </si>
  <si>
    <t>"V12a"          3,0</t>
  </si>
  <si>
    <t>915621111</t>
  </si>
  <si>
    <t>Předznačení vodorovného plošného značení</t>
  </si>
  <si>
    <t>169591394</t>
  </si>
  <si>
    <t>-1024835410</t>
  </si>
  <si>
    <t>1408709267</t>
  </si>
  <si>
    <t>-1760940978</t>
  </si>
  <si>
    <t>939326R2</t>
  </si>
  <si>
    <t>D + M kontejneru 3m3, vč.osazení vhozu,obkladu,kompletace</t>
  </si>
  <si>
    <t>-1820616614</t>
  </si>
  <si>
    <t>939326R3</t>
  </si>
  <si>
    <t>D + M kontejneru 5m3, vč.osazení vhozu,obkladu,kompletace</t>
  </si>
  <si>
    <t>-391152262</t>
  </si>
  <si>
    <t>939326R4</t>
  </si>
  <si>
    <t>Demontáž stávajícího polopodzemního kontejneru 5m3 vč.odvozu a likvidace</t>
  </si>
  <si>
    <t>-963080589</t>
  </si>
  <si>
    <t>966007113</t>
  </si>
  <si>
    <t>Odstranění vodorovného značení frézováním barvy z plochy</t>
  </si>
  <si>
    <t>-301195002</t>
  </si>
  <si>
    <t>707393019</t>
  </si>
  <si>
    <t>951042176</t>
  </si>
  <si>
    <t>sut1*14</t>
  </si>
  <si>
    <t>-1594142245</t>
  </si>
  <si>
    <t>12,005-sut1</t>
  </si>
  <si>
    <t>169817267</t>
  </si>
  <si>
    <t>sut3*14</t>
  </si>
  <si>
    <t>201965012</t>
  </si>
  <si>
    <t>718796526</t>
  </si>
  <si>
    <t>-1195654512</t>
  </si>
  <si>
    <t>1352434175</t>
  </si>
  <si>
    <t>800 -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</si>
  <si>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</si>
  <si>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</si>
  <si>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</si>
  <si>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</si>
  <si>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</si>
  <si>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</si>
  <si>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</si>
  <si>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</si>
  <si>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</si>
  <si>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</si>
  <si>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</si>
  <si>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vytyčení stavby</t>
  </si>
  <si>
    <t>kpl</t>
  </si>
  <si>
    <t>1024</t>
  </si>
  <si>
    <t>996223308</t>
  </si>
  <si>
    <t>012103001</t>
  </si>
  <si>
    <t>zajištění vytyčení hranic sousedních pozemků</t>
  </si>
  <si>
    <t>1114825383</t>
  </si>
  <si>
    <t>012103002</t>
  </si>
  <si>
    <t xml:space="preserve">zajištění nových vyjádření správců sítí v těch případech, kde je původní propadlé </t>
  </si>
  <si>
    <t>-1063713894</t>
  </si>
  <si>
    <t>012103003</t>
  </si>
  <si>
    <t>vytyčení inženýrských sítí a seznámení pracovníků s jejich vedením</t>
  </si>
  <si>
    <t>856773761</t>
  </si>
  <si>
    <t>012303000</t>
  </si>
  <si>
    <t>zaměření skutečného provedení stavby na podkladě aktuální katastrální mapy – 4x v tištěné podobě a 1x v digitální podobě ve formátu PDF včetně protokolu o akceptaci zakázky</t>
  </si>
  <si>
    <t>1890684156</t>
  </si>
  <si>
    <t>012403000</t>
  </si>
  <si>
    <t>geometrický plán dokončené stavby, GP pro vymezení rozsahu věcného břemene a GP pro rozdělení pozemků, apod., v tištěné podobě dle potřeby, min. však 6</t>
  </si>
  <si>
    <t>-461360097</t>
  </si>
  <si>
    <t>013254000</t>
  </si>
  <si>
    <t>dokumentace skutečného provedení stavby – 4x v tištěné podobě a 1x v digitální podobě ve formátu PDF</t>
  </si>
  <si>
    <t>1731432540</t>
  </si>
  <si>
    <t>013254001</t>
  </si>
  <si>
    <t>doklad o vytyčení stavby</t>
  </si>
  <si>
    <t>1462386007</t>
  </si>
  <si>
    <t>VRN3</t>
  </si>
  <si>
    <t>Zařízení staveniště</t>
  </si>
  <si>
    <t>031103000</t>
  </si>
  <si>
    <t>vybudování, zprovoznění, vlastní provoz, údržba, likvidace a vyklizení zařízení staveniště</t>
  </si>
  <si>
    <t>-1679700593</t>
  </si>
  <si>
    <t>032503000</t>
  </si>
  <si>
    <t>likvidaci odpadů včetně poplatků</t>
  </si>
  <si>
    <t>-126108573</t>
  </si>
  <si>
    <t>032803000</t>
  </si>
  <si>
    <t>spotřeba médií (např. energií vody)</t>
  </si>
  <si>
    <t>1701028974</t>
  </si>
  <si>
    <t>034002000</t>
  </si>
  <si>
    <t>zabezpečení bezpečnosti a hygieny práce</t>
  </si>
  <si>
    <t>-1194574928</t>
  </si>
  <si>
    <t>034002001</t>
  </si>
  <si>
    <t>opatření k ochraně životního prostředí</t>
  </si>
  <si>
    <t>1528656174</t>
  </si>
  <si>
    <t>034503000</t>
  </si>
  <si>
    <t>výroba a osazení v místě stavby informační tabule o stavbě s logem Města Valašské Meziříčí a v případě dotační akce s logem poskytovatele dotace, příspěvku</t>
  </si>
  <si>
    <t>747241752</t>
  </si>
  <si>
    <t>039103000</t>
  </si>
  <si>
    <t>-1354763476</t>
  </si>
  <si>
    <t>039103001</t>
  </si>
  <si>
    <t>protokol o řádném provedení stavby dle schválené projektové dokumentace</t>
  </si>
  <si>
    <t>-1104357690</t>
  </si>
  <si>
    <t>039103002</t>
  </si>
  <si>
    <t>doklad o nakládání s odpady</t>
  </si>
  <si>
    <t>4671735</t>
  </si>
  <si>
    <t>VRN4</t>
  </si>
  <si>
    <t>Inženýrská činnost</t>
  </si>
  <si>
    <t>043134000</t>
  </si>
  <si>
    <t>protokol o statických zatěžovacích zkouškách</t>
  </si>
  <si>
    <t>134029608</t>
  </si>
  <si>
    <t>044003000</t>
  </si>
  <si>
    <t>revizní zprávu veřejného osvětlení</t>
  </si>
  <si>
    <t>1552055101</t>
  </si>
  <si>
    <t>049303001</t>
  </si>
  <si>
    <t>účast na řízení stavebního úřadu o užívání dokončené stavby, případně o vydání kolaudačního souhlasu a odstranění případných vad zjištěných stavebním úřadem v daném řízení</t>
  </si>
  <si>
    <t>2071349573</t>
  </si>
  <si>
    <t>VRN5</t>
  </si>
  <si>
    <t>Finanční náklady</t>
  </si>
  <si>
    <t>051303000</t>
  </si>
  <si>
    <t>pojištění stavby, díla a oso</t>
  </si>
  <si>
    <t>-74305779</t>
  </si>
  <si>
    <t>VRN7</t>
  </si>
  <si>
    <t>Provozní vlivy</t>
  </si>
  <si>
    <t>072002000</t>
  </si>
  <si>
    <t>zajištění potřebných povolení k realizaci stavby (zvláštní užívání komunikace, přechodné dopravní značení, uzavírky a objížďky, apod., včetně všech poplatků s tímto spojených) a montáž a demontáž přechodného dopravního značení</t>
  </si>
  <si>
    <t>1884166557</t>
  </si>
  <si>
    <t>VRN9</t>
  </si>
  <si>
    <t>Ostatní náklady</t>
  </si>
  <si>
    <t>0921030R1</t>
  </si>
  <si>
    <t xml:space="preserve">informování o zahájení stavby dotčené orgány a správce sítí v souladu s jejich vyjádřeními a stanovisky a plnění ostatních požadavků z nich vyplývajících </t>
  </si>
  <si>
    <t>-1443943034</t>
  </si>
  <si>
    <t>0921030R2</t>
  </si>
  <si>
    <t xml:space="preserve">informování vlastníků dotčených a sousedních nemovitostí o zahájení stavebních prací žadavků z nich vyplývajících </t>
  </si>
  <si>
    <t>-1946670020</t>
  </si>
  <si>
    <t>0921030R3</t>
  </si>
  <si>
    <t>projednat s vlastníky dotčených a sousedních nemovitostí způsob a rozsah provedení sjezdů a vstupů a ostatních zásahů, o tomto provést zápis do stavebního deníku</t>
  </si>
  <si>
    <t>-1496154598</t>
  </si>
  <si>
    <t>0921030R4</t>
  </si>
  <si>
    <t>po dokončení prací předávací protokol o předání a převzetí dotčených pozemků třetích osob</t>
  </si>
  <si>
    <t>-1957677379</t>
  </si>
  <si>
    <t>0921030R5</t>
  </si>
  <si>
    <t>certifikáty a prohlášení o shodě použitých materiálů a výrobků</t>
  </si>
  <si>
    <t>1172214917</t>
  </si>
  <si>
    <t>SEZNAM FIGUR</t>
  </si>
  <si>
    <t>Výměra</t>
  </si>
  <si>
    <t xml:space="preserve"> 101</t>
  </si>
  <si>
    <t>Použití figury:</t>
  </si>
  <si>
    <t>p1</t>
  </si>
  <si>
    <t>p2</t>
  </si>
  <si>
    <t>r1</t>
  </si>
  <si>
    <t>r10</t>
  </si>
  <si>
    <t>r2</t>
  </si>
  <si>
    <t xml:space="preserve"> 102</t>
  </si>
  <si>
    <t xml:space="preserve"> 401</t>
  </si>
  <si>
    <t xml:space="preserve"> 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</si>
</sst>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2"/>
      <c r="AL5" s="22"/>
      <c r="AM5" s="22"/>
      <c r="AN5" s="22"/>
      <c r="AO5" s="22"/>
      <c r="AP5" s="22"/>
      <c r="AQ5" s="22"/>
      <c r="AR5" s="20"/>
      <c r="BE5" s="28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2"/>
      <c r="AL6" s="22"/>
      <c r="AM6" s="22"/>
      <c r="AN6" s="22"/>
      <c r="AO6" s="22"/>
      <c r="AP6" s="22"/>
      <c r="AQ6" s="22"/>
      <c r="AR6" s="20"/>
      <c r="BE6" s="28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5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5"/>
      <c r="BS13" s="17" t="s">
        <v>6</v>
      </c>
    </row>
    <row r="14" spans="2:71" ht="12.75">
      <c r="B14" s="21"/>
      <c r="C14" s="22"/>
      <c r="D14" s="22"/>
      <c r="E14" s="290" t="s">
        <v>29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5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5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5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5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5"/>
    </row>
    <row r="23" spans="2:57" s="1" customFormat="1" ht="16.5" customHeight="1">
      <c r="B23" s="21"/>
      <c r="C23" s="22"/>
      <c r="D23" s="22"/>
      <c r="E23" s="292" t="s">
        <v>1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8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5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3">
        <f>ROUND(AG94,2)</f>
        <v>0</v>
      </c>
      <c r="AL26" s="294"/>
      <c r="AM26" s="294"/>
      <c r="AN26" s="294"/>
      <c r="AO26" s="294"/>
      <c r="AP26" s="36"/>
      <c r="AQ26" s="36"/>
      <c r="AR26" s="39"/>
      <c r="BE26" s="28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5" t="s">
        <v>37</v>
      </c>
      <c r="M28" s="295"/>
      <c r="N28" s="295"/>
      <c r="O28" s="295"/>
      <c r="P28" s="295"/>
      <c r="Q28" s="36"/>
      <c r="R28" s="36"/>
      <c r="S28" s="36"/>
      <c r="T28" s="36"/>
      <c r="U28" s="36"/>
      <c r="V28" s="36"/>
      <c r="W28" s="295" t="s">
        <v>38</v>
      </c>
      <c r="X28" s="295"/>
      <c r="Y28" s="295"/>
      <c r="Z28" s="295"/>
      <c r="AA28" s="295"/>
      <c r="AB28" s="295"/>
      <c r="AC28" s="295"/>
      <c r="AD28" s="295"/>
      <c r="AE28" s="295"/>
      <c r="AF28" s="36"/>
      <c r="AG28" s="36"/>
      <c r="AH28" s="36"/>
      <c r="AI28" s="36"/>
      <c r="AJ28" s="36"/>
      <c r="AK28" s="295" t="s">
        <v>39</v>
      </c>
      <c r="AL28" s="295"/>
      <c r="AM28" s="295"/>
      <c r="AN28" s="295"/>
      <c r="AO28" s="295"/>
      <c r="AP28" s="36"/>
      <c r="AQ28" s="36"/>
      <c r="AR28" s="39"/>
      <c r="BE28" s="285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8">
        <v>0.21</v>
      </c>
      <c r="M29" s="297"/>
      <c r="N29" s="297"/>
      <c r="O29" s="297"/>
      <c r="P29" s="297"/>
      <c r="Q29" s="41"/>
      <c r="R29" s="41"/>
      <c r="S29" s="41"/>
      <c r="T29" s="41"/>
      <c r="U29" s="41"/>
      <c r="V29" s="41"/>
      <c r="W29" s="296">
        <f>ROUND(AZ94,2)</f>
        <v>0</v>
      </c>
      <c r="X29" s="297"/>
      <c r="Y29" s="297"/>
      <c r="Z29" s="297"/>
      <c r="AA29" s="297"/>
      <c r="AB29" s="297"/>
      <c r="AC29" s="297"/>
      <c r="AD29" s="297"/>
      <c r="AE29" s="297"/>
      <c r="AF29" s="41"/>
      <c r="AG29" s="41"/>
      <c r="AH29" s="41"/>
      <c r="AI29" s="41"/>
      <c r="AJ29" s="41"/>
      <c r="AK29" s="296">
        <f>ROUND(AV94,2)</f>
        <v>0</v>
      </c>
      <c r="AL29" s="297"/>
      <c r="AM29" s="297"/>
      <c r="AN29" s="297"/>
      <c r="AO29" s="297"/>
      <c r="AP29" s="41"/>
      <c r="AQ29" s="41"/>
      <c r="AR29" s="42"/>
      <c r="BE29" s="286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8">
        <v>0.12</v>
      </c>
      <c r="M30" s="297"/>
      <c r="N30" s="297"/>
      <c r="O30" s="297"/>
      <c r="P30" s="297"/>
      <c r="Q30" s="41"/>
      <c r="R30" s="41"/>
      <c r="S30" s="41"/>
      <c r="T30" s="41"/>
      <c r="U30" s="41"/>
      <c r="V30" s="41"/>
      <c r="W30" s="296">
        <f>ROUND(BA94,2)</f>
        <v>0</v>
      </c>
      <c r="X30" s="297"/>
      <c r="Y30" s="297"/>
      <c r="Z30" s="297"/>
      <c r="AA30" s="297"/>
      <c r="AB30" s="297"/>
      <c r="AC30" s="297"/>
      <c r="AD30" s="297"/>
      <c r="AE30" s="297"/>
      <c r="AF30" s="41"/>
      <c r="AG30" s="41"/>
      <c r="AH30" s="41"/>
      <c r="AI30" s="41"/>
      <c r="AJ30" s="41"/>
      <c r="AK30" s="296">
        <f>ROUND(AW94,2)</f>
        <v>0</v>
      </c>
      <c r="AL30" s="297"/>
      <c r="AM30" s="297"/>
      <c r="AN30" s="297"/>
      <c r="AO30" s="297"/>
      <c r="AP30" s="41"/>
      <c r="AQ30" s="41"/>
      <c r="AR30" s="42"/>
      <c r="BE30" s="286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8">
        <v>0.21</v>
      </c>
      <c r="M31" s="297"/>
      <c r="N31" s="297"/>
      <c r="O31" s="297"/>
      <c r="P31" s="297"/>
      <c r="Q31" s="41"/>
      <c r="R31" s="41"/>
      <c r="S31" s="41"/>
      <c r="T31" s="41"/>
      <c r="U31" s="41"/>
      <c r="V31" s="41"/>
      <c r="W31" s="296">
        <f>ROUND(BB94,2)</f>
        <v>0</v>
      </c>
      <c r="X31" s="297"/>
      <c r="Y31" s="297"/>
      <c r="Z31" s="297"/>
      <c r="AA31" s="297"/>
      <c r="AB31" s="297"/>
      <c r="AC31" s="297"/>
      <c r="AD31" s="297"/>
      <c r="AE31" s="297"/>
      <c r="AF31" s="41"/>
      <c r="AG31" s="41"/>
      <c r="AH31" s="41"/>
      <c r="AI31" s="41"/>
      <c r="AJ31" s="41"/>
      <c r="AK31" s="296">
        <v>0</v>
      </c>
      <c r="AL31" s="297"/>
      <c r="AM31" s="297"/>
      <c r="AN31" s="297"/>
      <c r="AO31" s="297"/>
      <c r="AP31" s="41"/>
      <c r="AQ31" s="41"/>
      <c r="AR31" s="42"/>
      <c r="BE31" s="286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8">
        <v>0.12</v>
      </c>
      <c r="M32" s="297"/>
      <c r="N32" s="297"/>
      <c r="O32" s="297"/>
      <c r="P32" s="297"/>
      <c r="Q32" s="41"/>
      <c r="R32" s="41"/>
      <c r="S32" s="41"/>
      <c r="T32" s="41"/>
      <c r="U32" s="41"/>
      <c r="V32" s="41"/>
      <c r="W32" s="296">
        <f>ROUND(BC94,2)</f>
        <v>0</v>
      </c>
      <c r="X32" s="297"/>
      <c r="Y32" s="297"/>
      <c r="Z32" s="297"/>
      <c r="AA32" s="297"/>
      <c r="AB32" s="297"/>
      <c r="AC32" s="297"/>
      <c r="AD32" s="297"/>
      <c r="AE32" s="297"/>
      <c r="AF32" s="41"/>
      <c r="AG32" s="41"/>
      <c r="AH32" s="41"/>
      <c r="AI32" s="41"/>
      <c r="AJ32" s="41"/>
      <c r="AK32" s="296">
        <v>0</v>
      </c>
      <c r="AL32" s="297"/>
      <c r="AM32" s="297"/>
      <c r="AN32" s="297"/>
      <c r="AO32" s="297"/>
      <c r="AP32" s="41"/>
      <c r="AQ32" s="41"/>
      <c r="AR32" s="42"/>
      <c r="BE32" s="286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8">
        <v>0</v>
      </c>
      <c r="M33" s="297"/>
      <c r="N33" s="297"/>
      <c r="O33" s="297"/>
      <c r="P33" s="297"/>
      <c r="Q33" s="41"/>
      <c r="R33" s="41"/>
      <c r="S33" s="41"/>
      <c r="T33" s="41"/>
      <c r="U33" s="41"/>
      <c r="V33" s="41"/>
      <c r="W33" s="296">
        <f>ROUND(BD94,2)</f>
        <v>0</v>
      </c>
      <c r="X33" s="297"/>
      <c r="Y33" s="297"/>
      <c r="Z33" s="297"/>
      <c r="AA33" s="297"/>
      <c r="AB33" s="297"/>
      <c r="AC33" s="297"/>
      <c r="AD33" s="297"/>
      <c r="AE33" s="297"/>
      <c r="AF33" s="41"/>
      <c r="AG33" s="41"/>
      <c r="AH33" s="41"/>
      <c r="AI33" s="41"/>
      <c r="AJ33" s="41"/>
      <c r="AK33" s="296">
        <v>0</v>
      </c>
      <c r="AL33" s="297"/>
      <c r="AM33" s="297"/>
      <c r="AN33" s="297"/>
      <c r="AO33" s="297"/>
      <c r="AP33" s="41"/>
      <c r="AQ33" s="41"/>
      <c r="AR33" s="42"/>
      <c r="BE33" s="28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5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2" t="s">
        <v>48</v>
      </c>
      <c r="Y35" s="300"/>
      <c r="Z35" s="300"/>
      <c r="AA35" s="300"/>
      <c r="AB35" s="300"/>
      <c r="AC35" s="45"/>
      <c r="AD35" s="45"/>
      <c r="AE35" s="45"/>
      <c r="AF35" s="45"/>
      <c r="AG35" s="45"/>
      <c r="AH35" s="45"/>
      <c r="AI35" s="45"/>
      <c r="AJ35" s="45"/>
      <c r="AK35" s="299">
        <f>SUM(AK26:AK33)</f>
        <v>0</v>
      </c>
      <c r="AL35" s="300"/>
      <c r="AM35" s="300"/>
      <c r="AN35" s="300"/>
      <c r="AO35" s="30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Mesto1130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Nový chodník na ulicu U Vodojemu,Valašské Meziříčí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Valašské Meziříčí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IF(AN8="","",AN8)</f>
        <v>26. 10. 2023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Valašské Meziříčí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6" t="str">
        <f>IF(E17="","",E17)</f>
        <v>LZ-PROJEKT plus s.r.o.</v>
      </c>
      <c r="AN89" s="267"/>
      <c r="AO89" s="267"/>
      <c r="AP89" s="267"/>
      <c r="AQ89" s="36"/>
      <c r="AR89" s="39"/>
      <c r="AS89" s="268" t="s">
        <v>56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6" t="str">
        <f>IF(E20="","",E20)</f>
        <v>Fajfrová Irena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57</v>
      </c>
      <c r="D92" s="275"/>
      <c r="E92" s="275"/>
      <c r="F92" s="275"/>
      <c r="G92" s="275"/>
      <c r="H92" s="73"/>
      <c r="I92" s="277" t="s">
        <v>58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 t="s">
        <v>59</v>
      </c>
      <c r="AH92" s="275"/>
      <c r="AI92" s="275"/>
      <c r="AJ92" s="275"/>
      <c r="AK92" s="275"/>
      <c r="AL92" s="275"/>
      <c r="AM92" s="275"/>
      <c r="AN92" s="277" t="s">
        <v>60</v>
      </c>
      <c r="AO92" s="275"/>
      <c r="AP92" s="278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ROUND(SUM(AG95:AG99),2)</f>
        <v>0</v>
      </c>
      <c r="AH94" s="282"/>
      <c r="AI94" s="282"/>
      <c r="AJ94" s="282"/>
      <c r="AK94" s="282"/>
      <c r="AL94" s="282"/>
      <c r="AM94" s="282"/>
      <c r="AN94" s="283">
        <f aca="true" t="shared" si="0" ref="AN94:AN99">SUM(AG94,AT94)</f>
        <v>0</v>
      </c>
      <c r="AO94" s="283"/>
      <c r="AP94" s="283"/>
      <c r="AQ94" s="85" t="s">
        <v>1</v>
      </c>
      <c r="AR94" s="86"/>
      <c r="AS94" s="87">
        <f>ROUND(SUM(AS95:AS99),2)</f>
        <v>0</v>
      </c>
      <c r="AT94" s="88">
        <f aca="true" t="shared" si="1" ref="AT94:AT99">ROUND(SUM(AV94:AW94),2)</f>
        <v>0</v>
      </c>
      <c r="AU94" s="89">
        <f>ROUND(SUM(AU95:AU99),5)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ROUND(SUM(AZ95:AZ99),2)</f>
        <v>0</v>
      </c>
      <c r="BA94" s="88">
        <f>ROUND(SUM(BA95:BA99),2)</f>
        <v>0</v>
      </c>
      <c r="BB94" s="88">
        <f>ROUND(SUM(BB95:BB99),2)</f>
        <v>0</v>
      </c>
      <c r="BC94" s="88">
        <f>ROUND(SUM(BC95:BC99),2)</f>
        <v>0</v>
      </c>
      <c r="BD94" s="90">
        <f>ROUND(SUM(BD95:BD99),2)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79" t="s">
        <v>81</v>
      </c>
      <c r="E95" s="279"/>
      <c r="F95" s="279"/>
      <c r="G95" s="279"/>
      <c r="H95" s="279"/>
      <c r="I95" s="96"/>
      <c r="J95" s="279" t="s">
        <v>82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80">
        <f>'101 - SO 101 Chodník'!J30</f>
        <v>0</v>
      </c>
      <c r="AH95" s="281"/>
      <c r="AI95" s="281"/>
      <c r="AJ95" s="281"/>
      <c r="AK95" s="281"/>
      <c r="AL95" s="281"/>
      <c r="AM95" s="281"/>
      <c r="AN95" s="280">
        <f t="shared" si="0"/>
        <v>0</v>
      </c>
      <c r="AO95" s="281"/>
      <c r="AP95" s="281"/>
      <c r="AQ95" s="97" t="s">
        <v>83</v>
      </c>
      <c r="AR95" s="98"/>
      <c r="AS95" s="99">
        <v>0</v>
      </c>
      <c r="AT95" s="100">
        <f t="shared" si="1"/>
        <v>0</v>
      </c>
      <c r="AU95" s="101">
        <f>'101 - SO 101 Chodník'!P127</f>
        <v>0</v>
      </c>
      <c r="AV95" s="100">
        <f>'101 - SO 101 Chodník'!J33</f>
        <v>0</v>
      </c>
      <c r="AW95" s="100">
        <f>'101 - SO 101 Chodník'!J34</f>
        <v>0</v>
      </c>
      <c r="AX95" s="100">
        <f>'101 - SO 101 Chodník'!J35</f>
        <v>0</v>
      </c>
      <c r="AY95" s="100">
        <f>'101 - SO 101 Chodník'!J36</f>
        <v>0</v>
      </c>
      <c r="AZ95" s="100">
        <f>'101 - SO 101 Chodník'!F33</f>
        <v>0</v>
      </c>
      <c r="BA95" s="100">
        <f>'101 - SO 101 Chodník'!F34</f>
        <v>0</v>
      </c>
      <c r="BB95" s="100">
        <f>'101 - SO 101 Chodník'!F35</f>
        <v>0</v>
      </c>
      <c r="BC95" s="100">
        <f>'101 - SO 101 Chodník'!F36</f>
        <v>0</v>
      </c>
      <c r="BD95" s="102">
        <f>'101 - SO 101 Chodník'!F37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279" t="s">
        <v>87</v>
      </c>
      <c r="E96" s="279"/>
      <c r="F96" s="279"/>
      <c r="G96" s="279"/>
      <c r="H96" s="279"/>
      <c r="I96" s="96"/>
      <c r="J96" s="279" t="s">
        <v>88</v>
      </c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80">
        <f>'102 - SO 102 Chodník k by...'!J30</f>
        <v>0</v>
      </c>
      <c r="AH96" s="281"/>
      <c r="AI96" s="281"/>
      <c r="AJ96" s="281"/>
      <c r="AK96" s="281"/>
      <c r="AL96" s="281"/>
      <c r="AM96" s="281"/>
      <c r="AN96" s="280">
        <f t="shared" si="0"/>
        <v>0</v>
      </c>
      <c r="AO96" s="281"/>
      <c r="AP96" s="281"/>
      <c r="AQ96" s="97" t="s">
        <v>83</v>
      </c>
      <c r="AR96" s="98"/>
      <c r="AS96" s="99">
        <v>0</v>
      </c>
      <c r="AT96" s="100">
        <f t="shared" si="1"/>
        <v>0</v>
      </c>
      <c r="AU96" s="101">
        <f>'102 - SO 102 Chodník k by...'!P125</f>
        <v>0</v>
      </c>
      <c r="AV96" s="100">
        <f>'102 - SO 102 Chodník k by...'!J33</f>
        <v>0</v>
      </c>
      <c r="AW96" s="100">
        <f>'102 - SO 102 Chodník k by...'!J34</f>
        <v>0</v>
      </c>
      <c r="AX96" s="100">
        <f>'102 - SO 102 Chodník k by...'!J35</f>
        <v>0</v>
      </c>
      <c r="AY96" s="100">
        <f>'102 - SO 102 Chodník k by...'!J36</f>
        <v>0</v>
      </c>
      <c r="AZ96" s="100">
        <f>'102 - SO 102 Chodník k by...'!F33</f>
        <v>0</v>
      </c>
      <c r="BA96" s="100">
        <f>'102 - SO 102 Chodník k by...'!F34</f>
        <v>0</v>
      </c>
      <c r="BB96" s="100">
        <f>'102 - SO 102 Chodník k by...'!F35</f>
        <v>0</v>
      </c>
      <c r="BC96" s="100">
        <f>'102 - SO 102 Chodník k by...'!F36</f>
        <v>0</v>
      </c>
      <c r="BD96" s="102">
        <f>'102 - SO 102 Chodník k by...'!F37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79" t="s">
        <v>90</v>
      </c>
      <c r="E97" s="279"/>
      <c r="F97" s="279"/>
      <c r="G97" s="279"/>
      <c r="H97" s="279"/>
      <c r="I97" s="96"/>
      <c r="J97" s="279" t="s">
        <v>91</v>
      </c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80">
        <f>'401 - SO 401 Úprava veřej...'!J30</f>
        <v>0</v>
      </c>
      <c r="AH97" s="281"/>
      <c r="AI97" s="281"/>
      <c r="AJ97" s="281"/>
      <c r="AK97" s="281"/>
      <c r="AL97" s="281"/>
      <c r="AM97" s="281"/>
      <c r="AN97" s="280">
        <f t="shared" si="0"/>
        <v>0</v>
      </c>
      <c r="AO97" s="281"/>
      <c r="AP97" s="281"/>
      <c r="AQ97" s="97" t="s">
        <v>83</v>
      </c>
      <c r="AR97" s="98"/>
      <c r="AS97" s="99">
        <v>0</v>
      </c>
      <c r="AT97" s="100">
        <f t="shared" si="1"/>
        <v>0</v>
      </c>
      <c r="AU97" s="101">
        <f>'401 - SO 401 Úprava veřej...'!P127</f>
        <v>0</v>
      </c>
      <c r="AV97" s="100">
        <f>'401 - SO 401 Úprava veřej...'!J33</f>
        <v>0</v>
      </c>
      <c r="AW97" s="100">
        <f>'401 - SO 401 Úprava veřej...'!J34</f>
        <v>0</v>
      </c>
      <c r="AX97" s="100">
        <f>'401 - SO 401 Úprava veřej...'!J35</f>
        <v>0</v>
      </c>
      <c r="AY97" s="100">
        <f>'401 - SO 401 Úprava veřej...'!J36</f>
        <v>0</v>
      </c>
      <c r="AZ97" s="100">
        <f>'401 - SO 401 Úprava veřej...'!F33</f>
        <v>0</v>
      </c>
      <c r="BA97" s="100">
        <f>'401 - SO 401 Úprava veřej...'!F34</f>
        <v>0</v>
      </c>
      <c r="BB97" s="100">
        <f>'401 - SO 401 Úprava veřej...'!F35</f>
        <v>0</v>
      </c>
      <c r="BC97" s="100">
        <f>'401 - SO 401 Úprava veřej...'!F36</f>
        <v>0</v>
      </c>
      <c r="BD97" s="102">
        <f>'401 - SO 401 Úprava veřej...'!F37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79" t="s">
        <v>93</v>
      </c>
      <c r="E98" s="279"/>
      <c r="F98" s="279"/>
      <c r="G98" s="279"/>
      <c r="H98" s="279"/>
      <c r="I98" s="96"/>
      <c r="J98" s="279" t="s">
        <v>94</v>
      </c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80">
        <f>'701 - SO 701 Kontejnerové...'!J30</f>
        <v>0</v>
      </c>
      <c r="AH98" s="281"/>
      <c r="AI98" s="281"/>
      <c r="AJ98" s="281"/>
      <c r="AK98" s="281"/>
      <c r="AL98" s="281"/>
      <c r="AM98" s="281"/>
      <c r="AN98" s="280">
        <f t="shared" si="0"/>
        <v>0</v>
      </c>
      <c r="AO98" s="281"/>
      <c r="AP98" s="281"/>
      <c r="AQ98" s="97" t="s">
        <v>83</v>
      </c>
      <c r="AR98" s="98"/>
      <c r="AS98" s="99">
        <v>0</v>
      </c>
      <c r="AT98" s="100">
        <f t="shared" si="1"/>
        <v>0</v>
      </c>
      <c r="AU98" s="101">
        <f>'701 - SO 701 Kontejnerové...'!P123</f>
        <v>0</v>
      </c>
      <c r="AV98" s="100">
        <f>'701 - SO 701 Kontejnerové...'!J33</f>
        <v>0</v>
      </c>
      <c r="AW98" s="100">
        <f>'701 - SO 701 Kontejnerové...'!J34</f>
        <v>0</v>
      </c>
      <c r="AX98" s="100">
        <f>'701 - SO 701 Kontejnerové...'!J35</f>
        <v>0</v>
      </c>
      <c r="AY98" s="100">
        <f>'701 - SO 701 Kontejnerové...'!J36</f>
        <v>0</v>
      </c>
      <c r="AZ98" s="100">
        <f>'701 - SO 701 Kontejnerové...'!F33</f>
        <v>0</v>
      </c>
      <c r="BA98" s="100">
        <f>'701 - SO 701 Kontejnerové...'!F34</f>
        <v>0</v>
      </c>
      <c r="BB98" s="100">
        <f>'701 - SO 701 Kontejnerové...'!F35</f>
        <v>0</v>
      </c>
      <c r="BC98" s="100">
        <f>'701 - SO 701 Kontejnerové...'!F36</f>
        <v>0</v>
      </c>
      <c r="BD98" s="102">
        <f>'701 - SO 701 Kontejnerové...'!F37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79" t="s">
        <v>96</v>
      </c>
      <c r="E99" s="279"/>
      <c r="F99" s="279"/>
      <c r="G99" s="279"/>
      <c r="H99" s="279"/>
      <c r="I99" s="96"/>
      <c r="J99" s="279" t="s">
        <v>97</v>
      </c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80">
        <f>'800 - Vedlejší rozpočtové...'!J30</f>
        <v>0</v>
      </c>
      <c r="AH99" s="281"/>
      <c r="AI99" s="281"/>
      <c r="AJ99" s="281"/>
      <c r="AK99" s="281"/>
      <c r="AL99" s="281"/>
      <c r="AM99" s="281"/>
      <c r="AN99" s="280">
        <f t="shared" si="0"/>
        <v>0</v>
      </c>
      <c r="AO99" s="281"/>
      <c r="AP99" s="281"/>
      <c r="AQ99" s="97" t="s">
        <v>83</v>
      </c>
      <c r="AR99" s="98"/>
      <c r="AS99" s="104">
        <v>0</v>
      </c>
      <c r="AT99" s="105">
        <f t="shared" si="1"/>
        <v>0</v>
      </c>
      <c r="AU99" s="106">
        <f>'800 - Vedlejší rozpočtové...'!P123</f>
        <v>0</v>
      </c>
      <c r="AV99" s="105">
        <f>'800 - Vedlejší rozpočtové...'!J33</f>
        <v>0</v>
      </c>
      <c r="AW99" s="105">
        <f>'800 - Vedlejší rozpočtové...'!J34</f>
        <v>0</v>
      </c>
      <c r="AX99" s="105">
        <f>'800 - Vedlejší rozpočtové...'!J35</f>
        <v>0</v>
      </c>
      <c r="AY99" s="105">
        <f>'800 - Vedlejší rozpočtové...'!J36</f>
        <v>0</v>
      </c>
      <c r="AZ99" s="105">
        <f>'800 - Vedlejší rozpočtové...'!F33</f>
        <v>0</v>
      </c>
      <c r="BA99" s="105">
        <f>'800 - Vedlejší rozpočtové...'!F34</f>
        <v>0</v>
      </c>
      <c r="BB99" s="105">
        <f>'800 - Vedlejší rozpočtové...'!F35</f>
        <v>0</v>
      </c>
      <c r="BC99" s="105">
        <f>'800 - Vedlejší rozpočtové...'!F36</f>
        <v>0</v>
      </c>
      <c r="BD99" s="107">
        <f>'800 - Vedlejší rozpočtové...'!F37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1:57" s="2" customFormat="1" ht="30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sheetProtection algorithmName="SHA-512" hashValue="FhBbJvZRBZhmBJQKU305cwlNi+NUZfL4MrO1zsMQQwse6S+Pzi/qQ9V6ForQmEU7B5t1VHrxGcMG8fMGwXlGcQ==" saltValue="LVKOPl7Omayw4o5CzjXRMR6i11tAv8o665n90JE+cW8W2cEGB0ra5LirMFbHPjIWJ1JBJA/yd6SQI3M+Yuaif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101 - SO 101 Chodník'!C2" display="/"/>
    <hyperlink ref="A96" location="'102 - SO 102 Chodník k by...'!C2" display="/"/>
    <hyperlink ref="A97" location="'401 - SO 401 Úprava veřej...'!C2" display="/"/>
    <hyperlink ref="A98" location="'701 - SO 701 Kontejnerové...'!C2" display="/"/>
    <hyperlink ref="A99" location="'8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85</v>
      </c>
      <c r="AZ2" s="108" t="s">
        <v>99</v>
      </c>
      <c r="BA2" s="108" t="s">
        <v>1</v>
      </c>
      <c r="BB2" s="108" t="s">
        <v>1</v>
      </c>
      <c r="BC2" s="108" t="s">
        <v>100</v>
      </c>
      <c r="BD2" s="108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  <c r="AZ3" s="108" t="s">
        <v>101</v>
      </c>
      <c r="BA3" s="108" t="s">
        <v>1</v>
      </c>
      <c r="BB3" s="108" t="s">
        <v>1</v>
      </c>
      <c r="BC3" s="108" t="s">
        <v>102</v>
      </c>
      <c r="BD3" s="108" t="s">
        <v>86</v>
      </c>
    </row>
    <row r="4" spans="2:56" s="1" customFormat="1" ht="24.95" customHeight="1">
      <c r="B4" s="20"/>
      <c r="D4" s="111" t="s">
        <v>103</v>
      </c>
      <c r="L4" s="20"/>
      <c r="M4" s="112" t="s">
        <v>10</v>
      </c>
      <c r="AT4" s="17" t="s">
        <v>4</v>
      </c>
      <c r="AZ4" s="108" t="s">
        <v>104</v>
      </c>
      <c r="BA4" s="108" t="s">
        <v>1</v>
      </c>
      <c r="BB4" s="108" t="s">
        <v>1</v>
      </c>
      <c r="BC4" s="108" t="s">
        <v>105</v>
      </c>
      <c r="BD4" s="108" t="s">
        <v>86</v>
      </c>
    </row>
    <row r="5" spans="2:56" s="1" customFormat="1" ht="6.95" customHeight="1">
      <c r="B5" s="20"/>
      <c r="L5" s="20"/>
      <c r="AZ5" s="108" t="s">
        <v>106</v>
      </c>
      <c r="BA5" s="108" t="s">
        <v>1</v>
      </c>
      <c r="BB5" s="108" t="s">
        <v>1</v>
      </c>
      <c r="BC5" s="108" t="s">
        <v>107</v>
      </c>
      <c r="BD5" s="108" t="s">
        <v>86</v>
      </c>
    </row>
    <row r="6" spans="2:56" s="1" customFormat="1" ht="12" customHeight="1">
      <c r="B6" s="20"/>
      <c r="D6" s="113" t="s">
        <v>16</v>
      </c>
      <c r="L6" s="20"/>
      <c r="AZ6" s="108" t="s">
        <v>108</v>
      </c>
      <c r="BA6" s="108" t="s">
        <v>1</v>
      </c>
      <c r="BB6" s="108" t="s">
        <v>1</v>
      </c>
      <c r="BC6" s="108" t="s">
        <v>109</v>
      </c>
      <c r="BD6" s="108" t="s">
        <v>86</v>
      </c>
    </row>
    <row r="7" spans="2:56" s="1" customFormat="1" ht="16.5" customHeight="1">
      <c r="B7" s="20"/>
      <c r="E7" s="304" t="str">
        <f>'Rekapitulace stavby'!K6</f>
        <v>Nový chodník na ulicu U Vodojemu,Valašské Meziříčí</v>
      </c>
      <c r="F7" s="305"/>
      <c r="G7" s="305"/>
      <c r="H7" s="305"/>
      <c r="L7" s="20"/>
      <c r="AZ7" s="108" t="s">
        <v>110</v>
      </c>
      <c r="BA7" s="108" t="s">
        <v>1</v>
      </c>
      <c r="BB7" s="108" t="s">
        <v>1</v>
      </c>
      <c r="BC7" s="108" t="s">
        <v>111</v>
      </c>
      <c r="BD7" s="108" t="s">
        <v>86</v>
      </c>
    </row>
    <row r="8" spans="1:56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113</v>
      </c>
      <c r="BA8" s="108" t="s">
        <v>1</v>
      </c>
      <c r="BB8" s="108" t="s">
        <v>1</v>
      </c>
      <c r="BC8" s="108" t="s">
        <v>114</v>
      </c>
      <c r="BD8" s="108" t="s">
        <v>86</v>
      </c>
    </row>
    <row r="9" spans="1:56" s="2" customFormat="1" ht="16.5" customHeight="1">
      <c r="A9" s="34"/>
      <c r="B9" s="39"/>
      <c r="C9" s="34"/>
      <c r="D9" s="34"/>
      <c r="E9" s="306" t="s">
        <v>115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116</v>
      </c>
      <c r="BA9" s="108" t="s">
        <v>1</v>
      </c>
      <c r="BB9" s="108" t="s">
        <v>1</v>
      </c>
      <c r="BC9" s="108" t="s">
        <v>117</v>
      </c>
      <c r="BD9" s="108" t="s">
        <v>86</v>
      </c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26. 10. 2023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'Rekapitulace stavby'!E14</f>
        <v>Vyplň údaj</v>
      </c>
      <c r="F18" s="309"/>
      <c r="G18" s="309"/>
      <c r="H18" s="309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0" t="s">
        <v>1</v>
      </c>
      <c r="F27" s="310"/>
      <c r="G27" s="310"/>
      <c r="H27" s="31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ROUND((SUM(BE127:BE316)),2)</f>
        <v>0</v>
      </c>
      <c r="G33" s="34"/>
      <c r="H33" s="34"/>
      <c r="I33" s="125">
        <v>0.21</v>
      </c>
      <c r="J33" s="124">
        <f>ROUND(((SUM(BE127:BE316))*I33),2)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ROUND((SUM(BF127:BF316)),2)</f>
        <v>0</v>
      </c>
      <c r="G34" s="34"/>
      <c r="H34" s="34"/>
      <c r="I34" s="125">
        <v>0.12</v>
      </c>
      <c r="J34" s="124">
        <f>ROUND(((SUM(BF127:BF316))*I34),2)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ROUND((SUM(BG127:BG316)),2)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ROUND((SUM(BH127:BH316)),2)</f>
        <v>0</v>
      </c>
      <c r="G36" s="34"/>
      <c r="H36" s="34"/>
      <c r="I36" s="125">
        <v>0.12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ROUND((SUM(BI127:BI316)),2)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1" t="str">
        <f>E7</f>
        <v>Nový chodník na ulicu U Vodojemu,Valašské Meziříčí</v>
      </c>
      <c r="F85" s="312"/>
      <c r="G85" s="312"/>
      <c r="H85" s="31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101 - SO 101 Chodník</v>
      </c>
      <c r="F87" s="313"/>
      <c r="G87" s="313"/>
      <c r="H87" s="31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29" t="s">
        <v>22</v>
      </c>
      <c r="J89" s="66" t="str">
        <f>IF(J12="","",J12)</f>
        <v>26. 10. 2023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29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121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J129</f>
        <v>0</v>
      </c>
      <c r="K98" s="155"/>
      <c r="L98" s="159"/>
    </row>
    <row r="99" spans="2:12" s="10" customFormat="1" ht="19.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J197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126</v>
      </c>
      <c r="E100" s="157"/>
      <c r="F100" s="157"/>
      <c r="G100" s="157"/>
      <c r="H100" s="157"/>
      <c r="I100" s="157"/>
      <c r="J100" s="158">
        <f>J242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127</v>
      </c>
      <c r="E101" s="157"/>
      <c r="F101" s="157"/>
      <c r="G101" s="157"/>
      <c r="H101" s="157"/>
      <c r="I101" s="157"/>
      <c r="J101" s="158">
        <f>J246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128</v>
      </c>
      <c r="E102" s="157"/>
      <c r="F102" s="157"/>
      <c r="G102" s="157"/>
      <c r="H102" s="157"/>
      <c r="I102" s="157"/>
      <c r="J102" s="158">
        <f>J275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129</v>
      </c>
      <c r="E103" s="157"/>
      <c r="F103" s="157"/>
      <c r="G103" s="157"/>
      <c r="H103" s="157"/>
      <c r="I103" s="157"/>
      <c r="J103" s="158">
        <f>J290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130</v>
      </c>
      <c r="E104" s="151"/>
      <c r="F104" s="151"/>
      <c r="G104" s="151"/>
      <c r="H104" s="151"/>
      <c r="I104" s="151"/>
      <c r="J104" s="152">
        <f>J292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131</v>
      </c>
      <c r="E105" s="157"/>
      <c r="F105" s="157"/>
      <c r="G105" s="157"/>
      <c r="H105" s="157"/>
      <c r="I105" s="157"/>
      <c r="J105" s="158">
        <f>J293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132</v>
      </c>
      <c r="E106" s="151"/>
      <c r="F106" s="151"/>
      <c r="G106" s="151"/>
      <c r="H106" s="151"/>
      <c r="I106" s="151"/>
      <c r="J106" s="152">
        <f>J300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133</v>
      </c>
      <c r="E107" s="157"/>
      <c r="F107" s="157"/>
      <c r="G107" s="157"/>
      <c r="H107" s="157"/>
      <c r="I107" s="157"/>
      <c r="J107" s="158">
        <f>J301</f>
        <v>0</v>
      </c>
      <c r="K107" s="155"/>
      <c r="L107" s="159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134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11" t="str">
        <f>E7</f>
        <v>Nový chodník na ulicu U Vodojemu,Valašské Meziříčí</v>
      </c>
      <c r="F117" s="312"/>
      <c r="G117" s="312"/>
      <c r="H117" s="312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112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3" t="str">
        <f>E9</f>
        <v>101 - SO 101 Chodník</v>
      </c>
      <c r="F119" s="313"/>
      <c r="G119" s="313"/>
      <c r="H119" s="313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Valašské Meziříčí</v>
      </c>
      <c r="G121" s="36"/>
      <c r="H121" s="36"/>
      <c r="I121" s="29" t="s">
        <v>22</v>
      </c>
      <c r="J121" s="66" t="str">
        <f>IF(J12="","",J12)</f>
        <v>26. 10. 2023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24</v>
      </c>
      <c r="D123" s="36"/>
      <c r="E123" s="36"/>
      <c r="F123" s="27" t="str">
        <f>E15</f>
        <v>Město Valašské Meziříčí</v>
      </c>
      <c r="G123" s="36"/>
      <c r="H123" s="36"/>
      <c r="I123" s="29" t="s">
        <v>30</v>
      </c>
      <c r="J123" s="32" t="str">
        <f>E21</f>
        <v>LZ-PROJEKT plus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>Fajfrová Irena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0"/>
      <c r="B126" s="161"/>
      <c r="C126" s="162" t="s">
        <v>135</v>
      </c>
      <c r="D126" s="163" t="s">
        <v>61</v>
      </c>
      <c r="E126" s="163" t="s">
        <v>57</v>
      </c>
      <c r="F126" s="163" t="s">
        <v>58</v>
      </c>
      <c r="G126" s="163" t="s">
        <v>136</v>
      </c>
      <c r="H126" s="163" t="s">
        <v>137</v>
      </c>
      <c r="I126" s="163" t="s">
        <v>138</v>
      </c>
      <c r="J126" s="163" t="s">
        <v>120</v>
      </c>
      <c r="K126" s="164" t="s">
        <v>139</v>
      </c>
      <c r="L126" s="165"/>
      <c r="M126" s="75" t="s">
        <v>1</v>
      </c>
      <c r="N126" s="76" t="s">
        <v>40</v>
      </c>
      <c r="O126" s="76" t="s">
        <v>140</v>
      </c>
      <c r="P126" s="76" t="s">
        <v>141</v>
      </c>
      <c r="Q126" s="76" t="s">
        <v>142</v>
      </c>
      <c r="R126" s="76" t="s">
        <v>143</v>
      </c>
      <c r="S126" s="76" t="s">
        <v>144</v>
      </c>
      <c r="T126" s="77" t="s">
        <v>145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9" customHeight="1">
      <c r="A127" s="34"/>
      <c r="B127" s="35"/>
      <c r="C127" s="82" t="s">
        <v>146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P128+P292+P300</f>
        <v>0</v>
      </c>
      <c r="Q127" s="79"/>
      <c r="R127" s="168">
        <f>R128+R292+R300</f>
        <v>713.1701394</v>
      </c>
      <c r="S127" s="79"/>
      <c r="T127" s="169">
        <f>T128+T292+T300</f>
        <v>473.015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122</v>
      </c>
      <c r="BK127" s="170">
        <f>BK128+BK292+BK300</f>
        <v>0</v>
      </c>
    </row>
    <row r="128" spans="2:63" s="12" customFormat="1" ht="25.9" customHeight="1">
      <c r="B128" s="171"/>
      <c r="C128" s="172"/>
      <c r="D128" s="173" t="s">
        <v>75</v>
      </c>
      <c r="E128" s="174" t="s">
        <v>147</v>
      </c>
      <c r="F128" s="174" t="s">
        <v>148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P129+P197+P242+P246+P275+P290</f>
        <v>0</v>
      </c>
      <c r="Q128" s="179"/>
      <c r="R128" s="180">
        <f>R129+R197+R242+R246+R275+R290</f>
        <v>713.1522494000001</v>
      </c>
      <c r="S128" s="179"/>
      <c r="T128" s="181">
        <f>T129+T197+T242+T246+T275+T290</f>
        <v>473.015</v>
      </c>
      <c r="AR128" s="182" t="s">
        <v>84</v>
      </c>
      <c r="AT128" s="183" t="s">
        <v>75</v>
      </c>
      <c r="AU128" s="183" t="s">
        <v>76</v>
      </c>
      <c r="AY128" s="182" t="s">
        <v>149</v>
      </c>
      <c r="BK128" s="184">
        <f>BK129+BK197+BK242+BK246+BK275+BK290</f>
        <v>0</v>
      </c>
    </row>
    <row r="129" spans="2:63" s="12" customFormat="1" ht="22.9" customHeight="1">
      <c r="B129" s="171"/>
      <c r="C129" s="172"/>
      <c r="D129" s="173" t="s">
        <v>75</v>
      </c>
      <c r="E129" s="185" t="s">
        <v>84</v>
      </c>
      <c r="F129" s="185" t="s">
        <v>150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SUM(P130:P196)</f>
        <v>0</v>
      </c>
      <c r="Q129" s="179"/>
      <c r="R129" s="180">
        <f>SUM(R130:R196)</f>
        <v>0.022466</v>
      </c>
      <c r="S129" s="179"/>
      <c r="T129" s="181">
        <f>SUM(T130:T196)</f>
        <v>469.765</v>
      </c>
      <c r="AR129" s="182" t="s">
        <v>84</v>
      </c>
      <c r="AT129" s="183" t="s">
        <v>75</v>
      </c>
      <c r="AU129" s="183" t="s">
        <v>84</v>
      </c>
      <c r="AY129" s="182" t="s">
        <v>149</v>
      </c>
      <c r="BK129" s="184">
        <f>SUM(BK130:BK196)</f>
        <v>0</v>
      </c>
    </row>
    <row r="130" spans="1:65" s="2" customFormat="1" ht="24.2" customHeight="1">
      <c r="A130" s="34"/>
      <c r="B130" s="35"/>
      <c r="C130" s="187" t="s">
        <v>84</v>
      </c>
      <c r="D130" s="187" t="s">
        <v>151</v>
      </c>
      <c r="E130" s="188" t="s">
        <v>152</v>
      </c>
      <c r="F130" s="189" t="s">
        <v>153</v>
      </c>
      <c r="G130" s="190" t="s">
        <v>154</v>
      </c>
      <c r="H130" s="191">
        <v>28</v>
      </c>
      <c r="I130" s="192"/>
      <c r="J130" s="193">
        <f>ROUND(I130*H130,2)</f>
        <v>0</v>
      </c>
      <c r="K130" s="189" t="s">
        <v>155</v>
      </c>
      <c r="L130" s="39"/>
      <c r="M130" s="194" t="s">
        <v>1</v>
      </c>
      <c r="N130" s="195" t="s">
        <v>41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0.26</v>
      </c>
      <c r="T130" s="197">
        <f>S130*H130</f>
        <v>7.28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156</v>
      </c>
      <c r="AT130" s="198" t="s">
        <v>151</v>
      </c>
      <c r="AU130" s="198" t="s">
        <v>86</v>
      </c>
      <c r="AY130" s="17" t="s">
        <v>149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84</v>
      </c>
      <c r="BK130" s="199">
        <f>ROUND(I130*H130,2)</f>
        <v>0</v>
      </c>
      <c r="BL130" s="17" t="s">
        <v>156</v>
      </c>
      <c r="BM130" s="198" t="s">
        <v>157</v>
      </c>
    </row>
    <row r="131" spans="2:51" s="13" customFormat="1" ht="11.25">
      <c r="B131" s="200"/>
      <c r="C131" s="201"/>
      <c r="D131" s="202" t="s">
        <v>158</v>
      </c>
      <c r="E131" s="203" t="s">
        <v>1</v>
      </c>
      <c r="F131" s="204" t="s">
        <v>159</v>
      </c>
      <c r="G131" s="201"/>
      <c r="H131" s="203" t="s">
        <v>1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158</v>
      </c>
      <c r="AU131" s="210" t="s">
        <v>86</v>
      </c>
      <c r="AV131" s="13" t="s">
        <v>84</v>
      </c>
      <c r="AW131" s="13" t="s">
        <v>32</v>
      </c>
      <c r="AX131" s="13" t="s">
        <v>76</v>
      </c>
      <c r="AY131" s="210" t="s">
        <v>149</v>
      </c>
    </row>
    <row r="132" spans="2:51" s="14" customFormat="1" ht="11.25">
      <c r="B132" s="211"/>
      <c r="C132" s="212"/>
      <c r="D132" s="202" t="s">
        <v>158</v>
      </c>
      <c r="E132" s="213" t="s">
        <v>1</v>
      </c>
      <c r="F132" s="214" t="s">
        <v>160</v>
      </c>
      <c r="G132" s="212"/>
      <c r="H132" s="215">
        <v>28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158</v>
      </c>
      <c r="AU132" s="221" t="s">
        <v>86</v>
      </c>
      <c r="AV132" s="14" t="s">
        <v>86</v>
      </c>
      <c r="AW132" s="14" t="s">
        <v>32</v>
      </c>
      <c r="AX132" s="14" t="s">
        <v>84</v>
      </c>
      <c r="AY132" s="221" t="s">
        <v>149</v>
      </c>
    </row>
    <row r="133" spans="1:65" s="2" customFormat="1" ht="24.2" customHeight="1">
      <c r="A133" s="34"/>
      <c r="B133" s="35"/>
      <c r="C133" s="187" t="s">
        <v>86</v>
      </c>
      <c r="D133" s="187" t="s">
        <v>151</v>
      </c>
      <c r="E133" s="188" t="s">
        <v>161</v>
      </c>
      <c r="F133" s="189" t="s">
        <v>162</v>
      </c>
      <c r="G133" s="190" t="s">
        <v>154</v>
      </c>
      <c r="H133" s="191">
        <v>35</v>
      </c>
      <c r="I133" s="192"/>
      <c r="J133" s="193">
        <f>ROUND(I133*H133,2)</f>
        <v>0</v>
      </c>
      <c r="K133" s="189" t="s">
        <v>155</v>
      </c>
      <c r="L133" s="39"/>
      <c r="M133" s="194" t="s">
        <v>1</v>
      </c>
      <c r="N133" s="195" t="s">
        <v>41</v>
      </c>
      <c r="O133" s="71"/>
      <c r="P133" s="196">
        <f>O133*H133</f>
        <v>0</v>
      </c>
      <c r="Q133" s="196">
        <v>0</v>
      </c>
      <c r="R133" s="196">
        <f>Q133*H133</f>
        <v>0</v>
      </c>
      <c r="S133" s="196">
        <v>0.295</v>
      </c>
      <c r="T133" s="197">
        <f>S133*H133</f>
        <v>10.325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156</v>
      </c>
      <c r="AT133" s="198" t="s">
        <v>151</v>
      </c>
      <c r="AU133" s="198" t="s">
        <v>86</v>
      </c>
      <c r="AY133" s="17" t="s">
        <v>149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84</v>
      </c>
      <c r="BK133" s="199">
        <f>ROUND(I133*H133,2)</f>
        <v>0</v>
      </c>
      <c r="BL133" s="17" t="s">
        <v>156</v>
      </c>
      <c r="BM133" s="198" t="s">
        <v>163</v>
      </c>
    </row>
    <row r="134" spans="2:51" s="13" customFormat="1" ht="11.25">
      <c r="B134" s="200"/>
      <c r="C134" s="201"/>
      <c r="D134" s="202" t="s">
        <v>158</v>
      </c>
      <c r="E134" s="203" t="s">
        <v>1</v>
      </c>
      <c r="F134" s="204" t="s">
        <v>164</v>
      </c>
      <c r="G134" s="201"/>
      <c r="H134" s="203" t="s">
        <v>1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158</v>
      </c>
      <c r="AU134" s="210" t="s">
        <v>86</v>
      </c>
      <c r="AV134" s="13" t="s">
        <v>84</v>
      </c>
      <c r="AW134" s="13" t="s">
        <v>32</v>
      </c>
      <c r="AX134" s="13" t="s">
        <v>76</v>
      </c>
      <c r="AY134" s="210" t="s">
        <v>149</v>
      </c>
    </row>
    <row r="135" spans="2:51" s="14" customFormat="1" ht="11.25">
      <c r="B135" s="211"/>
      <c r="C135" s="212"/>
      <c r="D135" s="202" t="s">
        <v>158</v>
      </c>
      <c r="E135" s="213" t="s">
        <v>1</v>
      </c>
      <c r="F135" s="214" t="s">
        <v>165</v>
      </c>
      <c r="G135" s="212"/>
      <c r="H135" s="215">
        <v>35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158</v>
      </c>
      <c r="AU135" s="221" t="s">
        <v>86</v>
      </c>
      <c r="AV135" s="14" t="s">
        <v>86</v>
      </c>
      <c r="AW135" s="14" t="s">
        <v>32</v>
      </c>
      <c r="AX135" s="14" t="s">
        <v>84</v>
      </c>
      <c r="AY135" s="221" t="s">
        <v>149</v>
      </c>
    </row>
    <row r="136" spans="1:65" s="2" customFormat="1" ht="24.2" customHeight="1">
      <c r="A136" s="34"/>
      <c r="B136" s="35"/>
      <c r="C136" s="187" t="s">
        <v>166</v>
      </c>
      <c r="D136" s="187" t="s">
        <v>151</v>
      </c>
      <c r="E136" s="188" t="s">
        <v>167</v>
      </c>
      <c r="F136" s="189" t="s">
        <v>168</v>
      </c>
      <c r="G136" s="190" t="s">
        <v>154</v>
      </c>
      <c r="H136" s="191">
        <v>28</v>
      </c>
      <c r="I136" s="192"/>
      <c r="J136" s="193">
        <f>ROUND(I136*H136,2)</f>
        <v>0</v>
      </c>
      <c r="K136" s="189" t="s">
        <v>155</v>
      </c>
      <c r="L136" s="39"/>
      <c r="M136" s="194" t="s">
        <v>1</v>
      </c>
      <c r="N136" s="195" t="s">
        <v>41</v>
      </c>
      <c r="O136" s="71"/>
      <c r="P136" s="196">
        <f>O136*H136</f>
        <v>0</v>
      </c>
      <c r="Q136" s="196">
        <v>0</v>
      </c>
      <c r="R136" s="196">
        <f>Q136*H136</f>
        <v>0</v>
      </c>
      <c r="S136" s="196">
        <v>0.29</v>
      </c>
      <c r="T136" s="197">
        <f>S136*H136</f>
        <v>8.12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156</v>
      </c>
      <c r="AT136" s="198" t="s">
        <v>151</v>
      </c>
      <c r="AU136" s="198" t="s">
        <v>86</v>
      </c>
      <c r="AY136" s="17" t="s">
        <v>149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84</v>
      </c>
      <c r="BK136" s="199">
        <f>ROUND(I136*H136,2)</f>
        <v>0</v>
      </c>
      <c r="BL136" s="17" t="s">
        <v>156</v>
      </c>
      <c r="BM136" s="198" t="s">
        <v>169</v>
      </c>
    </row>
    <row r="137" spans="1:65" s="2" customFormat="1" ht="24.2" customHeight="1">
      <c r="A137" s="34"/>
      <c r="B137" s="35"/>
      <c r="C137" s="187" t="s">
        <v>156</v>
      </c>
      <c r="D137" s="187" t="s">
        <v>151</v>
      </c>
      <c r="E137" s="188" t="s">
        <v>170</v>
      </c>
      <c r="F137" s="189" t="s">
        <v>171</v>
      </c>
      <c r="G137" s="190" t="s">
        <v>154</v>
      </c>
      <c r="H137" s="191">
        <v>110</v>
      </c>
      <c r="I137" s="192"/>
      <c r="J137" s="193">
        <f>ROUND(I137*H137,2)</f>
        <v>0</v>
      </c>
      <c r="K137" s="189" t="s">
        <v>155</v>
      </c>
      <c r="L137" s="39"/>
      <c r="M137" s="194" t="s">
        <v>1</v>
      </c>
      <c r="N137" s="195" t="s">
        <v>41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0.44</v>
      </c>
      <c r="T137" s="197">
        <f>S137*H137</f>
        <v>48.4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156</v>
      </c>
      <c r="AT137" s="198" t="s">
        <v>151</v>
      </c>
      <c r="AU137" s="198" t="s">
        <v>86</v>
      </c>
      <c r="AY137" s="17" t="s">
        <v>149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84</v>
      </c>
      <c r="BK137" s="199">
        <f>ROUND(I137*H137,2)</f>
        <v>0</v>
      </c>
      <c r="BL137" s="17" t="s">
        <v>156</v>
      </c>
      <c r="BM137" s="198" t="s">
        <v>172</v>
      </c>
    </row>
    <row r="138" spans="1:65" s="2" customFormat="1" ht="24.2" customHeight="1">
      <c r="A138" s="34"/>
      <c r="B138" s="35"/>
      <c r="C138" s="187" t="s">
        <v>173</v>
      </c>
      <c r="D138" s="187" t="s">
        <v>151</v>
      </c>
      <c r="E138" s="188" t="s">
        <v>170</v>
      </c>
      <c r="F138" s="189" t="s">
        <v>171</v>
      </c>
      <c r="G138" s="190" t="s">
        <v>154</v>
      </c>
      <c r="H138" s="191">
        <v>190</v>
      </c>
      <c r="I138" s="192"/>
      <c r="J138" s="193">
        <f>ROUND(I138*H138,2)</f>
        <v>0</v>
      </c>
      <c r="K138" s="189" t="s">
        <v>155</v>
      </c>
      <c r="L138" s="39"/>
      <c r="M138" s="194" t="s">
        <v>1</v>
      </c>
      <c r="N138" s="195" t="s">
        <v>41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0.44</v>
      </c>
      <c r="T138" s="197">
        <f>S138*H138</f>
        <v>83.6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156</v>
      </c>
      <c r="AT138" s="198" t="s">
        <v>151</v>
      </c>
      <c r="AU138" s="198" t="s">
        <v>86</v>
      </c>
      <c r="AY138" s="17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84</v>
      </c>
      <c r="BK138" s="199">
        <f>ROUND(I138*H138,2)</f>
        <v>0</v>
      </c>
      <c r="BL138" s="17" t="s">
        <v>156</v>
      </c>
      <c r="BM138" s="198" t="s">
        <v>174</v>
      </c>
    </row>
    <row r="139" spans="1:65" s="2" customFormat="1" ht="33" customHeight="1">
      <c r="A139" s="34"/>
      <c r="B139" s="35"/>
      <c r="C139" s="187" t="s">
        <v>175</v>
      </c>
      <c r="D139" s="187" t="s">
        <v>151</v>
      </c>
      <c r="E139" s="188" t="s">
        <v>176</v>
      </c>
      <c r="F139" s="189" t="s">
        <v>177</v>
      </c>
      <c r="G139" s="190" t="s">
        <v>154</v>
      </c>
      <c r="H139" s="191">
        <v>190</v>
      </c>
      <c r="I139" s="192"/>
      <c r="J139" s="193">
        <f>ROUND(I139*H139,2)</f>
        <v>0</v>
      </c>
      <c r="K139" s="189" t="s">
        <v>155</v>
      </c>
      <c r="L139" s="39"/>
      <c r="M139" s="194" t="s">
        <v>1</v>
      </c>
      <c r="N139" s="195" t="s">
        <v>41</v>
      </c>
      <c r="O139" s="71"/>
      <c r="P139" s="196">
        <f>O139*H139</f>
        <v>0</v>
      </c>
      <c r="Q139" s="196">
        <v>0</v>
      </c>
      <c r="R139" s="196">
        <f>Q139*H139</f>
        <v>0</v>
      </c>
      <c r="S139" s="196">
        <v>0.63</v>
      </c>
      <c r="T139" s="197">
        <f>S139*H139</f>
        <v>119.7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156</v>
      </c>
      <c r="AT139" s="198" t="s">
        <v>151</v>
      </c>
      <c r="AU139" s="198" t="s">
        <v>86</v>
      </c>
      <c r="AY139" s="17" t="s">
        <v>149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84</v>
      </c>
      <c r="BK139" s="199">
        <f>ROUND(I139*H139,2)</f>
        <v>0</v>
      </c>
      <c r="BL139" s="17" t="s">
        <v>156</v>
      </c>
      <c r="BM139" s="198" t="s">
        <v>178</v>
      </c>
    </row>
    <row r="140" spans="2:51" s="13" customFormat="1" ht="11.25">
      <c r="B140" s="200"/>
      <c r="C140" s="201"/>
      <c r="D140" s="202" t="s">
        <v>158</v>
      </c>
      <c r="E140" s="203" t="s">
        <v>1</v>
      </c>
      <c r="F140" s="204" t="s">
        <v>179</v>
      </c>
      <c r="G140" s="201"/>
      <c r="H140" s="203" t="s">
        <v>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158</v>
      </c>
      <c r="AU140" s="210" t="s">
        <v>86</v>
      </c>
      <c r="AV140" s="13" t="s">
        <v>84</v>
      </c>
      <c r="AW140" s="13" t="s">
        <v>32</v>
      </c>
      <c r="AX140" s="13" t="s">
        <v>76</v>
      </c>
      <c r="AY140" s="210" t="s">
        <v>149</v>
      </c>
    </row>
    <row r="141" spans="2:51" s="14" customFormat="1" ht="11.25">
      <c r="B141" s="211"/>
      <c r="C141" s="212"/>
      <c r="D141" s="202" t="s">
        <v>158</v>
      </c>
      <c r="E141" s="213" t="s">
        <v>1</v>
      </c>
      <c r="F141" s="214" t="s">
        <v>180</v>
      </c>
      <c r="G141" s="212"/>
      <c r="H141" s="215">
        <v>190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158</v>
      </c>
      <c r="AU141" s="221" t="s">
        <v>86</v>
      </c>
      <c r="AV141" s="14" t="s">
        <v>86</v>
      </c>
      <c r="AW141" s="14" t="s">
        <v>32</v>
      </c>
      <c r="AX141" s="14" t="s">
        <v>84</v>
      </c>
      <c r="AY141" s="221" t="s">
        <v>149</v>
      </c>
    </row>
    <row r="142" spans="1:65" s="2" customFormat="1" ht="24.2" customHeight="1">
      <c r="A142" s="34"/>
      <c r="B142" s="35"/>
      <c r="C142" s="187" t="s">
        <v>181</v>
      </c>
      <c r="D142" s="187" t="s">
        <v>151</v>
      </c>
      <c r="E142" s="188" t="s">
        <v>182</v>
      </c>
      <c r="F142" s="189" t="s">
        <v>183</v>
      </c>
      <c r="G142" s="190" t="s">
        <v>154</v>
      </c>
      <c r="H142" s="191">
        <v>110</v>
      </c>
      <c r="I142" s="192"/>
      <c r="J142" s="193">
        <f>ROUND(I142*H142,2)</f>
        <v>0</v>
      </c>
      <c r="K142" s="189" t="s">
        <v>155</v>
      </c>
      <c r="L142" s="39"/>
      <c r="M142" s="194" t="s">
        <v>1</v>
      </c>
      <c r="N142" s="195" t="s">
        <v>41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0.22</v>
      </c>
      <c r="T142" s="197">
        <f>S142*H142</f>
        <v>24.2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156</v>
      </c>
      <c r="AT142" s="198" t="s">
        <v>151</v>
      </c>
      <c r="AU142" s="198" t="s">
        <v>86</v>
      </c>
      <c r="AY142" s="17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84</v>
      </c>
      <c r="BK142" s="199">
        <f>ROUND(I142*H142,2)</f>
        <v>0</v>
      </c>
      <c r="BL142" s="17" t="s">
        <v>156</v>
      </c>
      <c r="BM142" s="198" t="s">
        <v>184</v>
      </c>
    </row>
    <row r="143" spans="2:51" s="13" customFormat="1" ht="11.25">
      <c r="B143" s="200"/>
      <c r="C143" s="201"/>
      <c r="D143" s="202" t="s">
        <v>158</v>
      </c>
      <c r="E143" s="203" t="s">
        <v>1</v>
      </c>
      <c r="F143" s="204" t="s">
        <v>185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158</v>
      </c>
      <c r="AU143" s="210" t="s">
        <v>86</v>
      </c>
      <c r="AV143" s="13" t="s">
        <v>84</v>
      </c>
      <c r="AW143" s="13" t="s">
        <v>32</v>
      </c>
      <c r="AX143" s="13" t="s">
        <v>76</v>
      </c>
      <c r="AY143" s="210" t="s">
        <v>149</v>
      </c>
    </row>
    <row r="144" spans="2:51" s="14" customFormat="1" ht="11.25">
      <c r="B144" s="211"/>
      <c r="C144" s="212"/>
      <c r="D144" s="202" t="s">
        <v>158</v>
      </c>
      <c r="E144" s="213" t="s">
        <v>1</v>
      </c>
      <c r="F144" s="214" t="s">
        <v>186</v>
      </c>
      <c r="G144" s="212"/>
      <c r="H144" s="215">
        <v>110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158</v>
      </c>
      <c r="AU144" s="221" t="s">
        <v>86</v>
      </c>
      <c r="AV144" s="14" t="s">
        <v>86</v>
      </c>
      <c r="AW144" s="14" t="s">
        <v>32</v>
      </c>
      <c r="AX144" s="14" t="s">
        <v>84</v>
      </c>
      <c r="AY144" s="221" t="s">
        <v>149</v>
      </c>
    </row>
    <row r="145" spans="1:65" s="2" customFormat="1" ht="24.2" customHeight="1">
      <c r="A145" s="34"/>
      <c r="B145" s="35"/>
      <c r="C145" s="187" t="s">
        <v>187</v>
      </c>
      <c r="D145" s="187" t="s">
        <v>151</v>
      </c>
      <c r="E145" s="188" t="s">
        <v>188</v>
      </c>
      <c r="F145" s="189" t="s">
        <v>189</v>
      </c>
      <c r="G145" s="190" t="s">
        <v>154</v>
      </c>
      <c r="H145" s="191">
        <v>35</v>
      </c>
      <c r="I145" s="192"/>
      <c r="J145" s="193">
        <f>ROUND(I145*H145,2)</f>
        <v>0</v>
      </c>
      <c r="K145" s="189" t="s">
        <v>155</v>
      </c>
      <c r="L145" s="39"/>
      <c r="M145" s="194" t="s">
        <v>1</v>
      </c>
      <c r="N145" s="195" t="s">
        <v>41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0.44</v>
      </c>
      <c r="T145" s="197">
        <f>S145*H145</f>
        <v>15.4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156</v>
      </c>
      <c r="AT145" s="198" t="s">
        <v>151</v>
      </c>
      <c r="AU145" s="198" t="s">
        <v>86</v>
      </c>
      <c r="AY145" s="17" t="s">
        <v>149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84</v>
      </c>
      <c r="BK145" s="199">
        <f>ROUND(I145*H145,2)</f>
        <v>0</v>
      </c>
      <c r="BL145" s="17" t="s">
        <v>156</v>
      </c>
      <c r="BM145" s="198" t="s">
        <v>190</v>
      </c>
    </row>
    <row r="146" spans="1:65" s="2" customFormat="1" ht="24.2" customHeight="1">
      <c r="A146" s="34"/>
      <c r="B146" s="35"/>
      <c r="C146" s="187" t="s">
        <v>191</v>
      </c>
      <c r="D146" s="187" t="s">
        <v>151</v>
      </c>
      <c r="E146" s="188" t="s">
        <v>192</v>
      </c>
      <c r="F146" s="189" t="s">
        <v>193</v>
      </c>
      <c r="G146" s="190" t="s">
        <v>154</v>
      </c>
      <c r="H146" s="191">
        <v>140</v>
      </c>
      <c r="I146" s="192"/>
      <c r="J146" s="193">
        <f>ROUND(I146*H146,2)</f>
        <v>0</v>
      </c>
      <c r="K146" s="189" t="s">
        <v>155</v>
      </c>
      <c r="L146" s="39"/>
      <c r="M146" s="194" t="s">
        <v>1</v>
      </c>
      <c r="N146" s="195" t="s">
        <v>41</v>
      </c>
      <c r="O146" s="71"/>
      <c r="P146" s="196">
        <f>O146*H146</f>
        <v>0</v>
      </c>
      <c r="Q146" s="196">
        <v>8E-05</v>
      </c>
      <c r="R146" s="196">
        <f>Q146*H146</f>
        <v>0.011200000000000002</v>
      </c>
      <c r="S146" s="196">
        <v>0.23</v>
      </c>
      <c r="T146" s="197">
        <f>S146*H146</f>
        <v>32.2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156</v>
      </c>
      <c r="AT146" s="198" t="s">
        <v>151</v>
      </c>
      <c r="AU146" s="198" t="s">
        <v>86</v>
      </c>
      <c r="AY146" s="17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84</v>
      </c>
      <c r="BK146" s="199">
        <f>ROUND(I146*H146,2)</f>
        <v>0</v>
      </c>
      <c r="BL146" s="17" t="s">
        <v>156</v>
      </c>
      <c r="BM146" s="198" t="s">
        <v>194</v>
      </c>
    </row>
    <row r="147" spans="2:51" s="13" customFormat="1" ht="11.25">
      <c r="B147" s="200"/>
      <c r="C147" s="201"/>
      <c r="D147" s="202" t="s">
        <v>158</v>
      </c>
      <c r="E147" s="203" t="s">
        <v>1</v>
      </c>
      <c r="F147" s="204" t="s">
        <v>195</v>
      </c>
      <c r="G147" s="201"/>
      <c r="H147" s="203" t="s">
        <v>1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158</v>
      </c>
      <c r="AU147" s="210" t="s">
        <v>86</v>
      </c>
      <c r="AV147" s="13" t="s">
        <v>84</v>
      </c>
      <c r="AW147" s="13" t="s">
        <v>32</v>
      </c>
      <c r="AX147" s="13" t="s">
        <v>76</v>
      </c>
      <c r="AY147" s="210" t="s">
        <v>149</v>
      </c>
    </row>
    <row r="148" spans="2:51" s="14" customFormat="1" ht="11.25">
      <c r="B148" s="211"/>
      <c r="C148" s="212"/>
      <c r="D148" s="202" t="s">
        <v>158</v>
      </c>
      <c r="E148" s="213" t="s">
        <v>1</v>
      </c>
      <c r="F148" s="214" t="s">
        <v>196</v>
      </c>
      <c r="G148" s="212"/>
      <c r="H148" s="215">
        <v>140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158</v>
      </c>
      <c r="AU148" s="221" t="s">
        <v>86</v>
      </c>
      <c r="AV148" s="14" t="s">
        <v>86</v>
      </c>
      <c r="AW148" s="14" t="s">
        <v>32</v>
      </c>
      <c r="AX148" s="14" t="s">
        <v>84</v>
      </c>
      <c r="AY148" s="221" t="s">
        <v>149</v>
      </c>
    </row>
    <row r="149" spans="1:65" s="2" customFormat="1" ht="16.5" customHeight="1">
      <c r="A149" s="34"/>
      <c r="B149" s="35"/>
      <c r="C149" s="187" t="s">
        <v>117</v>
      </c>
      <c r="D149" s="187" t="s">
        <v>151</v>
      </c>
      <c r="E149" s="188" t="s">
        <v>197</v>
      </c>
      <c r="F149" s="189" t="s">
        <v>198</v>
      </c>
      <c r="G149" s="190" t="s">
        <v>199</v>
      </c>
      <c r="H149" s="191">
        <v>588</v>
      </c>
      <c r="I149" s="192"/>
      <c r="J149" s="193">
        <f>ROUND(I149*H149,2)</f>
        <v>0</v>
      </c>
      <c r="K149" s="189" t="s">
        <v>155</v>
      </c>
      <c r="L149" s="39"/>
      <c r="M149" s="194" t="s">
        <v>1</v>
      </c>
      <c r="N149" s="195" t="s">
        <v>41</v>
      </c>
      <c r="O149" s="71"/>
      <c r="P149" s="196">
        <f>O149*H149</f>
        <v>0</v>
      </c>
      <c r="Q149" s="196">
        <v>0</v>
      </c>
      <c r="R149" s="196">
        <f>Q149*H149</f>
        <v>0</v>
      </c>
      <c r="S149" s="196">
        <v>0.205</v>
      </c>
      <c r="T149" s="197">
        <f>S149*H149</f>
        <v>120.53999999999999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156</v>
      </c>
      <c r="AT149" s="198" t="s">
        <v>151</v>
      </c>
      <c r="AU149" s="198" t="s">
        <v>86</v>
      </c>
      <c r="AY149" s="17" t="s">
        <v>149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84</v>
      </c>
      <c r="BK149" s="199">
        <f>ROUND(I149*H149,2)</f>
        <v>0</v>
      </c>
      <c r="BL149" s="17" t="s">
        <v>156</v>
      </c>
      <c r="BM149" s="198" t="s">
        <v>200</v>
      </c>
    </row>
    <row r="150" spans="2:51" s="14" customFormat="1" ht="11.25">
      <c r="B150" s="211"/>
      <c r="C150" s="212"/>
      <c r="D150" s="202" t="s">
        <v>158</v>
      </c>
      <c r="E150" s="213" t="s">
        <v>1</v>
      </c>
      <c r="F150" s="214" t="s">
        <v>201</v>
      </c>
      <c r="G150" s="212"/>
      <c r="H150" s="215">
        <v>588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158</v>
      </c>
      <c r="AU150" s="221" t="s">
        <v>86</v>
      </c>
      <c r="AV150" s="14" t="s">
        <v>86</v>
      </c>
      <c r="AW150" s="14" t="s">
        <v>32</v>
      </c>
      <c r="AX150" s="14" t="s">
        <v>84</v>
      </c>
      <c r="AY150" s="221" t="s">
        <v>149</v>
      </c>
    </row>
    <row r="151" spans="1:65" s="2" customFormat="1" ht="24.2" customHeight="1">
      <c r="A151" s="34"/>
      <c r="B151" s="35"/>
      <c r="C151" s="187" t="s">
        <v>202</v>
      </c>
      <c r="D151" s="187" t="s">
        <v>151</v>
      </c>
      <c r="E151" s="188" t="s">
        <v>203</v>
      </c>
      <c r="F151" s="189" t="s">
        <v>204</v>
      </c>
      <c r="G151" s="190" t="s">
        <v>154</v>
      </c>
      <c r="H151" s="191">
        <v>530</v>
      </c>
      <c r="I151" s="192"/>
      <c r="J151" s="193">
        <f>ROUND(I151*H151,2)</f>
        <v>0</v>
      </c>
      <c r="K151" s="189" t="s">
        <v>155</v>
      </c>
      <c r="L151" s="39"/>
      <c r="M151" s="194" t="s">
        <v>1</v>
      </c>
      <c r="N151" s="195" t="s">
        <v>41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156</v>
      </c>
      <c r="AT151" s="198" t="s">
        <v>151</v>
      </c>
      <c r="AU151" s="198" t="s">
        <v>86</v>
      </c>
      <c r="AY151" s="17" t="s">
        <v>149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84</v>
      </c>
      <c r="BK151" s="199">
        <f>ROUND(I151*H151,2)</f>
        <v>0</v>
      </c>
      <c r="BL151" s="17" t="s">
        <v>156</v>
      </c>
      <c r="BM151" s="198" t="s">
        <v>205</v>
      </c>
    </row>
    <row r="152" spans="2:51" s="14" customFormat="1" ht="11.25">
      <c r="B152" s="211"/>
      <c r="C152" s="212"/>
      <c r="D152" s="202" t="s">
        <v>158</v>
      </c>
      <c r="E152" s="213" t="s">
        <v>106</v>
      </c>
      <c r="F152" s="214" t="s">
        <v>206</v>
      </c>
      <c r="G152" s="212"/>
      <c r="H152" s="215">
        <v>530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158</v>
      </c>
      <c r="AU152" s="221" t="s">
        <v>86</v>
      </c>
      <c r="AV152" s="14" t="s">
        <v>86</v>
      </c>
      <c r="AW152" s="14" t="s">
        <v>32</v>
      </c>
      <c r="AX152" s="14" t="s">
        <v>84</v>
      </c>
      <c r="AY152" s="221" t="s">
        <v>149</v>
      </c>
    </row>
    <row r="153" spans="1:65" s="2" customFormat="1" ht="37.9" customHeight="1">
      <c r="A153" s="34"/>
      <c r="B153" s="35"/>
      <c r="C153" s="187" t="s">
        <v>8</v>
      </c>
      <c r="D153" s="187" t="s">
        <v>151</v>
      </c>
      <c r="E153" s="188" t="s">
        <v>207</v>
      </c>
      <c r="F153" s="189" t="s">
        <v>208</v>
      </c>
      <c r="G153" s="190" t="s">
        <v>209</v>
      </c>
      <c r="H153" s="191">
        <v>90</v>
      </c>
      <c r="I153" s="192"/>
      <c r="J153" s="193">
        <f>ROUND(I153*H153,2)</f>
        <v>0</v>
      </c>
      <c r="K153" s="189" t="s">
        <v>155</v>
      </c>
      <c r="L153" s="39"/>
      <c r="M153" s="194" t="s">
        <v>1</v>
      </c>
      <c r="N153" s="195" t="s">
        <v>41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156</v>
      </c>
      <c r="AT153" s="198" t="s">
        <v>151</v>
      </c>
      <c r="AU153" s="198" t="s">
        <v>86</v>
      </c>
      <c r="AY153" s="17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84</v>
      </c>
      <c r="BK153" s="199">
        <f>ROUND(I153*H153,2)</f>
        <v>0</v>
      </c>
      <c r="BL153" s="17" t="s">
        <v>156</v>
      </c>
      <c r="BM153" s="198" t="s">
        <v>210</v>
      </c>
    </row>
    <row r="154" spans="2:51" s="14" customFormat="1" ht="11.25">
      <c r="B154" s="211"/>
      <c r="C154" s="212"/>
      <c r="D154" s="202" t="s">
        <v>158</v>
      </c>
      <c r="E154" s="213" t="s">
        <v>99</v>
      </c>
      <c r="F154" s="214" t="s">
        <v>211</v>
      </c>
      <c r="G154" s="212"/>
      <c r="H154" s="215">
        <v>90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158</v>
      </c>
      <c r="AU154" s="221" t="s">
        <v>86</v>
      </c>
      <c r="AV154" s="14" t="s">
        <v>86</v>
      </c>
      <c r="AW154" s="14" t="s">
        <v>32</v>
      </c>
      <c r="AX154" s="14" t="s">
        <v>84</v>
      </c>
      <c r="AY154" s="221" t="s">
        <v>149</v>
      </c>
    </row>
    <row r="155" spans="1:65" s="2" customFormat="1" ht="33" customHeight="1">
      <c r="A155" s="34"/>
      <c r="B155" s="35"/>
      <c r="C155" s="187" t="s">
        <v>212</v>
      </c>
      <c r="D155" s="187" t="s">
        <v>151</v>
      </c>
      <c r="E155" s="188" t="s">
        <v>213</v>
      </c>
      <c r="F155" s="189" t="s">
        <v>214</v>
      </c>
      <c r="G155" s="190" t="s">
        <v>209</v>
      </c>
      <c r="H155" s="191">
        <v>131</v>
      </c>
      <c r="I155" s="192"/>
      <c r="J155" s="193">
        <f>ROUND(I155*H155,2)</f>
        <v>0</v>
      </c>
      <c r="K155" s="189" t="s">
        <v>155</v>
      </c>
      <c r="L155" s="39"/>
      <c r="M155" s="194" t="s">
        <v>1</v>
      </c>
      <c r="N155" s="195" t="s">
        <v>41</v>
      </c>
      <c r="O155" s="7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156</v>
      </c>
      <c r="AT155" s="198" t="s">
        <v>151</v>
      </c>
      <c r="AU155" s="198" t="s">
        <v>86</v>
      </c>
      <c r="AY155" s="17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84</v>
      </c>
      <c r="BK155" s="199">
        <f>ROUND(I155*H155,2)</f>
        <v>0</v>
      </c>
      <c r="BL155" s="17" t="s">
        <v>156</v>
      </c>
      <c r="BM155" s="198" t="s">
        <v>215</v>
      </c>
    </row>
    <row r="156" spans="2:51" s="13" customFormat="1" ht="11.25">
      <c r="B156" s="200"/>
      <c r="C156" s="201"/>
      <c r="D156" s="202" t="s">
        <v>158</v>
      </c>
      <c r="E156" s="203" t="s">
        <v>1</v>
      </c>
      <c r="F156" s="204" t="s">
        <v>216</v>
      </c>
      <c r="G156" s="201"/>
      <c r="H156" s="203" t="s">
        <v>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158</v>
      </c>
      <c r="AU156" s="210" t="s">
        <v>86</v>
      </c>
      <c r="AV156" s="13" t="s">
        <v>84</v>
      </c>
      <c r="AW156" s="13" t="s">
        <v>32</v>
      </c>
      <c r="AX156" s="13" t="s">
        <v>76</v>
      </c>
      <c r="AY156" s="210" t="s">
        <v>149</v>
      </c>
    </row>
    <row r="157" spans="2:51" s="14" customFormat="1" ht="11.25">
      <c r="B157" s="211"/>
      <c r="C157" s="212"/>
      <c r="D157" s="202" t="s">
        <v>158</v>
      </c>
      <c r="E157" s="213" t="s">
        <v>1</v>
      </c>
      <c r="F157" s="214" t="s">
        <v>217</v>
      </c>
      <c r="G157" s="212"/>
      <c r="H157" s="215">
        <v>111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158</v>
      </c>
      <c r="AU157" s="221" t="s">
        <v>86</v>
      </c>
      <c r="AV157" s="14" t="s">
        <v>86</v>
      </c>
      <c r="AW157" s="14" t="s">
        <v>32</v>
      </c>
      <c r="AX157" s="14" t="s">
        <v>76</v>
      </c>
      <c r="AY157" s="221" t="s">
        <v>149</v>
      </c>
    </row>
    <row r="158" spans="2:51" s="13" customFormat="1" ht="11.25">
      <c r="B158" s="200"/>
      <c r="C158" s="201"/>
      <c r="D158" s="202" t="s">
        <v>158</v>
      </c>
      <c r="E158" s="203" t="s">
        <v>1</v>
      </c>
      <c r="F158" s="204" t="s">
        <v>218</v>
      </c>
      <c r="G158" s="201"/>
      <c r="H158" s="203" t="s">
        <v>1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158</v>
      </c>
      <c r="AU158" s="210" t="s">
        <v>86</v>
      </c>
      <c r="AV158" s="13" t="s">
        <v>84</v>
      </c>
      <c r="AW158" s="13" t="s">
        <v>32</v>
      </c>
      <c r="AX158" s="13" t="s">
        <v>76</v>
      </c>
      <c r="AY158" s="210" t="s">
        <v>149</v>
      </c>
    </row>
    <row r="159" spans="2:51" s="14" customFormat="1" ht="11.25">
      <c r="B159" s="211"/>
      <c r="C159" s="212"/>
      <c r="D159" s="202" t="s">
        <v>158</v>
      </c>
      <c r="E159" s="213" t="s">
        <v>1</v>
      </c>
      <c r="F159" s="214" t="s">
        <v>219</v>
      </c>
      <c r="G159" s="212"/>
      <c r="H159" s="215">
        <v>20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158</v>
      </c>
      <c r="AU159" s="221" t="s">
        <v>86</v>
      </c>
      <c r="AV159" s="14" t="s">
        <v>86</v>
      </c>
      <c r="AW159" s="14" t="s">
        <v>32</v>
      </c>
      <c r="AX159" s="14" t="s">
        <v>76</v>
      </c>
      <c r="AY159" s="221" t="s">
        <v>149</v>
      </c>
    </row>
    <row r="160" spans="2:51" s="15" customFormat="1" ht="11.25">
      <c r="B160" s="222"/>
      <c r="C160" s="223"/>
      <c r="D160" s="202" t="s">
        <v>158</v>
      </c>
      <c r="E160" s="224" t="s">
        <v>1</v>
      </c>
      <c r="F160" s="225" t="s">
        <v>220</v>
      </c>
      <c r="G160" s="223"/>
      <c r="H160" s="226">
        <v>131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158</v>
      </c>
      <c r="AU160" s="232" t="s">
        <v>86</v>
      </c>
      <c r="AV160" s="15" t="s">
        <v>156</v>
      </c>
      <c r="AW160" s="15" t="s">
        <v>32</v>
      </c>
      <c r="AX160" s="15" t="s">
        <v>84</v>
      </c>
      <c r="AY160" s="232" t="s">
        <v>149</v>
      </c>
    </row>
    <row r="161" spans="1:65" s="2" customFormat="1" ht="33" customHeight="1">
      <c r="A161" s="34"/>
      <c r="B161" s="35"/>
      <c r="C161" s="187" t="s">
        <v>221</v>
      </c>
      <c r="D161" s="187" t="s">
        <v>151</v>
      </c>
      <c r="E161" s="188" t="s">
        <v>222</v>
      </c>
      <c r="F161" s="189" t="s">
        <v>223</v>
      </c>
      <c r="G161" s="190" t="s">
        <v>209</v>
      </c>
      <c r="H161" s="191">
        <v>80</v>
      </c>
      <c r="I161" s="192"/>
      <c r="J161" s="193">
        <f>ROUND(I161*H161,2)</f>
        <v>0</v>
      </c>
      <c r="K161" s="189" t="s">
        <v>155</v>
      </c>
      <c r="L161" s="39"/>
      <c r="M161" s="194" t="s">
        <v>1</v>
      </c>
      <c r="N161" s="195" t="s">
        <v>41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156</v>
      </c>
      <c r="AT161" s="198" t="s">
        <v>151</v>
      </c>
      <c r="AU161" s="198" t="s">
        <v>86</v>
      </c>
      <c r="AY161" s="17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84</v>
      </c>
      <c r="BK161" s="199">
        <f>ROUND(I161*H161,2)</f>
        <v>0</v>
      </c>
      <c r="BL161" s="17" t="s">
        <v>156</v>
      </c>
      <c r="BM161" s="198" t="s">
        <v>224</v>
      </c>
    </row>
    <row r="162" spans="2:51" s="14" customFormat="1" ht="11.25">
      <c r="B162" s="211"/>
      <c r="C162" s="212"/>
      <c r="D162" s="202" t="s">
        <v>158</v>
      </c>
      <c r="E162" s="213" t="s">
        <v>101</v>
      </c>
      <c r="F162" s="214" t="s">
        <v>225</v>
      </c>
      <c r="G162" s="212"/>
      <c r="H162" s="215">
        <v>80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158</v>
      </c>
      <c r="AU162" s="221" t="s">
        <v>86</v>
      </c>
      <c r="AV162" s="14" t="s">
        <v>86</v>
      </c>
      <c r="AW162" s="14" t="s">
        <v>32</v>
      </c>
      <c r="AX162" s="14" t="s">
        <v>84</v>
      </c>
      <c r="AY162" s="221" t="s">
        <v>149</v>
      </c>
    </row>
    <row r="163" spans="1:65" s="2" customFormat="1" ht="33" customHeight="1">
      <c r="A163" s="34"/>
      <c r="B163" s="35"/>
      <c r="C163" s="187" t="s">
        <v>226</v>
      </c>
      <c r="D163" s="187" t="s">
        <v>151</v>
      </c>
      <c r="E163" s="188" t="s">
        <v>222</v>
      </c>
      <c r="F163" s="189" t="s">
        <v>223</v>
      </c>
      <c r="G163" s="190" t="s">
        <v>209</v>
      </c>
      <c r="H163" s="191">
        <v>24</v>
      </c>
      <c r="I163" s="192"/>
      <c r="J163" s="193">
        <f>ROUND(I163*H163,2)</f>
        <v>0</v>
      </c>
      <c r="K163" s="189" t="s">
        <v>155</v>
      </c>
      <c r="L163" s="39"/>
      <c r="M163" s="194" t="s">
        <v>1</v>
      </c>
      <c r="N163" s="195" t="s">
        <v>41</v>
      </c>
      <c r="O163" s="7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156</v>
      </c>
      <c r="AT163" s="198" t="s">
        <v>151</v>
      </c>
      <c r="AU163" s="198" t="s">
        <v>86</v>
      </c>
      <c r="AY163" s="17" t="s">
        <v>149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84</v>
      </c>
      <c r="BK163" s="199">
        <f>ROUND(I163*H163,2)</f>
        <v>0</v>
      </c>
      <c r="BL163" s="17" t="s">
        <v>156</v>
      </c>
      <c r="BM163" s="198" t="s">
        <v>227</v>
      </c>
    </row>
    <row r="164" spans="2:51" s="13" customFormat="1" ht="11.25">
      <c r="B164" s="200"/>
      <c r="C164" s="201"/>
      <c r="D164" s="202" t="s">
        <v>158</v>
      </c>
      <c r="E164" s="203" t="s">
        <v>1</v>
      </c>
      <c r="F164" s="204" t="s">
        <v>228</v>
      </c>
      <c r="G164" s="201"/>
      <c r="H164" s="203" t="s">
        <v>1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158</v>
      </c>
      <c r="AU164" s="210" t="s">
        <v>86</v>
      </c>
      <c r="AV164" s="13" t="s">
        <v>84</v>
      </c>
      <c r="AW164" s="13" t="s">
        <v>32</v>
      </c>
      <c r="AX164" s="13" t="s">
        <v>76</v>
      </c>
      <c r="AY164" s="210" t="s">
        <v>149</v>
      </c>
    </row>
    <row r="165" spans="2:51" s="14" customFormat="1" ht="11.25">
      <c r="B165" s="211"/>
      <c r="C165" s="212"/>
      <c r="D165" s="202" t="s">
        <v>158</v>
      </c>
      <c r="E165" s="213" t="s">
        <v>1</v>
      </c>
      <c r="F165" s="214" t="s">
        <v>229</v>
      </c>
      <c r="G165" s="212"/>
      <c r="H165" s="215">
        <v>79.5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158</v>
      </c>
      <c r="AU165" s="221" t="s">
        <v>86</v>
      </c>
      <c r="AV165" s="14" t="s">
        <v>86</v>
      </c>
      <c r="AW165" s="14" t="s">
        <v>32</v>
      </c>
      <c r="AX165" s="14" t="s">
        <v>76</v>
      </c>
      <c r="AY165" s="221" t="s">
        <v>149</v>
      </c>
    </row>
    <row r="166" spans="2:51" s="14" customFormat="1" ht="11.25">
      <c r="B166" s="211"/>
      <c r="C166" s="212"/>
      <c r="D166" s="202" t="s">
        <v>158</v>
      </c>
      <c r="E166" s="213" t="s">
        <v>1</v>
      </c>
      <c r="F166" s="214" t="s">
        <v>230</v>
      </c>
      <c r="G166" s="212"/>
      <c r="H166" s="215">
        <v>-55.5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158</v>
      </c>
      <c r="AU166" s="221" t="s">
        <v>86</v>
      </c>
      <c r="AV166" s="14" t="s">
        <v>86</v>
      </c>
      <c r="AW166" s="14" t="s">
        <v>32</v>
      </c>
      <c r="AX166" s="14" t="s">
        <v>76</v>
      </c>
      <c r="AY166" s="221" t="s">
        <v>149</v>
      </c>
    </row>
    <row r="167" spans="2:51" s="15" customFormat="1" ht="11.25">
      <c r="B167" s="222"/>
      <c r="C167" s="223"/>
      <c r="D167" s="202" t="s">
        <v>158</v>
      </c>
      <c r="E167" s="224" t="s">
        <v>1</v>
      </c>
      <c r="F167" s="225" t="s">
        <v>220</v>
      </c>
      <c r="G167" s="223"/>
      <c r="H167" s="226">
        <v>24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158</v>
      </c>
      <c r="AU167" s="232" t="s">
        <v>86</v>
      </c>
      <c r="AV167" s="15" t="s">
        <v>156</v>
      </c>
      <c r="AW167" s="15" t="s">
        <v>32</v>
      </c>
      <c r="AX167" s="15" t="s">
        <v>84</v>
      </c>
      <c r="AY167" s="232" t="s">
        <v>149</v>
      </c>
    </row>
    <row r="168" spans="1:65" s="2" customFormat="1" ht="37.9" customHeight="1">
      <c r="A168" s="34"/>
      <c r="B168" s="35"/>
      <c r="C168" s="187" t="s">
        <v>231</v>
      </c>
      <c r="D168" s="187" t="s">
        <v>151</v>
      </c>
      <c r="E168" s="188" t="s">
        <v>232</v>
      </c>
      <c r="F168" s="189" t="s">
        <v>233</v>
      </c>
      <c r="G168" s="190" t="s">
        <v>209</v>
      </c>
      <c r="H168" s="191">
        <v>1200</v>
      </c>
      <c r="I168" s="192"/>
      <c r="J168" s="193">
        <f>ROUND(I168*H168,2)</f>
        <v>0</v>
      </c>
      <c r="K168" s="189" t="s">
        <v>155</v>
      </c>
      <c r="L168" s="39"/>
      <c r="M168" s="194" t="s">
        <v>1</v>
      </c>
      <c r="N168" s="195" t="s">
        <v>41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156</v>
      </c>
      <c r="AT168" s="198" t="s">
        <v>151</v>
      </c>
      <c r="AU168" s="198" t="s">
        <v>86</v>
      </c>
      <c r="AY168" s="17" t="s">
        <v>149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84</v>
      </c>
      <c r="BK168" s="199">
        <f>ROUND(I168*H168,2)</f>
        <v>0</v>
      </c>
      <c r="BL168" s="17" t="s">
        <v>156</v>
      </c>
      <c r="BM168" s="198" t="s">
        <v>234</v>
      </c>
    </row>
    <row r="169" spans="2:51" s="14" customFormat="1" ht="11.25">
      <c r="B169" s="211"/>
      <c r="C169" s="212"/>
      <c r="D169" s="202" t="s">
        <v>158</v>
      </c>
      <c r="E169" s="213" t="s">
        <v>1</v>
      </c>
      <c r="F169" s="214" t="s">
        <v>235</v>
      </c>
      <c r="G169" s="212"/>
      <c r="H169" s="215">
        <v>1200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158</v>
      </c>
      <c r="AU169" s="221" t="s">
        <v>86</v>
      </c>
      <c r="AV169" s="14" t="s">
        <v>86</v>
      </c>
      <c r="AW169" s="14" t="s">
        <v>32</v>
      </c>
      <c r="AX169" s="14" t="s">
        <v>84</v>
      </c>
      <c r="AY169" s="221" t="s">
        <v>149</v>
      </c>
    </row>
    <row r="170" spans="1:65" s="2" customFormat="1" ht="37.9" customHeight="1">
      <c r="A170" s="34"/>
      <c r="B170" s="35"/>
      <c r="C170" s="187" t="s">
        <v>236</v>
      </c>
      <c r="D170" s="187" t="s">
        <v>151</v>
      </c>
      <c r="E170" s="188" t="s">
        <v>232</v>
      </c>
      <c r="F170" s="189" t="s">
        <v>233</v>
      </c>
      <c r="G170" s="190" t="s">
        <v>209</v>
      </c>
      <c r="H170" s="191">
        <v>120</v>
      </c>
      <c r="I170" s="192"/>
      <c r="J170" s="193">
        <f>ROUND(I170*H170,2)</f>
        <v>0</v>
      </c>
      <c r="K170" s="189" t="s">
        <v>155</v>
      </c>
      <c r="L170" s="39"/>
      <c r="M170" s="194" t="s">
        <v>1</v>
      </c>
      <c r="N170" s="195" t="s">
        <v>41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156</v>
      </c>
      <c r="AT170" s="198" t="s">
        <v>151</v>
      </c>
      <c r="AU170" s="198" t="s">
        <v>86</v>
      </c>
      <c r="AY170" s="17" t="s">
        <v>149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84</v>
      </c>
      <c r="BK170" s="199">
        <f>ROUND(I170*H170,2)</f>
        <v>0</v>
      </c>
      <c r="BL170" s="17" t="s">
        <v>156</v>
      </c>
      <c r="BM170" s="198" t="s">
        <v>237</v>
      </c>
    </row>
    <row r="171" spans="2:51" s="14" customFormat="1" ht="11.25">
      <c r="B171" s="211"/>
      <c r="C171" s="212"/>
      <c r="D171" s="202" t="s">
        <v>158</v>
      </c>
      <c r="E171" s="213" t="s">
        <v>1</v>
      </c>
      <c r="F171" s="214" t="s">
        <v>238</v>
      </c>
      <c r="G171" s="212"/>
      <c r="H171" s="215">
        <v>120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158</v>
      </c>
      <c r="AU171" s="221" t="s">
        <v>86</v>
      </c>
      <c r="AV171" s="14" t="s">
        <v>86</v>
      </c>
      <c r="AW171" s="14" t="s">
        <v>32</v>
      </c>
      <c r="AX171" s="14" t="s">
        <v>84</v>
      </c>
      <c r="AY171" s="221" t="s">
        <v>149</v>
      </c>
    </row>
    <row r="172" spans="1:65" s="2" customFormat="1" ht="24.2" customHeight="1">
      <c r="A172" s="34"/>
      <c r="B172" s="35"/>
      <c r="C172" s="187" t="s">
        <v>239</v>
      </c>
      <c r="D172" s="187" t="s">
        <v>151</v>
      </c>
      <c r="E172" s="188" t="s">
        <v>240</v>
      </c>
      <c r="F172" s="189" t="s">
        <v>241</v>
      </c>
      <c r="G172" s="190" t="s">
        <v>209</v>
      </c>
      <c r="H172" s="191">
        <v>65.5</v>
      </c>
      <c r="I172" s="192"/>
      <c r="J172" s="193">
        <f>ROUND(I172*H172,2)</f>
        <v>0</v>
      </c>
      <c r="K172" s="189" t="s">
        <v>155</v>
      </c>
      <c r="L172" s="39"/>
      <c r="M172" s="194" t="s">
        <v>1</v>
      </c>
      <c r="N172" s="195" t="s">
        <v>41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156</v>
      </c>
      <c r="AT172" s="198" t="s">
        <v>151</v>
      </c>
      <c r="AU172" s="198" t="s">
        <v>86</v>
      </c>
      <c r="AY172" s="17" t="s">
        <v>149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84</v>
      </c>
      <c r="BK172" s="199">
        <f>ROUND(I172*H172,2)</f>
        <v>0</v>
      </c>
      <c r="BL172" s="17" t="s">
        <v>156</v>
      </c>
      <c r="BM172" s="198" t="s">
        <v>242</v>
      </c>
    </row>
    <row r="173" spans="2:51" s="13" customFormat="1" ht="11.25">
      <c r="B173" s="200"/>
      <c r="C173" s="201"/>
      <c r="D173" s="202" t="s">
        <v>158</v>
      </c>
      <c r="E173" s="203" t="s">
        <v>1</v>
      </c>
      <c r="F173" s="204" t="s">
        <v>243</v>
      </c>
      <c r="G173" s="201"/>
      <c r="H173" s="203" t="s">
        <v>1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158</v>
      </c>
      <c r="AU173" s="210" t="s">
        <v>86</v>
      </c>
      <c r="AV173" s="13" t="s">
        <v>84</v>
      </c>
      <c r="AW173" s="13" t="s">
        <v>32</v>
      </c>
      <c r="AX173" s="13" t="s">
        <v>76</v>
      </c>
      <c r="AY173" s="210" t="s">
        <v>149</v>
      </c>
    </row>
    <row r="174" spans="2:51" s="14" customFormat="1" ht="11.25">
      <c r="B174" s="211"/>
      <c r="C174" s="212"/>
      <c r="D174" s="202" t="s">
        <v>158</v>
      </c>
      <c r="E174" s="213" t="s">
        <v>1</v>
      </c>
      <c r="F174" s="214" t="s">
        <v>244</v>
      </c>
      <c r="G174" s="212"/>
      <c r="H174" s="215">
        <v>55.5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158</v>
      </c>
      <c r="AU174" s="221" t="s">
        <v>86</v>
      </c>
      <c r="AV174" s="14" t="s">
        <v>86</v>
      </c>
      <c r="AW174" s="14" t="s">
        <v>32</v>
      </c>
      <c r="AX174" s="14" t="s">
        <v>76</v>
      </c>
      <c r="AY174" s="221" t="s">
        <v>149</v>
      </c>
    </row>
    <row r="175" spans="2:51" s="13" customFormat="1" ht="11.25">
      <c r="B175" s="200"/>
      <c r="C175" s="201"/>
      <c r="D175" s="202" t="s">
        <v>158</v>
      </c>
      <c r="E175" s="203" t="s">
        <v>1</v>
      </c>
      <c r="F175" s="204" t="s">
        <v>245</v>
      </c>
      <c r="G175" s="201"/>
      <c r="H175" s="203" t="s">
        <v>1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158</v>
      </c>
      <c r="AU175" s="210" t="s">
        <v>86</v>
      </c>
      <c r="AV175" s="13" t="s">
        <v>84</v>
      </c>
      <c r="AW175" s="13" t="s">
        <v>32</v>
      </c>
      <c r="AX175" s="13" t="s">
        <v>76</v>
      </c>
      <c r="AY175" s="210" t="s">
        <v>149</v>
      </c>
    </row>
    <row r="176" spans="2:51" s="14" customFormat="1" ht="11.25">
      <c r="B176" s="211"/>
      <c r="C176" s="212"/>
      <c r="D176" s="202" t="s">
        <v>158</v>
      </c>
      <c r="E176" s="213" t="s">
        <v>1</v>
      </c>
      <c r="F176" s="214" t="s">
        <v>116</v>
      </c>
      <c r="G176" s="212"/>
      <c r="H176" s="215">
        <v>10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158</v>
      </c>
      <c r="AU176" s="221" t="s">
        <v>86</v>
      </c>
      <c r="AV176" s="14" t="s">
        <v>86</v>
      </c>
      <c r="AW176" s="14" t="s">
        <v>32</v>
      </c>
      <c r="AX176" s="14" t="s">
        <v>76</v>
      </c>
      <c r="AY176" s="221" t="s">
        <v>149</v>
      </c>
    </row>
    <row r="177" spans="2:51" s="15" customFormat="1" ht="11.25">
      <c r="B177" s="222"/>
      <c r="C177" s="223"/>
      <c r="D177" s="202" t="s">
        <v>158</v>
      </c>
      <c r="E177" s="224" t="s">
        <v>1</v>
      </c>
      <c r="F177" s="225" t="s">
        <v>220</v>
      </c>
      <c r="G177" s="223"/>
      <c r="H177" s="226">
        <v>65.5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158</v>
      </c>
      <c r="AU177" s="232" t="s">
        <v>86</v>
      </c>
      <c r="AV177" s="15" t="s">
        <v>156</v>
      </c>
      <c r="AW177" s="15" t="s">
        <v>32</v>
      </c>
      <c r="AX177" s="15" t="s">
        <v>84</v>
      </c>
      <c r="AY177" s="232" t="s">
        <v>149</v>
      </c>
    </row>
    <row r="178" spans="1:65" s="2" customFormat="1" ht="33" customHeight="1">
      <c r="A178" s="34"/>
      <c r="B178" s="35"/>
      <c r="C178" s="187" t="s">
        <v>246</v>
      </c>
      <c r="D178" s="187" t="s">
        <v>151</v>
      </c>
      <c r="E178" s="188" t="s">
        <v>247</v>
      </c>
      <c r="F178" s="189" t="s">
        <v>248</v>
      </c>
      <c r="G178" s="190" t="s">
        <v>249</v>
      </c>
      <c r="H178" s="191">
        <v>160</v>
      </c>
      <c r="I178" s="192"/>
      <c r="J178" s="193">
        <f>ROUND(I178*H178,2)</f>
        <v>0</v>
      </c>
      <c r="K178" s="189" t="s">
        <v>155</v>
      </c>
      <c r="L178" s="39"/>
      <c r="M178" s="194" t="s">
        <v>1</v>
      </c>
      <c r="N178" s="195" t="s">
        <v>41</v>
      </c>
      <c r="O178" s="71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156</v>
      </c>
      <c r="AT178" s="198" t="s">
        <v>151</v>
      </c>
      <c r="AU178" s="198" t="s">
        <v>86</v>
      </c>
      <c r="AY178" s="17" t="s">
        <v>149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84</v>
      </c>
      <c r="BK178" s="199">
        <f>ROUND(I178*H178,2)</f>
        <v>0</v>
      </c>
      <c r="BL178" s="17" t="s">
        <v>156</v>
      </c>
      <c r="BM178" s="198" t="s">
        <v>250</v>
      </c>
    </row>
    <row r="179" spans="2:51" s="14" customFormat="1" ht="11.25">
      <c r="B179" s="211"/>
      <c r="C179" s="212"/>
      <c r="D179" s="202" t="s">
        <v>158</v>
      </c>
      <c r="E179" s="213" t="s">
        <v>1</v>
      </c>
      <c r="F179" s="214" t="s">
        <v>251</v>
      </c>
      <c r="G179" s="212"/>
      <c r="H179" s="215">
        <v>160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158</v>
      </c>
      <c r="AU179" s="221" t="s">
        <v>86</v>
      </c>
      <c r="AV179" s="14" t="s">
        <v>86</v>
      </c>
      <c r="AW179" s="14" t="s">
        <v>32</v>
      </c>
      <c r="AX179" s="14" t="s">
        <v>84</v>
      </c>
      <c r="AY179" s="221" t="s">
        <v>149</v>
      </c>
    </row>
    <row r="180" spans="1:65" s="2" customFormat="1" ht="16.5" customHeight="1">
      <c r="A180" s="34"/>
      <c r="B180" s="35"/>
      <c r="C180" s="187" t="s">
        <v>252</v>
      </c>
      <c r="D180" s="187" t="s">
        <v>151</v>
      </c>
      <c r="E180" s="188" t="s">
        <v>253</v>
      </c>
      <c r="F180" s="189" t="s">
        <v>254</v>
      </c>
      <c r="G180" s="190" t="s">
        <v>209</v>
      </c>
      <c r="H180" s="191">
        <v>80</v>
      </c>
      <c r="I180" s="192"/>
      <c r="J180" s="193">
        <f>ROUND(I180*H180,2)</f>
        <v>0</v>
      </c>
      <c r="K180" s="189" t="s">
        <v>155</v>
      </c>
      <c r="L180" s="39"/>
      <c r="M180" s="194" t="s">
        <v>1</v>
      </c>
      <c r="N180" s="195" t="s">
        <v>41</v>
      </c>
      <c r="O180" s="71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156</v>
      </c>
      <c r="AT180" s="198" t="s">
        <v>151</v>
      </c>
      <c r="AU180" s="198" t="s">
        <v>86</v>
      </c>
      <c r="AY180" s="17" t="s">
        <v>149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84</v>
      </c>
      <c r="BK180" s="199">
        <f>ROUND(I180*H180,2)</f>
        <v>0</v>
      </c>
      <c r="BL180" s="17" t="s">
        <v>156</v>
      </c>
      <c r="BM180" s="198" t="s">
        <v>255</v>
      </c>
    </row>
    <row r="181" spans="2:51" s="14" customFormat="1" ht="11.25">
      <c r="B181" s="211"/>
      <c r="C181" s="212"/>
      <c r="D181" s="202" t="s">
        <v>158</v>
      </c>
      <c r="E181" s="213" t="s">
        <v>1</v>
      </c>
      <c r="F181" s="214" t="s">
        <v>101</v>
      </c>
      <c r="G181" s="212"/>
      <c r="H181" s="215">
        <v>80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158</v>
      </c>
      <c r="AU181" s="221" t="s">
        <v>86</v>
      </c>
      <c r="AV181" s="14" t="s">
        <v>86</v>
      </c>
      <c r="AW181" s="14" t="s">
        <v>32</v>
      </c>
      <c r="AX181" s="14" t="s">
        <v>84</v>
      </c>
      <c r="AY181" s="221" t="s">
        <v>149</v>
      </c>
    </row>
    <row r="182" spans="1:65" s="2" customFormat="1" ht="24.2" customHeight="1">
      <c r="A182" s="34"/>
      <c r="B182" s="35"/>
      <c r="C182" s="187" t="s">
        <v>7</v>
      </c>
      <c r="D182" s="187" t="s">
        <v>151</v>
      </c>
      <c r="E182" s="188" t="s">
        <v>256</v>
      </c>
      <c r="F182" s="189" t="s">
        <v>257</v>
      </c>
      <c r="G182" s="190" t="s">
        <v>209</v>
      </c>
      <c r="H182" s="191">
        <v>10</v>
      </c>
      <c r="I182" s="192"/>
      <c r="J182" s="193">
        <f>ROUND(I182*H182,2)</f>
        <v>0</v>
      </c>
      <c r="K182" s="189" t="s">
        <v>155</v>
      </c>
      <c r="L182" s="39"/>
      <c r="M182" s="194" t="s">
        <v>1</v>
      </c>
      <c r="N182" s="195" t="s">
        <v>41</v>
      </c>
      <c r="O182" s="7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156</v>
      </c>
      <c r="AT182" s="198" t="s">
        <v>151</v>
      </c>
      <c r="AU182" s="198" t="s">
        <v>86</v>
      </c>
      <c r="AY182" s="17" t="s">
        <v>149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84</v>
      </c>
      <c r="BK182" s="199">
        <f>ROUND(I182*H182,2)</f>
        <v>0</v>
      </c>
      <c r="BL182" s="17" t="s">
        <v>156</v>
      </c>
      <c r="BM182" s="198" t="s">
        <v>258</v>
      </c>
    </row>
    <row r="183" spans="2:51" s="14" customFormat="1" ht="11.25">
      <c r="B183" s="211"/>
      <c r="C183" s="212"/>
      <c r="D183" s="202" t="s">
        <v>158</v>
      </c>
      <c r="E183" s="213" t="s">
        <v>116</v>
      </c>
      <c r="F183" s="214" t="s">
        <v>117</v>
      </c>
      <c r="G183" s="212"/>
      <c r="H183" s="215">
        <v>10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158</v>
      </c>
      <c r="AU183" s="221" t="s">
        <v>86</v>
      </c>
      <c r="AV183" s="14" t="s">
        <v>86</v>
      </c>
      <c r="AW183" s="14" t="s">
        <v>32</v>
      </c>
      <c r="AX183" s="14" t="s">
        <v>84</v>
      </c>
      <c r="AY183" s="221" t="s">
        <v>149</v>
      </c>
    </row>
    <row r="184" spans="1:65" s="2" customFormat="1" ht="24.2" customHeight="1">
      <c r="A184" s="34"/>
      <c r="B184" s="35"/>
      <c r="C184" s="187" t="s">
        <v>259</v>
      </c>
      <c r="D184" s="187" t="s">
        <v>151</v>
      </c>
      <c r="E184" s="188" t="s">
        <v>260</v>
      </c>
      <c r="F184" s="189" t="s">
        <v>261</v>
      </c>
      <c r="G184" s="190" t="s">
        <v>154</v>
      </c>
      <c r="H184" s="191">
        <v>390</v>
      </c>
      <c r="I184" s="192"/>
      <c r="J184" s="193">
        <f>ROUND(I184*H184,2)</f>
        <v>0</v>
      </c>
      <c r="K184" s="189" t="s">
        <v>155</v>
      </c>
      <c r="L184" s="39"/>
      <c r="M184" s="194" t="s">
        <v>1</v>
      </c>
      <c r="N184" s="195" t="s">
        <v>41</v>
      </c>
      <c r="O184" s="71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156</v>
      </c>
      <c r="AT184" s="198" t="s">
        <v>151</v>
      </c>
      <c r="AU184" s="198" t="s">
        <v>86</v>
      </c>
      <c r="AY184" s="17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84</v>
      </c>
      <c r="BK184" s="199">
        <f>ROUND(I184*H184,2)</f>
        <v>0</v>
      </c>
      <c r="BL184" s="17" t="s">
        <v>156</v>
      </c>
      <c r="BM184" s="198" t="s">
        <v>262</v>
      </c>
    </row>
    <row r="185" spans="2:51" s="14" customFormat="1" ht="11.25">
      <c r="B185" s="211"/>
      <c r="C185" s="212"/>
      <c r="D185" s="202" t="s">
        <v>158</v>
      </c>
      <c r="E185" s="213" t="s">
        <v>1</v>
      </c>
      <c r="F185" s="214" t="s">
        <v>263</v>
      </c>
      <c r="G185" s="212"/>
      <c r="H185" s="215">
        <v>390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158</v>
      </c>
      <c r="AU185" s="221" t="s">
        <v>86</v>
      </c>
      <c r="AV185" s="14" t="s">
        <v>86</v>
      </c>
      <c r="AW185" s="14" t="s">
        <v>32</v>
      </c>
      <c r="AX185" s="14" t="s">
        <v>84</v>
      </c>
      <c r="AY185" s="221" t="s">
        <v>149</v>
      </c>
    </row>
    <row r="186" spans="1:65" s="2" customFormat="1" ht="24.2" customHeight="1">
      <c r="A186" s="34"/>
      <c r="B186" s="35"/>
      <c r="C186" s="187" t="s">
        <v>264</v>
      </c>
      <c r="D186" s="187" t="s">
        <v>151</v>
      </c>
      <c r="E186" s="188" t="s">
        <v>265</v>
      </c>
      <c r="F186" s="189" t="s">
        <v>266</v>
      </c>
      <c r="G186" s="190" t="s">
        <v>154</v>
      </c>
      <c r="H186" s="191">
        <v>200</v>
      </c>
      <c r="I186" s="192"/>
      <c r="J186" s="193">
        <f>ROUND(I186*H186,2)</f>
        <v>0</v>
      </c>
      <c r="K186" s="189" t="s">
        <v>1</v>
      </c>
      <c r="L186" s="39"/>
      <c r="M186" s="194" t="s">
        <v>1</v>
      </c>
      <c r="N186" s="195" t="s">
        <v>41</v>
      </c>
      <c r="O186" s="7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156</v>
      </c>
      <c r="AT186" s="198" t="s">
        <v>151</v>
      </c>
      <c r="AU186" s="198" t="s">
        <v>86</v>
      </c>
      <c r="AY186" s="17" t="s">
        <v>149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84</v>
      </c>
      <c r="BK186" s="199">
        <f>ROUND(I186*H186,2)</f>
        <v>0</v>
      </c>
      <c r="BL186" s="17" t="s">
        <v>156</v>
      </c>
      <c r="BM186" s="198" t="s">
        <v>267</v>
      </c>
    </row>
    <row r="187" spans="1:65" s="2" customFormat="1" ht="24.2" customHeight="1">
      <c r="A187" s="34"/>
      <c r="B187" s="35"/>
      <c r="C187" s="187" t="s">
        <v>268</v>
      </c>
      <c r="D187" s="187" t="s">
        <v>151</v>
      </c>
      <c r="E187" s="188" t="s">
        <v>269</v>
      </c>
      <c r="F187" s="189" t="s">
        <v>270</v>
      </c>
      <c r="G187" s="190" t="s">
        <v>154</v>
      </c>
      <c r="H187" s="191">
        <v>370</v>
      </c>
      <c r="I187" s="192"/>
      <c r="J187" s="193">
        <f>ROUND(I187*H187,2)</f>
        <v>0</v>
      </c>
      <c r="K187" s="189" t="s">
        <v>155</v>
      </c>
      <c r="L187" s="39"/>
      <c r="M187" s="194" t="s">
        <v>1</v>
      </c>
      <c r="N187" s="195" t="s">
        <v>41</v>
      </c>
      <c r="O187" s="71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156</v>
      </c>
      <c r="AT187" s="198" t="s">
        <v>151</v>
      </c>
      <c r="AU187" s="198" t="s">
        <v>86</v>
      </c>
      <c r="AY187" s="17" t="s">
        <v>149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84</v>
      </c>
      <c r="BK187" s="199">
        <f>ROUND(I187*H187,2)</f>
        <v>0</v>
      </c>
      <c r="BL187" s="17" t="s">
        <v>156</v>
      </c>
      <c r="BM187" s="198" t="s">
        <v>271</v>
      </c>
    </row>
    <row r="188" spans="2:51" s="14" customFormat="1" ht="11.25">
      <c r="B188" s="211"/>
      <c r="C188" s="212"/>
      <c r="D188" s="202" t="s">
        <v>158</v>
      </c>
      <c r="E188" s="213" t="s">
        <v>108</v>
      </c>
      <c r="F188" s="214" t="s">
        <v>272</v>
      </c>
      <c r="G188" s="212"/>
      <c r="H188" s="215">
        <v>370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158</v>
      </c>
      <c r="AU188" s="221" t="s">
        <v>86</v>
      </c>
      <c r="AV188" s="14" t="s">
        <v>86</v>
      </c>
      <c r="AW188" s="14" t="s">
        <v>32</v>
      </c>
      <c r="AX188" s="14" t="s">
        <v>84</v>
      </c>
      <c r="AY188" s="221" t="s">
        <v>149</v>
      </c>
    </row>
    <row r="189" spans="1:65" s="2" customFormat="1" ht="24.2" customHeight="1">
      <c r="A189" s="34"/>
      <c r="B189" s="35"/>
      <c r="C189" s="187" t="s">
        <v>273</v>
      </c>
      <c r="D189" s="187" t="s">
        <v>151</v>
      </c>
      <c r="E189" s="188" t="s">
        <v>274</v>
      </c>
      <c r="F189" s="189" t="s">
        <v>275</v>
      </c>
      <c r="G189" s="190" t="s">
        <v>154</v>
      </c>
      <c r="H189" s="191">
        <v>370</v>
      </c>
      <c r="I189" s="192"/>
      <c r="J189" s="193">
        <f>ROUND(I189*H189,2)</f>
        <v>0</v>
      </c>
      <c r="K189" s="189" t="s">
        <v>155</v>
      </c>
      <c r="L189" s="39"/>
      <c r="M189" s="194" t="s">
        <v>1</v>
      </c>
      <c r="N189" s="195" t="s">
        <v>41</v>
      </c>
      <c r="O189" s="71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156</v>
      </c>
      <c r="AT189" s="198" t="s">
        <v>151</v>
      </c>
      <c r="AU189" s="198" t="s">
        <v>86</v>
      </c>
      <c r="AY189" s="17" t="s">
        <v>149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84</v>
      </c>
      <c r="BK189" s="199">
        <f>ROUND(I189*H189,2)</f>
        <v>0</v>
      </c>
      <c r="BL189" s="17" t="s">
        <v>156</v>
      </c>
      <c r="BM189" s="198" t="s">
        <v>276</v>
      </c>
    </row>
    <row r="190" spans="2:51" s="14" customFormat="1" ht="11.25">
      <c r="B190" s="211"/>
      <c r="C190" s="212"/>
      <c r="D190" s="202" t="s">
        <v>158</v>
      </c>
      <c r="E190" s="213" t="s">
        <v>1</v>
      </c>
      <c r="F190" s="214" t="s">
        <v>108</v>
      </c>
      <c r="G190" s="212"/>
      <c r="H190" s="215">
        <v>370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158</v>
      </c>
      <c r="AU190" s="221" t="s">
        <v>86</v>
      </c>
      <c r="AV190" s="14" t="s">
        <v>86</v>
      </c>
      <c r="AW190" s="14" t="s">
        <v>32</v>
      </c>
      <c r="AX190" s="14" t="s">
        <v>84</v>
      </c>
      <c r="AY190" s="221" t="s">
        <v>149</v>
      </c>
    </row>
    <row r="191" spans="1:65" s="2" customFormat="1" ht="16.5" customHeight="1">
      <c r="A191" s="34"/>
      <c r="B191" s="35"/>
      <c r="C191" s="233" t="s">
        <v>277</v>
      </c>
      <c r="D191" s="233" t="s">
        <v>278</v>
      </c>
      <c r="E191" s="234" t="s">
        <v>279</v>
      </c>
      <c r="F191" s="235" t="s">
        <v>280</v>
      </c>
      <c r="G191" s="236" t="s">
        <v>281</v>
      </c>
      <c r="H191" s="237">
        <v>11.266</v>
      </c>
      <c r="I191" s="238"/>
      <c r="J191" s="239">
        <f>ROUND(I191*H191,2)</f>
        <v>0</v>
      </c>
      <c r="K191" s="235" t="s">
        <v>155</v>
      </c>
      <c r="L191" s="240"/>
      <c r="M191" s="241" t="s">
        <v>1</v>
      </c>
      <c r="N191" s="242" t="s">
        <v>41</v>
      </c>
      <c r="O191" s="71"/>
      <c r="P191" s="196">
        <f>O191*H191</f>
        <v>0</v>
      </c>
      <c r="Q191" s="196">
        <v>0.001</v>
      </c>
      <c r="R191" s="196">
        <f>Q191*H191</f>
        <v>0.011266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187</v>
      </c>
      <c r="AT191" s="198" t="s">
        <v>278</v>
      </c>
      <c r="AU191" s="198" t="s">
        <v>86</v>
      </c>
      <c r="AY191" s="17" t="s">
        <v>149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84</v>
      </c>
      <c r="BK191" s="199">
        <f>ROUND(I191*H191,2)</f>
        <v>0</v>
      </c>
      <c r="BL191" s="17" t="s">
        <v>156</v>
      </c>
      <c r="BM191" s="198" t="s">
        <v>282</v>
      </c>
    </row>
    <row r="192" spans="1:65" s="2" customFormat="1" ht="21.75" customHeight="1">
      <c r="A192" s="34"/>
      <c r="B192" s="35"/>
      <c r="C192" s="187" t="s">
        <v>283</v>
      </c>
      <c r="D192" s="187" t="s">
        <v>151</v>
      </c>
      <c r="E192" s="188" t="s">
        <v>284</v>
      </c>
      <c r="F192" s="189" t="s">
        <v>285</v>
      </c>
      <c r="G192" s="190" t="s">
        <v>154</v>
      </c>
      <c r="H192" s="191">
        <v>370</v>
      </c>
      <c r="I192" s="192"/>
      <c r="J192" s="193">
        <f>ROUND(I192*H192,2)</f>
        <v>0</v>
      </c>
      <c r="K192" s="189" t="s">
        <v>155</v>
      </c>
      <c r="L192" s="39"/>
      <c r="M192" s="194" t="s">
        <v>1</v>
      </c>
      <c r="N192" s="195" t="s">
        <v>41</v>
      </c>
      <c r="O192" s="71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156</v>
      </c>
      <c r="AT192" s="198" t="s">
        <v>151</v>
      </c>
      <c r="AU192" s="198" t="s">
        <v>86</v>
      </c>
      <c r="AY192" s="17" t="s">
        <v>149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84</v>
      </c>
      <c r="BK192" s="199">
        <f>ROUND(I192*H192,2)</f>
        <v>0</v>
      </c>
      <c r="BL192" s="17" t="s">
        <v>156</v>
      </c>
      <c r="BM192" s="198" t="s">
        <v>286</v>
      </c>
    </row>
    <row r="193" spans="2:51" s="14" customFormat="1" ht="11.25">
      <c r="B193" s="211"/>
      <c r="C193" s="212"/>
      <c r="D193" s="202" t="s">
        <v>158</v>
      </c>
      <c r="E193" s="213" t="s">
        <v>1</v>
      </c>
      <c r="F193" s="214" t="s">
        <v>108</v>
      </c>
      <c r="G193" s="212"/>
      <c r="H193" s="215">
        <v>370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158</v>
      </c>
      <c r="AU193" s="221" t="s">
        <v>86</v>
      </c>
      <c r="AV193" s="14" t="s">
        <v>86</v>
      </c>
      <c r="AW193" s="14" t="s">
        <v>32</v>
      </c>
      <c r="AX193" s="14" t="s">
        <v>84</v>
      </c>
      <c r="AY193" s="221" t="s">
        <v>149</v>
      </c>
    </row>
    <row r="194" spans="1:65" s="2" customFormat="1" ht="16.5" customHeight="1">
      <c r="A194" s="34"/>
      <c r="B194" s="35"/>
      <c r="C194" s="187" t="s">
        <v>287</v>
      </c>
      <c r="D194" s="187" t="s">
        <v>151</v>
      </c>
      <c r="E194" s="188" t="s">
        <v>288</v>
      </c>
      <c r="F194" s="189" t="s">
        <v>289</v>
      </c>
      <c r="G194" s="190" t="s">
        <v>154</v>
      </c>
      <c r="H194" s="191">
        <v>370</v>
      </c>
      <c r="I194" s="192"/>
      <c r="J194" s="193">
        <f>ROUND(I194*H194,2)</f>
        <v>0</v>
      </c>
      <c r="K194" s="189" t="s">
        <v>155</v>
      </c>
      <c r="L194" s="39"/>
      <c r="M194" s="194" t="s">
        <v>1</v>
      </c>
      <c r="N194" s="195" t="s">
        <v>41</v>
      </c>
      <c r="O194" s="7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156</v>
      </c>
      <c r="AT194" s="198" t="s">
        <v>151</v>
      </c>
      <c r="AU194" s="198" t="s">
        <v>86</v>
      </c>
      <c r="AY194" s="17" t="s">
        <v>149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84</v>
      </c>
      <c r="BK194" s="199">
        <f>ROUND(I194*H194,2)</f>
        <v>0</v>
      </c>
      <c r="BL194" s="17" t="s">
        <v>156</v>
      </c>
      <c r="BM194" s="198" t="s">
        <v>290</v>
      </c>
    </row>
    <row r="195" spans="1:65" s="2" customFormat="1" ht="16.5" customHeight="1">
      <c r="A195" s="34"/>
      <c r="B195" s="35"/>
      <c r="C195" s="187" t="s">
        <v>291</v>
      </c>
      <c r="D195" s="187" t="s">
        <v>151</v>
      </c>
      <c r="E195" s="188" t="s">
        <v>292</v>
      </c>
      <c r="F195" s="189" t="s">
        <v>293</v>
      </c>
      <c r="G195" s="190" t="s">
        <v>154</v>
      </c>
      <c r="H195" s="191">
        <v>370</v>
      </c>
      <c r="I195" s="192"/>
      <c r="J195" s="193">
        <f>ROUND(I195*H195,2)</f>
        <v>0</v>
      </c>
      <c r="K195" s="189" t="s">
        <v>155</v>
      </c>
      <c r="L195" s="39"/>
      <c r="M195" s="194" t="s">
        <v>1</v>
      </c>
      <c r="N195" s="195" t="s">
        <v>41</v>
      </c>
      <c r="O195" s="71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156</v>
      </c>
      <c r="AT195" s="198" t="s">
        <v>151</v>
      </c>
      <c r="AU195" s="198" t="s">
        <v>86</v>
      </c>
      <c r="AY195" s="17" t="s">
        <v>149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84</v>
      </c>
      <c r="BK195" s="199">
        <f>ROUND(I195*H195,2)</f>
        <v>0</v>
      </c>
      <c r="BL195" s="17" t="s">
        <v>156</v>
      </c>
      <c r="BM195" s="198" t="s">
        <v>294</v>
      </c>
    </row>
    <row r="196" spans="2:51" s="14" customFormat="1" ht="11.25">
      <c r="B196" s="211"/>
      <c r="C196" s="212"/>
      <c r="D196" s="202" t="s">
        <v>158</v>
      </c>
      <c r="E196" s="213" t="s">
        <v>1</v>
      </c>
      <c r="F196" s="214" t="s">
        <v>108</v>
      </c>
      <c r="G196" s="212"/>
      <c r="H196" s="215">
        <v>370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158</v>
      </c>
      <c r="AU196" s="221" t="s">
        <v>86</v>
      </c>
      <c r="AV196" s="14" t="s">
        <v>86</v>
      </c>
      <c r="AW196" s="14" t="s">
        <v>32</v>
      </c>
      <c r="AX196" s="14" t="s">
        <v>84</v>
      </c>
      <c r="AY196" s="221" t="s">
        <v>149</v>
      </c>
    </row>
    <row r="197" spans="2:63" s="12" customFormat="1" ht="22.9" customHeight="1">
      <c r="B197" s="171"/>
      <c r="C197" s="172"/>
      <c r="D197" s="173" t="s">
        <v>75</v>
      </c>
      <c r="E197" s="185" t="s">
        <v>173</v>
      </c>
      <c r="F197" s="185" t="s">
        <v>295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SUM(P198:P241)</f>
        <v>0</v>
      </c>
      <c r="Q197" s="179"/>
      <c r="R197" s="180">
        <f>SUM(R198:R241)</f>
        <v>536.29088</v>
      </c>
      <c r="S197" s="179"/>
      <c r="T197" s="181">
        <f>SUM(T198:T241)</f>
        <v>0</v>
      </c>
      <c r="AR197" s="182" t="s">
        <v>84</v>
      </c>
      <c r="AT197" s="183" t="s">
        <v>75</v>
      </c>
      <c r="AU197" s="183" t="s">
        <v>84</v>
      </c>
      <c r="AY197" s="182" t="s">
        <v>149</v>
      </c>
      <c r="BK197" s="184">
        <f>SUM(BK198:BK241)</f>
        <v>0</v>
      </c>
    </row>
    <row r="198" spans="1:65" s="2" customFormat="1" ht="16.5" customHeight="1">
      <c r="A198" s="34"/>
      <c r="B198" s="35"/>
      <c r="C198" s="187" t="s">
        <v>296</v>
      </c>
      <c r="D198" s="187" t="s">
        <v>151</v>
      </c>
      <c r="E198" s="188" t="s">
        <v>297</v>
      </c>
      <c r="F198" s="189" t="s">
        <v>298</v>
      </c>
      <c r="G198" s="190" t="s">
        <v>154</v>
      </c>
      <c r="H198" s="191">
        <v>221.4</v>
      </c>
      <c r="I198" s="192"/>
      <c r="J198" s="193">
        <f>ROUND(I198*H198,2)</f>
        <v>0</v>
      </c>
      <c r="K198" s="189" t="s">
        <v>155</v>
      </c>
      <c r="L198" s="39"/>
      <c r="M198" s="194" t="s">
        <v>1</v>
      </c>
      <c r="N198" s="195" t="s">
        <v>41</v>
      </c>
      <c r="O198" s="71"/>
      <c r="P198" s="196">
        <f>O198*H198</f>
        <v>0</v>
      </c>
      <c r="Q198" s="196">
        <v>0.23</v>
      </c>
      <c r="R198" s="196">
        <f>Q198*H198</f>
        <v>50.922000000000004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156</v>
      </c>
      <c r="AT198" s="198" t="s">
        <v>151</v>
      </c>
      <c r="AU198" s="198" t="s">
        <v>86</v>
      </c>
      <c r="AY198" s="17" t="s">
        <v>149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84</v>
      </c>
      <c r="BK198" s="199">
        <f>ROUND(I198*H198,2)</f>
        <v>0</v>
      </c>
      <c r="BL198" s="17" t="s">
        <v>156</v>
      </c>
      <c r="BM198" s="198" t="s">
        <v>299</v>
      </c>
    </row>
    <row r="199" spans="2:51" s="13" customFormat="1" ht="11.25">
      <c r="B199" s="200"/>
      <c r="C199" s="201"/>
      <c r="D199" s="202" t="s">
        <v>158</v>
      </c>
      <c r="E199" s="203" t="s">
        <v>1</v>
      </c>
      <c r="F199" s="204" t="s">
        <v>300</v>
      </c>
      <c r="G199" s="201"/>
      <c r="H199" s="203" t="s">
        <v>1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158</v>
      </c>
      <c r="AU199" s="210" t="s">
        <v>86</v>
      </c>
      <c r="AV199" s="13" t="s">
        <v>84</v>
      </c>
      <c r="AW199" s="13" t="s">
        <v>32</v>
      </c>
      <c r="AX199" s="13" t="s">
        <v>76</v>
      </c>
      <c r="AY199" s="210" t="s">
        <v>149</v>
      </c>
    </row>
    <row r="200" spans="2:51" s="14" customFormat="1" ht="11.25">
      <c r="B200" s="211"/>
      <c r="C200" s="212"/>
      <c r="D200" s="202" t="s">
        <v>158</v>
      </c>
      <c r="E200" s="213" t="s">
        <v>1</v>
      </c>
      <c r="F200" s="214" t="s">
        <v>301</v>
      </c>
      <c r="G200" s="212"/>
      <c r="H200" s="215">
        <v>135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158</v>
      </c>
      <c r="AU200" s="221" t="s">
        <v>86</v>
      </c>
      <c r="AV200" s="14" t="s">
        <v>86</v>
      </c>
      <c r="AW200" s="14" t="s">
        <v>32</v>
      </c>
      <c r="AX200" s="14" t="s">
        <v>76</v>
      </c>
      <c r="AY200" s="221" t="s">
        <v>149</v>
      </c>
    </row>
    <row r="201" spans="2:51" s="14" customFormat="1" ht="11.25">
      <c r="B201" s="211"/>
      <c r="C201" s="212"/>
      <c r="D201" s="202" t="s">
        <v>158</v>
      </c>
      <c r="E201" s="213" t="s">
        <v>1</v>
      </c>
      <c r="F201" s="214" t="s">
        <v>302</v>
      </c>
      <c r="G201" s="212"/>
      <c r="H201" s="215">
        <v>86.4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158</v>
      </c>
      <c r="AU201" s="221" t="s">
        <v>86</v>
      </c>
      <c r="AV201" s="14" t="s">
        <v>86</v>
      </c>
      <c r="AW201" s="14" t="s">
        <v>32</v>
      </c>
      <c r="AX201" s="14" t="s">
        <v>76</v>
      </c>
      <c r="AY201" s="221" t="s">
        <v>149</v>
      </c>
    </row>
    <row r="202" spans="2:51" s="15" customFormat="1" ht="11.25">
      <c r="B202" s="222"/>
      <c r="C202" s="223"/>
      <c r="D202" s="202" t="s">
        <v>158</v>
      </c>
      <c r="E202" s="224" t="s">
        <v>1</v>
      </c>
      <c r="F202" s="225" t="s">
        <v>220</v>
      </c>
      <c r="G202" s="223"/>
      <c r="H202" s="226">
        <v>221.4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158</v>
      </c>
      <c r="AU202" s="232" t="s">
        <v>86</v>
      </c>
      <c r="AV202" s="15" t="s">
        <v>156</v>
      </c>
      <c r="AW202" s="15" t="s">
        <v>32</v>
      </c>
      <c r="AX202" s="15" t="s">
        <v>84</v>
      </c>
      <c r="AY202" s="232" t="s">
        <v>149</v>
      </c>
    </row>
    <row r="203" spans="1:65" s="2" customFormat="1" ht="16.5" customHeight="1">
      <c r="A203" s="34"/>
      <c r="B203" s="35"/>
      <c r="C203" s="187" t="s">
        <v>303</v>
      </c>
      <c r="D203" s="187" t="s">
        <v>151</v>
      </c>
      <c r="E203" s="188" t="s">
        <v>304</v>
      </c>
      <c r="F203" s="189" t="s">
        <v>305</v>
      </c>
      <c r="G203" s="190" t="s">
        <v>154</v>
      </c>
      <c r="H203" s="191">
        <v>200</v>
      </c>
      <c r="I203" s="192"/>
      <c r="J203" s="193">
        <f>ROUND(I203*H203,2)</f>
        <v>0</v>
      </c>
      <c r="K203" s="189" t="s">
        <v>155</v>
      </c>
      <c r="L203" s="39"/>
      <c r="M203" s="194" t="s">
        <v>1</v>
      </c>
      <c r="N203" s="195" t="s">
        <v>41</v>
      </c>
      <c r="O203" s="71"/>
      <c r="P203" s="196">
        <f>O203*H203</f>
        <v>0</v>
      </c>
      <c r="Q203" s="196">
        <v>0.345</v>
      </c>
      <c r="R203" s="196">
        <f>Q203*H203</f>
        <v>69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156</v>
      </c>
      <c r="AT203" s="198" t="s">
        <v>151</v>
      </c>
      <c r="AU203" s="198" t="s">
        <v>86</v>
      </c>
      <c r="AY203" s="17" t="s">
        <v>149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84</v>
      </c>
      <c r="BK203" s="199">
        <f>ROUND(I203*H203,2)</f>
        <v>0</v>
      </c>
      <c r="BL203" s="17" t="s">
        <v>156</v>
      </c>
      <c r="BM203" s="198" t="s">
        <v>306</v>
      </c>
    </row>
    <row r="204" spans="2:51" s="13" customFormat="1" ht="11.25">
      <c r="B204" s="200"/>
      <c r="C204" s="201"/>
      <c r="D204" s="202" t="s">
        <v>158</v>
      </c>
      <c r="E204" s="203" t="s">
        <v>1</v>
      </c>
      <c r="F204" s="204" t="s">
        <v>307</v>
      </c>
      <c r="G204" s="201"/>
      <c r="H204" s="203" t="s">
        <v>1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158</v>
      </c>
      <c r="AU204" s="210" t="s">
        <v>86</v>
      </c>
      <c r="AV204" s="13" t="s">
        <v>84</v>
      </c>
      <c r="AW204" s="13" t="s">
        <v>32</v>
      </c>
      <c r="AX204" s="13" t="s">
        <v>76</v>
      </c>
      <c r="AY204" s="210" t="s">
        <v>149</v>
      </c>
    </row>
    <row r="205" spans="2:51" s="14" customFormat="1" ht="11.25">
      <c r="B205" s="211"/>
      <c r="C205" s="212"/>
      <c r="D205" s="202" t="s">
        <v>158</v>
      </c>
      <c r="E205" s="213" t="s">
        <v>1</v>
      </c>
      <c r="F205" s="214" t="s">
        <v>308</v>
      </c>
      <c r="G205" s="212"/>
      <c r="H205" s="215">
        <v>200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158</v>
      </c>
      <c r="AU205" s="221" t="s">
        <v>86</v>
      </c>
      <c r="AV205" s="14" t="s">
        <v>86</v>
      </c>
      <c r="AW205" s="14" t="s">
        <v>32</v>
      </c>
      <c r="AX205" s="14" t="s">
        <v>84</v>
      </c>
      <c r="AY205" s="221" t="s">
        <v>149</v>
      </c>
    </row>
    <row r="206" spans="1:65" s="2" customFormat="1" ht="16.5" customHeight="1">
      <c r="A206" s="34"/>
      <c r="B206" s="35"/>
      <c r="C206" s="187" t="s">
        <v>309</v>
      </c>
      <c r="D206" s="187" t="s">
        <v>151</v>
      </c>
      <c r="E206" s="188" t="s">
        <v>310</v>
      </c>
      <c r="F206" s="189" t="s">
        <v>311</v>
      </c>
      <c r="G206" s="190" t="s">
        <v>154</v>
      </c>
      <c r="H206" s="191">
        <v>200</v>
      </c>
      <c r="I206" s="192"/>
      <c r="J206" s="193">
        <f>ROUND(I206*H206,2)</f>
        <v>0</v>
      </c>
      <c r="K206" s="189" t="s">
        <v>155</v>
      </c>
      <c r="L206" s="39"/>
      <c r="M206" s="194" t="s">
        <v>1</v>
      </c>
      <c r="N206" s="195" t="s">
        <v>41</v>
      </c>
      <c r="O206" s="71"/>
      <c r="P206" s="196">
        <f>O206*H206</f>
        <v>0</v>
      </c>
      <c r="Q206" s="196">
        <v>0.46</v>
      </c>
      <c r="R206" s="196">
        <f>Q206*H206</f>
        <v>92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156</v>
      </c>
      <c r="AT206" s="198" t="s">
        <v>151</v>
      </c>
      <c r="AU206" s="198" t="s">
        <v>86</v>
      </c>
      <c r="AY206" s="17" t="s">
        <v>149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7" t="s">
        <v>84</v>
      </c>
      <c r="BK206" s="199">
        <f>ROUND(I206*H206,2)</f>
        <v>0</v>
      </c>
      <c r="BL206" s="17" t="s">
        <v>156</v>
      </c>
      <c r="BM206" s="198" t="s">
        <v>312</v>
      </c>
    </row>
    <row r="207" spans="2:51" s="13" customFormat="1" ht="11.25">
      <c r="B207" s="200"/>
      <c r="C207" s="201"/>
      <c r="D207" s="202" t="s">
        <v>158</v>
      </c>
      <c r="E207" s="203" t="s">
        <v>1</v>
      </c>
      <c r="F207" s="204" t="s">
        <v>307</v>
      </c>
      <c r="G207" s="201"/>
      <c r="H207" s="203" t="s">
        <v>1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158</v>
      </c>
      <c r="AU207" s="210" t="s">
        <v>86</v>
      </c>
      <c r="AV207" s="13" t="s">
        <v>84</v>
      </c>
      <c r="AW207" s="13" t="s">
        <v>32</v>
      </c>
      <c r="AX207" s="13" t="s">
        <v>76</v>
      </c>
      <c r="AY207" s="210" t="s">
        <v>149</v>
      </c>
    </row>
    <row r="208" spans="2:51" s="14" customFormat="1" ht="11.25">
      <c r="B208" s="211"/>
      <c r="C208" s="212"/>
      <c r="D208" s="202" t="s">
        <v>158</v>
      </c>
      <c r="E208" s="213" t="s">
        <v>1</v>
      </c>
      <c r="F208" s="214" t="s">
        <v>308</v>
      </c>
      <c r="G208" s="212"/>
      <c r="H208" s="215">
        <v>200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158</v>
      </c>
      <c r="AU208" s="221" t="s">
        <v>86</v>
      </c>
      <c r="AV208" s="14" t="s">
        <v>86</v>
      </c>
      <c r="AW208" s="14" t="s">
        <v>32</v>
      </c>
      <c r="AX208" s="14" t="s">
        <v>84</v>
      </c>
      <c r="AY208" s="221" t="s">
        <v>149</v>
      </c>
    </row>
    <row r="209" spans="1:65" s="2" customFormat="1" ht="16.5" customHeight="1">
      <c r="A209" s="34"/>
      <c r="B209" s="35"/>
      <c r="C209" s="187" t="s">
        <v>313</v>
      </c>
      <c r="D209" s="187" t="s">
        <v>151</v>
      </c>
      <c r="E209" s="188" t="s">
        <v>310</v>
      </c>
      <c r="F209" s="189" t="s">
        <v>311</v>
      </c>
      <c r="G209" s="190" t="s">
        <v>154</v>
      </c>
      <c r="H209" s="191">
        <v>390</v>
      </c>
      <c r="I209" s="192"/>
      <c r="J209" s="193">
        <f>ROUND(I209*H209,2)</f>
        <v>0</v>
      </c>
      <c r="K209" s="189" t="s">
        <v>155</v>
      </c>
      <c r="L209" s="39"/>
      <c r="M209" s="194" t="s">
        <v>1</v>
      </c>
      <c r="N209" s="195" t="s">
        <v>41</v>
      </c>
      <c r="O209" s="71"/>
      <c r="P209" s="196">
        <f>O209*H209</f>
        <v>0</v>
      </c>
      <c r="Q209" s="196">
        <v>0.46</v>
      </c>
      <c r="R209" s="196">
        <f>Q209*H209</f>
        <v>179.4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156</v>
      </c>
      <c r="AT209" s="198" t="s">
        <v>151</v>
      </c>
      <c r="AU209" s="198" t="s">
        <v>86</v>
      </c>
      <c r="AY209" s="17" t="s">
        <v>149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7" t="s">
        <v>84</v>
      </c>
      <c r="BK209" s="199">
        <f>ROUND(I209*H209,2)</f>
        <v>0</v>
      </c>
      <c r="BL209" s="17" t="s">
        <v>156</v>
      </c>
      <c r="BM209" s="198" t="s">
        <v>314</v>
      </c>
    </row>
    <row r="210" spans="1:65" s="2" customFormat="1" ht="24.2" customHeight="1">
      <c r="A210" s="34"/>
      <c r="B210" s="35"/>
      <c r="C210" s="187" t="s">
        <v>315</v>
      </c>
      <c r="D210" s="187" t="s">
        <v>151</v>
      </c>
      <c r="E210" s="188" t="s">
        <v>316</v>
      </c>
      <c r="F210" s="189" t="s">
        <v>317</v>
      </c>
      <c r="G210" s="190" t="s">
        <v>154</v>
      </c>
      <c r="H210" s="191">
        <v>280</v>
      </c>
      <c r="I210" s="192"/>
      <c r="J210" s="193">
        <f>ROUND(I210*H210,2)</f>
        <v>0</v>
      </c>
      <c r="K210" s="189" t="s">
        <v>155</v>
      </c>
      <c r="L210" s="39"/>
      <c r="M210" s="194" t="s">
        <v>1</v>
      </c>
      <c r="N210" s="195" t="s">
        <v>41</v>
      </c>
      <c r="O210" s="71"/>
      <c r="P210" s="196">
        <f>O210*H210</f>
        <v>0</v>
      </c>
      <c r="Q210" s="196">
        <v>0.00071</v>
      </c>
      <c r="R210" s="196">
        <f>Q210*H210</f>
        <v>0.1988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156</v>
      </c>
      <c r="AT210" s="198" t="s">
        <v>151</v>
      </c>
      <c r="AU210" s="198" t="s">
        <v>86</v>
      </c>
      <c r="AY210" s="17" t="s">
        <v>149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84</v>
      </c>
      <c r="BK210" s="199">
        <f>ROUND(I210*H210,2)</f>
        <v>0</v>
      </c>
      <c r="BL210" s="17" t="s">
        <v>156</v>
      </c>
      <c r="BM210" s="198" t="s">
        <v>318</v>
      </c>
    </row>
    <row r="211" spans="2:51" s="14" customFormat="1" ht="11.25">
      <c r="B211" s="211"/>
      <c r="C211" s="212"/>
      <c r="D211" s="202" t="s">
        <v>158</v>
      </c>
      <c r="E211" s="213" t="s">
        <v>1</v>
      </c>
      <c r="F211" s="214" t="s">
        <v>319</v>
      </c>
      <c r="G211" s="212"/>
      <c r="H211" s="215">
        <v>280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158</v>
      </c>
      <c r="AU211" s="221" t="s">
        <v>86</v>
      </c>
      <c r="AV211" s="14" t="s">
        <v>86</v>
      </c>
      <c r="AW211" s="14" t="s">
        <v>32</v>
      </c>
      <c r="AX211" s="14" t="s">
        <v>84</v>
      </c>
      <c r="AY211" s="221" t="s">
        <v>149</v>
      </c>
    </row>
    <row r="212" spans="1:65" s="2" customFormat="1" ht="33" customHeight="1">
      <c r="A212" s="34"/>
      <c r="B212" s="35"/>
      <c r="C212" s="187" t="s">
        <v>320</v>
      </c>
      <c r="D212" s="187" t="s">
        <v>151</v>
      </c>
      <c r="E212" s="188" t="s">
        <v>321</v>
      </c>
      <c r="F212" s="189" t="s">
        <v>322</v>
      </c>
      <c r="G212" s="190" t="s">
        <v>154</v>
      </c>
      <c r="H212" s="191">
        <v>140</v>
      </c>
      <c r="I212" s="192"/>
      <c r="J212" s="193">
        <f>ROUND(I212*H212,2)</f>
        <v>0</v>
      </c>
      <c r="K212" s="189" t="s">
        <v>155</v>
      </c>
      <c r="L212" s="39"/>
      <c r="M212" s="194" t="s">
        <v>1</v>
      </c>
      <c r="N212" s="195" t="s">
        <v>41</v>
      </c>
      <c r="O212" s="71"/>
      <c r="P212" s="196">
        <f>O212*H212</f>
        <v>0</v>
      </c>
      <c r="Q212" s="196">
        <v>0.10373</v>
      </c>
      <c r="R212" s="196">
        <f>Q212*H212</f>
        <v>14.5222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156</v>
      </c>
      <c r="AT212" s="198" t="s">
        <v>151</v>
      </c>
      <c r="AU212" s="198" t="s">
        <v>86</v>
      </c>
      <c r="AY212" s="17" t="s">
        <v>149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84</v>
      </c>
      <c r="BK212" s="199">
        <f>ROUND(I212*H212,2)</f>
        <v>0</v>
      </c>
      <c r="BL212" s="17" t="s">
        <v>156</v>
      </c>
      <c r="BM212" s="198" t="s">
        <v>323</v>
      </c>
    </row>
    <row r="213" spans="2:51" s="13" customFormat="1" ht="11.25">
      <c r="B213" s="200"/>
      <c r="C213" s="201"/>
      <c r="D213" s="202" t="s">
        <v>158</v>
      </c>
      <c r="E213" s="203" t="s">
        <v>1</v>
      </c>
      <c r="F213" s="204" t="s">
        <v>324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158</v>
      </c>
      <c r="AU213" s="210" t="s">
        <v>86</v>
      </c>
      <c r="AV213" s="13" t="s">
        <v>84</v>
      </c>
      <c r="AW213" s="13" t="s">
        <v>32</v>
      </c>
      <c r="AX213" s="13" t="s">
        <v>76</v>
      </c>
      <c r="AY213" s="210" t="s">
        <v>149</v>
      </c>
    </row>
    <row r="214" spans="2:51" s="14" customFormat="1" ht="11.25">
      <c r="B214" s="211"/>
      <c r="C214" s="212"/>
      <c r="D214" s="202" t="s">
        <v>158</v>
      </c>
      <c r="E214" s="213" t="s">
        <v>1</v>
      </c>
      <c r="F214" s="214" t="s">
        <v>196</v>
      </c>
      <c r="G214" s="212"/>
      <c r="H214" s="215">
        <v>140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158</v>
      </c>
      <c r="AU214" s="221" t="s">
        <v>86</v>
      </c>
      <c r="AV214" s="14" t="s">
        <v>86</v>
      </c>
      <c r="AW214" s="14" t="s">
        <v>32</v>
      </c>
      <c r="AX214" s="14" t="s">
        <v>84</v>
      </c>
      <c r="AY214" s="221" t="s">
        <v>149</v>
      </c>
    </row>
    <row r="215" spans="1:65" s="2" customFormat="1" ht="24.2" customHeight="1">
      <c r="A215" s="34"/>
      <c r="B215" s="35"/>
      <c r="C215" s="187" t="s">
        <v>325</v>
      </c>
      <c r="D215" s="187" t="s">
        <v>151</v>
      </c>
      <c r="E215" s="188" t="s">
        <v>326</v>
      </c>
      <c r="F215" s="189" t="s">
        <v>327</v>
      </c>
      <c r="G215" s="190" t="s">
        <v>154</v>
      </c>
      <c r="H215" s="191">
        <v>140</v>
      </c>
      <c r="I215" s="192"/>
      <c r="J215" s="193">
        <f>ROUND(I215*H215,2)</f>
        <v>0</v>
      </c>
      <c r="K215" s="189" t="s">
        <v>155</v>
      </c>
      <c r="L215" s="39"/>
      <c r="M215" s="194" t="s">
        <v>1</v>
      </c>
      <c r="N215" s="195" t="s">
        <v>41</v>
      </c>
      <c r="O215" s="71"/>
      <c r="P215" s="196">
        <f>O215*H215</f>
        <v>0</v>
      </c>
      <c r="Q215" s="196">
        <v>0.15559</v>
      </c>
      <c r="R215" s="196">
        <f>Q215*H215</f>
        <v>21.782600000000002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156</v>
      </c>
      <c r="AT215" s="198" t="s">
        <v>151</v>
      </c>
      <c r="AU215" s="198" t="s">
        <v>86</v>
      </c>
      <c r="AY215" s="17" t="s">
        <v>149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84</v>
      </c>
      <c r="BK215" s="199">
        <f>ROUND(I215*H215,2)</f>
        <v>0</v>
      </c>
      <c r="BL215" s="17" t="s">
        <v>156</v>
      </c>
      <c r="BM215" s="198" t="s">
        <v>328</v>
      </c>
    </row>
    <row r="216" spans="1:65" s="2" customFormat="1" ht="76.35" customHeight="1">
      <c r="A216" s="34"/>
      <c r="B216" s="35"/>
      <c r="C216" s="187" t="s">
        <v>329</v>
      </c>
      <c r="D216" s="187" t="s">
        <v>151</v>
      </c>
      <c r="E216" s="188" t="s">
        <v>330</v>
      </c>
      <c r="F216" s="189" t="s">
        <v>331</v>
      </c>
      <c r="G216" s="190" t="s">
        <v>154</v>
      </c>
      <c r="H216" s="191">
        <v>28</v>
      </c>
      <c r="I216" s="192"/>
      <c r="J216" s="193">
        <f>ROUND(I216*H216,2)</f>
        <v>0</v>
      </c>
      <c r="K216" s="189" t="s">
        <v>155</v>
      </c>
      <c r="L216" s="39"/>
      <c r="M216" s="194" t="s">
        <v>1</v>
      </c>
      <c r="N216" s="195" t="s">
        <v>41</v>
      </c>
      <c r="O216" s="71"/>
      <c r="P216" s="196">
        <f>O216*H216</f>
        <v>0</v>
      </c>
      <c r="Q216" s="196">
        <v>0.09062</v>
      </c>
      <c r="R216" s="196">
        <f>Q216*H216</f>
        <v>2.53736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156</v>
      </c>
      <c r="AT216" s="198" t="s">
        <v>151</v>
      </c>
      <c r="AU216" s="198" t="s">
        <v>86</v>
      </c>
      <c r="AY216" s="17" t="s">
        <v>149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84</v>
      </c>
      <c r="BK216" s="199">
        <f>ROUND(I216*H216,2)</f>
        <v>0</v>
      </c>
      <c r="BL216" s="17" t="s">
        <v>156</v>
      </c>
      <c r="BM216" s="198" t="s">
        <v>332</v>
      </c>
    </row>
    <row r="217" spans="2:51" s="13" customFormat="1" ht="11.25">
      <c r="B217" s="200"/>
      <c r="C217" s="201"/>
      <c r="D217" s="202" t="s">
        <v>158</v>
      </c>
      <c r="E217" s="203" t="s">
        <v>1</v>
      </c>
      <c r="F217" s="204" t="s">
        <v>159</v>
      </c>
      <c r="G217" s="201"/>
      <c r="H217" s="203" t="s">
        <v>1</v>
      </c>
      <c r="I217" s="205"/>
      <c r="J217" s="201"/>
      <c r="K217" s="201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158</v>
      </c>
      <c r="AU217" s="210" t="s">
        <v>86</v>
      </c>
      <c r="AV217" s="13" t="s">
        <v>84</v>
      </c>
      <c r="AW217" s="13" t="s">
        <v>32</v>
      </c>
      <c r="AX217" s="13" t="s">
        <v>76</v>
      </c>
      <c r="AY217" s="210" t="s">
        <v>149</v>
      </c>
    </row>
    <row r="218" spans="2:51" s="14" customFormat="1" ht="11.25">
      <c r="B218" s="211"/>
      <c r="C218" s="212"/>
      <c r="D218" s="202" t="s">
        <v>158</v>
      </c>
      <c r="E218" s="213" t="s">
        <v>1</v>
      </c>
      <c r="F218" s="214" t="s">
        <v>160</v>
      </c>
      <c r="G218" s="212"/>
      <c r="H218" s="215">
        <v>28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158</v>
      </c>
      <c r="AU218" s="221" t="s">
        <v>86</v>
      </c>
      <c r="AV218" s="14" t="s">
        <v>86</v>
      </c>
      <c r="AW218" s="14" t="s">
        <v>32</v>
      </c>
      <c r="AX218" s="14" t="s">
        <v>84</v>
      </c>
      <c r="AY218" s="221" t="s">
        <v>149</v>
      </c>
    </row>
    <row r="219" spans="1:65" s="2" customFormat="1" ht="76.35" customHeight="1">
      <c r="A219" s="34"/>
      <c r="B219" s="35"/>
      <c r="C219" s="187" t="s">
        <v>333</v>
      </c>
      <c r="D219" s="187" t="s">
        <v>151</v>
      </c>
      <c r="E219" s="188" t="s">
        <v>334</v>
      </c>
      <c r="F219" s="189" t="s">
        <v>335</v>
      </c>
      <c r="G219" s="190" t="s">
        <v>154</v>
      </c>
      <c r="H219" s="191">
        <v>312</v>
      </c>
      <c r="I219" s="192"/>
      <c r="J219" s="193">
        <f>ROUND(I219*H219,2)</f>
        <v>0</v>
      </c>
      <c r="K219" s="189" t="s">
        <v>155</v>
      </c>
      <c r="L219" s="39"/>
      <c r="M219" s="194" t="s">
        <v>1</v>
      </c>
      <c r="N219" s="195" t="s">
        <v>41</v>
      </c>
      <c r="O219" s="71"/>
      <c r="P219" s="196">
        <f>O219*H219</f>
        <v>0</v>
      </c>
      <c r="Q219" s="196">
        <v>0.08922</v>
      </c>
      <c r="R219" s="196">
        <f>Q219*H219</f>
        <v>27.83664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156</v>
      </c>
      <c r="AT219" s="198" t="s">
        <v>151</v>
      </c>
      <c r="AU219" s="198" t="s">
        <v>86</v>
      </c>
      <c r="AY219" s="17" t="s">
        <v>149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7" t="s">
        <v>84</v>
      </c>
      <c r="BK219" s="199">
        <f>ROUND(I219*H219,2)</f>
        <v>0</v>
      </c>
      <c r="BL219" s="17" t="s">
        <v>156</v>
      </c>
      <c r="BM219" s="198" t="s">
        <v>336</v>
      </c>
    </row>
    <row r="220" spans="2:51" s="14" customFormat="1" ht="11.25">
      <c r="B220" s="211"/>
      <c r="C220" s="212"/>
      <c r="D220" s="202" t="s">
        <v>158</v>
      </c>
      <c r="E220" s="213" t="s">
        <v>1</v>
      </c>
      <c r="F220" s="214" t="s">
        <v>337</v>
      </c>
      <c r="G220" s="212"/>
      <c r="H220" s="215">
        <v>312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158</v>
      </c>
      <c r="AU220" s="221" t="s">
        <v>86</v>
      </c>
      <c r="AV220" s="14" t="s">
        <v>86</v>
      </c>
      <c r="AW220" s="14" t="s">
        <v>32</v>
      </c>
      <c r="AX220" s="14" t="s">
        <v>84</v>
      </c>
      <c r="AY220" s="221" t="s">
        <v>149</v>
      </c>
    </row>
    <row r="221" spans="1:65" s="2" customFormat="1" ht="21.75" customHeight="1">
      <c r="A221" s="34"/>
      <c r="B221" s="35"/>
      <c r="C221" s="233" t="s">
        <v>338</v>
      </c>
      <c r="D221" s="233" t="s">
        <v>278</v>
      </c>
      <c r="E221" s="234" t="s">
        <v>339</v>
      </c>
      <c r="F221" s="235" t="s">
        <v>340</v>
      </c>
      <c r="G221" s="236" t="s">
        <v>154</v>
      </c>
      <c r="H221" s="237">
        <v>294.92</v>
      </c>
      <c r="I221" s="238"/>
      <c r="J221" s="239">
        <f>ROUND(I221*H221,2)</f>
        <v>0</v>
      </c>
      <c r="K221" s="235" t="s">
        <v>155</v>
      </c>
      <c r="L221" s="240"/>
      <c r="M221" s="241" t="s">
        <v>1</v>
      </c>
      <c r="N221" s="242" t="s">
        <v>41</v>
      </c>
      <c r="O221" s="71"/>
      <c r="P221" s="196">
        <f>O221*H221</f>
        <v>0</v>
      </c>
      <c r="Q221" s="196">
        <v>0.131</v>
      </c>
      <c r="R221" s="196">
        <f>Q221*H221</f>
        <v>38.63452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187</v>
      </c>
      <c r="AT221" s="198" t="s">
        <v>278</v>
      </c>
      <c r="AU221" s="198" t="s">
        <v>86</v>
      </c>
      <c r="AY221" s="17" t="s">
        <v>149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84</v>
      </c>
      <c r="BK221" s="199">
        <f>ROUND(I221*H221,2)</f>
        <v>0</v>
      </c>
      <c r="BL221" s="17" t="s">
        <v>156</v>
      </c>
      <c r="BM221" s="198" t="s">
        <v>341</v>
      </c>
    </row>
    <row r="222" spans="2:51" s="14" customFormat="1" ht="11.25">
      <c r="B222" s="211"/>
      <c r="C222" s="212"/>
      <c r="D222" s="202" t="s">
        <v>158</v>
      </c>
      <c r="E222" s="212"/>
      <c r="F222" s="214" t="s">
        <v>342</v>
      </c>
      <c r="G222" s="212"/>
      <c r="H222" s="215">
        <v>294.92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158</v>
      </c>
      <c r="AU222" s="221" t="s">
        <v>86</v>
      </c>
      <c r="AV222" s="14" t="s">
        <v>86</v>
      </c>
      <c r="AW222" s="14" t="s">
        <v>4</v>
      </c>
      <c r="AX222" s="14" t="s">
        <v>84</v>
      </c>
      <c r="AY222" s="221" t="s">
        <v>149</v>
      </c>
    </row>
    <row r="223" spans="1:65" s="2" customFormat="1" ht="24.2" customHeight="1">
      <c r="A223" s="34"/>
      <c r="B223" s="35"/>
      <c r="C223" s="233" t="s">
        <v>343</v>
      </c>
      <c r="D223" s="233" t="s">
        <v>278</v>
      </c>
      <c r="E223" s="234" t="s">
        <v>344</v>
      </c>
      <c r="F223" s="235" t="s">
        <v>345</v>
      </c>
      <c r="G223" s="236" t="s">
        <v>154</v>
      </c>
      <c r="H223" s="237">
        <v>6.06</v>
      </c>
      <c r="I223" s="238"/>
      <c r="J223" s="239">
        <f>ROUND(I223*H223,2)</f>
        <v>0</v>
      </c>
      <c r="K223" s="235" t="s">
        <v>155</v>
      </c>
      <c r="L223" s="240"/>
      <c r="M223" s="241" t="s">
        <v>1</v>
      </c>
      <c r="N223" s="242" t="s">
        <v>41</v>
      </c>
      <c r="O223" s="71"/>
      <c r="P223" s="196">
        <f>O223*H223</f>
        <v>0</v>
      </c>
      <c r="Q223" s="196">
        <v>0.131</v>
      </c>
      <c r="R223" s="196">
        <f>Q223*H223</f>
        <v>0.79386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187</v>
      </c>
      <c r="AT223" s="198" t="s">
        <v>278</v>
      </c>
      <c r="AU223" s="198" t="s">
        <v>86</v>
      </c>
      <c r="AY223" s="17" t="s">
        <v>149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84</v>
      </c>
      <c r="BK223" s="199">
        <f>ROUND(I223*H223,2)</f>
        <v>0</v>
      </c>
      <c r="BL223" s="17" t="s">
        <v>156</v>
      </c>
      <c r="BM223" s="198" t="s">
        <v>346</v>
      </c>
    </row>
    <row r="224" spans="2:51" s="14" customFormat="1" ht="11.25">
      <c r="B224" s="211"/>
      <c r="C224" s="212"/>
      <c r="D224" s="202" t="s">
        <v>158</v>
      </c>
      <c r="E224" s="212"/>
      <c r="F224" s="214" t="s">
        <v>347</v>
      </c>
      <c r="G224" s="212"/>
      <c r="H224" s="215">
        <v>6.06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158</v>
      </c>
      <c r="AU224" s="221" t="s">
        <v>86</v>
      </c>
      <c r="AV224" s="14" t="s">
        <v>86</v>
      </c>
      <c r="AW224" s="14" t="s">
        <v>4</v>
      </c>
      <c r="AX224" s="14" t="s">
        <v>84</v>
      </c>
      <c r="AY224" s="221" t="s">
        <v>149</v>
      </c>
    </row>
    <row r="225" spans="1:65" s="2" customFormat="1" ht="16.5" customHeight="1">
      <c r="A225" s="34"/>
      <c r="B225" s="35"/>
      <c r="C225" s="233" t="s">
        <v>348</v>
      </c>
      <c r="D225" s="233" t="s">
        <v>278</v>
      </c>
      <c r="E225" s="234" t="s">
        <v>349</v>
      </c>
      <c r="F225" s="235" t="s">
        <v>350</v>
      </c>
      <c r="G225" s="236" t="s">
        <v>154</v>
      </c>
      <c r="H225" s="237">
        <v>6.06</v>
      </c>
      <c r="I225" s="238"/>
      <c r="J225" s="239">
        <f>ROUND(I225*H225,2)</f>
        <v>0</v>
      </c>
      <c r="K225" s="235" t="s">
        <v>1</v>
      </c>
      <c r="L225" s="240"/>
      <c r="M225" s="241" t="s">
        <v>1</v>
      </c>
      <c r="N225" s="242" t="s">
        <v>41</v>
      </c>
      <c r="O225" s="71"/>
      <c r="P225" s="196">
        <f>O225*H225</f>
        <v>0</v>
      </c>
      <c r="Q225" s="196">
        <v>0.175</v>
      </c>
      <c r="R225" s="196">
        <f>Q225*H225</f>
        <v>1.0604999999999998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187</v>
      </c>
      <c r="AT225" s="198" t="s">
        <v>278</v>
      </c>
      <c r="AU225" s="198" t="s">
        <v>86</v>
      </c>
      <c r="AY225" s="17" t="s">
        <v>149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84</v>
      </c>
      <c r="BK225" s="199">
        <f>ROUND(I225*H225,2)</f>
        <v>0</v>
      </c>
      <c r="BL225" s="17" t="s">
        <v>156</v>
      </c>
      <c r="BM225" s="198" t="s">
        <v>351</v>
      </c>
    </row>
    <row r="226" spans="2:51" s="14" customFormat="1" ht="11.25">
      <c r="B226" s="211"/>
      <c r="C226" s="212"/>
      <c r="D226" s="202" t="s">
        <v>158</v>
      </c>
      <c r="E226" s="212"/>
      <c r="F226" s="214" t="s">
        <v>347</v>
      </c>
      <c r="G226" s="212"/>
      <c r="H226" s="215">
        <v>6.06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158</v>
      </c>
      <c r="AU226" s="221" t="s">
        <v>86</v>
      </c>
      <c r="AV226" s="14" t="s">
        <v>86</v>
      </c>
      <c r="AW226" s="14" t="s">
        <v>4</v>
      </c>
      <c r="AX226" s="14" t="s">
        <v>84</v>
      </c>
      <c r="AY226" s="221" t="s">
        <v>149</v>
      </c>
    </row>
    <row r="227" spans="1:65" s="2" customFormat="1" ht="24.2" customHeight="1">
      <c r="A227" s="34"/>
      <c r="B227" s="35"/>
      <c r="C227" s="233" t="s">
        <v>352</v>
      </c>
      <c r="D227" s="233" t="s">
        <v>278</v>
      </c>
      <c r="E227" s="234" t="s">
        <v>353</v>
      </c>
      <c r="F227" s="235" t="s">
        <v>354</v>
      </c>
      <c r="G227" s="236" t="s">
        <v>154</v>
      </c>
      <c r="H227" s="237">
        <v>8.08</v>
      </c>
      <c r="I227" s="238"/>
      <c r="J227" s="239">
        <f>ROUND(I227*H227,2)</f>
        <v>0</v>
      </c>
      <c r="K227" s="235" t="s">
        <v>1</v>
      </c>
      <c r="L227" s="240"/>
      <c r="M227" s="241" t="s">
        <v>1</v>
      </c>
      <c r="N227" s="242" t="s">
        <v>41</v>
      </c>
      <c r="O227" s="71"/>
      <c r="P227" s="196">
        <f>O227*H227</f>
        <v>0</v>
      </c>
      <c r="Q227" s="196">
        <v>0.131</v>
      </c>
      <c r="R227" s="196">
        <f>Q227*H227</f>
        <v>1.05848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187</v>
      </c>
      <c r="AT227" s="198" t="s">
        <v>278</v>
      </c>
      <c r="AU227" s="198" t="s">
        <v>86</v>
      </c>
      <c r="AY227" s="17" t="s">
        <v>149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84</v>
      </c>
      <c r="BK227" s="199">
        <f>ROUND(I227*H227,2)</f>
        <v>0</v>
      </c>
      <c r="BL227" s="17" t="s">
        <v>156</v>
      </c>
      <c r="BM227" s="198" t="s">
        <v>355</v>
      </c>
    </row>
    <row r="228" spans="2:51" s="14" customFormat="1" ht="11.25">
      <c r="B228" s="211"/>
      <c r="C228" s="212"/>
      <c r="D228" s="202" t="s">
        <v>158</v>
      </c>
      <c r="E228" s="212"/>
      <c r="F228" s="214" t="s">
        <v>356</v>
      </c>
      <c r="G228" s="212"/>
      <c r="H228" s="215">
        <v>8.08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158</v>
      </c>
      <c r="AU228" s="221" t="s">
        <v>86</v>
      </c>
      <c r="AV228" s="14" t="s">
        <v>86</v>
      </c>
      <c r="AW228" s="14" t="s">
        <v>4</v>
      </c>
      <c r="AX228" s="14" t="s">
        <v>84</v>
      </c>
      <c r="AY228" s="221" t="s">
        <v>149</v>
      </c>
    </row>
    <row r="229" spans="1:65" s="2" customFormat="1" ht="33" customHeight="1">
      <c r="A229" s="34"/>
      <c r="B229" s="35"/>
      <c r="C229" s="187" t="s">
        <v>357</v>
      </c>
      <c r="D229" s="187" t="s">
        <v>151</v>
      </c>
      <c r="E229" s="188" t="s">
        <v>358</v>
      </c>
      <c r="F229" s="189" t="s">
        <v>359</v>
      </c>
      <c r="G229" s="190" t="s">
        <v>154</v>
      </c>
      <c r="H229" s="191">
        <v>20</v>
      </c>
      <c r="I229" s="192"/>
      <c r="J229" s="193">
        <f>ROUND(I229*H229,2)</f>
        <v>0</v>
      </c>
      <c r="K229" s="189" t="s">
        <v>155</v>
      </c>
      <c r="L229" s="39"/>
      <c r="M229" s="194" t="s">
        <v>1</v>
      </c>
      <c r="N229" s="195" t="s">
        <v>41</v>
      </c>
      <c r="O229" s="71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156</v>
      </c>
      <c r="AT229" s="198" t="s">
        <v>151</v>
      </c>
      <c r="AU229" s="198" t="s">
        <v>86</v>
      </c>
      <c r="AY229" s="17" t="s">
        <v>149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" t="s">
        <v>84</v>
      </c>
      <c r="BK229" s="199">
        <f>ROUND(I229*H229,2)</f>
        <v>0</v>
      </c>
      <c r="BL229" s="17" t="s">
        <v>156</v>
      </c>
      <c r="BM229" s="198" t="s">
        <v>360</v>
      </c>
    </row>
    <row r="230" spans="2:51" s="14" customFormat="1" ht="11.25">
      <c r="B230" s="211"/>
      <c r="C230" s="212"/>
      <c r="D230" s="202" t="s">
        <v>158</v>
      </c>
      <c r="E230" s="213" t="s">
        <v>1</v>
      </c>
      <c r="F230" s="214" t="s">
        <v>361</v>
      </c>
      <c r="G230" s="212"/>
      <c r="H230" s="215">
        <v>20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158</v>
      </c>
      <c r="AU230" s="221" t="s">
        <v>86</v>
      </c>
      <c r="AV230" s="14" t="s">
        <v>86</v>
      </c>
      <c r="AW230" s="14" t="s">
        <v>32</v>
      </c>
      <c r="AX230" s="14" t="s">
        <v>84</v>
      </c>
      <c r="AY230" s="221" t="s">
        <v>149</v>
      </c>
    </row>
    <row r="231" spans="1:65" s="2" customFormat="1" ht="76.35" customHeight="1">
      <c r="A231" s="34"/>
      <c r="B231" s="35"/>
      <c r="C231" s="187" t="s">
        <v>362</v>
      </c>
      <c r="D231" s="187" t="s">
        <v>151</v>
      </c>
      <c r="E231" s="188" t="s">
        <v>363</v>
      </c>
      <c r="F231" s="189" t="s">
        <v>364</v>
      </c>
      <c r="G231" s="190" t="s">
        <v>154</v>
      </c>
      <c r="H231" s="191">
        <v>133</v>
      </c>
      <c r="I231" s="192"/>
      <c r="J231" s="193">
        <f>ROUND(I231*H231,2)</f>
        <v>0</v>
      </c>
      <c r="K231" s="189" t="s">
        <v>155</v>
      </c>
      <c r="L231" s="39"/>
      <c r="M231" s="194" t="s">
        <v>1</v>
      </c>
      <c r="N231" s="195" t="s">
        <v>41</v>
      </c>
      <c r="O231" s="71"/>
      <c r="P231" s="196">
        <f>O231*H231</f>
        <v>0</v>
      </c>
      <c r="Q231" s="196">
        <v>0.09062</v>
      </c>
      <c r="R231" s="196">
        <f>Q231*H231</f>
        <v>12.05246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156</v>
      </c>
      <c r="AT231" s="198" t="s">
        <v>151</v>
      </c>
      <c r="AU231" s="198" t="s">
        <v>86</v>
      </c>
      <c r="AY231" s="17" t="s">
        <v>149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" t="s">
        <v>84</v>
      </c>
      <c r="BK231" s="199">
        <f>ROUND(I231*H231,2)</f>
        <v>0</v>
      </c>
      <c r="BL231" s="17" t="s">
        <v>156</v>
      </c>
      <c r="BM231" s="198" t="s">
        <v>365</v>
      </c>
    </row>
    <row r="232" spans="2:51" s="14" customFormat="1" ht="11.25">
      <c r="B232" s="211"/>
      <c r="C232" s="212"/>
      <c r="D232" s="202" t="s">
        <v>158</v>
      </c>
      <c r="E232" s="213" t="s">
        <v>1</v>
      </c>
      <c r="F232" s="214" t="s">
        <v>366</v>
      </c>
      <c r="G232" s="212"/>
      <c r="H232" s="215">
        <v>133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158</v>
      </c>
      <c r="AU232" s="221" t="s">
        <v>86</v>
      </c>
      <c r="AV232" s="14" t="s">
        <v>86</v>
      </c>
      <c r="AW232" s="14" t="s">
        <v>32</v>
      </c>
      <c r="AX232" s="14" t="s">
        <v>84</v>
      </c>
      <c r="AY232" s="221" t="s">
        <v>149</v>
      </c>
    </row>
    <row r="233" spans="1:65" s="2" customFormat="1" ht="21.75" customHeight="1">
      <c r="A233" s="34"/>
      <c r="B233" s="35"/>
      <c r="C233" s="233" t="s">
        <v>367</v>
      </c>
      <c r="D233" s="233" t="s">
        <v>278</v>
      </c>
      <c r="E233" s="234" t="s">
        <v>368</v>
      </c>
      <c r="F233" s="235" t="s">
        <v>369</v>
      </c>
      <c r="G233" s="236" t="s">
        <v>154</v>
      </c>
      <c r="H233" s="237">
        <v>99.96</v>
      </c>
      <c r="I233" s="238"/>
      <c r="J233" s="239">
        <f>ROUND(I233*H233,2)</f>
        <v>0</v>
      </c>
      <c r="K233" s="235" t="s">
        <v>155</v>
      </c>
      <c r="L233" s="240"/>
      <c r="M233" s="241" t="s">
        <v>1</v>
      </c>
      <c r="N233" s="242" t="s">
        <v>41</v>
      </c>
      <c r="O233" s="71"/>
      <c r="P233" s="196">
        <f>O233*H233</f>
        <v>0</v>
      </c>
      <c r="Q233" s="196">
        <v>0.176</v>
      </c>
      <c r="R233" s="196">
        <f>Q233*H233</f>
        <v>17.592959999999998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187</v>
      </c>
      <c r="AT233" s="198" t="s">
        <v>278</v>
      </c>
      <c r="AU233" s="198" t="s">
        <v>86</v>
      </c>
      <c r="AY233" s="17" t="s">
        <v>149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84</v>
      </c>
      <c r="BK233" s="199">
        <f>ROUND(I233*H233,2)</f>
        <v>0</v>
      </c>
      <c r="BL233" s="17" t="s">
        <v>156</v>
      </c>
      <c r="BM233" s="198" t="s">
        <v>370</v>
      </c>
    </row>
    <row r="234" spans="2:51" s="14" customFormat="1" ht="11.25">
      <c r="B234" s="211"/>
      <c r="C234" s="212"/>
      <c r="D234" s="202" t="s">
        <v>158</v>
      </c>
      <c r="E234" s="212"/>
      <c r="F234" s="214" t="s">
        <v>371</v>
      </c>
      <c r="G234" s="212"/>
      <c r="H234" s="215">
        <v>99.96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158</v>
      </c>
      <c r="AU234" s="221" t="s">
        <v>86</v>
      </c>
      <c r="AV234" s="14" t="s">
        <v>86</v>
      </c>
      <c r="AW234" s="14" t="s">
        <v>4</v>
      </c>
      <c r="AX234" s="14" t="s">
        <v>84</v>
      </c>
      <c r="AY234" s="221" t="s">
        <v>149</v>
      </c>
    </row>
    <row r="235" spans="1:65" s="2" customFormat="1" ht="24.2" customHeight="1">
      <c r="A235" s="34"/>
      <c r="B235" s="35"/>
      <c r="C235" s="233" t="s">
        <v>372</v>
      </c>
      <c r="D235" s="233" t="s">
        <v>278</v>
      </c>
      <c r="E235" s="234" t="s">
        <v>373</v>
      </c>
      <c r="F235" s="235" t="s">
        <v>374</v>
      </c>
      <c r="G235" s="236" t="s">
        <v>154</v>
      </c>
      <c r="H235" s="237">
        <v>21.42</v>
      </c>
      <c r="I235" s="238"/>
      <c r="J235" s="239">
        <f>ROUND(I235*H235,2)</f>
        <v>0</v>
      </c>
      <c r="K235" s="235" t="s">
        <v>155</v>
      </c>
      <c r="L235" s="240"/>
      <c r="M235" s="241" t="s">
        <v>1</v>
      </c>
      <c r="N235" s="242" t="s">
        <v>41</v>
      </c>
      <c r="O235" s="71"/>
      <c r="P235" s="196">
        <f>O235*H235</f>
        <v>0</v>
      </c>
      <c r="Q235" s="196">
        <v>0.175</v>
      </c>
      <c r="R235" s="196">
        <f>Q235*H235</f>
        <v>3.7485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187</v>
      </c>
      <c r="AT235" s="198" t="s">
        <v>278</v>
      </c>
      <c r="AU235" s="198" t="s">
        <v>86</v>
      </c>
      <c r="AY235" s="17" t="s">
        <v>149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7" t="s">
        <v>84</v>
      </c>
      <c r="BK235" s="199">
        <f>ROUND(I235*H235,2)</f>
        <v>0</v>
      </c>
      <c r="BL235" s="17" t="s">
        <v>156</v>
      </c>
      <c r="BM235" s="198" t="s">
        <v>375</v>
      </c>
    </row>
    <row r="236" spans="2:51" s="14" customFormat="1" ht="11.25">
      <c r="B236" s="211"/>
      <c r="C236" s="212"/>
      <c r="D236" s="202" t="s">
        <v>158</v>
      </c>
      <c r="E236" s="212"/>
      <c r="F236" s="214" t="s">
        <v>376</v>
      </c>
      <c r="G236" s="212"/>
      <c r="H236" s="215">
        <v>21.42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158</v>
      </c>
      <c r="AU236" s="221" t="s">
        <v>86</v>
      </c>
      <c r="AV236" s="14" t="s">
        <v>86</v>
      </c>
      <c r="AW236" s="14" t="s">
        <v>4</v>
      </c>
      <c r="AX236" s="14" t="s">
        <v>84</v>
      </c>
      <c r="AY236" s="221" t="s">
        <v>149</v>
      </c>
    </row>
    <row r="237" spans="1:65" s="2" customFormat="1" ht="24.2" customHeight="1">
      <c r="A237" s="34"/>
      <c r="B237" s="35"/>
      <c r="C237" s="233" t="s">
        <v>377</v>
      </c>
      <c r="D237" s="233" t="s">
        <v>278</v>
      </c>
      <c r="E237" s="234" t="s">
        <v>378</v>
      </c>
      <c r="F237" s="235" t="s">
        <v>379</v>
      </c>
      <c r="G237" s="236" t="s">
        <v>154</v>
      </c>
      <c r="H237" s="237">
        <v>14.28</v>
      </c>
      <c r="I237" s="238"/>
      <c r="J237" s="239">
        <f>ROUND(I237*H237,2)</f>
        <v>0</v>
      </c>
      <c r="K237" s="235" t="s">
        <v>1</v>
      </c>
      <c r="L237" s="240"/>
      <c r="M237" s="241" t="s">
        <v>1</v>
      </c>
      <c r="N237" s="242" t="s">
        <v>41</v>
      </c>
      <c r="O237" s="71"/>
      <c r="P237" s="196">
        <f>O237*H237</f>
        <v>0</v>
      </c>
      <c r="Q237" s="196">
        <v>0.15</v>
      </c>
      <c r="R237" s="196">
        <f>Q237*H237</f>
        <v>2.142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187</v>
      </c>
      <c r="AT237" s="198" t="s">
        <v>278</v>
      </c>
      <c r="AU237" s="198" t="s">
        <v>86</v>
      </c>
      <c r="AY237" s="17" t="s">
        <v>149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84</v>
      </c>
      <c r="BK237" s="199">
        <f>ROUND(I237*H237,2)</f>
        <v>0</v>
      </c>
      <c r="BL237" s="17" t="s">
        <v>156</v>
      </c>
      <c r="BM237" s="198" t="s">
        <v>380</v>
      </c>
    </row>
    <row r="238" spans="2:51" s="14" customFormat="1" ht="11.25">
      <c r="B238" s="211"/>
      <c r="C238" s="212"/>
      <c r="D238" s="202" t="s">
        <v>158</v>
      </c>
      <c r="E238" s="212"/>
      <c r="F238" s="214" t="s">
        <v>381</v>
      </c>
      <c r="G238" s="212"/>
      <c r="H238" s="215">
        <v>14.28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158</v>
      </c>
      <c r="AU238" s="221" t="s">
        <v>86</v>
      </c>
      <c r="AV238" s="14" t="s">
        <v>86</v>
      </c>
      <c r="AW238" s="14" t="s">
        <v>4</v>
      </c>
      <c r="AX238" s="14" t="s">
        <v>84</v>
      </c>
      <c r="AY238" s="221" t="s">
        <v>149</v>
      </c>
    </row>
    <row r="239" spans="1:65" s="2" customFormat="1" ht="37.9" customHeight="1">
      <c r="A239" s="34"/>
      <c r="B239" s="35"/>
      <c r="C239" s="187" t="s">
        <v>382</v>
      </c>
      <c r="D239" s="187" t="s">
        <v>151</v>
      </c>
      <c r="E239" s="188" t="s">
        <v>383</v>
      </c>
      <c r="F239" s="189" t="s">
        <v>384</v>
      </c>
      <c r="G239" s="190" t="s">
        <v>154</v>
      </c>
      <c r="H239" s="191">
        <v>35</v>
      </c>
      <c r="I239" s="192"/>
      <c r="J239" s="193">
        <f>ROUND(I239*H239,2)</f>
        <v>0</v>
      </c>
      <c r="K239" s="189" t="s">
        <v>155</v>
      </c>
      <c r="L239" s="39"/>
      <c r="M239" s="194" t="s">
        <v>1</v>
      </c>
      <c r="N239" s="195" t="s">
        <v>41</v>
      </c>
      <c r="O239" s="71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156</v>
      </c>
      <c r="AT239" s="198" t="s">
        <v>151</v>
      </c>
      <c r="AU239" s="198" t="s">
        <v>86</v>
      </c>
      <c r="AY239" s="17" t="s">
        <v>149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84</v>
      </c>
      <c r="BK239" s="199">
        <f>ROUND(I239*H239,2)</f>
        <v>0</v>
      </c>
      <c r="BL239" s="17" t="s">
        <v>156</v>
      </c>
      <c r="BM239" s="198" t="s">
        <v>385</v>
      </c>
    </row>
    <row r="240" spans="2:51" s="14" customFormat="1" ht="11.25">
      <c r="B240" s="211"/>
      <c r="C240" s="212"/>
      <c r="D240" s="202" t="s">
        <v>158</v>
      </c>
      <c r="E240" s="213" t="s">
        <v>1</v>
      </c>
      <c r="F240" s="214" t="s">
        <v>386</v>
      </c>
      <c r="G240" s="212"/>
      <c r="H240" s="215">
        <v>35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158</v>
      </c>
      <c r="AU240" s="221" t="s">
        <v>86</v>
      </c>
      <c r="AV240" s="14" t="s">
        <v>86</v>
      </c>
      <c r="AW240" s="14" t="s">
        <v>32</v>
      </c>
      <c r="AX240" s="14" t="s">
        <v>84</v>
      </c>
      <c r="AY240" s="221" t="s">
        <v>149</v>
      </c>
    </row>
    <row r="241" spans="1:65" s="2" customFormat="1" ht="21.75" customHeight="1">
      <c r="A241" s="34"/>
      <c r="B241" s="35"/>
      <c r="C241" s="187" t="s">
        <v>387</v>
      </c>
      <c r="D241" s="187" t="s">
        <v>151</v>
      </c>
      <c r="E241" s="188" t="s">
        <v>388</v>
      </c>
      <c r="F241" s="189" t="s">
        <v>389</v>
      </c>
      <c r="G241" s="190" t="s">
        <v>199</v>
      </c>
      <c r="H241" s="191">
        <v>280</v>
      </c>
      <c r="I241" s="192"/>
      <c r="J241" s="193">
        <f>ROUND(I241*H241,2)</f>
        <v>0</v>
      </c>
      <c r="K241" s="189" t="s">
        <v>155</v>
      </c>
      <c r="L241" s="39"/>
      <c r="M241" s="194" t="s">
        <v>1</v>
      </c>
      <c r="N241" s="195" t="s">
        <v>41</v>
      </c>
      <c r="O241" s="71"/>
      <c r="P241" s="196">
        <f>O241*H241</f>
        <v>0</v>
      </c>
      <c r="Q241" s="196">
        <v>0.0036</v>
      </c>
      <c r="R241" s="196">
        <f>Q241*H241</f>
        <v>1.008</v>
      </c>
      <c r="S241" s="196">
        <v>0</v>
      </c>
      <c r="T241" s="197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156</v>
      </c>
      <c r="AT241" s="198" t="s">
        <v>151</v>
      </c>
      <c r="AU241" s="198" t="s">
        <v>86</v>
      </c>
      <c r="AY241" s="17" t="s">
        <v>149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7" t="s">
        <v>84</v>
      </c>
      <c r="BK241" s="199">
        <f>ROUND(I241*H241,2)</f>
        <v>0</v>
      </c>
      <c r="BL241" s="17" t="s">
        <v>156</v>
      </c>
      <c r="BM241" s="198" t="s">
        <v>390</v>
      </c>
    </row>
    <row r="242" spans="2:63" s="12" customFormat="1" ht="22.9" customHeight="1">
      <c r="B242" s="171"/>
      <c r="C242" s="172"/>
      <c r="D242" s="173" t="s">
        <v>75</v>
      </c>
      <c r="E242" s="185" t="s">
        <v>187</v>
      </c>
      <c r="F242" s="185" t="s">
        <v>391</v>
      </c>
      <c r="G242" s="172"/>
      <c r="H242" s="172"/>
      <c r="I242" s="175"/>
      <c r="J242" s="186">
        <f>BK242</f>
        <v>0</v>
      </c>
      <c r="K242" s="172"/>
      <c r="L242" s="177"/>
      <c r="M242" s="178"/>
      <c r="N242" s="179"/>
      <c r="O242" s="179"/>
      <c r="P242" s="180">
        <f>SUM(P243:P245)</f>
        <v>0</v>
      </c>
      <c r="Q242" s="179"/>
      <c r="R242" s="180">
        <f>SUM(R243:R245)</f>
        <v>4.92475</v>
      </c>
      <c r="S242" s="179"/>
      <c r="T242" s="181">
        <f>SUM(T243:T245)</f>
        <v>3.25</v>
      </c>
      <c r="AR242" s="182" t="s">
        <v>84</v>
      </c>
      <c r="AT242" s="183" t="s">
        <v>75</v>
      </c>
      <c r="AU242" s="183" t="s">
        <v>84</v>
      </c>
      <c r="AY242" s="182" t="s">
        <v>149</v>
      </c>
      <c r="BK242" s="184">
        <f>SUM(BK243:BK245)</f>
        <v>0</v>
      </c>
    </row>
    <row r="243" spans="1:65" s="2" customFormat="1" ht="33" customHeight="1">
      <c r="A243" s="34"/>
      <c r="B243" s="35"/>
      <c r="C243" s="187" t="s">
        <v>392</v>
      </c>
      <c r="D243" s="187" t="s">
        <v>151</v>
      </c>
      <c r="E243" s="188" t="s">
        <v>393</v>
      </c>
      <c r="F243" s="189" t="s">
        <v>394</v>
      </c>
      <c r="G243" s="190" t="s">
        <v>395</v>
      </c>
      <c r="H243" s="191">
        <v>3</v>
      </c>
      <c r="I243" s="192"/>
      <c r="J243" s="193">
        <f>ROUND(I243*H243,2)</f>
        <v>0</v>
      </c>
      <c r="K243" s="189" t="s">
        <v>1</v>
      </c>
      <c r="L243" s="39"/>
      <c r="M243" s="194" t="s">
        <v>1</v>
      </c>
      <c r="N243" s="195" t="s">
        <v>41</v>
      </c>
      <c r="O243" s="71"/>
      <c r="P243" s="196">
        <f>O243*H243</f>
        <v>0</v>
      </c>
      <c r="Q243" s="196">
        <v>0.78421</v>
      </c>
      <c r="R243" s="196">
        <f>Q243*H243</f>
        <v>2.35263</v>
      </c>
      <c r="S243" s="196">
        <v>0.45</v>
      </c>
      <c r="T243" s="197">
        <f>S243*H243</f>
        <v>1.35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156</v>
      </c>
      <c r="AT243" s="198" t="s">
        <v>151</v>
      </c>
      <c r="AU243" s="198" t="s">
        <v>86</v>
      </c>
      <c r="AY243" s="17" t="s">
        <v>149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84</v>
      </c>
      <c r="BK243" s="199">
        <f>ROUND(I243*H243,2)</f>
        <v>0</v>
      </c>
      <c r="BL243" s="17" t="s">
        <v>156</v>
      </c>
      <c r="BM243" s="198" t="s">
        <v>396</v>
      </c>
    </row>
    <row r="244" spans="1:65" s="2" customFormat="1" ht="24.2" customHeight="1">
      <c r="A244" s="34"/>
      <c r="B244" s="35"/>
      <c r="C244" s="187" t="s">
        <v>397</v>
      </c>
      <c r="D244" s="187" t="s">
        <v>151</v>
      </c>
      <c r="E244" s="188" t="s">
        <v>398</v>
      </c>
      <c r="F244" s="189" t="s">
        <v>399</v>
      </c>
      <c r="G244" s="190" t="s">
        <v>395</v>
      </c>
      <c r="H244" s="191">
        <v>2</v>
      </c>
      <c r="I244" s="192"/>
      <c r="J244" s="193">
        <f>ROUND(I244*H244,2)</f>
        <v>0</v>
      </c>
      <c r="K244" s="189" t="s">
        <v>1</v>
      </c>
      <c r="L244" s="39"/>
      <c r="M244" s="194" t="s">
        <v>1</v>
      </c>
      <c r="N244" s="195" t="s">
        <v>41</v>
      </c>
      <c r="O244" s="71"/>
      <c r="P244" s="196">
        <f>O244*H244</f>
        <v>0</v>
      </c>
      <c r="Q244" s="196">
        <v>0.78421</v>
      </c>
      <c r="R244" s="196">
        <f>Q244*H244</f>
        <v>1.56842</v>
      </c>
      <c r="S244" s="196">
        <v>0.45</v>
      </c>
      <c r="T244" s="197">
        <f>S244*H244</f>
        <v>0.9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156</v>
      </c>
      <c r="AT244" s="198" t="s">
        <v>151</v>
      </c>
      <c r="AU244" s="198" t="s">
        <v>86</v>
      </c>
      <c r="AY244" s="17" t="s">
        <v>149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84</v>
      </c>
      <c r="BK244" s="199">
        <f>ROUND(I244*H244,2)</f>
        <v>0</v>
      </c>
      <c r="BL244" s="17" t="s">
        <v>156</v>
      </c>
      <c r="BM244" s="198" t="s">
        <v>400</v>
      </c>
    </row>
    <row r="245" spans="1:65" s="2" customFormat="1" ht="24.2" customHeight="1">
      <c r="A245" s="34"/>
      <c r="B245" s="35"/>
      <c r="C245" s="187" t="s">
        <v>401</v>
      </c>
      <c r="D245" s="187" t="s">
        <v>151</v>
      </c>
      <c r="E245" s="188" t="s">
        <v>402</v>
      </c>
      <c r="F245" s="189" t="s">
        <v>403</v>
      </c>
      <c r="G245" s="190" t="s">
        <v>395</v>
      </c>
      <c r="H245" s="191">
        <v>10</v>
      </c>
      <c r="I245" s="192"/>
      <c r="J245" s="193">
        <f>ROUND(I245*H245,2)</f>
        <v>0</v>
      </c>
      <c r="K245" s="189" t="s">
        <v>155</v>
      </c>
      <c r="L245" s="39"/>
      <c r="M245" s="194" t="s">
        <v>1</v>
      </c>
      <c r="N245" s="195" t="s">
        <v>41</v>
      </c>
      <c r="O245" s="71"/>
      <c r="P245" s="196">
        <f>O245*H245</f>
        <v>0</v>
      </c>
      <c r="Q245" s="196">
        <v>0.10037</v>
      </c>
      <c r="R245" s="196">
        <f>Q245*H245</f>
        <v>1.0037</v>
      </c>
      <c r="S245" s="196">
        <v>0.1</v>
      </c>
      <c r="T245" s="197">
        <f>S245*H245</f>
        <v>1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156</v>
      </c>
      <c r="AT245" s="198" t="s">
        <v>151</v>
      </c>
      <c r="AU245" s="198" t="s">
        <v>86</v>
      </c>
      <c r="AY245" s="17" t="s">
        <v>149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7" t="s">
        <v>84</v>
      </c>
      <c r="BK245" s="199">
        <f>ROUND(I245*H245,2)</f>
        <v>0</v>
      </c>
      <c r="BL245" s="17" t="s">
        <v>156</v>
      </c>
      <c r="BM245" s="198" t="s">
        <v>404</v>
      </c>
    </row>
    <row r="246" spans="2:63" s="12" customFormat="1" ht="22.9" customHeight="1">
      <c r="B246" s="171"/>
      <c r="C246" s="172"/>
      <c r="D246" s="173" t="s">
        <v>75</v>
      </c>
      <c r="E246" s="185" t="s">
        <v>191</v>
      </c>
      <c r="F246" s="185" t="s">
        <v>405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SUM(P247:P274)</f>
        <v>0</v>
      </c>
      <c r="Q246" s="179"/>
      <c r="R246" s="180">
        <f>SUM(R247:R274)</f>
        <v>171.9141534</v>
      </c>
      <c r="S246" s="179"/>
      <c r="T246" s="181">
        <f>SUM(T247:T274)</f>
        <v>0</v>
      </c>
      <c r="AR246" s="182" t="s">
        <v>84</v>
      </c>
      <c r="AT246" s="183" t="s">
        <v>75</v>
      </c>
      <c r="AU246" s="183" t="s">
        <v>84</v>
      </c>
      <c r="AY246" s="182" t="s">
        <v>149</v>
      </c>
      <c r="BK246" s="184">
        <f>SUM(BK247:BK274)</f>
        <v>0</v>
      </c>
    </row>
    <row r="247" spans="1:65" s="2" customFormat="1" ht="33" customHeight="1">
      <c r="A247" s="34"/>
      <c r="B247" s="35"/>
      <c r="C247" s="187" t="s">
        <v>406</v>
      </c>
      <c r="D247" s="187" t="s">
        <v>151</v>
      </c>
      <c r="E247" s="188" t="s">
        <v>407</v>
      </c>
      <c r="F247" s="189" t="s">
        <v>408</v>
      </c>
      <c r="G247" s="190" t="s">
        <v>199</v>
      </c>
      <c r="H247" s="191">
        <v>300</v>
      </c>
      <c r="I247" s="192"/>
      <c r="J247" s="193">
        <f>ROUND(I247*H247,2)</f>
        <v>0</v>
      </c>
      <c r="K247" s="189" t="s">
        <v>155</v>
      </c>
      <c r="L247" s="39"/>
      <c r="M247" s="194" t="s">
        <v>1</v>
      </c>
      <c r="N247" s="195" t="s">
        <v>41</v>
      </c>
      <c r="O247" s="71"/>
      <c r="P247" s="196">
        <f>O247*H247</f>
        <v>0</v>
      </c>
      <c r="Q247" s="196">
        <v>0.1554</v>
      </c>
      <c r="R247" s="196">
        <f>Q247*H247</f>
        <v>46.620000000000005</v>
      </c>
      <c r="S247" s="196">
        <v>0</v>
      </c>
      <c r="T247" s="197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156</v>
      </c>
      <c r="AT247" s="198" t="s">
        <v>151</v>
      </c>
      <c r="AU247" s="198" t="s">
        <v>86</v>
      </c>
      <c r="AY247" s="17" t="s">
        <v>149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84</v>
      </c>
      <c r="BK247" s="199">
        <f>ROUND(I247*H247,2)</f>
        <v>0</v>
      </c>
      <c r="BL247" s="17" t="s">
        <v>156</v>
      </c>
      <c r="BM247" s="198" t="s">
        <v>409</v>
      </c>
    </row>
    <row r="248" spans="2:51" s="14" customFormat="1" ht="11.25">
      <c r="B248" s="211"/>
      <c r="C248" s="212"/>
      <c r="D248" s="202" t="s">
        <v>158</v>
      </c>
      <c r="E248" s="213" t="s">
        <v>1</v>
      </c>
      <c r="F248" s="214" t="s">
        <v>410</v>
      </c>
      <c r="G248" s="212"/>
      <c r="H248" s="215">
        <v>200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158</v>
      </c>
      <c r="AU248" s="221" t="s">
        <v>86</v>
      </c>
      <c r="AV248" s="14" t="s">
        <v>86</v>
      </c>
      <c r="AW248" s="14" t="s">
        <v>32</v>
      </c>
      <c r="AX248" s="14" t="s">
        <v>76</v>
      </c>
      <c r="AY248" s="221" t="s">
        <v>149</v>
      </c>
    </row>
    <row r="249" spans="2:51" s="14" customFormat="1" ht="11.25">
      <c r="B249" s="211"/>
      <c r="C249" s="212"/>
      <c r="D249" s="202" t="s">
        <v>158</v>
      </c>
      <c r="E249" s="213" t="s">
        <v>1</v>
      </c>
      <c r="F249" s="214" t="s">
        <v>411</v>
      </c>
      <c r="G249" s="212"/>
      <c r="H249" s="215">
        <v>65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158</v>
      </c>
      <c r="AU249" s="221" t="s">
        <v>86</v>
      </c>
      <c r="AV249" s="14" t="s">
        <v>86</v>
      </c>
      <c r="AW249" s="14" t="s">
        <v>32</v>
      </c>
      <c r="AX249" s="14" t="s">
        <v>76</v>
      </c>
      <c r="AY249" s="221" t="s">
        <v>149</v>
      </c>
    </row>
    <row r="250" spans="2:51" s="14" customFormat="1" ht="11.25">
      <c r="B250" s="211"/>
      <c r="C250" s="212"/>
      <c r="D250" s="202" t="s">
        <v>158</v>
      </c>
      <c r="E250" s="213" t="s">
        <v>1</v>
      </c>
      <c r="F250" s="214" t="s">
        <v>412</v>
      </c>
      <c r="G250" s="212"/>
      <c r="H250" s="215">
        <v>19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158</v>
      </c>
      <c r="AU250" s="221" t="s">
        <v>86</v>
      </c>
      <c r="AV250" s="14" t="s">
        <v>86</v>
      </c>
      <c r="AW250" s="14" t="s">
        <v>32</v>
      </c>
      <c r="AX250" s="14" t="s">
        <v>76</v>
      </c>
      <c r="AY250" s="221" t="s">
        <v>149</v>
      </c>
    </row>
    <row r="251" spans="2:51" s="14" customFormat="1" ht="11.25">
      <c r="B251" s="211"/>
      <c r="C251" s="212"/>
      <c r="D251" s="202" t="s">
        <v>158</v>
      </c>
      <c r="E251" s="213" t="s">
        <v>1</v>
      </c>
      <c r="F251" s="214" t="s">
        <v>413</v>
      </c>
      <c r="G251" s="212"/>
      <c r="H251" s="215">
        <v>8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158</v>
      </c>
      <c r="AU251" s="221" t="s">
        <v>86</v>
      </c>
      <c r="AV251" s="14" t="s">
        <v>86</v>
      </c>
      <c r="AW251" s="14" t="s">
        <v>32</v>
      </c>
      <c r="AX251" s="14" t="s">
        <v>76</v>
      </c>
      <c r="AY251" s="221" t="s">
        <v>149</v>
      </c>
    </row>
    <row r="252" spans="2:51" s="14" customFormat="1" ht="11.25">
      <c r="B252" s="211"/>
      <c r="C252" s="212"/>
      <c r="D252" s="202" t="s">
        <v>158</v>
      </c>
      <c r="E252" s="213" t="s">
        <v>1</v>
      </c>
      <c r="F252" s="214" t="s">
        <v>414</v>
      </c>
      <c r="G252" s="212"/>
      <c r="H252" s="215">
        <v>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158</v>
      </c>
      <c r="AU252" s="221" t="s">
        <v>86</v>
      </c>
      <c r="AV252" s="14" t="s">
        <v>86</v>
      </c>
      <c r="AW252" s="14" t="s">
        <v>32</v>
      </c>
      <c r="AX252" s="14" t="s">
        <v>76</v>
      </c>
      <c r="AY252" s="221" t="s">
        <v>149</v>
      </c>
    </row>
    <row r="253" spans="2:51" s="15" customFormat="1" ht="11.25">
      <c r="B253" s="222"/>
      <c r="C253" s="223"/>
      <c r="D253" s="202" t="s">
        <v>158</v>
      </c>
      <c r="E253" s="224" t="s">
        <v>1</v>
      </c>
      <c r="F253" s="225" t="s">
        <v>220</v>
      </c>
      <c r="G253" s="223"/>
      <c r="H253" s="226">
        <v>300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158</v>
      </c>
      <c r="AU253" s="232" t="s">
        <v>86</v>
      </c>
      <c r="AV253" s="15" t="s">
        <v>156</v>
      </c>
      <c r="AW253" s="15" t="s">
        <v>32</v>
      </c>
      <c r="AX253" s="15" t="s">
        <v>84</v>
      </c>
      <c r="AY253" s="232" t="s">
        <v>149</v>
      </c>
    </row>
    <row r="254" spans="1:65" s="2" customFormat="1" ht="16.5" customHeight="1">
      <c r="A254" s="34"/>
      <c r="B254" s="35"/>
      <c r="C254" s="233" t="s">
        <v>415</v>
      </c>
      <c r="D254" s="233" t="s">
        <v>278</v>
      </c>
      <c r="E254" s="234" t="s">
        <v>416</v>
      </c>
      <c r="F254" s="235" t="s">
        <v>417</v>
      </c>
      <c r="G254" s="236" t="s">
        <v>199</v>
      </c>
      <c r="H254" s="237">
        <v>204</v>
      </c>
      <c r="I254" s="238"/>
      <c r="J254" s="239">
        <f>ROUND(I254*H254,2)</f>
        <v>0</v>
      </c>
      <c r="K254" s="235" t="s">
        <v>155</v>
      </c>
      <c r="L254" s="240"/>
      <c r="M254" s="241" t="s">
        <v>1</v>
      </c>
      <c r="N254" s="242" t="s">
        <v>41</v>
      </c>
      <c r="O254" s="71"/>
      <c r="P254" s="196">
        <f>O254*H254</f>
        <v>0</v>
      </c>
      <c r="Q254" s="196">
        <v>0.08</v>
      </c>
      <c r="R254" s="196">
        <f>Q254*H254</f>
        <v>16.32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187</v>
      </c>
      <c r="AT254" s="198" t="s">
        <v>278</v>
      </c>
      <c r="AU254" s="198" t="s">
        <v>86</v>
      </c>
      <c r="AY254" s="17" t="s">
        <v>149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84</v>
      </c>
      <c r="BK254" s="199">
        <f>ROUND(I254*H254,2)</f>
        <v>0</v>
      </c>
      <c r="BL254" s="17" t="s">
        <v>156</v>
      </c>
      <c r="BM254" s="198" t="s">
        <v>418</v>
      </c>
    </row>
    <row r="255" spans="2:51" s="14" customFormat="1" ht="11.25">
      <c r="B255" s="211"/>
      <c r="C255" s="212"/>
      <c r="D255" s="202" t="s">
        <v>158</v>
      </c>
      <c r="E255" s="213" t="s">
        <v>1</v>
      </c>
      <c r="F255" s="214" t="s">
        <v>308</v>
      </c>
      <c r="G255" s="212"/>
      <c r="H255" s="215">
        <v>200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158</v>
      </c>
      <c r="AU255" s="221" t="s">
        <v>86</v>
      </c>
      <c r="AV255" s="14" t="s">
        <v>86</v>
      </c>
      <c r="AW255" s="14" t="s">
        <v>32</v>
      </c>
      <c r="AX255" s="14" t="s">
        <v>84</v>
      </c>
      <c r="AY255" s="221" t="s">
        <v>149</v>
      </c>
    </row>
    <row r="256" spans="2:51" s="14" customFormat="1" ht="11.25">
      <c r="B256" s="211"/>
      <c r="C256" s="212"/>
      <c r="D256" s="202" t="s">
        <v>158</v>
      </c>
      <c r="E256" s="212"/>
      <c r="F256" s="214" t="s">
        <v>419</v>
      </c>
      <c r="G256" s="212"/>
      <c r="H256" s="215">
        <v>204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158</v>
      </c>
      <c r="AU256" s="221" t="s">
        <v>86</v>
      </c>
      <c r="AV256" s="14" t="s">
        <v>86</v>
      </c>
      <c r="AW256" s="14" t="s">
        <v>4</v>
      </c>
      <c r="AX256" s="14" t="s">
        <v>84</v>
      </c>
      <c r="AY256" s="221" t="s">
        <v>149</v>
      </c>
    </row>
    <row r="257" spans="1:65" s="2" customFormat="1" ht="24.2" customHeight="1">
      <c r="A257" s="34"/>
      <c r="B257" s="35"/>
      <c r="C257" s="233" t="s">
        <v>420</v>
      </c>
      <c r="D257" s="233" t="s">
        <v>278</v>
      </c>
      <c r="E257" s="234" t="s">
        <v>421</v>
      </c>
      <c r="F257" s="235" t="s">
        <v>422</v>
      </c>
      <c r="G257" s="236" t="s">
        <v>199</v>
      </c>
      <c r="H257" s="237">
        <v>66.3</v>
      </c>
      <c r="I257" s="238"/>
      <c r="J257" s="239">
        <f>ROUND(I257*H257,2)</f>
        <v>0</v>
      </c>
      <c r="K257" s="235" t="s">
        <v>155</v>
      </c>
      <c r="L257" s="240"/>
      <c r="M257" s="241" t="s">
        <v>1</v>
      </c>
      <c r="N257" s="242" t="s">
        <v>41</v>
      </c>
      <c r="O257" s="71"/>
      <c r="P257" s="196">
        <f>O257*H257</f>
        <v>0</v>
      </c>
      <c r="Q257" s="196">
        <v>0.0483</v>
      </c>
      <c r="R257" s="196">
        <f>Q257*H257</f>
        <v>3.20229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187</v>
      </c>
      <c r="AT257" s="198" t="s">
        <v>278</v>
      </c>
      <c r="AU257" s="198" t="s">
        <v>86</v>
      </c>
      <c r="AY257" s="17" t="s">
        <v>149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84</v>
      </c>
      <c r="BK257" s="199">
        <f>ROUND(I257*H257,2)</f>
        <v>0</v>
      </c>
      <c r="BL257" s="17" t="s">
        <v>156</v>
      </c>
      <c r="BM257" s="198" t="s">
        <v>423</v>
      </c>
    </row>
    <row r="258" spans="2:51" s="14" customFormat="1" ht="11.25">
      <c r="B258" s="211"/>
      <c r="C258" s="212"/>
      <c r="D258" s="202" t="s">
        <v>158</v>
      </c>
      <c r="E258" s="213" t="s">
        <v>1</v>
      </c>
      <c r="F258" s="214" t="s">
        <v>424</v>
      </c>
      <c r="G258" s="212"/>
      <c r="H258" s="215">
        <v>65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158</v>
      </c>
      <c r="AU258" s="221" t="s">
        <v>86</v>
      </c>
      <c r="AV258" s="14" t="s">
        <v>86</v>
      </c>
      <c r="AW258" s="14" t="s">
        <v>32</v>
      </c>
      <c r="AX258" s="14" t="s">
        <v>84</v>
      </c>
      <c r="AY258" s="221" t="s">
        <v>149</v>
      </c>
    </row>
    <row r="259" spans="2:51" s="14" customFormat="1" ht="11.25">
      <c r="B259" s="211"/>
      <c r="C259" s="212"/>
      <c r="D259" s="202" t="s">
        <v>158</v>
      </c>
      <c r="E259" s="212"/>
      <c r="F259" s="214" t="s">
        <v>425</v>
      </c>
      <c r="G259" s="212"/>
      <c r="H259" s="215">
        <v>66.3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158</v>
      </c>
      <c r="AU259" s="221" t="s">
        <v>86</v>
      </c>
      <c r="AV259" s="14" t="s">
        <v>86</v>
      </c>
      <c r="AW259" s="14" t="s">
        <v>4</v>
      </c>
      <c r="AX259" s="14" t="s">
        <v>84</v>
      </c>
      <c r="AY259" s="221" t="s">
        <v>149</v>
      </c>
    </row>
    <row r="260" spans="1:65" s="2" customFormat="1" ht="24.2" customHeight="1">
      <c r="A260" s="34"/>
      <c r="B260" s="35"/>
      <c r="C260" s="233" t="s">
        <v>426</v>
      </c>
      <c r="D260" s="233" t="s">
        <v>278</v>
      </c>
      <c r="E260" s="234" t="s">
        <v>427</v>
      </c>
      <c r="F260" s="235" t="s">
        <v>428</v>
      </c>
      <c r="G260" s="236" t="s">
        <v>199</v>
      </c>
      <c r="H260" s="237">
        <v>19.38</v>
      </c>
      <c r="I260" s="238"/>
      <c r="J260" s="239">
        <f>ROUND(I260*H260,2)</f>
        <v>0</v>
      </c>
      <c r="K260" s="235" t="s">
        <v>155</v>
      </c>
      <c r="L260" s="240"/>
      <c r="M260" s="241" t="s">
        <v>1</v>
      </c>
      <c r="N260" s="242" t="s">
        <v>41</v>
      </c>
      <c r="O260" s="71"/>
      <c r="P260" s="196">
        <f>O260*H260</f>
        <v>0</v>
      </c>
      <c r="Q260" s="196">
        <v>0.06567</v>
      </c>
      <c r="R260" s="196">
        <f>Q260*H260</f>
        <v>1.2726846</v>
      </c>
      <c r="S260" s="196">
        <v>0</v>
      </c>
      <c r="T260" s="19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187</v>
      </c>
      <c r="AT260" s="198" t="s">
        <v>278</v>
      </c>
      <c r="AU260" s="198" t="s">
        <v>86</v>
      </c>
      <c r="AY260" s="17" t="s">
        <v>149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7" t="s">
        <v>84</v>
      </c>
      <c r="BK260" s="199">
        <f>ROUND(I260*H260,2)</f>
        <v>0</v>
      </c>
      <c r="BL260" s="17" t="s">
        <v>156</v>
      </c>
      <c r="BM260" s="198" t="s">
        <v>429</v>
      </c>
    </row>
    <row r="261" spans="2:51" s="14" customFormat="1" ht="11.25">
      <c r="B261" s="211"/>
      <c r="C261" s="212"/>
      <c r="D261" s="202" t="s">
        <v>158</v>
      </c>
      <c r="E261" s="213" t="s">
        <v>1</v>
      </c>
      <c r="F261" s="214" t="s">
        <v>246</v>
      </c>
      <c r="G261" s="212"/>
      <c r="H261" s="215">
        <v>19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158</v>
      </c>
      <c r="AU261" s="221" t="s">
        <v>86</v>
      </c>
      <c r="AV261" s="14" t="s">
        <v>86</v>
      </c>
      <c r="AW261" s="14" t="s">
        <v>32</v>
      </c>
      <c r="AX261" s="14" t="s">
        <v>84</v>
      </c>
      <c r="AY261" s="221" t="s">
        <v>149</v>
      </c>
    </row>
    <row r="262" spans="2:51" s="14" customFormat="1" ht="11.25">
      <c r="B262" s="211"/>
      <c r="C262" s="212"/>
      <c r="D262" s="202" t="s">
        <v>158</v>
      </c>
      <c r="E262" s="212"/>
      <c r="F262" s="214" t="s">
        <v>430</v>
      </c>
      <c r="G262" s="212"/>
      <c r="H262" s="215">
        <v>19.38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158</v>
      </c>
      <c r="AU262" s="221" t="s">
        <v>86</v>
      </c>
      <c r="AV262" s="14" t="s">
        <v>86</v>
      </c>
      <c r="AW262" s="14" t="s">
        <v>4</v>
      </c>
      <c r="AX262" s="14" t="s">
        <v>84</v>
      </c>
      <c r="AY262" s="221" t="s">
        <v>149</v>
      </c>
    </row>
    <row r="263" spans="1:65" s="2" customFormat="1" ht="21.75" customHeight="1">
      <c r="A263" s="34"/>
      <c r="B263" s="35"/>
      <c r="C263" s="233" t="s">
        <v>431</v>
      </c>
      <c r="D263" s="233" t="s">
        <v>278</v>
      </c>
      <c r="E263" s="234" t="s">
        <v>432</v>
      </c>
      <c r="F263" s="235" t="s">
        <v>433</v>
      </c>
      <c r="G263" s="236" t="s">
        <v>199</v>
      </c>
      <c r="H263" s="237">
        <v>8</v>
      </c>
      <c r="I263" s="238"/>
      <c r="J263" s="239">
        <f>ROUND(I263*H263,2)</f>
        <v>0</v>
      </c>
      <c r="K263" s="235" t="s">
        <v>155</v>
      </c>
      <c r="L263" s="240"/>
      <c r="M263" s="241" t="s">
        <v>1</v>
      </c>
      <c r="N263" s="242" t="s">
        <v>41</v>
      </c>
      <c r="O263" s="71"/>
      <c r="P263" s="196">
        <f>O263*H263</f>
        <v>0</v>
      </c>
      <c r="Q263" s="196">
        <v>0.061</v>
      </c>
      <c r="R263" s="196">
        <f>Q263*H263</f>
        <v>0.488</v>
      </c>
      <c r="S263" s="196">
        <v>0</v>
      </c>
      <c r="T263" s="19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187</v>
      </c>
      <c r="AT263" s="198" t="s">
        <v>278</v>
      </c>
      <c r="AU263" s="198" t="s">
        <v>86</v>
      </c>
      <c r="AY263" s="17" t="s">
        <v>149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7" t="s">
        <v>84</v>
      </c>
      <c r="BK263" s="199">
        <f>ROUND(I263*H263,2)</f>
        <v>0</v>
      </c>
      <c r="BL263" s="17" t="s">
        <v>156</v>
      </c>
      <c r="BM263" s="198" t="s">
        <v>434</v>
      </c>
    </row>
    <row r="264" spans="1:65" s="2" customFormat="1" ht="24.2" customHeight="1">
      <c r="A264" s="34"/>
      <c r="B264" s="35"/>
      <c r="C264" s="233" t="s">
        <v>435</v>
      </c>
      <c r="D264" s="233" t="s">
        <v>278</v>
      </c>
      <c r="E264" s="234" t="s">
        <v>436</v>
      </c>
      <c r="F264" s="235" t="s">
        <v>437</v>
      </c>
      <c r="G264" s="236" t="s">
        <v>395</v>
      </c>
      <c r="H264" s="237">
        <v>8</v>
      </c>
      <c r="I264" s="238"/>
      <c r="J264" s="239">
        <f>ROUND(I264*H264,2)</f>
        <v>0</v>
      </c>
      <c r="K264" s="235" t="s">
        <v>1</v>
      </c>
      <c r="L264" s="240"/>
      <c r="M264" s="241" t="s">
        <v>1</v>
      </c>
      <c r="N264" s="242" t="s">
        <v>41</v>
      </c>
      <c r="O264" s="71"/>
      <c r="P264" s="196">
        <f>O264*H264</f>
        <v>0</v>
      </c>
      <c r="Q264" s="196">
        <v>0.017</v>
      </c>
      <c r="R264" s="196">
        <f>Q264*H264</f>
        <v>0.136</v>
      </c>
      <c r="S264" s="196">
        <v>0</v>
      </c>
      <c r="T264" s="197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187</v>
      </c>
      <c r="AT264" s="198" t="s">
        <v>278</v>
      </c>
      <c r="AU264" s="198" t="s">
        <v>86</v>
      </c>
      <c r="AY264" s="17" t="s">
        <v>149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84</v>
      </c>
      <c r="BK264" s="199">
        <f>ROUND(I264*H264,2)</f>
        <v>0</v>
      </c>
      <c r="BL264" s="17" t="s">
        <v>156</v>
      </c>
      <c r="BM264" s="198" t="s">
        <v>438</v>
      </c>
    </row>
    <row r="265" spans="1:65" s="2" customFormat="1" ht="33" customHeight="1">
      <c r="A265" s="34"/>
      <c r="B265" s="35"/>
      <c r="C265" s="187" t="s">
        <v>439</v>
      </c>
      <c r="D265" s="187" t="s">
        <v>151</v>
      </c>
      <c r="E265" s="188" t="s">
        <v>440</v>
      </c>
      <c r="F265" s="189" t="s">
        <v>441</v>
      </c>
      <c r="G265" s="190" t="s">
        <v>199</v>
      </c>
      <c r="H265" s="191">
        <v>288</v>
      </c>
      <c r="I265" s="192"/>
      <c r="J265" s="193">
        <f>ROUND(I265*H265,2)</f>
        <v>0</v>
      </c>
      <c r="K265" s="189" t="s">
        <v>155</v>
      </c>
      <c r="L265" s="39"/>
      <c r="M265" s="194" t="s">
        <v>1</v>
      </c>
      <c r="N265" s="195" t="s">
        <v>41</v>
      </c>
      <c r="O265" s="71"/>
      <c r="P265" s="196">
        <f>O265*H265</f>
        <v>0</v>
      </c>
      <c r="Q265" s="196">
        <v>0.1295</v>
      </c>
      <c r="R265" s="196">
        <f>Q265*H265</f>
        <v>37.296</v>
      </c>
      <c r="S265" s="196">
        <v>0</v>
      </c>
      <c r="T265" s="19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156</v>
      </c>
      <c r="AT265" s="198" t="s">
        <v>151</v>
      </c>
      <c r="AU265" s="198" t="s">
        <v>86</v>
      </c>
      <c r="AY265" s="17" t="s">
        <v>149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7" t="s">
        <v>84</v>
      </c>
      <c r="BK265" s="199">
        <f>ROUND(I265*H265,2)</f>
        <v>0</v>
      </c>
      <c r="BL265" s="17" t="s">
        <v>156</v>
      </c>
      <c r="BM265" s="198" t="s">
        <v>442</v>
      </c>
    </row>
    <row r="266" spans="1:65" s="2" customFormat="1" ht="16.5" customHeight="1">
      <c r="A266" s="34"/>
      <c r="B266" s="35"/>
      <c r="C266" s="233" t="s">
        <v>443</v>
      </c>
      <c r="D266" s="233" t="s">
        <v>278</v>
      </c>
      <c r="E266" s="234" t="s">
        <v>444</v>
      </c>
      <c r="F266" s="235" t="s">
        <v>445</v>
      </c>
      <c r="G266" s="236" t="s">
        <v>199</v>
      </c>
      <c r="H266" s="237">
        <v>293.76</v>
      </c>
      <c r="I266" s="238"/>
      <c r="J266" s="239">
        <f>ROUND(I266*H266,2)</f>
        <v>0</v>
      </c>
      <c r="K266" s="235" t="s">
        <v>155</v>
      </c>
      <c r="L266" s="240"/>
      <c r="M266" s="241" t="s">
        <v>1</v>
      </c>
      <c r="N266" s="242" t="s">
        <v>41</v>
      </c>
      <c r="O266" s="71"/>
      <c r="P266" s="196">
        <f>O266*H266</f>
        <v>0</v>
      </c>
      <c r="Q266" s="196">
        <v>0.05612</v>
      </c>
      <c r="R266" s="196">
        <f>Q266*H266</f>
        <v>16.4858112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187</v>
      </c>
      <c r="AT266" s="198" t="s">
        <v>278</v>
      </c>
      <c r="AU266" s="198" t="s">
        <v>86</v>
      </c>
      <c r="AY266" s="17" t="s">
        <v>149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84</v>
      </c>
      <c r="BK266" s="199">
        <f>ROUND(I266*H266,2)</f>
        <v>0</v>
      </c>
      <c r="BL266" s="17" t="s">
        <v>156</v>
      </c>
      <c r="BM266" s="198" t="s">
        <v>446</v>
      </c>
    </row>
    <row r="267" spans="2:51" s="14" customFormat="1" ht="11.25">
      <c r="B267" s="211"/>
      <c r="C267" s="212"/>
      <c r="D267" s="202" t="s">
        <v>158</v>
      </c>
      <c r="E267" s="212"/>
      <c r="F267" s="214" t="s">
        <v>447</v>
      </c>
      <c r="G267" s="212"/>
      <c r="H267" s="215">
        <v>293.76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158</v>
      </c>
      <c r="AU267" s="221" t="s">
        <v>86</v>
      </c>
      <c r="AV267" s="14" t="s">
        <v>86</v>
      </c>
      <c r="AW267" s="14" t="s">
        <v>4</v>
      </c>
      <c r="AX267" s="14" t="s">
        <v>84</v>
      </c>
      <c r="AY267" s="221" t="s">
        <v>149</v>
      </c>
    </row>
    <row r="268" spans="1:65" s="2" customFormat="1" ht="24.2" customHeight="1">
      <c r="A268" s="34"/>
      <c r="B268" s="35"/>
      <c r="C268" s="187" t="s">
        <v>448</v>
      </c>
      <c r="D268" s="187" t="s">
        <v>151</v>
      </c>
      <c r="E268" s="188" t="s">
        <v>449</v>
      </c>
      <c r="F268" s="189" t="s">
        <v>450</v>
      </c>
      <c r="G268" s="190" t="s">
        <v>209</v>
      </c>
      <c r="H268" s="191">
        <v>22.14</v>
      </c>
      <c r="I268" s="192"/>
      <c r="J268" s="193">
        <f>ROUND(I268*H268,2)</f>
        <v>0</v>
      </c>
      <c r="K268" s="189" t="s">
        <v>155</v>
      </c>
      <c r="L268" s="39"/>
      <c r="M268" s="194" t="s">
        <v>1</v>
      </c>
      <c r="N268" s="195" t="s">
        <v>41</v>
      </c>
      <c r="O268" s="71"/>
      <c r="P268" s="196">
        <f>O268*H268</f>
        <v>0</v>
      </c>
      <c r="Q268" s="196">
        <v>2.25634</v>
      </c>
      <c r="R268" s="196">
        <f>Q268*H268</f>
        <v>49.955367599999995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156</v>
      </c>
      <c r="AT268" s="198" t="s">
        <v>151</v>
      </c>
      <c r="AU268" s="198" t="s">
        <v>86</v>
      </c>
      <c r="AY268" s="17" t="s">
        <v>149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84</v>
      </c>
      <c r="BK268" s="199">
        <f>ROUND(I268*H268,2)</f>
        <v>0</v>
      </c>
      <c r="BL268" s="17" t="s">
        <v>156</v>
      </c>
      <c r="BM268" s="198" t="s">
        <v>451</v>
      </c>
    </row>
    <row r="269" spans="2:51" s="14" customFormat="1" ht="11.25">
      <c r="B269" s="211"/>
      <c r="C269" s="212"/>
      <c r="D269" s="202" t="s">
        <v>158</v>
      </c>
      <c r="E269" s="213" t="s">
        <v>1</v>
      </c>
      <c r="F269" s="214" t="s">
        <v>452</v>
      </c>
      <c r="G269" s="212"/>
      <c r="H269" s="215">
        <v>13.5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158</v>
      </c>
      <c r="AU269" s="221" t="s">
        <v>86</v>
      </c>
      <c r="AV269" s="14" t="s">
        <v>86</v>
      </c>
      <c r="AW269" s="14" t="s">
        <v>32</v>
      </c>
      <c r="AX269" s="14" t="s">
        <v>76</v>
      </c>
      <c r="AY269" s="221" t="s">
        <v>149</v>
      </c>
    </row>
    <row r="270" spans="2:51" s="14" customFormat="1" ht="11.25">
      <c r="B270" s="211"/>
      <c r="C270" s="212"/>
      <c r="D270" s="202" t="s">
        <v>158</v>
      </c>
      <c r="E270" s="213" t="s">
        <v>1</v>
      </c>
      <c r="F270" s="214" t="s">
        <v>453</v>
      </c>
      <c r="G270" s="212"/>
      <c r="H270" s="215">
        <v>8.64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158</v>
      </c>
      <c r="AU270" s="221" t="s">
        <v>86</v>
      </c>
      <c r="AV270" s="14" t="s">
        <v>86</v>
      </c>
      <c r="AW270" s="14" t="s">
        <v>32</v>
      </c>
      <c r="AX270" s="14" t="s">
        <v>76</v>
      </c>
      <c r="AY270" s="221" t="s">
        <v>149</v>
      </c>
    </row>
    <row r="271" spans="2:51" s="15" customFormat="1" ht="11.25">
      <c r="B271" s="222"/>
      <c r="C271" s="223"/>
      <c r="D271" s="202" t="s">
        <v>158</v>
      </c>
      <c r="E271" s="224" t="s">
        <v>1</v>
      </c>
      <c r="F271" s="225" t="s">
        <v>220</v>
      </c>
      <c r="G271" s="223"/>
      <c r="H271" s="226">
        <v>22.14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158</v>
      </c>
      <c r="AU271" s="232" t="s">
        <v>86</v>
      </c>
      <c r="AV271" s="15" t="s">
        <v>156</v>
      </c>
      <c r="AW271" s="15" t="s">
        <v>32</v>
      </c>
      <c r="AX271" s="15" t="s">
        <v>84</v>
      </c>
      <c r="AY271" s="232" t="s">
        <v>149</v>
      </c>
    </row>
    <row r="272" spans="1:65" s="2" customFormat="1" ht="24.2" customHeight="1">
      <c r="A272" s="34"/>
      <c r="B272" s="35"/>
      <c r="C272" s="187" t="s">
        <v>454</v>
      </c>
      <c r="D272" s="187" t="s">
        <v>151</v>
      </c>
      <c r="E272" s="188" t="s">
        <v>455</v>
      </c>
      <c r="F272" s="189" t="s">
        <v>456</v>
      </c>
      <c r="G272" s="190" t="s">
        <v>154</v>
      </c>
      <c r="H272" s="191">
        <v>200</v>
      </c>
      <c r="I272" s="192"/>
      <c r="J272" s="193">
        <f>ROUND(I272*H272,2)</f>
        <v>0</v>
      </c>
      <c r="K272" s="189" t="s">
        <v>155</v>
      </c>
      <c r="L272" s="39"/>
      <c r="M272" s="194" t="s">
        <v>1</v>
      </c>
      <c r="N272" s="195" t="s">
        <v>41</v>
      </c>
      <c r="O272" s="71"/>
      <c r="P272" s="196">
        <f>O272*H272</f>
        <v>0</v>
      </c>
      <c r="Q272" s="196">
        <v>0.00069</v>
      </c>
      <c r="R272" s="196">
        <f>Q272*H272</f>
        <v>0.13799999999999998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156</v>
      </c>
      <c r="AT272" s="198" t="s">
        <v>151</v>
      </c>
      <c r="AU272" s="198" t="s">
        <v>86</v>
      </c>
      <c r="AY272" s="17" t="s">
        <v>149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7" t="s">
        <v>84</v>
      </c>
      <c r="BK272" s="199">
        <f>ROUND(I272*H272,2)</f>
        <v>0</v>
      </c>
      <c r="BL272" s="17" t="s">
        <v>156</v>
      </c>
      <c r="BM272" s="198" t="s">
        <v>457</v>
      </c>
    </row>
    <row r="273" spans="1:65" s="2" customFormat="1" ht="21.75" customHeight="1">
      <c r="A273" s="34"/>
      <c r="B273" s="35"/>
      <c r="C273" s="187" t="s">
        <v>458</v>
      </c>
      <c r="D273" s="187" t="s">
        <v>151</v>
      </c>
      <c r="E273" s="188" t="s">
        <v>459</v>
      </c>
      <c r="F273" s="189" t="s">
        <v>460</v>
      </c>
      <c r="G273" s="190" t="s">
        <v>199</v>
      </c>
      <c r="H273" s="191">
        <v>280</v>
      </c>
      <c r="I273" s="192"/>
      <c r="J273" s="193">
        <f>ROUND(I273*H273,2)</f>
        <v>0</v>
      </c>
      <c r="K273" s="189" t="s">
        <v>155</v>
      </c>
      <c r="L273" s="39"/>
      <c r="M273" s="194" t="s">
        <v>1</v>
      </c>
      <c r="N273" s="195" t="s">
        <v>41</v>
      </c>
      <c r="O273" s="71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8" t="s">
        <v>156</v>
      </c>
      <c r="AT273" s="198" t="s">
        <v>151</v>
      </c>
      <c r="AU273" s="198" t="s">
        <v>86</v>
      </c>
      <c r="AY273" s="17" t="s">
        <v>149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7" t="s">
        <v>84</v>
      </c>
      <c r="BK273" s="199">
        <f>ROUND(I273*H273,2)</f>
        <v>0</v>
      </c>
      <c r="BL273" s="17" t="s">
        <v>156</v>
      </c>
      <c r="BM273" s="198" t="s">
        <v>461</v>
      </c>
    </row>
    <row r="274" spans="2:51" s="14" customFormat="1" ht="11.25">
      <c r="B274" s="211"/>
      <c r="C274" s="212"/>
      <c r="D274" s="202" t="s">
        <v>158</v>
      </c>
      <c r="E274" s="213" t="s">
        <v>1</v>
      </c>
      <c r="F274" s="214" t="s">
        <v>462</v>
      </c>
      <c r="G274" s="212"/>
      <c r="H274" s="215">
        <v>280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158</v>
      </c>
      <c r="AU274" s="221" t="s">
        <v>86</v>
      </c>
      <c r="AV274" s="14" t="s">
        <v>86</v>
      </c>
      <c r="AW274" s="14" t="s">
        <v>32</v>
      </c>
      <c r="AX274" s="14" t="s">
        <v>84</v>
      </c>
      <c r="AY274" s="221" t="s">
        <v>149</v>
      </c>
    </row>
    <row r="275" spans="2:63" s="12" customFormat="1" ht="22.9" customHeight="1">
      <c r="B275" s="171"/>
      <c r="C275" s="172"/>
      <c r="D275" s="173" t="s">
        <v>75</v>
      </c>
      <c r="E275" s="185" t="s">
        <v>463</v>
      </c>
      <c r="F275" s="185" t="s">
        <v>464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SUM(P276:P289)</f>
        <v>0</v>
      </c>
      <c r="Q275" s="179"/>
      <c r="R275" s="180">
        <f>SUM(R276:R289)</f>
        <v>0</v>
      </c>
      <c r="S275" s="179"/>
      <c r="T275" s="181">
        <f>SUM(T276:T289)</f>
        <v>0</v>
      </c>
      <c r="AR275" s="182" t="s">
        <v>84</v>
      </c>
      <c r="AT275" s="183" t="s">
        <v>75</v>
      </c>
      <c r="AU275" s="183" t="s">
        <v>84</v>
      </c>
      <c r="AY275" s="182" t="s">
        <v>149</v>
      </c>
      <c r="BK275" s="184">
        <f>SUM(BK276:BK289)</f>
        <v>0</v>
      </c>
    </row>
    <row r="276" spans="1:65" s="2" customFormat="1" ht="21.75" customHeight="1">
      <c r="A276" s="34"/>
      <c r="B276" s="35"/>
      <c r="C276" s="187" t="s">
        <v>465</v>
      </c>
      <c r="D276" s="187" t="s">
        <v>151</v>
      </c>
      <c r="E276" s="188" t="s">
        <v>466</v>
      </c>
      <c r="F276" s="189" t="s">
        <v>467</v>
      </c>
      <c r="G276" s="190" t="s">
        <v>249</v>
      </c>
      <c r="H276" s="191">
        <v>211.92</v>
      </c>
      <c r="I276" s="192"/>
      <c r="J276" s="193">
        <f>ROUND(I276*H276,2)</f>
        <v>0</v>
      </c>
      <c r="K276" s="189" t="s">
        <v>155</v>
      </c>
      <c r="L276" s="39"/>
      <c r="M276" s="194" t="s">
        <v>1</v>
      </c>
      <c r="N276" s="195" t="s">
        <v>41</v>
      </c>
      <c r="O276" s="71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156</v>
      </c>
      <c r="AT276" s="198" t="s">
        <v>151</v>
      </c>
      <c r="AU276" s="198" t="s">
        <v>86</v>
      </c>
      <c r="AY276" s="17" t="s">
        <v>149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84</v>
      </c>
      <c r="BK276" s="199">
        <f>ROUND(I276*H276,2)</f>
        <v>0</v>
      </c>
      <c r="BL276" s="17" t="s">
        <v>156</v>
      </c>
      <c r="BM276" s="198" t="s">
        <v>468</v>
      </c>
    </row>
    <row r="277" spans="2:51" s="14" customFormat="1" ht="11.25">
      <c r="B277" s="211"/>
      <c r="C277" s="212"/>
      <c r="D277" s="202" t="s">
        <v>158</v>
      </c>
      <c r="E277" s="213" t="s">
        <v>110</v>
      </c>
      <c r="F277" s="214" t="s">
        <v>111</v>
      </c>
      <c r="G277" s="212"/>
      <c r="H277" s="215">
        <v>211.92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158</v>
      </c>
      <c r="AU277" s="221" t="s">
        <v>86</v>
      </c>
      <c r="AV277" s="14" t="s">
        <v>86</v>
      </c>
      <c r="AW277" s="14" t="s">
        <v>32</v>
      </c>
      <c r="AX277" s="14" t="s">
        <v>84</v>
      </c>
      <c r="AY277" s="221" t="s">
        <v>149</v>
      </c>
    </row>
    <row r="278" spans="1:65" s="2" customFormat="1" ht="24.2" customHeight="1">
      <c r="A278" s="34"/>
      <c r="B278" s="35"/>
      <c r="C278" s="187" t="s">
        <v>424</v>
      </c>
      <c r="D278" s="187" t="s">
        <v>151</v>
      </c>
      <c r="E278" s="188" t="s">
        <v>469</v>
      </c>
      <c r="F278" s="189" t="s">
        <v>470</v>
      </c>
      <c r="G278" s="190" t="s">
        <v>249</v>
      </c>
      <c r="H278" s="191">
        <v>4026.48</v>
      </c>
      <c r="I278" s="192"/>
      <c r="J278" s="193">
        <f>ROUND(I278*H278,2)</f>
        <v>0</v>
      </c>
      <c r="K278" s="189" t="s">
        <v>155</v>
      </c>
      <c r="L278" s="39"/>
      <c r="M278" s="194" t="s">
        <v>1</v>
      </c>
      <c r="N278" s="195" t="s">
        <v>41</v>
      </c>
      <c r="O278" s="7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156</v>
      </c>
      <c r="AT278" s="198" t="s">
        <v>151</v>
      </c>
      <c r="AU278" s="198" t="s">
        <v>86</v>
      </c>
      <c r="AY278" s="17" t="s">
        <v>149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7" t="s">
        <v>84</v>
      </c>
      <c r="BK278" s="199">
        <f>ROUND(I278*H278,2)</f>
        <v>0</v>
      </c>
      <c r="BL278" s="17" t="s">
        <v>156</v>
      </c>
      <c r="BM278" s="198" t="s">
        <v>471</v>
      </c>
    </row>
    <row r="279" spans="2:51" s="14" customFormat="1" ht="11.25">
      <c r="B279" s="211"/>
      <c r="C279" s="212"/>
      <c r="D279" s="202" t="s">
        <v>158</v>
      </c>
      <c r="E279" s="213" t="s">
        <v>1</v>
      </c>
      <c r="F279" s="214" t="s">
        <v>472</v>
      </c>
      <c r="G279" s="212"/>
      <c r="H279" s="215">
        <v>4026.48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158</v>
      </c>
      <c r="AU279" s="221" t="s">
        <v>86</v>
      </c>
      <c r="AV279" s="14" t="s">
        <v>86</v>
      </c>
      <c r="AW279" s="14" t="s">
        <v>32</v>
      </c>
      <c r="AX279" s="14" t="s">
        <v>84</v>
      </c>
      <c r="AY279" s="221" t="s">
        <v>149</v>
      </c>
    </row>
    <row r="280" spans="1:65" s="2" customFormat="1" ht="21.75" customHeight="1">
      <c r="A280" s="34"/>
      <c r="B280" s="35"/>
      <c r="C280" s="187" t="s">
        <v>473</v>
      </c>
      <c r="D280" s="187" t="s">
        <v>151</v>
      </c>
      <c r="E280" s="188" t="s">
        <v>474</v>
      </c>
      <c r="F280" s="189" t="s">
        <v>475</v>
      </c>
      <c r="G280" s="190" t="s">
        <v>249</v>
      </c>
      <c r="H280" s="191">
        <v>261.095</v>
      </c>
      <c r="I280" s="192"/>
      <c r="J280" s="193">
        <f>ROUND(I280*H280,2)</f>
        <v>0</v>
      </c>
      <c r="K280" s="189" t="s">
        <v>155</v>
      </c>
      <c r="L280" s="39"/>
      <c r="M280" s="194" t="s">
        <v>1</v>
      </c>
      <c r="N280" s="195" t="s">
        <v>41</v>
      </c>
      <c r="O280" s="71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8" t="s">
        <v>156</v>
      </c>
      <c r="AT280" s="198" t="s">
        <v>151</v>
      </c>
      <c r="AU280" s="198" t="s">
        <v>86</v>
      </c>
      <c r="AY280" s="17" t="s">
        <v>149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7" t="s">
        <v>84</v>
      </c>
      <c r="BK280" s="199">
        <f>ROUND(I280*H280,2)</f>
        <v>0</v>
      </c>
      <c r="BL280" s="17" t="s">
        <v>156</v>
      </c>
      <c r="BM280" s="198" t="s">
        <v>476</v>
      </c>
    </row>
    <row r="281" spans="2:51" s="14" customFormat="1" ht="11.25">
      <c r="B281" s="211"/>
      <c r="C281" s="212"/>
      <c r="D281" s="202" t="s">
        <v>158</v>
      </c>
      <c r="E281" s="213" t="s">
        <v>113</v>
      </c>
      <c r="F281" s="214" t="s">
        <v>477</v>
      </c>
      <c r="G281" s="212"/>
      <c r="H281" s="215">
        <v>261.095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158</v>
      </c>
      <c r="AU281" s="221" t="s">
        <v>86</v>
      </c>
      <c r="AV281" s="14" t="s">
        <v>86</v>
      </c>
      <c r="AW281" s="14" t="s">
        <v>32</v>
      </c>
      <c r="AX281" s="14" t="s">
        <v>84</v>
      </c>
      <c r="AY281" s="221" t="s">
        <v>149</v>
      </c>
    </row>
    <row r="282" spans="1:65" s="2" customFormat="1" ht="24.2" customHeight="1">
      <c r="A282" s="34"/>
      <c r="B282" s="35"/>
      <c r="C282" s="187" t="s">
        <v>478</v>
      </c>
      <c r="D282" s="187" t="s">
        <v>151</v>
      </c>
      <c r="E282" s="188" t="s">
        <v>479</v>
      </c>
      <c r="F282" s="189" t="s">
        <v>480</v>
      </c>
      <c r="G282" s="190" t="s">
        <v>249</v>
      </c>
      <c r="H282" s="191">
        <v>4960.805</v>
      </c>
      <c r="I282" s="192"/>
      <c r="J282" s="193">
        <f>ROUND(I282*H282,2)</f>
        <v>0</v>
      </c>
      <c r="K282" s="189" t="s">
        <v>155</v>
      </c>
      <c r="L282" s="39"/>
      <c r="M282" s="194" t="s">
        <v>1</v>
      </c>
      <c r="N282" s="195" t="s">
        <v>41</v>
      </c>
      <c r="O282" s="71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8" t="s">
        <v>156</v>
      </c>
      <c r="AT282" s="198" t="s">
        <v>151</v>
      </c>
      <c r="AU282" s="198" t="s">
        <v>86</v>
      </c>
      <c r="AY282" s="17" t="s">
        <v>149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7" t="s">
        <v>84</v>
      </c>
      <c r="BK282" s="199">
        <f>ROUND(I282*H282,2)</f>
        <v>0</v>
      </c>
      <c r="BL282" s="17" t="s">
        <v>156</v>
      </c>
      <c r="BM282" s="198" t="s">
        <v>481</v>
      </c>
    </row>
    <row r="283" spans="2:51" s="14" customFormat="1" ht="11.25">
      <c r="B283" s="211"/>
      <c r="C283" s="212"/>
      <c r="D283" s="202" t="s">
        <v>158</v>
      </c>
      <c r="E283" s="213" t="s">
        <v>1</v>
      </c>
      <c r="F283" s="214" t="s">
        <v>482</v>
      </c>
      <c r="G283" s="212"/>
      <c r="H283" s="215">
        <v>4960.805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158</v>
      </c>
      <c r="AU283" s="221" t="s">
        <v>86</v>
      </c>
      <c r="AV283" s="14" t="s">
        <v>86</v>
      </c>
      <c r="AW283" s="14" t="s">
        <v>32</v>
      </c>
      <c r="AX283" s="14" t="s">
        <v>84</v>
      </c>
      <c r="AY283" s="221" t="s">
        <v>149</v>
      </c>
    </row>
    <row r="284" spans="1:65" s="2" customFormat="1" ht="24.2" customHeight="1">
      <c r="A284" s="34"/>
      <c r="B284" s="35"/>
      <c r="C284" s="187" t="s">
        <v>483</v>
      </c>
      <c r="D284" s="187" t="s">
        <v>151</v>
      </c>
      <c r="E284" s="188" t="s">
        <v>484</v>
      </c>
      <c r="F284" s="189" t="s">
        <v>485</v>
      </c>
      <c r="G284" s="190" t="s">
        <v>249</v>
      </c>
      <c r="H284" s="191">
        <v>473.015</v>
      </c>
      <c r="I284" s="192"/>
      <c r="J284" s="193">
        <f>ROUND(I284*H284,2)</f>
        <v>0</v>
      </c>
      <c r="K284" s="189" t="s">
        <v>155</v>
      </c>
      <c r="L284" s="39"/>
      <c r="M284" s="194" t="s">
        <v>1</v>
      </c>
      <c r="N284" s="195" t="s">
        <v>41</v>
      </c>
      <c r="O284" s="71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8" t="s">
        <v>156</v>
      </c>
      <c r="AT284" s="198" t="s">
        <v>151</v>
      </c>
      <c r="AU284" s="198" t="s">
        <v>86</v>
      </c>
      <c r="AY284" s="17" t="s">
        <v>149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7" t="s">
        <v>84</v>
      </c>
      <c r="BK284" s="199">
        <f>ROUND(I284*H284,2)</f>
        <v>0</v>
      </c>
      <c r="BL284" s="17" t="s">
        <v>156</v>
      </c>
      <c r="BM284" s="198" t="s">
        <v>486</v>
      </c>
    </row>
    <row r="285" spans="1:65" s="2" customFormat="1" ht="37.9" customHeight="1">
      <c r="A285" s="34"/>
      <c r="B285" s="35"/>
      <c r="C285" s="187" t="s">
        <v>487</v>
      </c>
      <c r="D285" s="187" t="s">
        <v>151</v>
      </c>
      <c r="E285" s="188" t="s">
        <v>488</v>
      </c>
      <c r="F285" s="189" t="s">
        <v>489</v>
      </c>
      <c r="G285" s="190" t="s">
        <v>249</v>
      </c>
      <c r="H285" s="191">
        <v>261.095</v>
      </c>
      <c r="I285" s="192"/>
      <c r="J285" s="193">
        <f>ROUND(I285*H285,2)</f>
        <v>0</v>
      </c>
      <c r="K285" s="189" t="s">
        <v>155</v>
      </c>
      <c r="L285" s="39"/>
      <c r="M285" s="194" t="s">
        <v>1</v>
      </c>
      <c r="N285" s="195" t="s">
        <v>41</v>
      </c>
      <c r="O285" s="71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8" t="s">
        <v>156</v>
      </c>
      <c r="AT285" s="198" t="s">
        <v>151</v>
      </c>
      <c r="AU285" s="198" t="s">
        <v>86</v>
      </c>
      <c r="AY285" s="17" t="s">
        <v>149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7" t="s">
        <v>84</v>
      </c>
      <c r="BK285" s="199">
        <f>ROUND(I285*H285,2)</f>
        <v>0</v>
      </c>
      <c r="BL285" s="17" t="s">
        <v>156</v>
      </c>
      <c r="BM285" s="198" t="s">
        <v>490</v>
      </c>
    </row>
    <row r="286" spans="2:51" s="14" customFormat="1" ht="11.25">
      <c r="B286" s="211"/>
      <c r="C286" s="212"/>
      <c r="D286" s="202" t="s">
        <v>158</v>
      </c>
      <c r="E286" s="213" t="s">
        <v>1</v>
      </c>
      <c r="F286" s="214" t="s">
        <v>113</v>
      </c>
      <c r="G286" s="212"/>
      <c r="H286" s="215">
        <v>261.095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158</v>
      </c>
      <c r="AU286" s="221" t="s">
        <v>86</v>
      </c>
      <c r="AV286" s="14" t="s">
        <v>86</v>
      </c>
      <c r="AW286" s="14" t="s">
        <v>32</v>
      </c>
      <c r="AX286" s="14" t="s">
        <v>84</v>
      </c>
      <c r="AY286" s="221" t="s">
        <v>149</v>
      </c>
    </row>
    <row r="287" spans="1:65" s="2" customFormat="1" ht="33" customHeight="1">
      <c r="A287" s="34"/>
      <c r="B287" s="35"/>
      <c r="C287" s="187" t="s">
        <v>491</v>
      </c>
      <c r="D287" s="187" t="s">
        <v>151</v>
      </c>
      <c r="E287" s="188" t="s">
        <v>492</v>
      </c>
      <c r="F287" s="189" t="s">
        <v>493</v>
      </c>
      <c r="G287" s="190" t="s">
        <v>249</v>
      </c>
      <c r="H287" s="191">
        <v>56.4</v>
      </c>
      <c r="I287" s="192"/>
      <c r="J287" s="193">
        <f>ROUND(I287*H287,2)</f>
        <v>0</v>
      </c>
      <c r="K287" s="189" t="s">
        <v>155</v>
      </c>
      <c r="L287" s="39"/>
      <c r="M287" s="194" t="s">
        <v>1</v>
      </c>
      <c r="N287" s="195" t="s">
        <v>41</v>
      </c>
      <c r="O287" s="7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156</v>
      </c>
      <c r="AT287" s="198" t="s">
        <v>151</v>
      </c>
      <c r="AU287" s="198" t="s">
        <v>86</v>
      </c>
      <c r="AY287" s="17" t="s">
        <v>149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84</v>
      </c>
      <c r="BK287" s="199">
        <f>ROUND(I287*H287,2)</f>
        <v>0</v>
      </c>
      <c r="BL287" s="17" t="s">
        <v>156</v>
      </c>
      <c r="BM287" s="198" t="s">
        <v>494</v>
      </c>
    </row>
    <row r="288" spans="1:65" s="2" customFormat="1" ht="44.25" customHeight="1">
      <c r="A288" s="34"/>
      <c r="B288" s="35"/>
      <c r="C288" s="187" t="s">
        <v>495</v>
      </c>
      <c r="D288" s="187" t="s">
        <v>151</v>
      </c>
      <c r="E288" s="188" t="s">
        <v>496</v>
      </c>
      <c r="F288" s="189" t="s">
        <v>497</v>
      </c>
      <c r="G288" s="190" t="s">
        <v>249</v>
      </c>
      <c r="H288" s="191">
        <v>155.52</v>
      </c>
      <c r="I288" s="192"/>
      <c r="J288" s="193">
        <f>ROUND(I288*H288,2)</f>
        <v>0</v>
      </c>
      <c r="K288" s="189" t="s">
        <v>155</v>
      </c>
      <c r="L288" s="39"/>
      <c r="M288" s="194" t="s">
        <v>1</v>
      </c>
      <c r="N288" s="195" t="s">
        <v>41</v>
      </c>
      <c r="O288" s="71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8" t="s">
        <v>156</v>
      </c>
      <c r="AT288" s="198" t="s">
        <v>151</v>
      </c>
      <c r="AU288" s="198" t="s">
        <v>86</v>
      </c>
      <c r="AY288" s="17" t="s">
        <v>149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7" t="s">
        <v>84</v>
      </c>
      <c r="BK288" s="199">
        <f>ROUND(I288*H288,2)</f>
        <v>0</v>
      </c>
      <c r="BL288" s="17" t="s">
        <v>156</v>
      </c>
      <c r="BM288" s="198" t="s">
        <v>498</v>
      </c>
    </row>
    <row r="289" spans="2:51" s="14" customFormat="1" ht="11.25">
      <c r="B289" s="211"/>
      <c r="C289" s="212"/>
      <c r="D289" s="202" t="s">
        <v>158</v>
      </c>
      <c r="E289" s="213" t="s">
        <v>1</v>
      </c>
      <c r="F289" s="214" t="s">
        <v>499</v>
      </c>
      <c r="G289" s="212"/>
      <c r="H289" s="215">
        <v>155.52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158</v>
      </c>
      <c r="AU289" s="221" t="s">
        <v>86</v>
      </c>
      <c r="AV289" s="14" t="s">
        <v>86</v>
      </c>
      <c r="AW289" s="14" t="s">
        <v>32</v>
      </c>
      <c r="AX289" s="14" t="s">
        <v>84</v>
      </c>
      <c r="AY289" s="221" t="s">
        <v>149</v>
      </c>
    </row>
    <row r="290" spans="2:63" s="12" customFormat="1" ht="22.9" customHeight="1">
      <c r="B290" s="171"/>
      <c r="C290" s="172"/>
      <c r="D290" s="173" t="s">
        <v>75</v>
      </c>
      <c r="E290" s="185" t="s">
        <v>500</v>
      </c>
      <c r="F290" s="185" t="s">
        <v>501</v>
      </c>
      <c r="G290" s="172"/>
      <c r="H290" s="172"/>
      <c r="I290" s="175"/>
      <c r="J290" s="186">
        <f>BK290</f>
        <v>0</v>
      </c>
      <c r="K290" s="172"/>
      <c r="L290" s="177"/>
      <c r="M290" s="178"/>
      <c r="N290" s="179"/>
      <c r="O290" s="179"/>
      <c r="P290" s="180">
        <f>P291</f>
        <v>0</v>
      </c>
      <c r="Q290" s="179"/>
      <c r="R290" s="180">
        <f>R291</f>
        <v>0</v>
      </c>
      <c r="S290" s="179"/>
      <c r="T290" s="181">
        <f>T291</f>
        <v>0</v>
      </c>
      <c r="AR290" s="182" t="s">
        <v>84</v>
      </c>
      <c r="AT290" s="183" t="s">
        <v>75</v>
      </c>
      <c r="AU290" s="183" t="s">
        <v>84</v>
      </c>
      <c r="AY290" s="182" t="s">
        <v>149</v>
      </c>
      <c r="BK290" s="184">
        <f>BK291</f>
        <v>0</v>
      </c>
    </row>
    <row r="291" spans="1:65" s="2" customFormat="1" ht="24.2" customHeight="1">
      <c r="A291" s="34"/>
      <c r="B291" s="35"/>
      <c r="C291" s="187" t="s">
        <v>502</v>
      </c>
      <c r="D291" s="187" t="s">
        <v>151</v>
      </c>
      <c r="E291" s="188" t="s">
        <v>503</v>
      </c>
      <c r="F291" s="189" t="s">
        <v>504</v>
      </c>
      <c r="G291" s="190" t="s">
        <v>249</v>
      </c>
      <c r="H291" s="191">
        <v>713.152</v>
      </c>
      <c r="I291" s="192"/>
      <c r="J291" s="193">
        <f>ROUND(I291*H291,2)</f>
        <v>0</v>
      </c>
      <c r="K291" s="189" t="s">
        <v>155</v>
      </c>
      <c r="L291" s="39"/>
      <c r="M291" s="194" t="s">
        <v>1</v>
      </c>
      <c r="N291" s="195" t="s">
        <v>41</v>
      </c>
      <c r="O291" s="71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8" t="s">
        <v>156</v>
      </c>
      <c r="AT291" s="198" t="s">
        <v>151</v>
      </c>
      <c r="AU291" s="198" t="s">
        <v>86</v>
      </c>
      <c r="AY291" s="17" t="s">
        <v>149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7" t="s">
        <v>84</v>
      </c>
      <c r="BK291" s="199">
        <f>ROUND(I291*H291,2)</f>
        <v>0</v>
      </c>
      <c r="BL291" s="17" t="s">
        <v>156</v>
      </c>
      <c r="BM291" s="198" t="s">
        <v>505</v>
      </c>
    </row>
    <row r="292" spans="2:63" s="12" customFormat="1" ht="25.9" customHeight="1">
      <c r="B292" s="171"/>
      <c r="C292" s="172"/>
      <c r="D292" s="173" t="s">
        <v>75</v>
      </c>
      <c r="E292" s="174" t="s">
        <v>506</v>
      </c>
      <c r="F292" s="174" t="s">
        <v>507</v>
      </c>
      <c r="G292" s="172"/>
      <c r="H292" s="172"/>
      <c r="I292" s="175"/>
      <c r="J292" s="176">
        <f>BK292</f>
        <v>0</v>
      </c>
      <c r="K292" s="172"/>
      <c r="L292" s="177"/>
      <c r="M292" s="178"/>
      <c r="N292" s="179"/>
      <c r="O292" s="179"/>
      <c r="P292" s="180">
        <f>P293</f>
        <v>0</v>
      </c>
      <c r="Q292" s="179"/>
      <c r="R292" s="180">
        <f>R293</f>
        <v>0.009</v>
      </c>
      <c r="S292" s="179"/>
      <c r="T292" s="181">
        <f>T293</f>
        <v>0</v>
      </c>
      <c r="AR292" s="182" t="s">
        <v>86</v>
      </c>
      <c r="AT292" s="183" t="s">
        <v>75</v>
      </c>
      <c r="AU292" s="183" t="s">
        <v>76</v>
      </c>
      <c r="AY292" s="182" t="s">
        <v>149</v>
      </c>
      <c r="BK292" s="184">
        <f>BK293</f>
        <v>0</v>
      </c>
    </row>
    <row r="293" spans="2:63" s="12" customFormat="1" ht="22.9" customHeight="1">
      <c r="B293" s="171"/>
      <c r="C293" s="172"/>
      <c r="D293" s="173" t="s">
        <v>75</v>
      </c>
      <c r="E293" s="185" t="s">
        <v>508</v>
      </c>
      <c r="F293" s="185" t="s">
        <v>509</v>
      </c>
      <c r="G293" s="172"/>
      <c r="H293" s="172"/>
      <c r="I293" s="175"/>
      <c r="J293" s="186">
        <f>BK293</f>
        <v>0</v>
      </c>
      <c r="K293" s="172"/>
      <c r="L293" s="177"/>
      <c r="M293" s="178"/>
      <c r="N293" s="179"/>
      <c r="O293" s="179"/>
      <c r="P293" s="180">
        <f>SUM(P294:P299)</f>
        <v>0</v>
      </c>
      <c r="Q293" s="179"/>
      <c r="R293" s="180">
        <f>SUM(R294:R299)</f>
        <v>0.009</v>
      </c>
      <c r="S293" s="179"/>
      <c r="T293" s="181">
        <f>SUM(T294:T299)</f>
        <v>0</v>
      </c>
      <c r="AR293" s="182" t="s">
        <v>86</v>
      </c>
      <c r="AT293" s="183" t="s">
        <v>75</v>
      </c>
      <c r="AU293" s="183" t="s">
        <v>84</v>
      </c>
      <c r="AY293" s="182" t="s">
        <v>149</v>
      </c>
      <c r="BK293" s="184">
        <f>SUM(BK294:BK299)</f>
        <v>0</v>
      </c>
    </row>
    <row r="294" spans="1:65" s="2" customFormat="1" ht="24.2" customHeight="1">
      <c r="A294" s="34"/>
      <c r="B294" s="35"/>
      <c r="C294" s="187" t="s">
        <v>510</v>
      </c>
      <c r="D294" s="187" t="s">
        <v>151</v>
      </c>
      <c r="E294" s="188" t="s">
        <v>511</v>
      </c>
      <c r="F294" s="189" t="s">
        <v>512</v>
      </c>
      <c r="G294" s="190" t="s">
        <v>154</v>
      </c>
      <c r="H294" s="191">
        <v>22.5</v>
      </c>
      <c r="I294" s="192"/>
      <c r="J294" s="193">
        <f>ROUND(I294*H294,2)</f>
        <v>0</v>
      </c>
      <c r="K294" s="189" t="s">
        <v>155</v>
      </c>
      <c r="L294" s="39"/>
      <c r="M294" s="194" t="s">
        <v>1</v>
      </c>
      <c r="N294" s="195" t="s">
        <v>41</v>
      </c>
      <c r="O294" s="71"/>
      <c r="P294" s="196">
        <f>O294*H294</f>
        <v>0</v>
      </c>
      <c r="Q294" s="196">
        <v>4E-05</v>
      </c>
      <c r="R294" s="196">
        <f>Q294*H294</f>
        <v>0.0009000000000000001</v>
      </c>
      <c r="S294" s="196">
        <v>0</v>
      </c>
      <c r="T294" s="19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8" t="s">
        <v>231</v>
      </c>
      <c r="AT294" s="198" t="s">
        <v>151</v>
      </c>
      <c r="AU294" s="198" t="s">
        <v>86</v>
      </c>
      <c r="AY294" s="17" t="s">
        <v>149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7" t="s">
        <v>84</v>
      </c>
      <c r="BK294" s="199">
        <f>ROUND(I294*H294,2)</f>
        <v>0</v>
      </c>
      <c r="BL294" s="17" t="s">
        <v>231</v>
      </c>
      <c r="BM294" s="198" t="s">
        <v>513</v>
      </c>
    </row>
    <row r="295" spans="2:51" s="13" customFormat="1" ht="11.25">
      <c r="B295" s="200"/>
      <c r="C295" s="201"/>
      <c r="D295" s="202" t="s">
        <v>158</v>
      </c>
      <c r="E295" s="203" t="s">
        <v>1</v>
      </c>
      <c r="F295" s="204" t="s">
        <v>514</v>
      </c>
      <c r="G295" s="201"/>
      <c r="H295" s="203" t="s">
        <v>1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158</v>
      </c>
      <c r="AU295" s="210" t="s">
        <v>86</v>
      </c>
      <c r="AV295" s="13" t="s">
        <v>84</v>
      </c>
      <c r="AW295" s="13" t="s">
        <v>32</v>
      </c>
      <c r="AX295" s="13" t="s">
        <v>76</v>
      </c>
      <c r="AY295" s="210" t="s">
        <v>149</v>
      </c>
    </row>
    <row r="296" spans="2:51" s="14" customFormat="1" ht="11.25">
      <c r="B296" s="211"/>
      <c r="C296" s="212"/>
      <c r="D296" s="202" t="s">
        <v>158</v>
      </c>
      <c r="E296" s="213" t="s">
        <v>1</v>
      </c>
      <c r="F296" s="214" t="s">
        <v>515</v>
      </c>
      <c r="G296" s="212"/>
      <c r="H296" s="215">
        <v>22.5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158</v>
      </c>
      <c r="AU296" s="221" t="s">
        <v>86</v>
      </c>
      <c r="AV296" s="14" t="s">
        <v>86</v>
      </c>
      <c r="AW296" s="14" t="s">
        <v>32</v>
      </c>
      <c r="AX296" s="14" t="s">
        <v>84</v>
      </c>
      <c r="AY296" s="221" t="s">
        <v>149</v>
      </c>
    </row>
    <row r="297" spans="1:65" s="2" customFormat="1" ht="24.2" customHeight="1">
      <c r="A297" s="34"/>
      <c r="B297" s="35"/>
      <c r="C297" s="233" t="s">
        <v>516</v>
      </c>
      <c r="D297" s="233" t="s">
        <v>278</v>
      </c>
      <c r="E297" s="234" t="s">
        <v>517</v>
      </c>
      <c r="F297" s="235" t="s">
        <v>518</v>
      </c>
      <c r="G297" s="236" t="s">
        <v>154</v>
      </c>
      <c r="H297" s="237">
        <v>27</v>
      </c>
      <c r="I297" s="238"/>
      <c r="J297" s="239">
        <f>ROUND(I297*H297,2)</f>
        <v>0</v>
      </c>
      <c r="K297" s="235" t="s">
        <v>155</v>
      </c>
      <c r="L297" s="240"/>
      <c r="M297" s="241" t="s">
        <v>1</v>
      </c>
      <c r="N297" s="242" t="s">
        <v>41</v>
      </c>
      <c r="O297" s="71"/>
      <c r="P297" s="196">
        <f>O297*H297</f>
        <v>0</v>
      </c>
      <c r="Q297" s="196">
        <v>0.0003</v>
      </c>
      <c r="R297" s="196">
        <f>Q297*H297</f>
        <v>0.0081</v>
      </c>
      <c r="S297" s="196">
        <v>0</v>
      </c>
      <c r="T297" s="197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8" t="s">
        <v>309</v>
      </c>
      <c r="AT297" s="198" t="s">
        <v>278</v>
      </c>
      <c r="AU297" s="198" t="s">
        <v>86</v>
      </c>
      <c r="AY297" s="17" t="s">
        <v>149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7" t="s">
        <v>84</v>
      </c>
      <c r="BK297" s="199">
        <f>ROUND(I297*H297,2)</f>
        <v>0</v>
      </c>
      <c r="BL297" s="17" t="s">
        <v>231</v>
      </c>
      <c r="BM297" s="198" t="s">
        <v>519</v>
      </c>
    </row>
    <row r="298" spans="2:51" s="14" customFormat="1" ht="11.25">
      <c r="B298" s="211"/>
      <c r="C298" s="212"/>
      <c r="D298" s="202" t="s">
        <v>158</v>
      </c>
      <c r="E298" s="212"/>
      <c r="F298" s="214" t="s">
        <v>520</v>
      </c>
      <c r="G298" s="212"/>
      <c r="H298" s="215">
        <v>27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158</v>
      </c>
      <c r="AU298" s="221" t="s">
        <v>86</v>
      </c>
      <c r="AV298" s="14" t="s">
        <v>86</v>
      </c>
      <c r="AW298" s="14" t="s">
        <v>4</v>
      </c>
      <c r="AX298" s="14" t="s">
        <v>84</v>
      </c>
      <c r="AY298" s="221" t="s">
        <v>149</v>
      </c>
    </row>
    <row r="299" spans="1:65" s="2" customFormat="1" ht="24.2" customHeight="1">
      <c r="A299" s="34"/>
      <c r="B299" s="35"/>
      <c r="C299" s="187" t="s">
        <v>521</v>
      </c>
      <c r="D299" s="187" t="s">
        <v>151</v>
      </c>
      <c r="E299" s="188" t="s">
        <v>522</v>
      </c>
      <c r="F299" s="189" t="s">
        <v>523</v>
      </c>
      <c r="G299" s="190" t="s">
        <v>524</v>
      </c>
      <c r="H299" s="243"/>
      <c r="I299" s="192"/>
      <c r="J299" s="193">
        <f>ROUND(I299*H299,2)</f>
        <v>0</v>
      </c>
      <c r="K299" s="189" t="s">
        <v>155</v>
      </c>
      <c r="L299" s="39"/>
      <c r="M299" s="194" t="s">
        <v>1</v>
      </c>
      <c r="N299" s="195" t="s">
        <v>41</v>
      </c>
      <c r="O299" s="71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8" t="s">
        <v>231</v>
      </c>
      <c r="AT299" s="198" t="s">
        <v>151</v>
      </c>
      <c r="AU299" s="198" t="s">
        <v>86</v>
      </c>
      <c r="AY299" s="17" t="s">
        <v>149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7" t="s">
        <v>84</v>
      </c>
      <c r="BK299" s="199">
        <f>ROUND(I299*H299,2)</f>
        <v>0</v>
      </c>
      <c r="BL299" s="17" t="s">
        <v>231</v>
      </c>
      <c r="BM299" s="198" t="s">
        <v>525</v>
      </c>
    </row>
    <row r="300" spans="2:63" s="12" customFormat="1" ht="25.9" customHeight="1">
      <c r="B300" s="171"/>
      <c r="C300" s="172"/>
      <c r="D300" s="173" t="s">
        <v>75</v>
      </c>
      <c r="E300" s="174" t="s">
        <v>278</v>
      </c>
      <c r="F300" s="174" t="s">
        <v>526</v>
      </c>
      <c r="G300" s="172"/>
      <c r="H300" s="172"/>
      <c r="I300" s="175"/>
      <c r="J300" s="176">
        <f>BK300</f>
        <v>0</v>
      </c>
      <c r="K300" s="172"/>
      <c r="L300" s="177"/>
      <c r="M300" s="178"/>
      <c r="N300" s="179"/>
      <c r="O300" s="179"/>
      <c r="P300" s="180">
        <f>P301</f>
        <v>0</v>
      </c>
      <c r="Q300" s="179"/>
      <c r="R300" s="180">
        <f>R301</f>
        <v>0.008889999999999999</v>
      </c>
      <c r="S300" s="179"/>
      <c r="T300" s="181">
        <f>T301</f>
        <v>0</v>
      </c>
      <c r="AR300" s="182" t="s">
        <v>166</v>
      </c>
      <c r="AT300" s="183" t="s">
        <v>75</v>
      </c>
      <c r="AU300" s="183" t="s">
        <v>76</v>
      </c>
      <c r="AY300" s="182" t="s">
        <v>149</v>
      </c>
      <c r="BK300" s="184">
        <f>BK301</f>
        <v>0</v>
      </c>
    </row>
    <row r="301" spans="2:63" s="12" customFormat="1" ht="22.9" customHeight="1">
      <c r="B301" s="171"/>
      <c r="C301" s="172"/>
      <c r="D301" s="173" t="s">
        <v>75</v>
      </c>
      <c r="E301" s="185" t="s">
        <v>527</v>
      </c>
      <c r="F301" s="185" t="s">
        <v>528</v>
      </c>
      <c r="G301" s="172"/>
      <c r="H301" s="172"/>
      <c r="I301" s="175"/>
      <c r="J301" s="186">
        <f>BK301</f>
        <v>0</v>
      </c>
      <c r="K301" s="172"/>
      <c r="L301" s="177"/>
      <c r="M301" s="178"/>
      <c r="N301" s="179"/>
      <c r="O301" s="179"/>
      <c r="P301" s="180">
        <f>SUM(P302:P316)</f>
        <v>0</v>
      </c>
      <c r="Q301" s="179"/>
      <c r="R301" s="180">
        <f>SUM(R302:R316)</f>
        <v>0.008889999999999999</v>
      </c>
      <c r="S301" s="179"/>
      <c r="T301" s="181">
        <f>SUM(T302:T316)</f>
        <v>0</v>
      </c>
      <c r="AR301" s="182" t="s">
        <v>166</v>
      </c>
      <c r="AT301" s="183" t="s">
        <v>75</v>
      </c>
      <c r="AU301" s="183" t="s">
        <v>84</v>
      </c>
      <c r="AY301" s="182" t="s">
        <v>149</v>
      </c>
      <c r="BK301" s="184">
        <f>SUM(BK302:BK316)</f>
        <v>0</v>
      </c>
    </row>
    <row r="302" spans="1:65" s="2" customFormat="1" ht="24.2" customHeight="1">
      <c r="A302" s="34"/>
      <c r="B302" s="35"/>
      <c r="C302" s="187" t="s">
        <v>529</v>
      </c>
      <c r="D302" s="187" t="s">
        <v>151</v>
      </c>
      <c r="E302" s="188" t="s">
        <v>530</v>
      </c>
      <c r="F302" s="189" t="s">
        <v>531</v>
      </c>
      <c r="G302" s="190" t="s">
        <v>199</v>
      </c>
      <c r="H302" s="191">
        <v>10</v>
      </c>
      <c r="I302" s="192"/>
      <c r="J302" s="193">
        <f>ROUND(I302*H302,2)</f>
        <v>0</v>
      </c>
      <c r="K302" s="189" t="s">
        <v>155</v>
      </c>
      <c r="L302" s="39"/>
      <c r="M302" s="194" t="s">
        <v>1</v>
      </c>
      <c r="N302" s="195" t="s">
        <v>41</v>
      </c>
      <c r="O302" s="71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8" t="s">
        <v>465</v>
      </c>
      <c r="AT302" s="198" t="s">
        <v>151</v>
      </c>
      <c r="AU302" s="198" t="s">
        <v>86</v>
      </c>
      <c r="AY302" s="17" t="s">
        <v>149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7" t="s">
        <v>84</v>
      </c>
      <c r="BK302" s="199">
        <f>ROUND(I302*H302,2)</f>
        <v>0</v>
      </c>
      <c r="BL302" s="17" t="s">
        <v>465</v>
      </c>
      <c r="BM302" s="198" t="s">
        <v>532</v>
      </c>
    </row>
    <row r="303" spans="2:51" s="14" customFormat="1" ht="11.25">
      <c r="B303" s="211"/>
      <c r="C303" s="212"/>
      <c r="D303" s="202" t="s">
        <v>158</v>
      </c>
      <c r="E303" s="213" t="s">
        <v>1</v>
      </c>
      <c r="F303" s="214" t="s">
        <v>533</v>
      </c>
      <c r="G303" s="212"/>
      <c r="H303" s="215">
        <v>10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158</v>
      </c>
      <c r="AU303" s="221" t="s">
        <v>86</v>
      </c>
      <c r="AV303" s="14" t="s">
        <v>86</v>
      </c>
      <c r="AW303" s="14" t="s">
        <v>32</v>
      </c>
      <c r="AX303" s="14" t="s">
        <v>84</v>
      </c>
      <c r="AY303" s="221" t="s">
        <v>149</v>
      </c>
    </row>
    <row r="304" spans="1:65" s="2" customFormat="1" ht="24.2" customHeight="1">
      <c r="A304" s="34"/>
      <c r="B304" s="35"/>
      <c r="C304" s="187" t="s">
        <v>534</v>
      </c>
      <c r="D304" s="187" t="s">
        <v>151</v>
      </c>
      <c r="E304" s="188" t="s">
        <v>535</v>
      </c>
      <c r="F304" s="189" t="s">
        <v>536</v>
      </c>
      <c r="G304" s="190" t="s">
        <v>249</v>
      </c>
      <c r="H304" s="191">
        <v>0.7</v>
      </c>
      <c r="I304" s="192"/>
      <c r="J304" s="193">
        <f>ROUND(I304*H304,2)</f>
        <v>0</v>
      </c>
      <c r="K304" s="189" t="s">
        <v>155</v>
      </c>
      <c r="L304" s="39"/>
      <c r="M304" s="194" t="s">
        <v>1</v>
      </c>
      <c r="N304" s="195" t="s">
        <v>41</v>
      </c>
      <c r="O304" s="71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465</v>
      </c>
      <c r="AT304" s="198" t="s">
        <v>151</v>
      </c>
      <c r="AU304" s="198" t="s">
        <v>86</v>
      </c>
      <c r="AY304" s="17" t="s">
        <v>149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7" t="s">
        <v>84</v>
      </c>
      <c r="BK304" s="199">
        <f>ROUND(I304*H304,2)</f>
        <v>0</v>
      </c>
      <c r="BL304" s="17" t="s">
        <v>465</v>
      </c>
      <c r="BM304" s="198" t="s">
        <v>537</v>
      </c>
    </row>
    <row r="305" spans="2:51" s="14" customFormat="1" ht="11.25">
      <c r="B305" s="211"/>
      <c r="C305" s="212"/>
      <c r="D305" s="202" t="s">
        <v>158</v>
      </c>
      <c r="E305" s="213" t="s">
        <v>1</v>
      </c>
      <c r="F305" s="214" t="s">
        <v>538</v>
      </c>
      <c r="G305" s="212"/>
      <c r="H305" s="215">
        <v>0.7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158</v>
      </c>
      <c r="AU305" s="221" t="s">
        <v>86</v>
      </c>
      <c r="AV305" s="14" t="s">
        <v>86</v>
      </c>
      <c r="AW305" s="14" t="s">
        <v>32</v>
      </c>
      <c r="AX305" s="14" t="s">
        <v>84</v>
      </c>
      <c r="AY305" s="221" t="s">
        <v>149</v>
      </c>
    </row>
    <row r="306" spans="1:65" s="2" customFormat="1" ht="24.2" customHeight="1">
      <c r="A306" s="34"/>
      <c r="B306" s="35"/>
      <c r="C306" s="187" t="s">
        <v>539</v>
      </c>
      <c r="D306" s="187" t="s">
        <v>151</v>
      </c>
      <c r="E306" s="188" t="s">
        <v>540</v>
      </c>
      <c r="F306" s="189" t="s">
        <v>541</v>
      </c>
      <c r="G306" s="190" t="s">
        <v>199</v>
      </c>
      <c r="H306" s="191">
        <v>10</v>
      </c>
      <c r="I306" s="192"/>
      <c r="J306" s="193">
        <f>ROUND(I306*H306,2)</f>
        <v>0</v>
      </c>
      <c r="K306" s="189" t="s">
        <v>155</v>
      </c>
      <c r="L306" s="39"/>
      <c r="M306" s="194" t="s">
        <v>1</v>
      </c>
      <c r="N306" s="195" t="s">
        <v>41</v>
      </c>
      <c r="O306" s="71"/>
      <c r="P306" s="196">
        <f>O306*H306</f>
        <v>0</v>
      </c>
      <c r="Q306" s="196">
        <v>0</v>
      </c>
      <c r="R306" s="196">
        <f>Q306*H306</f>
        <v>0</v>
      </c>
      <c r="S306" s="196">
        <v>0</v>
      </c>
      <c r="T306" s="197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8" t="s">
        <v>465</v>
      </c>
      <c r="AT306" s="198" t="s">
        <v>151</v>
      </c>
      <c r="AU306" s="198" t="s">
        <v>86</v>
      </c>
      <c r="AY306" s="17" t="s">
        <v>149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7" t="s">
        <v>84</v>
      </c>
      <c r="BK306" s="199">
        <f>ROUND(I306*H306,2)</f>
        <v>0</v>
      </c>
      <c r="BL306" s="17" t="s">
        <v>465</v>
      </c>
      <c r="BM306" s="198" t="s">
        <v>542</v>
      </c>
    </row>
    <row r="307" spans="1:65" s="2" customFormat="1" ht="16.5" customHeight="1">
      <c r="A307" s="34"/>
      <c r="B307" s="35"/>
      <c r="C307" s="187" t="s">
        <v>543</v>
      </c>
      <c r="D307" s="187" t="s">
        <v>151</v>
      </c>
      <c r="E307" s="188" t="s">
        <v>544</v>
      </c>
      <c r="F307" s="189" t="s">
        <v>545</v>
      </c>
      <c r="G307" s="190" t="s">
        <v>199</v>
      </c>
      <c r="H307" s="191">
        <v>10</v>
      </c>
      <c r="I307" s="192"/>
      <c r="J307" s="193">
        <f>ROUND(I307*H307,2)</f>
        <v>0</v>
      </c>
      <c r="K307" s="189" t="s">
        <v>155</v>
      </c>
      <c r="L307" s="39"/>
      <c r="M307" s="194" t="s">
        <v>1</v>
      </c>
      <c r="N307" s="195" t="s">
        <v>41</v>
      </c>
      <c r="O307" s="71"/>
      <c r="P307" s="196">
        <f>O307*H307</f>
        <v>0</v>
      </c>
      <c r="Q307" s="196">
        <v>7E-05</v>
      </c>
      <c r="R307" s="196">
        <f>Q307*H307</f>
        <v>0.0006999999999999999</v>
      </c>
      <c r="S307" s="196">
        <v>0</v>
      </c>
      <c r="T307" s="197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8" t="s">
        <v>465</v>
      </c>
      <c r="AT307" s="198" t="s">
        <v>151</v>
      </c>
      <c r="AU307" s="198" t="s">
        <v>86</v>
      </c>
      <c r="AY307" s="17" t="s">
        <v>149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7" t="s">
        <v>84</v>
      </c>
      <c r="BK307" s="199">
        <f>ROUND(I307*H307,2)</f>
        <v>0</v>
      </c>
      <c r="BL307" s="17" t="s">
        <v>465</v>
      </c>
      <c r="BM307" s="198" t="s">
        <v>546</v>
      </c>
    </row>
    <row r="308" spans="1:65" s="2" customFormat="1" ht="24.2" customHeight="1">
      <c r="A308" s="34"/>
      <c r="B308" s="35"/>
      <c r="C308" s="187" t="s">
        <v>102</v>
      </c>
      <c r="D308" s="187" t="s">
        <v>151</v>
      </c>
      <c r="E308" s="188" t="s">
        <v>547</v>
      </c>
      <c r="F308" s="189" t="s">
        <v>548</v>
      </c>
      <c r="G308" s="190" t="s">
        <v>199</v>
      </c>
      <c r="H308" s="191">
        <v>10</v>
      </c>
      <c r="I308" s="192"/>
      <c r="J308" s="193">
        <f>ROUND(I308*H308,2)</f>
        <v>0</v>
      </c>
      <c r="K308" s="189" t="s">
        <v>155</v>
      </c>
      <c r="L308" s="39"/>
      <c r="M308" s="194" t="s">
        <v>1</v>
      </c>
      <c r="N308" s="195" t="s">
        <v>41</v>
      </c>
      <c r="O308" s="71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8" t="s">
        <v>465</v>
      </c>
      <c r="AT308" s="198" t="s">
        <v>151</v>
      </c>
      <c r="AU308" s="198" t="s">
        <v>86</v>
      </c>
      <c r="AY308" s="17" t="s">
        <v>149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7" t="s">
        <v>84</v>
      </c>
      <c r="BK308" s="199">
        <f>ROUND(I308*H308,2)</f>
        <v>0</v>
      </c>
      <c r="BL308" s="17" t="s">
        <v>465</v>
      </c>
      <c r="BM308" s="198" t="s">
        <v>549</v>
      </c>
    </row>
    <row r="309" spans="1:65" s="2" customFormat="1" ht="37.9" customHeight="1">
      <c r="A309" s="34"/>
      <c r="B309" s="35"/>
      <c r="C309" s="187" t="s">
        <v>550</v>
      </c>
      <c r="D309" s="187" t="s">
        <v>151</v>
      </c>
      <c r="E309" s="188" t="s">
        <v>551</v>
      </c>
      <c r="F309" s="189" t="s">
        <v>552</v>
      </c>
      <c r="G309" s="190" t="s">
        <v>209</v>
      </c>
      <c r="H309" s="191">
        <v>0.35</v>
      </c>
      <c r="I309" s="192"/>
      <c r="J309" s="193">
        <f>ROUND(I309*H309,2)</f>
        <v>0</v>
      </c>
      <c r="K309" s="189" t="s">
        <v>155</v>
      </c>
      <c r="L309" s="39"/>
      <c r="M309" s="194" t="s">
        <v>1</v>
      </c>
      <c r="N309" s="195" t="s">
        <v>41</v>
      </c>
      <c r="O309" s="71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8" t="s">
        <v>465</v>
      </c>
      <c r="AT309" s="198" t="s">
        <v>151</v>
      </c>
      <c r="AU309" s="198" t="s">
        <v>86</v>
      </c>
      <c r="AY309" s="17" t="s">
        <v>149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7" t="s">
        <v>84</v>
      </c>
      <c r="BK309" s="199">
        <f>ROUND(I309*H309,2)</f>
        <v>0</v>
      </c>
      <c r="BL309" s="17" t="s">
        <v>465</v>
      </c>
      <c r="BM309" s="198" t="s">
        <v>553</v>
      </c>
    </row>
    <row r="310" spans="2:51" s="14" customFormat="1" ht="11.25">
      <c r="B310" s="211"/>
      <c r="C310" s="212"/>
      <c r="D310" s="202" t="s">
        <v>158</v>
      </c>
      <c r="E310" s="213" t="s">
        <v>104</v>
      </c>
      <c r="F310" s="214" t="s">
        <v>554</v>
      </c>
      <c r="G310" s="212"/>
      <c r="H310" s="215">
        <v>0.35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158</v>
      </c>
      <c r="AU310" s="221" t="s">
        <v>86</v>
      </c>
      <c r="AV310" s="14" t="s">
        <v>86</v>
      </c>
      <c r="AW310" s="14" t="s">
        <v>32</v>
      </c>
      <c r="AX310" s="14" t="s">
        <v>84</v>
      </c>
      <c r="AY310" s="221" t="s">
        <v>149</v>
      </c>
    </row>
    <row r="311" spans="1:65" s="2" customFormat="1" ht="37.9" customHeight="1">
      <c r="A311" s="34"/>
      <c r="B311" s="35"/>
      <c r="C311" s="187" t="s">
        <v>555</v>
      </c>
      <c r="D311" s="187" t="s">
        <v>151</v>
      </c>
      <c r="E311" s="188" t="s">
        <v>556</v>
      </c>
      <c r="F311" s="189" t="s">
        <v>557</v>
      </c>
      <c r="G311" s="190" t="s">
        <v>209</v>
      </c>
      <c r="H311" s="191">
        <v>4.9</v>
      </c>
      <c r="I311" s="192"/>
      <c r="J311" s="193">
        <f>ROUND(I311*H311,2)</f>
        <v>0</v>
      </c>
      <c r="K311" s="189" t="s">
        <v>155</v>
      </c>
      <c r="L311" s="39"/>
      <c r="M311" s="194" t="s">
        <v>1</v>
      </c>
      <c r="N311" s="195" t="s">
        <v>41</v>
      </c>
      <c r="O311" s="71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8" t="s">
        <v>465</v>
      </c>
      <c r="AT311" s="198" t="s">
        <v>151</v>
      </c>
      <c r="AU311" s="198" t="s">
        <v>86</v>
      </c>
      <c r="AY311" s="17" t="s">
        <v>149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7" t="s">
        <v>84</v>
      </c>
      <c r="BK311" s="199">
        <f>ROUND(I311*H311,2)</f>
        <v>0</v>
      </c>
      <c r="BL311" s="17" t="s">
        <v>465</v>
      </c>
      <c r="BM311" s="198" t="s">
        <v>558</v>
      </c>
    </row>
    <row r="312" spans="2:51" s="14" customFormat="1" ht="11.25">
      <c r="B312" s="211"/>
      <c r="C312" s="212"/>
      <c r="D312" s="202" t="s">
        <v>158</v>
      </c>
      <c r="E312" s="213" t="s">
        <v>1</v>
      </c>
      <c r="F312" s="214" t="s">
        <v>559</v>
      </c>
      <c r="G312" s="212"/>
      <c r="H312" s="215">
        <v>4.9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158</v>
      </c>
      <c r="AU312" s="221" t="s">
        <v>86</v>
      </c>
      <c r="AV312" s="14" t="s">
        <v>86</v>
      </c>
      <c r="AW312" s="14" t="s">
        <v>32</v>
      </c>
      <c r="AX312" s="14" t="s">
        <v>84</v>
      </c>
      <c r="AY312" s="221" t="s">
        <v>149</v>
      </c>
    </row>
    <row r="313" spans="1:65" s="2" customFormat="1" ht="24.2" customHeight="1">
      <c r="A313" s="34"/>
      <c r="B313" s="35"/>
      <c r="C313" s="187" t="s">
        <v>560</v>
      </c>
      <c r="D313" s="187" t="s">
        <v>151</v>
      </c>
      <c r="E313" s="188" t="s">
        <v>561</v>
      </c>
      <c r="F313" s="189" t="s">
        <v>562</v>
      </c>
      <c r="G313" s="190" t="s">
        <v>199</v>
      </c>
      <c r="H313" s="191">
        <v>10</v>
      </c>
      <c r="I313" s="192"/>
      <c r="J313" s="193">
        <f>ROUND(I313*H313,2)</f>
        <v>0</v>
      </c>
      <c r="K313" s="189" t="s">
        <v>155</v>
      </c>
      <c r="L313" s="39"/>
      <c r="M313" s="194" t="s">
        <v>1</v>
      </c>
      <c r="N313" s="195" t="s">
        <v>41</v>
      </c>
      <c r="O313" s="71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8" t="s">
        <v>465</v>
      </c>
      <c r="AT313" s="198" t="s">
        <v>151</v>
      </c>
      <c r="AU313" s="198" t="s">
        <v>86</v>
      </c>
      <c r="AY313" s="17" t="s">
        <v>149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7" t="s">
        <v>84</v>
      </c>
      <c r="BK313" s="199">
        <f>ROUND(I313*H313,2)</f>
        <v>0</v>
      </c>
      <c r="BL313" s="17" t="s">
        <v>465</v>
      </c>
      <c r="BM313" s="198" t="s">
        <v>563</v>
      </c>
    </row>
    <row r="314" spans="1:65" s="2" customFormat="1" ht="24.2" customHeight="1">
      <c r="A314" s="34"/>
      <c r="B314" s="35"/>
      <c r="C314" s="233" t="s">
        <v>564</v>
      </c>
      <c r="D314" s="233" t="s">
        <v>278</v>
      </c>
      <c r="E314" s="234" t="s">
        <v>565</v>
      </c>
      <c r="F314" s="235" t="s">
        <v>566</v>
      </c>
      <c r="G314" s="236" t="s">
        <v>199</v>
      </c>
      <c r="H314" s="237">
        <v>10.5</v>
      </c>
      <c r="I314" s="238"/>
      <c r="J314" s="239">
        <f>ROUND(I314*H314,2)</f>
        <v>0</v>
      </c>
      <c r="K314" s="235" t="s">
        <v>155</v>
      </c>
      <c r="L314" s="240"/>
      <c r="M314" s="241" t="s">
        <v>1</v>
      </c>
      <c r="N314" s="242" t="s">
        <v>41</v>
      </c>
      <c r="O314" s="71"/>
      <c r="P314" s="196">
        <f>O314*H314</f>
        <v>0</v>
      </c>
      <c r="Q314" s="196">
        <v>0.00078</v>
      </c>
      <c r="R314" s="196">
        <f>Q314*H314</f>
        <v>0.00819</v>
      </c>
      <c r="S314" s="196">
        <v>0</v>
      </c>
      <c r="T314" s="197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8" t="s">
        <v>567</v>
      </c>
      <c r="AT314" s="198" t="s">
        <v>278</v>
      </c>
      <c r="AU314" s="198" t="s">
        <v>86</v>
      </c>
      <c r="AY314" s="17" t="s">
        <v>149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7" t="s">
        <v>84</v>
      </c>
      <c r="BK314" s="199">
        <f>ROUND(I314*H314,2)</f>
        <v>0</v>
      </c>
      <c r="BL314" s="17" t="s">
        <v>567</v>
      </c>
      <c r="BM314" s="198" t="s">
        <v>568</v>
      </c>
    </row>
    <row r="315" spans="2:51" s="14" customFormat="1" ht="11.25">
      <c r="B315" s="211"/>
      <c r="C315" s="212"/>
      <c r="D315" s="202" t="s">
        <v>158</v>
      </c>
      <c r="E315" s="212"/>
      <c r="F315" s="214" t="s">
        <v>569</v>
      </c>
      <c r="G315" s="212"/>
      <c r="H315" s="215">
        <v>10.5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158</v>
      </c>
      <c r="AU315" s="221" t="s">
        <v>86</v>
      </c>
      <c r="AV315" s="14" t="s">
        <v>86</v>
      </c>
      <c r="AW315" s="14" t="s">
        <v>4</v>
      </c>
      <c r="AX315" s="14" t="s">
        <v>84</v>
      </c>
      <c r="AY315" s="221" t="s">
        <v>149</v>
      </c>
    </row>
    <row r="316" spans="1:65" s="2" customFormat="1" ht="24.2" customHeight="1">
      <c r="A316" s="34"/>
      <c r="B316" s="35"/>
      <c r="C316" s="187" t="s">
        <v>570</v>
      </c>
      <c r="D316" s="187" t="s">
        <v>151</v>
      </c>
      <c r="E316" s="188" t="s">
        <v>571</v>
      </c>
      <c r="F316" s="189" t="s">
        <v>572</v>
      </c>
      <c r="G316" s="190" t="s">
        <v>249</v>
      </c>
      <c r="H316" s="191">
        <v>0.009</v>
      </c>
      <c r="I316" s="192"/>
      <c r="J316" s="193">
        <f>ROUND(I316*H316,2)</f>
        <v>0</v>
      </c>
      <c r="K316" s="189" t="s">
        <v>155</v>
      </c>
      <c r="L316" s="39"/>
      <c r="M316" s="244" t="s">
        <v>1</v>
      </c>
      <c r="N316" s="245" t="s">
        <v>41</v>
      </c>
      <c r="O316" s="246"/>
      <c r="P316" s="247">
        <f>O316*H316</f>
        <v>0</v>
      </c>
      <c r="Q316" s="247">
        <v>0</v>
      </c>
      <c r="R316" s="247">
        <f>Q316*H316</f>
        <v>0</v>
      </c>
      <c r="S316" s="247">
        <v>0</v>
      </c>
      <c r="T316" s="24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8" t="s">
        <v>465</v>
      </c>
      <c r="AT316" s="198" t="s">
        <v>151</v>
      </c>
      <c r="AU316" s="198" t="s">
        <v>86</v>
      </c>
      <c r="AY316" s="17" t="s">
        <v>149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7" t="s">
        <v>84</v>
      </c>
      <c r="BK316" s="199">
        <f>ROUND(I316*H316,2)</f>
        <v>0</v>
      </c>
      <c r="BL316" s="17" t="s">
        <v>465</v>
      </c>
      <c r="BM316" s="198" t="s">
        <v>573</v>
      </c>
    </row>
    <row r="317" spans="1:31" s="2" customFormat="1" ht="6.95" customHeight="1">
      <c r="A317" s="34"/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39"/>
      <c r="M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</sheetData>
  <sheetProtection algorithmName="SHA-512" hashValue="i4N+R7WFZ+TLYQCc7Shgd3YpIHIcV4/PQCJUc14qMWzG+tZTDxeKfOCluwlcnOygmx9XMmkREK6um9UHSbHwNw==" saltValue="pnYVH+ux8hGnQWnCTW3qlYj8OhumGErr+IFcSFcIDtcngMdjtWVkn0w53XgvnNWWyRjF7AYvNZ0cR6nINlcMqA==" spinCount="100000" sheet="1" objects="1" scenarios="1" formatColumns="0" formatRows="0" autoFilter="0"/>
  <autoFilter ref="C126:K31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89</v>
      </c>
      <c r="AZ2" s="108" t="s">
        <v>99</v>
      </c>
      <c r="BA2" s="108" t="s">
        <v>1</v>
      </c>
      <c r="BB2" s="108" t="s">
        <v>1</v>
      </c>
      <c r="BC2" s="108" t="s">
        <v>239</v>
      </c>
      <c r="BD2" s="108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  <c r="AZ3" s="108" t="s">
        <v>101</v>
      </c>
      <c r="BA3" s="108" t="s">
        <v>1</v>
      </c>
      <c r="BB3" s="108" t="s">
        <v>1</v>
      </c>
      <c r="BC3" s="108" t="s">
        <v>574</v>
      </c>
      <c r="BD3" s="108" t="s">
        <v>86</v>
      </c>
    </row>
    <row r="4" spans="2:56" s="1" customFormat="1" ht="24.95" customHeight="1">
      <c r="B4" s="20"/>
      <c r="D4" s="111" t="s">
        <v>103</v>
      </c>
      <c r="L4" s="20"/>
      <c r="M4" s="112" t="s">
        <v>10</v>
      </c>
      <c r="AT4" s="17" t="s">
        <v>4</v>
      </c>
      <c r="AZ4" s="108" t="s">
        <v>106</v>
      </c>
      <c r="BA4" s="108" t="s">
        <v>1</v>
      </c>
      <c r="BB4" s="108" t="s">
        <v>1</v>
      </c>
      <c r="BC4" s="108" t="s">
        <v>478</v>
      </c>
      <c r="BD4" s="108" t="s">
        <v>86</v>
      </c>
    </row>
    <row r="5" spans="2:56" s="1" customFormat="1" ht="6.95" customHeight="1">
      <c r="B5" s="20"/>
      <c r="L5" s="20"/>
      <c r="AZ5" s="108" t="s">
        <v>108</v>
      </c>
      <c r="BA5" s="108" t="s">
        <v>1</v>
      </c>
      <c r="BB5" s="108" t="s">
        <v>1</v>
      </c>
      <c r="BC5" s="108" t="s">
        <v>283</v>
      </c>
      <c r="BD5" s="108" t="s">
        <v>86</v>
      </c>
    </row>
    <row r="6" spans="2:56" s="1" customFormat="1" ht="12" customHeight="1">
      <c r="B6" s="20"/>
      <c r="D6" s="113" t="s">
        <v>16</v>
      </c>
      <c r="L6" s="20"/>
      <c r="AZ6" s="108" t="s">
        <v>575</v>
      </c>
      <c r="BA6" s="108" t="s">
        <v>1</v>
      </c>
      <c r="BB6" s="108" t="s">
        <v>1</v>
      </c>
      <c r="BC6" s="108" t="s">
        <v>576</v>
      </c>
      <c r="BD6" s="108" t="s">
        <v>86</v>
      </c>
    </row>
    <row r="7" spans="2:56" s="1" customFormat="1" ht="16.5" customHeight="1">
      <c r="B7" s="20"/>
      <c r="E7" s="304" t="str">
        <f>'Rekapitulace stavby'!K6</f>
        <v>Nový chodník na ulicu U Vodojemu,Valašské Meziříčí</v>
      </c>
      <c r="F7" s="305"/>
      <c r="G7" s="305"/>
      <c r="H7" s="305"/>
      <c r="L7" s="20"/>
      <c r="AZ7" s="108" t="s">
        <v>116</v>
      </c>
      <c r="BA7" s="108" t="s">
        <v>1</v>
      </c>
      <c r="BB7" s="108" t="s">
        <v>1</v>
      </c>
      <c r="BC7" s="108" t="s">
        <v>117</v>
      </c>
      <c r="BD7" s="108" t="s">
        <v>86</v>
      </c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6" t="s">
        <v>577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26. 10. 2023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'Rekapitulace stavby'!E14</f>
        <v>Vyplň údaj</v>
      </c>
      <c r="F18" s="309"/>
      <c r="G18" s="309"/>
      <c r="H18" s="309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0" t="s">
        <v>1</v>
      </c>
      <c r="F27" s="310"/>
      <c r="G27" s="310"/>
      <c r="H27" s="31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ROUND((SUM(BE125:BE198)),2)</f>
        <v>0</v>
      </c>
      <c r="G33" s="34"/>
      <c r="H33" s="34"/>
      <c r="I33" s="125">
        <v>0.21</v>
      </c>
      <c r="J33" s="124">
        <f>ROUND(((SUM(BE125:BE198))*I33),2)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ROUND((SUM(BF125:BF198)),2)</f>
        <v>0</v>
      </c>
      <c r="G34" s="34"/>
      <c r="H34" s="34"/>
      <c r="I34" s="125">
        <v>0.12</v>
      </c>
      <c r="J34" s="124">
        <f>ROUND(((SUM(BF125:BF198))*I34),2)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ROUND((SUM(BG125:BG198)),2)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ROUND((SUM(BH125:BH198)),2)</f>
        <v>0</v>
      </c>
      <c r="G36" s="34"/>
      <c r="H36" s="34"/>
      <c r="I36" s="125">
        <v>0.12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ROUND((SUM(BI125:BI198)),2)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1" t="str">
        <f>E7</f>
        <v>Nový chodník na ulicu U Vodojemu,Valašské Meziříčí</v>
      </c>
      <c r="F85" s="312"/>
      <c r="G85" s="312"/>
      <c r="H85" s="31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102 - SO 102 Chodník k bytovému domu č.p.1231</v>
      </c>
      <c r="F87" s="313"/>
      <c r="G87" s="313"/>
      <c r="H87" s="31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29" t="s">
        <v>22</v>
      </c>
      <c r="J89" s="66" t="str">
        <f>IF(J12="","",J12)</f>
        <v>26. 10. 2023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29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121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J127</f>
        <v>0</v>
      </c>
      <c r="K98" s="155"/>
      <c r="L98" s="159"/>
    </row>
    <row r="99" spans="2:12" s="10" customFormat="1" ht="19.9" customHeight="1">
      <c r="B99" s="154"/>
      <c r="C99" s="155"/>
      <c r="D99" s="156" t="s">
        <v>578</v>
      </c>
      <c r="E99" s="157"/>
      <c r="F99" s="157"/>
      <c r="G99" s="157"/>
      <c r="H99" s="157"/>
      <c r="I99" s="157"/>
      <c r="J99" s="158">
        <f>J167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125</v>
      </c>
      <c r="E100" s="157"/>
      <c r="F100" s="157"/>
      <c r="G100" s="157"/>
      <c r="H100" s="157"/>
      <c r="I100" s="157"/>
      <c r="J100" s="158">
        <f>J169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579</v>
      </c>
      <c r="E101" s="157"/>
      <c r="F101" s="157"/>
      <c r="G101" s="157"/>
      <c r="H101" s="157"/>
      <c r="I101" s="157"/>
      <c r="J101" s="158">
        <f>J180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127</v>
      </c>
      <c r="E102" s="157"/>
      <c r="F102" s="157"/>
      <c r="G102" s="157"/>
      <c r="H102" s="157"/>
      <c r="I102" s="157"/>
      <c r="J102" s="158">
        <f>J182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129</v>
      </c>
      <c r="E103" s="157"/>
      <c r="F103" s="157"/>
      <c r="G103" s="157"/>
      <c r="H103" s="157"/>
      <c r="I103" s="157"/>
      <c r="J103" s="158">
        <f>J189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130</v>
      </c>
      <c r="E104" s="151"/>
      <c r="F104" s="151"/>
      <c r="G104" s="151"/>
      <c r="H104" s="151"/>
      <c r="I104" s="151"/>
      <c r="J104" s="152">
        <f>J191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131</v>
      </c>
      <c r="E105" s="157"/>
      <c r="F105" s="157"/>
      <c r="G105" s="157"/>
      <c r="H105" s="157"/>
      <c r="I105" s="157"/>
      <c r="J105" s="158">
        <f>J192</f>
        <v>0</v>
      </c>
      <c r="K105" s="155"/>
      <c r="L105" s="159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134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11" t="str">
        <f>E7</f>
        <v>Nový chodník na ulicu U Vodojemu,Valašské Meziříčí</v>
      </c>
      <c r="F115" s="312"/>
      <c r="G115" s="312"/>
      <c r="H115" s="31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112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63" t="str">
        <f>E9</f>
        <v>102 - SO 102 Chodník k bytovému domu č.p.1231</v>
      </c>
      <c r="F117" s="313"/>
      <c r="G117" s="313"/>
      <c r="H117" s="313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Valašské Meziříčí</v>
      </c>
      <c r="G119" s="36"/>
      <c r="H119" s="36"/>
      <c r="I119" s="29" t="s">
        <v>22</v>
      </c>
      <c r="J119" s="66" t="str">
        <f>IF(J12="","",J12)</f>
        <v>26. 10. 2023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24</v>
      </c>
      <c r="D121" s="36"/>
      <c r="E121" s="36"/>
      <c r="F121" s="27" t="str">
        <f>E15</f>
        <v>Město Valašské Meziříčí</v>
      </c>
      <c r="G121" s="36"/>
      <c r="H121" s="36"/>
      <c r="I121" s="29" t="s">
        <v>30</v>
      </c>
      <c r="J121" s="32" t="str">
        <f>E21</f>
        <v>LZ-PROJEKT plus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>Fajfrová Irena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0"/>
      <c r="B124" s="161"/>
      <c r="C124" s="162" t="s">
        <v>135</v>
      </c>
      <c r="D124" s="163" t="s">
        <v>61</v>
      </c>
      <c r="E124" s="163" t="s">
        <v>57</v>
      </c>
      <c r="F124" s="163" t="s">
        <v>58</v>
      </c>
      <c r="G124" s="163" t="s">
        <v>136</v>
      </c>
      <c r="H124" s="163" t="s">
        <v>137</v>
      </c>
      <c r="I124" s="163" t="s">
        <v>138</v>
      </c>
      <c r="J124" s="163" t="s">
        <v>120</v>
      </c>
      <c r="K124" s="164" t="s">
        <v>139</v>
      </c>
      <c r="L124" s="165"/>
      <c r="M124" s="75" t="s">
        <v>1</v>
      </c>
      <c r="N124" s="76" t="s">
        <v>40</v>
      </c>
      <c r="O124" s="76" t="s">
        <v>140</v>
      </c>
      <c r="P124" s="76" t="s">
        <v>141</v>
      </c>
      <c r="Q124" s="76" t="s">
        <v>142</v>
      </c>
      <c r="R124" s="76" t="s">
        <v>143</v>
      </c>
      <c r="S124" s="76" t="s">
        <v>144</v>
      </c>
      <c r="T124" s="77" t="s">
        <v>145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3" s="2" customFormat="1" ht="22.9" customHeight="1">
      <c r="A125" s="34"/>
      <c r="B125" s="35"/>
      <c r="C125" s="82" t="s">
        <v>146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P126+P191</f>
        <v>0</v>
      </c>
      <c r="Q125" s="79"/>
      <c r="R125" s="168">
        <f>R126+R191</f>
        <v>39.2986548</v>
      </c>
      <c r="S125" s="79"/>
      <c r="T125" s="169">
        <f>T126+T191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122</v>
      </c>
      <c r="BK125" s="170">
        <f>BK126+BK191</f>
        <v>0</v>
      </c>
    </row>
    <row r="126" spans="2:63" s="12" customFormat="1" ht="25.9" customHeight="1">
      <c r="B126" s="171"/>
      <c r="C126" s="172"/>
      <c r="D126" s="173" t="s">
        <v>75</v>
      </c>
      <c r="E126" s="174" t="s">
        <v>147</v>
      </c>
      <c r="F126" s="174" t="s">
        <v>148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P127+P167+P169+P180+P182+P189</f>
        <v>0</v>
      </c>
      <c r="Q126" s="179"/>
      <c r="R126" s="180">
        <f>R127+R167+R169+R180+R182+R189</f>
        <v>39.2938548</v>
      </c>
      <c r="S126" s="179"/>
      <c r="T126" s="181">
        <f>T127+T167+T169+T180+T182+T189</f>
        <v>0</v>
      </c>
      <c r="AR126" s="182" t="s">
        <v>84</v>
      </c>
      <c r="AT126" s="183" t="s">
        <v>75</v>
      </c>
      <c r="AU126" s="183" t="s">
        <v>76</v>
      </c>
      <c r="AY126" s="182" t="s">
        <v>149</v>
      </c>
      <c r="BK126" s="184">
        <f>BK127+BK167+BK169+BK180+BK182+BK189</f>
        <v>0</v>
      </c>
    </row>
    <row r="127" spans="2:63" s="12" customFormat="1" ht="22.9" customHeight="1">
      <c r="B127" s="171"/>
      <c r="C127" s="172"/>
      <c r="D127" s="173" t="s">
        <v>75</v>
      </c>
      <c r="E127" s="185" t="s">
        <v>84</v>
      </c>
      <c r="F127" s="185" t="s">
        <v>150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SUM(P128:P166)</f>
        <v>0</v>
      </c>
      <c r="Q127" s="179"/>
      <c r="R127" s="180">
        <f>SUM(R128:R166)</f>
        <v>0.0008219999999999999</v>
      </c>
      <c r="S127" s="179"/>
      <c r="T127" s="181">
        <f>SUM(T128:T166)</f>
        <v>0</v>
      </c>
      <c r="AR127" s="182" t="s">
        <v>84</v>
      </c>
      <c r="AT127" s="183" t="s">
        <v>75</v>
      </c>
      <c r="AU127" s="183" t="s">
        <v>84</v>
      </c>
      <c r="AY127" s="182" t="s">
        <v>149</v>
      </c>
      <c r="BK127" s="184">
        <f>SUM(BK128:BK166)</f>
        <v>0</v>
      </c>
    </row>
    <row r="128" spans="1:65" s="2" customFormat="1" ht="24.2" customHeight="1">
      <c r="A128" s="34"/>
      <c r="B128" s="35"/>
      <c r="C128" s="187" t="s">
        <v>84</v>
      </c>
      <c r="D128" s="187" t="s">
        <v>151</v>
      </c>
      <c r="E128" s="188" t="s">
        <v>580</v>
      </c>
      <c r="F128" s="189" t="s">
        <v>581</v>
      </c>
      <c r="G128" s="190" t="s">
        <v>154</v>
      </c>
      <c r="H128" s="191">
        <v>67</v>
      </c>
      <c r="I128" s="192"/>
      <c r="J128" s="193">
        <f>ROUND(I128*H128,2)</f>
        <v>0</v>
      </c>
      <c r="K128" s="189" t="s">
        <v>155</v>
      </c>
      <c r="L128" s="39"/>
      <c r="M128" s="194" t="s">
        <v>1</v>
      </c>
      <c r="N128" s="195" t="s">
        <v>41</v>
      </c>
      <c r="O128" s="71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156</v>
      </c>
      <c r="AT128" s="198" t="s">
        <v>151</v>
      </c>
      <c r="AU128" s="198" t="s">
        <v>86</v>
      </c>
      <c r="AY128" s="17" t="s">
        <v>149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7" t="s">
        <v>84</v>
      </c>
      <c r="BK128" s="199">
        <f>ROUND(I128*H128,2)</f>
        <v>0</v>
      </c>
      <c r="BL128" s="17" t="s">
        <v>156</v>
      </c>
      <c r="BM128" s="198" t="s">
        <v>582</v>
      </c>
    </row>
    <row r="129" spans="2:51" s="14" customFormat="1" ht="11.25">
      <c r="B129" s="211"/>
      <c r="C129" s="212"/>
      <c r="D129" s="202" t="s">
        <v>158</v>
      </c>
      <c r="E129" s="213" t="s">
        <v>106</v>
      </c>
      <c r="F129" s="214" t="s">
        <v>583</v>
      </c>
      <c r="G129" s="212"/>
      <c r="H129" s="215">
        <v>67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158</v>
      </c>
      <c r="AU129" s="221" t="s">
        <v>86</v>
      </c>
      <c r="AV129" s="14" t="s">
        <v>86</v>
      </c>
      <c r="AW129" s="14" t="s">
        <v>32</v>
      </c>
      <c r="AX129" s="14" t="s">
        <v>84</v>
      </c>
      <c r="AY129" s="221" t="s">
        <v>149</v>
      </c>
    </row>
    <row r="130" spans="1:65" s="2" customFormat="1" ht="37.9" customHeight="1">
      <c r="A130" s="34"/>
      <c r="B130" s="35"/>
      <c r="C130" s="187" t="s">
        <v>86</v>
      </c>
      <c r="D130" s="187" t="s">
        <v>151</v>
      </c>
      <c r="E130" s="188" t="s">
        <v>207</v>
      </c>
      <c r="F130" s="189" t="s">
        <v>208</v>
      </c>
      <c r="G130" s="190" t="s">
        <v>209</v>
      </c>
      <c r="H130" s="191">
        <v>18</v>
      </c>
      <c r="I130" s="192"/>
      <c r="J130" s="193">
        <f>ROUND(I130*H130,2)</f>
        <v>0</v>
      </c>
      <c r="K130" s="189" t="s">
        <v>155</v>
      </c>
      <c r="L130" s="39"/>
      <c r="M130" s="194" t="s">
        <v>1</v>
      </c>
      <c r="N130" s="195" t="s">
        <v>41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156</v>
      </c>
      <c r="AT130" s="198" t="s">
        <v>151</v>
      </c>
      <c r="AU130" s="198" t="s">
        <v>86</v>
      </c>
      <c r="AY130" s="17" t="s">
        <v>149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84</v>
      </c>
      <c r="BK130" s="199">
        <f>ROUND(I130*H130,2)</f>
        <v>0</v>
      </c>
      <c r="BL130" s="17" t="s">
        <v>156</v>
      </c>
      <c r="BM130" s="198" t="s">
        <v>584</v>
      </c>
    </row>
    <row r="131" spans="2:51" s="14" customFormat="1" ht="11.25">
      <c r="B131" s="211"/>
      <c r="C131" s="212"/>
      <c r="D131" s="202" t="s">
        <v>158</v>
      </c>
      <c r="E131" s="213" t="s">
        <v>99</v>
      </c>
      <c r="F131" s="214" t="s">
        <v>585</v>
      </c>
      <c r="G131" s="212"/>
      <c r="H131" s="215">
        <v>18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158</v>
      </c>
      <c r="AU131" s="221" t="s">
        <v>86</v>
      </c>
      <c r="AV131" s="14" t="s">
        <v>86</v>
      </c>
      <c r="AW131" s="14" t="s">
        <v>32</v>
      </c>
      <c r="AX131" s="14" t="s">
        <v>84</v>
      </c>
      <c r="AY131" s="221" t="s">
        <v>149</v>
      </c>
    </row>
    <row r="132" spans="1:65" s="2" customFormat="1" ht="24.2" customHeight="1">
      <c r="A132" s="34"/>
      <c r="B132" s="35"/>
      <c r="C132" s="187" t="s">
        <v>166</v>
      </c>
      <c r="D132" s="187" t="s">
        <v>151</v>
      </c>
      <c r="E132" s="188" t="s">
        <v>586</v>
      </c>
      <c r="F132" s="189" t="s">
        <v>587</v>
      </c>
      <c r="G132" s="190" t="s">
        <v>209</v>
      </c>
      <c r="H132" s="191">
        <v>2.4</v>
      </c>
      <c r="I132" s="192"/>
      <c r="J132" s="193">
        <f>ROUND(I132*H132,2)</f>
        <v>0</v>
      </c>
      <c r="K132" s="189" t="s">
        <v>155</v>
      </c>
      <c r="L132" s="39"/>
      <c r="M132" s="194" t="s">
        <v>1</v>
      </c>
      <c r="N132" s="195" t="s">
        <v>41</v>
      </c>
      <c r="O132" s="71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156</v>
      </c>
      <c r="AT132" s="198" t="s">
        <v>151</v>
      </c>
      <c r="AU132" s="198" t="s">
        <v>86</v>
      </c>
      <c r="AY132" s="17" t="s">
        <v>149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84</v>
      </c>
      <c r="BK132" s="199">
        <f>ROUND(I132*H132,2)</f>
        <v>0</v>
      </c>
      <c r="BL132" s="17" t="s">
        <v>156</v>
      </c>
      <c r="BM132" s="198" t="s">
        <v>588</v>
      </c>
    </row>
    <row r="133" spans="2:51" s="13" customFormat="1" ht="11.25">
      <c r="B133" s="200"/>
      <c r="C133" s="201"/>
      <c r="D133" s="202" t="s">
        <v>158</v>
      </c>
      <c r="E133" s="203" t="s">
        <v>1</v>
      </c>
      <c r="F133" s="204" t="s">
        <v>589</v>
      </c>
      <c r="G133" s="201"/>
      <c r="H133" s="203" t="s">
        <v>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158</v>
      </c>
      <c r="AU133" s="210" t="s">
        <v>86</v>
      </c>
      <c r="AV133" s="13" t="s">
        <v>84</v>
      </c>
      <c r="AW133" s="13" t="s">
        <v>32</v>
      </c>
      <c r="AX133" s="13" t="s">
        <v>76</v>
      </c>
      <c r="AY133" s="210" t="s">
        <v>149</v>
      </c>
    </row>
    <row r="134" spans="2:51" s="14" customFormat="1" ht="11.25">
      <c r="B134" s="211"/>
      <c r="C134" s="212"/>
      <c r="D134" s="202" t="s">
        <v>158</v>
      </c>
      <c r="E134" s="213" t="s">
        <v>575</v>
      </c>
      <c r="F134" s="214" t="s">
        <v>590</v>
      </c>
      <c r="G134" s="212"/>
      <c r="H134" s="215">
        <v>2.4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158</v>
      </c>
      <c r="AU134" s="221" t="s">
        <v>86</v>
      </c>
      <c r="AV134" s="14" t="s">
        <v>86</v>
      </c>
      <c r="AW134" s="14" t="s">
        <v>32</v>
      </c>
      <c r="AX134" s="14" t="s">
        <v>84</v>
      </c>
      <c r="AY134" s="221" t="s">
        <v>149</v>
      </c>
    </row>
    <row r="135" spans="1:65" s="2" customFormat="1" ht="33" customHeight="1">
      <c r="A135" s="34"/>
      <c r="B135" s="35"/>
      <c r="C135" s="187" t="s">
        <v>156</v>
      </c>
      <c r="D135" s="187" t="s">
        <v>151</v>
      </c>
      <c r="E135" s="188" t="s">
        <v>213</v>
      </c>
      <c r="F135" s="189" t="s">
        <v>214</v>
      </c>
      <c r="G135" s="190" t="s">
        <v>209</v>
      </c>
      <c r="H135" s="191">
        <v>8.1</v>
      </c>
      <c r="I135" s="192"/>
      <c r="J135" s="193">
        <f>ROUND(I135*H135,2)</f>
        <v>0</v>
      </c>
      <c r="K135" s="189" t="s">
        <v>155</v>
      </c>
      <c r="L135" s="39"/>
      <c r="M135" s="194" t="s">
        <v>1</v>
      </c>
      <c r="N135" s="195" t="s">
        <v>41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156</v>
      </c>
      <c r="AT135" s="198" t="s">
        <v>151</v>
      </c>
      <c r="AU135" s="198" t="s">
        <v>86</v>
      </c>
      <c r="AY135" s="17" t="s">
        <v>149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84</v>
      </c>
      <c r="BK135" s="199">
        <f>ROUND(I135*H135,2)</f>
        <v>0</v>
      </c>
      <c r="BL135" s="17" t="s">
        <v>156</v>
      </c>
      <c r="BM135" s="198" t="s">
        <v>591</v>
      </c>
    </row>
    <row r="136" spans="2:51" s="13" customFormat="1" ht="11.25">
      <c r="B136" s="200"/>
      <c r="C136" s="201"/>
      <c r="D136" s="202" t="s">
        <v>158</v>
      </c>
      <c r="E136" s="203" t="s">
        <v>1</v>
      </c>
      <c r="F136" s="204" t="s">
        <v>216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158</v>
      </c>
      <c r="AU136" s="210" t="s">
        <v>86</v>
      </c>
      <c r="AV136" s="13" t="s">
        <v>84</v>
      </c>
      <c r="AW136" s="13" t="s">
        <v>32</v>
      </c>
      <c r="AX136" s="13" t="s">
        <v>76</v>
      </c>
      <c r="AY136" s="210" t="s">
        <v>149</v>
      </c>
    </row>
    <row r="137" spans="2:51" s="14" customFormat="1" ht="11.25">
      <c r="B137" s="211"/>
      <c r="C137" s="212"/>
      <c r="D137" s="202" t="s">
        <v>158</v>
      </c>
      <c r="E137" s="213" t="s">
        <v>1</v>
      </c>
      <c r="F137" s="214" t="s">
        <v>217</v>
      </c>
      <c r="G137" s="212"/>
      <c r="H137" s="215">
        <v>8.1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158</v>
      </c>
      <c r="AU137" s="221" t="s">
        <v>86</v>
      </c>
      <c r="AV137" s="14" t="s">
        <v>86</v>
      </c>
      <c r="AW137" s="14" t="s">
        <v>32</v>
      </c>
      <c r="AX137" s="14" t="s">
        <v>84</v>
      </c>
      <c r="AY137" s="221" t="s">
        <v>149</v>
      </c>
    </row>
    <row r="138" spans="1:65" s="2" customFormat="1" ht="33" customHeight="1">
      <c r="A138" s="34"/>
      <c r="B138" s="35"/>
      <c r="C138" s="187" t="s">
        <v>173</v>
      </c>
      <c r="D138" s="187" t="s">
        <v>151</v>
      </c>
      <c r="E138" s="188" t="s">
        <v>222</v>
      </c>
      <c r="F138" s="189" t="s">
        <v>223</v>
      </c>
      <c r="G138" s="190" t="s">
        <v>209</v>
      </c>
      <c r="H138" s="191">
        <v>20.4</v>
      </c>
      <c r="I138" s="192"/>
      <c r="J138" s="193">
        <f>ROUND(I138*H138,2)</f>
        <v>0</v>
      </c>
      <c r="K138" s="189" t="s">
        <v>155</v>
      </c>
      <c r="L138" s="39"/>
      <c r="M138" s="194" t="s">
        <v>1</v>
      </c>
      <c r="N138" s="195" t="s">
        <v>41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156</v>
      </c>
      <c r="AT138" s="198" t="s">
        <v>151</v>
      </c>
      <c r="AU138" s="198" t="s">
        <v>86</v>
      </c>
      <c r="AY138" s="17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84</v>
      </c>
      <c r="BK138" s="199">
        <f>ROUND(I138*H138,2)</f>
        <v>0</v>
      </c>
      <c r="BL138" s="17" t="s">
        <v>156</v>
      </c>
      <c r="BM138" s="198" t="s">
        <v>592</v>
      </c>
    </row>
    <row r="139" spans="2:51" s="14" customFormat="1" ht="11.25">
      <c r="B139" s="211"/>
      <c r="C139" s="212"/>
      <c r="D139" s="202" t="s">
        <v>158</v>
      </c>
      <c r="E139" s="213" t="s">
        <v>101</v>
      </c>
      <c r="F139" s="214" t="s">
        <v>593</v>
      </c>
      <c r="G139" s="212"/>
      <c r="H139" s="215">
        <v>20.4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158</v>
      </c>
      <c r="AU139" s="221" t="s">
        <v>86</v>
      </c>
      <c r="AV139" s="14" t="s">
        <v>86</v>
      </c>
      <c r="AW139" s="14" t="s">
        <v>32</v>
      </c>
      <c r="AX139" s="14" t="s">
        <v>84</v>
      </c>
      <c r="AY139" s="221" t="s">
        <v>149</v>
      </c>
    </row>
    <row r="140" spans="1:65" s="2" customFormat="1" ht="33" customHeight="1">
      <c r="A140" s="34"/>
      <c r="B140" s="35"/>
      <c r="C140" s="187" t="s">
        <v>175</v>
      </c>
      <c r="D140" s="187" t="s">
        <v>151</v>
      </c>
      <c r="E140" s="188" t="s">
        <v>222</v>
      </c>
      <c r="F140" s="189" t="s">
        <v>223</v>
      </c>
      <c r="G140" s="190" t="s">
        <v>209</v>
      </c>
      <c r="H140" s="191">
        <v>6</v>
      </c>
      <c r="I140" s="192"/>
      <c r="J140" s="193">
        <f>ROUND(I140*H140,2)</f>
        <v>0</v>
      </c>
      <c r="K140" s="189" t="s">
        <v>155</v>
      </c>
      <c r="L140" s="39"/>
      <c r="M140" s="194" t="s">
        <v>1</v>
      </c>
      <c r="N140" s="195" t="s">
        <v>41</v>
      </c>
      <c r="O140" s="71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156</v>
      </c>
      <c r="AT140" s="198" t="s">
        <v>151</v>
      </c>
      <c r="AU140" s="198" t="s">
        <v>86</v>
      </c>
      <c r="AY140" s="17" t="s">
        <v>149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84</v>
      </c>
      <c r="BK140" s="199">
        <f>ROUND(I140*H140,2)</f>
        <v>0</v>
      </c>
      <c r="BL140" s="17" t="s">
        <v>156</v>
      </c>
      <c r="BM140" s="198" t="s">
        <v>594</v>
      </c>
    </row>
    <row r="141" spans="2:51" s="13" customFormat="1" ht="11.25">
      <c r="B141" s="200"/>
      <c r="C141" s="201"/>
      <c r="D141" s="202" t="s">
        <v>158</v>
      </c>
      <c r="E141" s="203" t="s">
        <v>1</v>
      </c>
      <c r="F141" s="204" t="s">
        <v>228</v>
      </c>
      <c r="G141" s="201"/>
      <c r="H141" s="203" t="s">
        <v>1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158</v>
      </c>
      <c r="AU141" s="210" t="s">
        <v>86</v>
      </c>
      <c r="AV141" s="13" t="s">
        <v>84</v>
      </c>
      <c r="AW141" s="13" t="s">
        <v>32</v>
      </c>
      <c r="AX141" s="13" t="s">
        <v>76</v>
      </c>
      <c r="AY141" s="210" t="s">
        <v>149</v>
      </c>
    </row>
    <row r="142" spans="2:51" s="14" customFormat="1" ht="11.25">
      <c r="B142" s="211"/>
      <c r="C142" s="212"/>
      <c r="D142" s="202" t="s">
        <v>158</v>
      </c>
      <c r="E142" s="213" t="s">
        <v>1</v>
      </c>
      <c r="F142" s="214" t="s">
        <v>229</v>
      </c>
      <c r="G142" s="212"/>
      <c r="H142" s="215">
        <v>10.05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158</v>
      </c>
      <c r="AU142" s="221" t="s">
        <v>86</v>
      </c>
      <c r="AV142" s="14" t="s">
        <v>86</v>
      </c>
      <c r="AW142" s="14" t="s">
        <v>32</v>
      </c>
      <c r="AX142" s="14" t="s">
        <v>76</v>
      </c>
      <c r="AY142" s="221" t="s">
        <v>149</v>
      </c>
    </row>
    <row r="143" spans="2:51" s="14" customFormat="1" ht="11.25">
      <c r="B143" s="211"/>
      <c r="C143" s="212"/>
      <c r="D143" s="202" t="s">
        <v>158</v>
      </c>
      <c r="E143" s="213" t="s">
        <v>1</v>
      </c>
      <c r="F143" s="214" t="s">
        <v>230</v>
      </c>
      <c r="G143" s="212"/>
      <c r="H143" s="215">
        <v>-4.05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158</v>
      </c>
      <c r="AU143" s="221" t="s">
        <v>86</v>
      </c>
      <c r="AV143" s="14" t="s">
        <v>86</v>
      </c>
      <c r="AW143" s="14" t="s">
        <v>32</v>
      </c>
      <c r="AX143" s="14" t="s">
        <v>76</v>
      </c>
      <c r="AY143" s="221" t="s">
        <v>149</v>
      </c>
    </row>
    <row r="144" spans="2:51" s="15" customFormat="1" ht="11.25">
      <c r="B144" s="222"/>
      <c r="C144" s="223"/>
      <c r="D144" s="202" t="s">
        <v>158</v>
      </c>
      <c r="E144" s="224" t="s">
        <v>1</v>
      </c>
      <c r="F144" s="225" t="s">
        <v>220</v>
      </c>
      <c r="G144" s="223"/>
      <c r="H144" s="226">
        <v>6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158</v>
      </c>
      <c r="AU144" s="232" t="s">
        <v>86</v>
      </c>
      <c r="AV144" s="15" t="s">
        <v>156</v>
      </c>
      <c r="AW144" s="15" t="s">
        <v>32</v>
      </c>
      <c r="AX144" s="15" t="s">
        <v>84</v>
      </c>
      <c r="AY144" s="232" t="s">
        <v>149</v>
      </c>
    </row>
    <row r="145" spans="1:65" s="2" customFormat="1" ht="37.9" customHeight="1">
      <c r="A145" s="34"/>
      <c r="B145" s="35"/>
      <c r="C145" s="187" t="s">
        <v>181</v>
      </c>
      <c r="D145" s="187" t="s">
        <v>151</v>
      </c>
      <c r="E145" s="188" t="s">
        <v>232</v>
      </c>
      <c r="F145" s="189" t="s">
        <v>233</v>
      </c>
      <c r="G145" s="190" t="s">
        <v>209</v>
      </c>
      <c r="H145" s="191">
        <v>306</v>
      </c>
      <c r="I145" s="192"/>
      <c r="J145" s="193">
        <f>ROUND(I145*H145,2)</f>
        <v>0</v>
      </c>
      <c r="K145" s="189" t="s">
        <v>155</v>
      </c>
      <c r="L145" s="39"/>
      <c r="M145" s="194" t="s">
        <v>1</v>
      </c>
      <c r="N145" s="195" t="s">
        <v>41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156</v>
      </c>
      <c r="AT145" s="198" t="s">
        <v>151</v>
      </c>
      <c r="AU145" s="198" t="s">
        <v>86</v>
      </c>
      <c r="AY145" s="17" t="s">
        <v>149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84</v>
      </c>
      <c r="BK145" s="199">
        <f>ROUND(I145*H145,2)</f>
        <v>0</v>
      </c>
      <c r="BL145" s="17" t="s">
        <v>156</v>
      </c>
      <c r="BM145" s="198" t="s">
        <v>595</v>
      </c>
    </row>
    <row r="146" spans="2:51" s="14" customFormat="1" ht="11.25">
      <c r="B146" s="211"/>
      <c r="C146" s="212"/>
      <c r="D146" s="202" t="s">
        <v>158</v>
      </c>
      <c r="E146" s="213" t="s">
        <v>1</v>
      </c>
      <c r="F146" s="214" t="s">
        <v>235</v>
      </c>
      <c r="G146" s="212"/>
      <c r="H146" s="215">
        <v>306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158</v>
      </c>
      <c r="AU146" s="221" t="s">
        <v>86</v>
      </c>
      <c r="AV146" s="14" t="s">
        <v>86</v>
      </c>
      <c r="AW146" s="14" t="s">
        <v>32</v>
      </c>
      <c r="AX146" s="14" t="s">
        <v>84</v>
      </c>
      <c r="AY146" s="221" t="s">
        <v>149</v>
      </c>
    </row>
    <row r="147" spans="1:65" s="2" customFormat="1" ht="37.9" customHeight="1">
      <c r="A147" s="34"/>
      <c r="B147" s="35"/>
      <c r="C147" s="187" t="s">
        <v>187</v>
      </c>
      <c r="D147" s="187" t="s">
        <v>151</v>
      </c>
      <c r="E147" s="188" t="s">
        <v>232</v>
      </c>
      <c r="F147" s="189" t="s">
        <v>233</v>
      </c>
      <c r="G147" s="190" t="s">
        <v>209</v>
      </c>
      <c r="H147" s="191">
        <v>120</v>
      </c>
      <c r="I147" s="192"/>
      <c r="J147" s="193">
        <f>ROUND(I147*H147,2)</f>
        <v>0</v>
      </c>
      <c r="K147" s="189" t="s">
        <v>155</v>
      </c>
      <c r="L147" s="39"/>
      <c r="M147" s="194" t="s">
        <v>1</v>
      </c>
      <c r="N147" s="195" t="s">
        <v>41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156</v>
      </c>
      <c r="AT147" s="198" t="s">
        <v>151</v>
      </c>
      <c r="AU147" s="198" t="s">
        <v>86</v>
      </c>
      <c r="AY147" s="17" t="s">
        <v>149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84</v>
      </c>
      <c r="BK147" s="199">
        <f>ROUND(I147*H147,2)</f>
        <v>0</v>
      </c>
      <c r="BL147" s="17" t="s">
        <v>156</v>
      </c>
      <c r="BM147" s="198" t="s">
        <v>596</v>
      </c>
    </row>
    <row r="148" spans="2:51" s="14" customFormat="1" ht="11.25">
      <c r="B148" s="211"/>
      <c r="C148" s="212"/>
      <c r="D148" s="202" t="s">
        <v>158</v>
      </c>
      <c r="E148" s="213" t="s">
        <v>1</v>
      </c>
      <c r="F148" s="214" t="s">
        <v>238</v>
      </c>
      <c r="G148" s="212"/>
      <c r="H148" s="215">
        <v>120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158</v>
      </c>
      <c r="AU148" s="221" t="s">
        <v>86</v>
      </c>
      <c r="AV148" s="14" t="s">
        <v>86</v>
      </c>
      <c r="AW148" s="14" t="s">
        <v>32</v>
      </c>
      <c r="AX148" s="14" t="s">
        <v>84</v>
      </c>
      <c r="AY148" s="221" t="s">
        <v>149</v>
      </c>
    </row>
    <row r="149" spans="1:65" s="2" customFormat="1" ht="24.2" customHeight="1">
      <c r="A149" s="34"/>
      <c r="B149" s="35"/>
      <c r="C149" s="187" t="s">
        <v>191</v>
      </c>
      <c r="D149" s="187" t="s">
        <v>151</v>
      </c>
      <c r="E149" s="188" t="s">
        <v>240</v>
      </c>
      <c r="F149" s="189" t="s">
        <v>241</v>
      </c>
      <c r="G149" s="190" t="s">
        <v>209</v>
      </c>
      <c r="H149" s="191">
        <v>4.05</v>
      </c>
      <c r="I149" s="192"/>
      <c r="J149" s="193">
        <f>ROUND(I149*H149,2)</f>
        <v>0</v>
      </c>
      <c r="K149" s="189" t="s">
        <v>155</v>
      </c>
      <c r="L149" s="39"/>
      <c r="M149" s="194" t="s">
        <v>1</v>
      </c>
      <c r="N149" s="195" t="s">
        <v>41</v>
      </c>
      <c r="O149" s="7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156</v>
      </c>
      <c r="AT149" s="198" t="s">
        <v>151</v>
      </c>
      <c r="AU149" s="198" t="s">
        <v>86</v>
      </c>
      <c r="AY149" s="17" t="s">
        <v>149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84</v>
      </c>
      <c r="BK149" s="199">
        <f>ROUND(I149*H149,2)</f>
        <v>0</v>
      </c>
      <c r="BL149" s="17" t="s">
        <v>156</v>
      </c>
      <c r="BM149" s="198" t="s">
        <v>597</v>
      </c>
    </row>
    <row r="150" spans="2:51" s="13" customFormat="1" ht="11.25">
      <c r="B150" s="200"/>
      <c r="C150" s="201"/>
      <c r="D150" s="202" t="s">
        <v>158</v>
      </c>
      <c r="E150" s="203" t="s">
        <v>1</v>
      </c>
      <c r="F150" s="204" t="s">
        <v>243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158</v>
      </c>
      <c r="AU150" s="210" t="s">
        <v>86</v>
      </c>
      <c r="AV150" s="13" t="s">
        <v>84</v>
      </c>
      <c r="AW150" s="13" t="s">
        <v>32</v>
      </c>
      <c r="AX150" s="13" t="s">
        <v>76</v>
      </c>
      <c r="AY150" s="210" t="s">
        <v>149</v>
      </c>
    </row>
    <row r="151" spans="2:51" s="14" customFormat="1" ht="11.25">
      <c r="B151" s="211"/>
      <c r="C151" s="212"/>
      <c r="D151" s="202" t="s">
        <v>158</v>
      </c>
      <c r="E151" s="213" t="s">
        <v>1</v>
      </c>
      <c r="F151" s="214" t="s">
        <v>244</v>
      </c>
      <c r="G151" s="212"/>
      <c r="H151" s="215">
        <v>4.05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158</v>
      </c>
      <c r="AU151" s="221" t="s">
        <v>86</v>
      </c>
      <c r="AV151" s="14" t="s">
        <v>86</v>
      </c>
      <c r="AW151" s="14" t="s">
        <v>32</v>
      </c>
      <c r="AX151" s="14" t="s">
        <v>84</v>
      </c>
      <c r="AY151" s="221" t="s">
        <v>149</v>
      </c>
    </row>
    <row r="152" spans="1:65" s="2" customFormat="1" ht="33" customHeight="1">
      <c r="A152" s="34"/>
      <c r="B152" s="35"/>
      <c r="C152" s="187" t="s">
        <v>117</v>
      </c>
      <c r="D152" s="187" t="s">
        <v>151</v>
      </c>
      <c r="E152" s="188" t="s">
        <v>247</v>
      </c>
      <c r="F152" s="189" t="s">
        <v>248</v>
      </c>
      <c r="G152" s="190" t="s">
        <v>249</v>
      </c>
      <c r="H152" s="191">
        <v>40.8</v>
      </c>
      <c r="I152" s="192"/>
      <c r="J152" s="193">
        <f>ROUND(I152*H152,2)</f>
        <v>0</v>
      </c>
      <c r="K152" s="189" t="s">
        <v>155</v>
      </c>
      <c r="L152" s="39"/>
      <c r="M152" s="194" t="s">
        <v>1</v>
      </c>
      <c r="N152" s="195" t="s">
        <v>41</v>
      </c>
      <c r="O152" s="7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156</v>
      </c>
      <c r="AT152" s="198" t="s">
        <v>151</v>
      </c>
      <c r="AU152" s="198" t="s">
        <v>86</v>
      </c>
      <c r="AY152" s="17" t="s">
        <v>149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84</v>
      </c>
      <c r="BK152" s="199">
        <f>ROUND(I152*H152,2)</f>
        <v>0</v>
      </c>
      <c r="BL152" s="17" t="s">
        <v>156</v>
      </c>
      <c r="BM152" s="198" t="s">
        <v>598</v>
      </c>
    </row>
    <row r="153" spans="2:51" s="14" customFormat="1" ht="11.25">
      <c r="B153" s="211"/>
      <c r="C153" s="212"/>
      <c r="D153" s="202" t="s">
        <v>158</v>
      </c>
      <c r="E153" s="213" t="s">
        <v>1</v>
      </c>
      <c r="F153" s="214" t="s">
        <v>251</v>
      </c>
      <c r="G153" s="212"/>
      <c r="H153" s="215">
        <v>40.8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158</v>
      </c>
      <c r="AU153" s="221" t="s">
        <v>86</v>
      </c>
      <c r="AV153" s="14" t="s">
        <v>86</v>
      </c>
      <c r="AW153" s="14" t="s">
        <v>32</v>
      </c>
      <c r="AX153" s="14" t="s">
        <v>84</v>
      </c>
      <c r="AY153" s="221" t="s">
        <v>149</v>
      </c>
    </row>
    <row r="154" spans="1:65" s="2" customFormat="1" ht="16.5" customHeight="1">
      <c r="A154" s="34"/>
      <c r="B154" s="35"/>
      <c r="C154" s="187" t="s">
        <v>202</v>
      </c>
      <c r="D154" s="187" t="s">
        <v>151</v>
      </c>
      <c r="E154" s="188" t="s">
        <v>253</v>
      </c>
      <c r="F154" s="189" t="s">
        <v>254</v>
      </c>
      <c r="G154" s="190" t="s">
        <v>209</v>
      </c>
      <c r="H154" s="191">
        <v>20.4</v>
      </c>
      <c r="I154" s="192"/>
      <c r="J154" s="193">
        <f>ROUND(I154*H154,2)</f>
        <v>0</v>
      </c>
      <c r="K154" s="189" t="s">
        <v>155</v>
      </c>
      <c r="L154" s="39"/>
      <c r="M154" s="194" t="s">
        <v>1</v>
      </c>
      <c r="N154" s="195" t="s">
        <v>41</v>
      </c>
      <c r="O154" s="7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156</v>
      </c>
      <c r="AT154" s="198" t="s">
        <v>151</v>
      </c>
      <c r="AU154" s="198" t="s">
        <v>86</v>
      </c>
      <c r="AY154" s="17" t="s">
        <v>149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84</v>
      </c>
      <c r="BK154" s="199">
        <f>ROUND(I154*H154,2)</f>
        <v>0</v>
      </c>
      <c r="BL154" s="17" t="s">
        <v>156</v>
      </c>
      <c r="BM154" s="198" t="s">
        <v>599</v>
      </c>
    </row>
    <row r="155" spans="2:51" s="14" customFormat="1" ht="11.25">
      <c r="B155" s="211"/>
      <c r="C155" s="212"/>
      <c r="D155" s="202" t="s">
        <v>158</v>
      </c>
      <c r="E155" s="213" t="s">
        <v>1</v>
      </c>
      <c r="F155" s="214" t="s">
        <v>101</v>
      </c>
      <c r="G155" s="212"/>
      <c r="H155" s="215">
        <v>20.4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158</v>
      </c>
      <c r="AU155" s="221" t="s">
        <v>86</v>
      </c>
      <c r="AV155" s="14" t="s">
        <v>86</v>
      </c>
      <c r="AW155" s="14" t="s">
        <v>32</v>
      </c>
      <c r="AX155" s="14" t="s">
        <v>84</v>
      </c>
      <c r="AY155" s="221" t="s">
        <v>149</v>
      </c>
    </row>
    <row r="156" spans="1:65" s="2" customFormat="1" ht="24.2" customHeight="1">
      <c r="A156" s="34"/>
      <c r="B156" s="35"/>
      <c r="C156" s="187" t="s">
        <v>8</v>
      </c>
      <c r="D156" s="187" t="s">
        <v>151</v>
      </c>
      <c r="E156" s="188" t="s">
        <v>260</v>
      </c>
      <c r="F156" s="189" t="s">
        <v>261</v>
      </c>
      <c r="G156" s="190" t="s">
        <v>154</v>
      </c>
      <c r="H156" s="191">
        <v>23</v>
      </c>
      <c r="I156" s="192"/>
      <c r="J156" s="193">
        <f>ROUND(I156*H156,2)</f>
        <v>0</v>
      </c>
      <c r="K156" s="189" t="s">
        <v>155</v>
      </c>
      <c r="L156" s="39"/>
      <c r="M156" s="194" t="s">
        <v>1</v>
      </c>
      <c r="N156" s="195" t="s">
        <v>41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156</v>
      </c>
      <c r="AT156" s="198" t="s">
        <v>151</v>
      </c>
      <c r="AU156" s="198" t="s">
        <v>86</v>
      </c>
      <c r="AY156" s="17" t="s">
        <v>149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84</v>
      </c>
      <c r="BK156" s="199">
        <f>ROUND(I156*H156,2)</f>
        <v>0</v>
      </c>
      <c r="BL156" s="17" t="s">
        <v>156</v>
      </c>
      <c r="BM156" s="198" t="s">
        <v>600</v>
      </c>
    </row>
    <row r="157" spans="1:65" s="2" customFormat="1" ht="24.2" customHeight="1">
      <c r="A157" s="34"/>
      <c r="B157" s="35"/>
      <c r="C157" s="187" t="s">
        <v>212</v>
      </c>
      <c r="D157" s="187" t="s">
        <v>151</v>
      </c>
      <c r="E157" s="188" t="s">
        <v>269</v>
      </c>
      <c r="F157" s="189" t="s">
        <v>270</v>
      </c>
      <c r="G157" s="190" t="s">
        <v>154</v>
      </c>
      <c r="H157" s="191">
        <v>27</v>
      </c>
      <c r="I157" s="192"/>
      <c r="J157" s="193">
        <f>ROUND(I157*H157,2)</f>
        <v>0</v>
      </c>
      <c r="K157" s="189" t="s">
        <v>155</v>
      </c>
      <c r="L157" s="39"/>
      <c r="M157" s="194" t="s">
        <v>1</v>
      </c>
      <c r="N157" s="195" t="s">
        <v>41</v>
      </c>
      <c r="O157" s="7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156</v>
      </c>
      <c r="AT157" s="198" t="s">
        <v>151</v>
      </c>
      <c r="AU157" s="198" t="s">
        <v>86</v>
      </c>
      <c r="AY157" s="17" t="s">
        <v>149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84</v>
      </c>
      <c r="BK157" s="199">
        <f>ROUND(I157*H157,2)</f>
        <v>0</v>
      </c>
      <c r="BL157" s="17" t="s">
        <v>156</v>
      </c>
      <c r="BM157" s="198" t="s">
        <v>601</v>
      </c>
    </row>
    <row r="158" spans="2:51" s="14" customFormat="1" ht="11.25">
      <c r="B158" s="211"/>
      <c r="C158" s="212"/>
      <c r="D158" s="202" t="s">
        <v>158</v>
      </c>
      <c r="E158" s="213" t="s">
        <v>108</v>
      </c>
      <c r="F158" s="214" t="s">
        <v>602</v>
      </c>
      <c r="G158" s="212"/>
      <c r="H158" s="215">
        <v>27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158</v>
      </c>
      <c r="AU158" s="221" t="s">
        <v>86</v>
      </c>
      <c r="AV158" s="14" t="s">
        <v>86</v>
      </c>
      <c r="AW158" s="14" t="s">
        <v>32</v>
      </c>
      <c r="AX158" s="14" t="s">
        <v>84</v>
      </c>
      <c r="AY158" s="221" t="s">
        <v>149</v>
      </c>
    </row>
    <row r="159" spans="1:65" s="2" customFormat="1" ht="24.2" customHeight="1">
      <c r="A159" s="34"/>
      <c r="B159" s="35"/>
      <c r="C159" s="187" t="s">
        <v>221</v>
      </c>
      <c r="D159" s="187" t="s">
        <v>151</v>
      </c>
      <c r="E159" s="188" t="s">
        <v>274</v>
      </c>
      <c r="F159" s="189" t="s">
        <v>275</v>
      </c>
      <c r="G159" s="190" t="s">
        <v>154</v>
      </c>
      <c r="H159" s="191">
        <v>27</v>
      </c>
      <c r="I159" s="192"/>
      <c r="J159" s="193">
        <f>ROUND(I159*H159,2)</f>
        <v>0</v>
      </c>
      <c r="K159" s="189" t="s">
        <v>155</v>
      </c>
      <c r="L159" s="39"/>
      <c r="M159" s="194" t="s">
        <v>1</v>
      </c>
      <c r="N159" s="195" t="s">
        <v>41</v>
      </c>
      <c r="O159" s="7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156</v>
      </c>
      <c r="AT159" s="198" t="s">
        <v>151</v>
      </c>
      <c r="AU159" s="198" t="s">
        <v>86</v>
      </c>
      <c r="AY159" s="17" t="s">
        <v>149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84</v>
      </c>
      <c r="BK159" s="199">
        <f>ROUND(I159*H159,2)</f>
        <v>0</v>
      </c>
      <c r="BL159" s="17" t="s">
        <v>156</v>
      </c>
      <c r="BM159" s="198" t="s">
        <v>603</v>
      </c>
    </row>
    <row r="160" spans="2:51" s="14" customFormat="1" ht="11.25">
      <c r="B160" s="211"/>
      <c r="C160" s="212"/>
      <c r="D160" s="202" t="s">
        <v>158</v>
      </c>
      <c r="E160" s="213" t="s">
        <v>1</v>
      </c>
      <c r="F160" s="214" t="s">
        <v>108</v>
      </c>
      <c r="G160" s="212"/>
      <c r="H160" s="215">
        <v>27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158</v>
      </c>
      <c r="AU160" s="221" t="s">
        <v>86</v>
      </c>
      <c r="AV160" s="14" t="s">
        <v>86</v>
      </c>
      <c r="AW160" s="14" t="s">
        <v>32</v>
      </c>
      <c r="AX160" s="14" t="s">
        <v>84</v>
      </c>
      <c r="AY160" s="221" t="s">
        <v>149</v>
      </c>
    </row>
    <row r="161" spans="1:65" s="2" customFormat="1" ht="16.5" customHeight="1">
      <c r="A161" s="34"/>
      <c r="B161" s="35"/>
      <c r="C161" s="233" t="s">
        <v>226</v>
      </c>
      <c r="D161" s="233" t="s">
        <v>278</v>
      </c>
      <c r="E161" s="234" t="s">
        <v>279</v>
      </c>
      <c r="F161" s="235" t="s">
        <v>280</v>
      </c>
      <c r="G161" s="236" t="s">
        <v>281</v>
      </c>
      <c r="H161" s="237">
        <v>0.822</v>
      </c>
      <c r="I161" s="238"/>
      <c r="J161" s="239">
        <f>ROUND(I161*H161,2)</f>
        <v>0</v>
      </c>
      <c r="K161" s="235" t="s">
        <v>155</v>
      </c>
      <c r="L161" s="240"/>
      <c r="M161" s="241" t="s">
        <v>1</v>
      </c>
      <c r="N161" s="242" t="s">
        <v>41</v>
      </c>
      <c r="O161" s="71"/>
      <c r="P161" s="196">
        <f>O161*H161</f>
        <v>0</v>
      </c>
      <c r="Q161" s="196">
        <v>0.001</v>
      </c>
      <c r="R161" s="196">
        <f>Q161*H161</f>
        <v>0.0008219999999999999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187</v>
      </c>
      <c r="AT161" s="198" t="s">
        <v>278</v>
      </c>
      <c r="AU161" s="198" t="s">
        <v>86</v>
      </c>
      <c r="AY161" s="17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84</v>
      </c>
      <c r="BK161" s="199">
        <f>ROUND(I161*H161,2)</f>
        <v>0</v>
      </c>
      <c r="BL161" s="17" t="s">
        <v>156</v>
      </c>
      <c r="BM161" s="198" t="s">
        <v>604</v>
      </c>
    </row>
    <row r="162" spans="1:65" s="2" customFormat="1" ht="21.75" customHeight="1">
      <c r="A162" s="34"/>
      <c r="B162" s="35"/>
      <c r="C162" s="187" t="s">
        <v>231</v>
      </c>
      <c r="D162" s="187" t="s">
        <v>151</v>
      </c>
      <c r="E162" s="188" t="s">
        <v>284</v>
      </c>
      <c r="F162" s="189" t="s">
        <v>285</v>
      </c>
      <c r="G162" s="190" t="s">
        <v>154</v>
      </c>
      <c r="H162" s="191">
        <v>27</v>
      </c>
      <c r="I162" s="192"/>
      <c r="J162" s="193">
        <f>ROUND(I162*H162,2)</f>
        <v>0</v>
      </c>
      <c r="K162" s="189" t="s">
        <v>155</v>
      </c>
      <c r="L162" s="39"/>
      <c r="M162" s="194" t="s">
        <v>1</v>
      </c>
      <c r="N162" s="195" t="s">
        <v>41</v>
      </c>
      <c r="O162" s="7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156</v>
      </c>
      <c r="AT162" s="198" t="s">
        <v>151</v>
      </c>
      <c r="AU162" s="198" t="s">
        <v>86</v>
      </c>
      <c r="AY162" s="17" t="s">
        <v>149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84</v>
      </c>
      <c r="BK162" s="199">
        <f>ROUND(I162*H162,2)</f>
        <v>0</v>
      </c>
      <c r="BL162" s="17" t="s">
        <v>156</v>
      </c>
      <c r="BM162" s="198" t="s">
        <v>605</v>
      </c>
    </row>
    <row r="163" spans="2:51" s="14" customFormat="1" ht="11.25">
      <c r="B163" s="211"/>
      <c r="C163" s="212"/>
      <c r="D163" s="202" t="s">
        <v>158</v>
      </c>
      <c r="E163" s="213" t="s">
        <v>1</v>
      </c>
      <c r="F163" s="214" t="s">
        <v>108</v>
      </c>
      <c r="G163" s="212"/>
      <c r="H163" s="215">
        <v>27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158</v>
      </c>
      <c r="AU163" s="221" t="s">
        <v>86</v>
      </c>
      <c r="AV163" s="14" t="s">
        <v>86</v>
      </c>
      <c r="AW163" s="14" t="s">
        <v>32</v>
      </c>
      <c r="AX163" s="14" t="s">
        <v>84</v>
      </c>
      <c r="AY163" s="221" t="s">
        <v>149</v>
      </c>
    </row>
    <row r="164" spans="1:65" s="2" customFormat="1" ht="16.5" customHeight="1">
      <c r="A164" s="34"/>
      <c r="B164" s="35"/>
      <c r="C164" s="187" t="s">
        <v>236</v>
      </c>
      <c r="D164" s="187" t="s">
        <v>151</v>
      </c>
      <c r="E164" s="188" t="s">
        <v>288</v>
      </c>
      <c r="F164" s="189" t="s">
        <v>289</v>
      </c>
      <c r="G164" s="190" t="s">
        <v>154</v>
      </c>
      <c r="H164" s="191">
        <v>27</v>
      </c>
      <c r="I164" s="192"/>
      <c r="J164" s="193">
        <f>ROUND(I164*H164,2)</f>
        <v>0</v>
      </c>
      <c r="K164" s="189" t="s">
        <v>155</v>
      </c>
      <c r="L164" s="39"/>
      <c r="M164" s="194" t="s">
        <v>1</v>
      </c>
      <c r="N164" s="195" t="s">
        <v>41</v>
      </c>
      <c r="O164" s="7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156</v>
      </c>
      <c r="AT164" s="198" t="s">
        <v>151</v>
      </c>
      <c r="AU164" s="198" t="s">
        <v>86</v>
      </c>
      <c r="AY164" s="17" t="s">
        <v>149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84</v>
      </c>
      <c r="BK164" s="199">
        <f>ROUND(I164*H164,2)</f>
        <v>0</v>
      </c>
      <c r="BL164" s="17" t="s">
        <v>156</v>
      </c>
      <c r="BM164" s="198" t="s">
        <v>606</v>
      </c>
    </row>
    <row r="165" spans="1:65" s="2" customFormat="1" ht="16.5" customHeight="1">
      <c r="A165" s="34"/>
      <c r="B165" s="35"/>
      <c r="C165" s="187" t="s">
        <v>239</v>
      </c>
      <c r="D165" s="187" t="s">
        <v>151</v>
      </c>
      <c r="E165" s="188" t="s">
        <v>292</v>
      </c>
      <c r="F165" s="189" t="s">
        <v>293</v>
      </c>
      <c r="G165" s="190" t="s">
        <v>154</v>
      </c>
      <c r="H165" s="191">
        <v>27</v>
      </c>
      <c r="I165" s="192"/>
      <c r="J165" s="193">
        <f>ROUND(I165*H165,2)</f>
        <v>0</v>
      </c>
      <c r="K165" s="189" t="s">
        <v>155</v>
      </c>
      <c r="L165" s="39"/>
      <c r="M165" s="194" t="s">
        <v>1</v>
      </c>
      <c r="N165" s="195" t="s">
        <v>41</v>
      </c>
      <c r="O165" s="7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156</v>
      </c>
      <c r="AT165" s="198" t="s">
        <v>151</v>
      </c>
      <c r="AU165" s="198" t="s">
        <v>86</v>
      </c>
      <c r="AY165" s="17" t="s">
        <v>149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84</v>
      </c>
      <c r="BK165" s="199">
        <f>ROUND(I165*H165,2)</f>
        <v>0</v>
      </c>
      <c r="BL165" s="17" t="s">
        <v>156</v>
      </c>
      <c r="BM165" s="198" t="s">
        <v>607</v>
      </c>
    </row>
    <row r="166" spans="2:51" s="14" customFormat="1" ht="11.25">
      <c r="B166" s="211"/>
      <c r="C166" s="212"/>
      <c r="D166" s="202" t="s">
        <v>158</v>
      </c>
      <c r="E166" s="213" t="s">
        <v>1</v>
      </c>
      <c r="F166" s="214" t="s">
        <v>108</v>
      </c>
      <c r="G166" s="212"/>
      <c r="H166" s="215">
        <v>27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158</v>
      </c>
      <c r="AU166" s="221" t="s">
        <v>86</v>
      </c>
      <c r="AV166" s="14" t="s">
        <v>86</v>
      </c>
      <c r="AW166" s="14" t="s">
        <v>32</v>
      </c>
      <c r="AX166" s="14" t="s">
        <v>84</v>
      </c>
      <c r="AY166" s="221" t="s">
        <v>149</v>
      </c>
    </row>
    <row r="167" spans="2:63" s="12" customFormat="1" ht="22.9" customHeight="1">
      <c r="B167" s="171"/>
      <c r="C167" s="172"/>
      <c r="D167" s="173" t="s">
        <v>75</v>
      </c>
      <c r="E167" s="185" t="s">
        <v>86</v>
      </c>
      <c r="F167" s="185" t="s">
        <v>608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P168</f>
        <v>0</v>
      </c>
      <c r="Q167" s="179"/>
      <c r="R167" s="180">
        <f>R168</f>
        <v>3.4456800000000003</v>
      </c>
      <c r="S167" s="179"/>
      <c r="T167" s="181">
        <f>T168</f>
        <v>0</v>
      </c>
      <c r="AR167" s="182" t="s">
        <v>84</v>
      </c>
      <c r="AT167" s="183" t="s">
        <v>75</v>
      </c>
      <c r="AU167" s="183" t="s">
        <v>84</v>
      </c>
      <c r="AY167" s="182" t="s">
        <v>149</v>
      </c>
      <c r="BK167" s="184">
        <f>BK168</f>
        <v>0</v>
      </c>
    </row>
    <row r="168" spans="1:65" s="2" customFormat="1" ht="62.65" customHeight="1">
      <c r="A168" s="34"/>
      <c r="B168" s="35"/>
      <c r="C168" s="187" t="s">
        <v>246</v>
      </c>
      <c r="D168" s="187" t="s">
        <v>151</v>
      </c>
      <c r="E168" s="188" t="s">
        <v>609</v>
      </c>
      <c r="F168" s="189" t="s">
        <v>610</v>
      </c>
      <c r="G168" s="190" t="s">
        <v>199</v>
      </c>
      <c r="H168" s="191">
        <v>12</v>
      </c>
      <c r="I168" s="192"/>
      <c r="J168" s="193">
        <f>ROUND(I168*H168,2)</f>
        <v>0</v>
      </c>
      <c r="K168" s="189" t="s">
        <v>155</v>
      </c>
      <c r="L168" s="39"/>
      <c r="M168" s="194" t="s">
        <v>1</v>
      </c>
      <c r="N168" s="195" t="s">
        <v>41</v>
      </c>
      <c r="O168" s="71"/>
      <c r="P168" s="196">
        <f>O168*H168</f>
        <v>0</v>
      </c>
      <c r="Q168" s="196">
        <v>0.28714</v>
      </c>
      <c r="R168" s="196">
        <f>Q168*H168</f>
        <v>3.4456800000000003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156</v>
      </c>
      <c r="AT168" s="198" t="s">
        <v>151</v>
      </c>
      <c r="AU168" s="198" t="s">
        <v>86</v>
      </c>
      <c r="AY168" s="17" t="s">
        <v>149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84</v>
      </c>
      <c r="BK168" s="199">
        <f>ROUND(I168*H168,2)</f>
        <v>0</v>
      </c>
      <c r="BL168" s="17" t="s">
        <v>156</v>
      </c>
      <c r="BM168" s="198" t="s">
        <v>611</v>
      </c>
    </row>
    <row r="169" spans="2:63" s="12" customFormat="1" ht="22.9" customHeight="1">
      <c r="B169" s="171"/>
      <c r="C169" s="172"/>
      <c r="D169" s="173" t="s">
        <v>75</v>
      </c>
      <c r="E169" s="185" t="s">
        <v>173</v>
      </c>
      <c r="F169" s="185" t="s">
        <v>295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SUM(P170:P179)</f>
        <v>0</v>
      </c>
      <c r="Q169" s="179"/>
      <c r="R169" s="180">
        <f>SUM(R170:R179)</f>
        <v>24.302599999999998</v>
      </c>
      <c r="S169" s="179"/>
      <c r="T169" s="181">
        <f>SUM(T170:T179)</f>
        <v>0</v>
      </c>
      <c r="AR169" s="182" t="s">
        <v>84</v>
      </c>
      <c r="AT169" s="183" t="s">
        <v>75</v>
      </c>
      <c r="AU169" s="183" t="s">
        <v>84</v>
      </c>
      <c r="AY169" s="182" t="s">
        <v>149</v>
      </c>
      <c r="BK169" s="184">
        <f>SUM(BK170:BK179)</f>
        <v>0</v>
      </c>
    </row>
    <row r="170" spans="1:65" s="2" customFormat="1" ht="16.5" customHeight="1">
      <c r="A170" s="34"/>
      <c r="B170" s="35"/>
      <c r="C170" s="187" t="s">
        <v>252</v>
      </c>
      <c r="D170" s="187" t="s">
        <v>151</v>
      </c>
      <c r="E170" s="188" t="s">
        <v>297</v>
      </c>
      <c r="F170" s="189" t="s">
        <v>298</v>
      </c>
      <c r="G170" s="190" t="s">
        <v>154</v>
      </c>
      <c r="H170" s="191">
        <v>8.4</v>
      </c>
      <c r="I170" s="192"/>
      <c r="J170" s="193">
        <f>ROUND(I170*H170,2)</f>
        <v>0</v>
      </c>
      <c r="K170" s="189" t="s">
        <v>155</v>
      </c>
      <c r="L170" s="39"/>
      <c r="M170" s="194" t="s">
        <v>1</v>
      </c>
      <c r="N170" s="195" t="s">
        <v>41</v>
      </c>
      <c r="O170" s="71"/>
      <c r="P170" s="196">
        <f>O170*H170</f>
        <v>0</v>
      </c>
      <c r="Q170" s="196">
        <v>0.23</v>
      </c>
      <c r="R170" s="196">
        <f>Q170*H170</f>
        <v>1.9320000000000002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156</v>
      </c>
      <c r="AT170" s="198" t="s">
        <v>151</v>
      </c>
      <c r="AU170" s="198" t="s">
        <v>86</v>
      </c>
      <c r="AY170" s="17" t="s">
        <v>149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84</v>
      </c>
      <c r="BK170" s="199">
        <f>ROUND(I170*H170,2)</f>
        <v>0</v>
      </c>
      <c r="BL170" s="17" t="s">
        <v>156</v>
      </c>
      <c r="BM170" s="198" t="s">
        <v>612</v>
      </c>
    </row>
    <row r="171" spans="2:51" s="13" customFormat="1" ht="11.25">
      <c r="B171" s="200"/>
      <c r="C171" s="201"/>
      <c r="D171" s="202" t="s">
        <v>158</v>
      </c>
      <c r="E171" s="203" t="s">
        <v>1</v>
      </c>
      <c r="F171" s="204" t="s">
        <v>613</v>
      </c>
      <c r="G171" s="201"/>
      <c r="H171" s="203" t="s">
        <v>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158</v>
      </c>
      <c r="AU171" s="210" t="s">
        <v>86</v>
      </c>
      <c r="AV171" s="13" t="s">
        <v>84</v>
      </c>
      <c r="AW171" s="13" t="s">
        <v>32</v>
      </c>
      <c r="AX171" s="13" t="s">
        <v>76</v>
      </c>
      <c r="AY171" s="210" t="s">
        <v>149</v>
      </c>
    </row>
    <row r="172" spans="2:51" s="14" customFormat="1" ht="11.25">
      <c r="B172" s="211"/>
      <c r="C172" s="212"/>
      <c r="D172" s="202" t="s">
        <v>158</v>
      </c>
      <c r="E172" s="213" t="s">
        <v>1</v>
      </c>
      <c r="F172" s="214" t="s">
        <v>614</v>
      </c>
      <c r="G172" s="212"/>
      <c r="H172" s="215">
        <v>8.4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158</v>
      </c>
      <c r="AU172" s="221" t="s">
        <v>86</v>
      </c>
      <c r="AV172" s="14" t="s">
        <v>86</v>
      </c>
      <c r="AW172" s="14" t="s">
        <v>32</v>
      </c>
      <c r="AX172" s="14" t="s">
        <v>84</v>
      </c>
      <c r="AY172" s="221" t="s">
        <v>149</v>
      </c>
    </row>
    <row r="173" spans="1:65" s="2" customFormat="1" ht="16.5" customHeight="1">
      <c r="A173" s="34"/>
      <c r="B173" s="35"/>
      <c r="C173" s="187" t="s">
        <v>7</v>
      </c>
      <c r="D173" s="187" t="s">
        <v>151</v>
      </c>
      <c r="E173" s="188" t="s">
        <v>310</v>
      </c>
      <c r="F173" s="189" t="s">
        <v>311</v>
      </c>
      <c r="G173" s="190" t="s">
        <v>154</v>
      </c>
      <c r="H173" s="191">
        <v>16</v>
      </c>
      <c r="I173" s="192"/>
      <c r="J173" s="193">
        <f>ROUND(I173*H173,2)</f>
        <v>0</v>
      </c>
      <c r="K173" s="189" t="s">
        <v>155</v>
      </c>
      <c r="L173" s="39"/>
      <c r="M173" s="194" t="s">
        <v>1</v>
      </c>
      <c r="N173" s="195" t="s">
        <v>41</v>
      </c>
      <c r="O173" s="71"/>
      <c r="P173" s="196">
        <f>O173*H173</f>
        <v>0</v>
      </c>
      <c r="Q173" s="196">
        <v>0.46</v>
      </c>
      <c r="R173" s="196">
        <f>Q173*H173</f>
        <v>7.36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156</v>
      </c>
      <c r="AT173" s="198" t="s">
        <v>151</v>
      </c>
      <c r="AU173" s="198" t="s">
        <v>86</v>
      </c>
      <c r="AY173" s="17" t="s">
        <v>149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84</v>
      </c>
      <c r="BK173" s="199">
        <f>ROUND(I173*H173,2)</f>
        <v>0</v>
      </c>
      <c r="BL173" s="17" t="s">
        <v>156</v>
      </c>
      <c r="BM173" s="198" t="s">
        <v>615</v>
      </c>
    </row>
    <row r="174" spans="1:65" s="2" customFormat="1" ht="16.5" customHeight="1">
      <c r="A174" s="34"/>
      <c r="B174" s="35"/>
      <c r="C174" s="187" t="s">
        <v>259</v>
      </c>
      <c r="D174" s="187" t="s">
        <v>151</v>
      </c>
      <c r="E174" s="188" t="s">
        <v>310</v>
      </c>
      <c r="F174" s="189" t="s">
        <v>311</v>
      </c>
      <c r="G174" s="190" t="s">
        <v>154</v>
      </c>
      <c r="H174" s="191">
        <v>23</v>
      </c>
      <c r="I174" s="192"/>
      <c r="J174" s="193">
        <f>ROUND(I174*H174,2)</f>
        <v>0</v>
      </c>
      <c r="K174" s="189" t="s">
        <v>155</v>
      </c>
      <c r="L174" s="39"/>
      <c r="M174" s="194" t="s">
        <v>1</v>
      </c>
      <c r="N174" s="195" t="s">
        <v>41</v>
      </c>
      <c r="O174" s="71"/>
      <c r="P174" s="196">
        <f>O174*H174</f>
        <v>0</v>
      </c>
      <c r="Q174" s="196">
        <v>0.46</v>
      </c>
      <c r="R174" s="196">
        <f>Q174*H174</f>
        <v>10.58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156</v>
      </c>
      <c r="AT174" s="198" t="s">
        <v>151</v>
      </c>
      <c r="AU174" s="198" t="s">
        <v>86</v>
      </c>
      <c r="AY174" s="17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84</v>
      </c>
      <c r="BK174" s="199">
        <f>ROUND(I174*H174,2)</f>
        <v>0</v>
      </c>
      <c r="BL174" s="17" t="s">
        <v>156</v>
      </c>
      <c r="BM174" s="198" t="s">
        <v>616</v>
      </c>
    </row>
    <row r="175" spans="1:65" s="2" customFormat="1" ht="76.35" customHeight="1">
      <c r="A175" s="34"/>
      <c r="B175" s="35"/>
      <c r="C175" s="187" t="s">
        <v>264</v>
      </c>
      <c r="D175" s="187" t="s">
        <v>151</v>
      </c>
      <c r="E175" s="188" t="s">
        <v>617</v>
      </c>
      <c r="F175" s="189" t="s">
        <v>618</v>
      </c>
      <c r="G175" s="190" t="s">
        <v>154</v>
      </c>
      <c r="H175" s="191">
        <v>20</v>
      </c>
      <c r="I175" s="192"/>
      <c r="J175" s="193">
        <f>ROUND(I175*H175,2)</f>
        <v>0</v>
      </c>
      <c r="K175" s="189" t="s">
        <v>155</v>
      </c>
      <c r="L175" s="39"/>
      <c r="M175" s="194" t="s">
        <v>1</v>
      </c>
      <c r="N175" s="195" t="s">
        <v>41</v>
      </c>
      <c r="O175" s="71"/>
      <c r="P175" s="196">
        <f>O175*H175</f>
        <v>0</v>
      </c>
      <c r="Q175" s="196">
        <v>0.08922</v>
      </c>
      <c r="R175" s="196">
        <f>Q175*H175</f>
        <v>1.7843999999999998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156</v>
      </c>
      <c r="AT175" s="198" t="s">
        <v>151</v>
      </c>
      <c r="AU175" s="198" t="s">
        <v>86</v>
      </c>
      <c r="AY175" s="17" t="s">
        <v>149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84</v>
      </c>
      <c r="BK175" s="199">
        <f>ROUND(I175*H175,2)</f>
        <v>0</v>
      </c>
      <c r="BL175" s="17" t="s">
        <v>156</v>
      </c>
      <c r="BM175" s="198" t="s">
        <v>619</v>
      </c>
    </row>
    <row r="176" spans="2:51" s="14" customFormat="1" ht="11.25">
      <c r="B176" s="211"/>
      <c r="C176" s="212"/>
      <c r="D176" s="202" t="s">
        <v>158</v>
      </c>
      <c r="E176" s="213" t="s">
        <v>1</v>
      </c>
      <c r="F176" s="214" t="s">
        <v>252</v>
      </c>
      <c r="G176" s="212"/>
      <c r="H176" s="215">
        <v>20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158</v>
      </c>
      <c r="AU176" s="221" t="s">
        <v>86</v>
      </c>
      <c r="AV176" s="14" t="s">
        <v>86</v>
      </c>
      <c r="AW176" s="14" t="s">
        <v>32</v>
      </c>
      <c r="AX176" s="14" t="s">
        <v>84</v>
      </c>
      <c r="AY176" s="221" t="s">
        <v>149</v>
      </c>
    </row>
    <row r="177" spans="1:65" s="2" customFormat="1" ht="21.75" customHeight="1">
      <c r="A177" s="34"/>
      <c r="B177" s="35"/>
      <c r="C177" s="233" t="s">
        <v>268</v>
      </c>
      <c r="D177" s="233" t="s">
        <v>278</v>
      </c>
      <c r="E177" s="234" t="s">
        <v>339</v>
      </c>
      <c r="F177" s="235" t="s">
        <v>340</v>
      </c>
      <c r="G177" s="236" t="s">
        <v>154</v>
      </c>
      <c r="H177" s="237">
        <v>20.2</v>
      </c>
      <c r="I177" s="238"/>
      <c r="J177" s="239">
        <f>ROUND(I177*H177,2)</f>
        <v>0</v>
      </c>
      <c r="K177" s="235" t="s">
        <v>155</v>
      </c>
      <c r="L177" s="240"/>
      <c r="M177" s="241" t="s">
        <v>1</v>
      </c>
      <c r="N177" s="242" t="s">
        <v>41</v>
      </c>
      <c r="O177" s="71"/>
      <c r="P177" s="196">
        <f>O177*H177</f>
        <v>0</v>
      </c>
      <c r="Q177" s="196">
        <v>0.131</v>
      </c>
      <c r="R177" s="196">
        <f>Q177*H177</f>
        <v>2.6462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187</v>
      </c>
      <c r="AT177" s="198" t="s">
        <v>278</v>
      </c>
      <c r="AU177" s="198" t="s">
        <v>86</v>
      </c>
      <c r="AY177" s="17" t="s">
        <v>149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84</v>
      </c>
      <c r="BK177" s="199">
        <f>ROUND(I177*H177,2)</f>
        <v>0</v>
      </c>
      <c r="BL177" s="17" t="s">
        <v>156</v>
      </c>
      <c r="BM177" s="198" t="s">
        <v>620</v>
      </c>
    </row>
    <row r="178" spans="2:51" s="14" customFormat="1" ht="11.25">
      <c r="B178" s="211"/>
      <c r="C178" s="212"/>
      <c r="D178" s="202" t="s">
        <v>158</v>
      </c>
      <c r="E178" s="213" t="s">
        <v>1</v>
      </c>
      <c r="F178" s="214" t="s">
        <v>252</v>
      </c>
      <c r="G178" s="212"/>
      <c r="H178" s="215">
        <v>20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158</v>
      </c>
      <c r="AU178" s="221" t="s">
        <v>86</v>
      </c>
      <c r="AV178" s="14" t="s">
        <v>86</v>
      </c>
      <c r="AW178" s="14" t="s">
        <v>32</v>
      </c>
      <c r="AX178" s="14" t="s">
        <v>84</v>
      </c>
      <c r="AY178" s="221" t="s">
        <v>149</v>
      </c>
    </row>
    <row r="179" spans="2:51" s="14" customFormat="1" ht="11.25">
      <c r="B179" s="211"/>
      <c r="C179" s="212"/>
      <c r="D179" s="202" t="s">
        <v>158</v>
      </c>
      <c r="E179" s="212"/>
      <c r="F179" s="214" t="s">
        <v>621</v>
      </c>
      <c r="G179" s="212"/>
      <c r="H179" s="215">
        <v>20.2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158</v>
      </c>
      <c r="AU179" s="221" t="s">
        <v>86</v>
      </c>
      <c r="AV179" s="14" t="s">
        <v>86</v>
      </c>
      <c r="AW179" s="14" t="s">
        <v>4</v>
      </c>
      <c r="AX179" s="14" t="s">
        <v>84</v>
      </c>
      <c r="AY179" s="221" t="s">
        <v>149</v>
      </c>
    </row>
    <row r="180" spans="2:63" s="12" customFormat="1" ht="22.9" customHeight="1">
      <c r="B180" s="171"/>
      <c r="C180" s="172"/>
      <c r="D180" s="173" t="s">
        <v>75</v>
      </c>
      <c r="E180" s="185" t="s">
        <v>175</v>
      </c>
      <c r="F180" s="185" t="s">
        <v>622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P181</f>
        <v>0</v>
      </c>
      <c r="Q180" s="179"/>
      <c r="R180" s="180">
        <f>R181</f>
        <v>4.4096</v>
      </c>
      <c r="S180" s="179"/>
      <c r="T180" s="181">
        <f>T181</f>
        <v>0</v>
      </c>
      <c r="AR180" s="182" t="s">
        <v>84</v>
      </c>
      <c r="AT180" s="183" t="s">
        <v>75</v>
      </c>
      <c r="AU180" s="183" t="s">
        <v>84</v>
      </c>
      <c r="AY180" s="182" t="s">
        <v>149</v>
      </c>
      <c r="BK180" s="184">
        <f>BK181</f>
        <v>0</v>
      </c>
    </row>
    <row r="181" spans="1:65" s="2" customFormat="1" ht="21.75" customHeight="1">
      <c r="A181" s="34"/>
      <c r="B181" s="35"/>
      <c r="C181" s="187" t="s">
        <v>273</v>
      </c>
      <c r="D181" s="187" t="s">
        <v>151</v>
      </c>
      <c r="E181" s="188" t="s">
        <v>623</v>
      </c>
      <c r="F181" s="189" t="s">
        <v>624</v>
      </c>
      <c r="G181" s="190" t="s">
        <v>154</v>
      </c>
      <c r="H181" s="191">
        <v>16</v>
      </c>
      <c r="I181" s="192"/>
      <c r="J181" s="193">
        <f>ROUND(I181*H181,2)</f>
        <v>0</v>
      </c>
      <c r="K181" s="189" t="s">
        <v>155</v>
      </c>
      <c r="L181" s="39"/>
      <c r="M181" s="194" t="s">
        <v>1</v>
      </c>
      <c r="N181" s="195" t="s">
        <v>41</v>
      </c>
      <c r="O181" s="71"/>
      <c r="P181" s="196">
        <f>O181*H181</f>
        <v>0</v>
      </c>
      <c r="Q181" s="196">
        <v>0.2756</v>
      </c>
      <c r="R181" s="196">
        <f>Q181*H181</f>
        <v>4.4096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156</v>
      </c>
      <c r="AT181" s="198" t="s">
        <v>151</v>
      </c>
      <c r="AU181" s="198" t="s">
        <v>86</v>
      </c>
      <c r="AY181" s="17" t="s">
        <v>149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84</v>
      </c>
      <c r="BK181" s="199">
        <f>ROUND(I181*H181,2)</f>
        <v>0</v>
      </c>
      <c r="BL181" s="17" t="s">
        <v>156</v>
      </c>
      <c r="BM181" s="198" t="s">
        <v>625</v>
      </c>
    </row>
    <row r="182" spans="2:63" s="12" customFormat="1" ht="22.9" customHeight="1">
      <c r="B182" s="171"/>
      <c r="C182" s="172"/>
      <c r="D182" s="173" t="s">
        <v>75</v>
      </c>
      <c r="E182" s="185" t="s">
        <v>191</v>
      </c>
      <c r="F182" s="185" t="s">
        <v>405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SUM(P183:P188)</f>
        <v>0</v>
      </c>
      <c r="Q182" s="179"/>
      <c r="R182" s="180">
        <f>SUM(R183:R188)</f>
        <v>7.1351528</v>
      </c>
      <c r="S182" s="179"/>
      <c r="T182" s="181">
        <f>SUM(T183:T188)</f>
        <v>0</v>
      </c>
      <c r="AR182" s="182" t="s">
        <v>84</v>
      </c>
      <c r="AT182" s="183" t="s">
        <v>75</v>
      </c>
      <c r="AU182" s="183" t="s">
        <v>84</v>
      </c>
      <c r="AY182" s="182" t="s">
        <v>149</v>
      </c>
      <c r="BK182" s="184">
        <f>SUM(BK183:BK188)</f>
        <v>0</v>
      </c>
    </row>
    <row r="183" spans="1:65" s="2" customFormat="1" ht="33" customHeight="1">
      <c r="A183" s="34"/>
      <c r="B183" s="35"/>
      <c r="C183" s="187" t="s">
        <v>277</v>
      </c>
      <c r="D183" s="187" t="s">
        <v>151</v>
      </c>
      <c r="E183" s="188" t="s">
        <v>440</v>
      </c>
      <c r="F183" s="189" t="s">
        <v>441</v>
      </c>
      <c r="G183" s="190" t="s">
        <v>199</v>
      </c>
      <c r="H183" s="191">
        <v>28</v>
      </c>
      <c r="I183" s="192"/>
      <c r="J183" s="193">
        <f>ROUND(I183*H183,2)</f>
        <v>0</v>
      </c>
      <c r="K183" s="189" t="s">
        <v>155</v>
      </c>
      <c r="L183" s="39"/>
      <c r="M183" s="194" t="s">
        <v>1</v>
      </c>
      <c r="N183" s="195" t="s">
        <v>41</v>
      </c>
      <c r="O183" s="71"/>
      <c r="P183" s="196">
        <f>O183*H183</f>
        <v>0</v>
      </c>
      <c r="Q183" s="196">
        <v>0.1295</v>
      </c>
      <c r="R183" s="196">
        <f>Q183*H183</f>
        <v>3.6260000000000003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156</v>
      </c>
      <c r="AT183" s="198" t="s">
        <v>151</v>
      </c>
      <c r="AU183" s="198" t="s">
        <v>86</v>
      </c>
      <c r="AY183" s="17" t="s">
        <v>149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84</v>
      </c>
      <c r="BK183" s="199">
        <f>ROUND(I183*H183,2)</f>
        <v>0</v>
      </c>
      <c r="BL183" s="17" t="s">
        <v>156</v>
      </c>
      <c r="BM183" s="198" t="s">
        <v>626</v>
      </c>
    </row>
    <row r="184" spans="1:65" s="2" customFormat="1" ht="16.5" customHeight="1">
      <c r="A184" s="34"/>
      <c r="B184" s="35"/>
      <c r="C184" s="233" t="s">
        <v>283</v>
      </c>
      <c r="D184" s="233" t="s">
        <v>278</v>
      </c>
      <c r="E184" s="234" t="s">
        <v>444</v>
      </c>
      <c r="F184" s="235" t="s">
        <v>445</v>
      </c>
      <c r="G184" s="236" t="s">
        <v>199</v>
      </c>
      <c r="H184" s="237">
        <v>28.56</v>
      </c>
      <c r="I184" s="238"/>
      <c r="J184" s="239">
        <f>ROUND(I184*H184,2)</f>
        <v>0</v>
      </c>
      <c r="K184" s="235" t="s">
        <v>155</v>
      </c>
      <c r="L184" s="240"/>
      <c r="M184" s="241" t="s">
        <v>1</v>
      </c>
      <c r="N184" s="242" t="s">
        <v>41</v>
      </c>
      <c r="O184" s="71"/>
      <c r="P184" s="196">
        <f>O184*H184</f>
        <v>0</v>
      </c>
      <c r="Q184" s="196">
        <v>0.05612</v>
      </c>
      <c r="R184" s="196">
        <f>Q184*H184</f>
        <v>1.6027872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187</v>
      </c>
      <c r="AT184" s="198" t="s">
        <v>278</v>
      </c>
      <c r="AU184" s="198" t="s">
        <v>86</v>
      </c>
      <c r="AY184" s="17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84</v>
      </c>
      <c r="BK184" s="199">
        <f>ROUND(I184*H184,2)</f>
        <v>0</v>
      </c>
      <c r="BL184" s="17" t="s">
        <v>156</v>
      </c>
      <c r="BM184" s="198" t="s">
        <v>627</v>
      </c>
    </row>
    <row r="185" spans="2:51" s="14" customFormat="1" ht="11.25">
      <c r="B185" s="211"/>
      <c r="C185" s="212"/>
      <c r="D185" s="202" t="s">
        <v>158</v>
      </c>
      <c r="E185" s="212"/>
      <c r="F185" s="214" t="s">
        <v>628</v>
      </c>
      <c r="G185" s="212"/>
      <c r="H185" s="215">
        <v>28.56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158</v>
      </c>
      <c r="AU185" s="221" t="s">
        <v>86</v>
      </c>
      <c r="AV185" s="14" t="s">
        <v>86</v>
      </c>
      <c r="AW185" s="14" t="s">
        <v>4</v>
      </c>
      <c r="AX185" s="14" t="s">
        <v>84</v>
      </c>
      <c r="AY185" s="221" t="s">
        <v>149</v>
      </c>
    </row>
    <row r="186" spans="1:65" s="2" customFormat="1" ht="24.2" customHeight="1">
      <c r="A186" s="34"/>
      <c r="B186" s="35"/>
      <c r="C186" s="187" t="s">
        <v>287</v>
      </c>
      <c r="D186" s="187" t="s">
        <v>151</v>
      </c>
      <c r="E186" s="188" t="s">
        <v>449</v>
      </c>
      <c r="F186" s="189" t="s">
        <v>450</v>
      </c>
      <c r="G186" s="190" t="s">
        <v>209</v>
      </c>
      <c r="H186" s="191">
        <v>0.84</v>
      </c>
      <c r="I186" s="192"/>
      <c r="J186" s="193">
        <f>ROUND(I186*H186,2)</f>
        <v>0</v>
      </c>
      <c r="K186" s="189" t="s">
        <v>155</v>
      </c>
      <c r="L186" s="39"/>
      <c r="M186" s="194" t="s">
        <v>1</v>
      </c>
      <c r="N186" s="195" t="s">
        <v>41</v>
      </c>
      <c r="O186" s="71"/>
      <c r="P186" s="196">
        <f>O186*H186</f>
        <v>0</v>
      </c>
      <c r="Q186" s="196">
        <v>2.25634</v>
      </c>
      <c r="R186" s="196">
        <f>Q186*H186</f>
        <v>1.8953255999999998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156</v>
      </c>
      <c r="AT186" s="198" t="s">
        <v>151</v>
      </c>
      <c r="AU186" s="198" t="s">
        <v>86</v>
      </c>
      <c r="AY186" s="17" t="s">
        <v>149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84</v>
      </c>
      <c r="BK186" s="199">
        <f>ROUND(I186*H186,2)</f>
        <v>0</v>
      </c>
      <c r="BL186" s="17" t="s">
        <v>156</v>
      </c>
      <c r="BM186" s="198" t="s">
        <v>629</v>
      </c>
    </row>
    <row r="187" spans="2:51" s="14" customFormat="1" ht="11.25">
      <c r="B187" s="211"/>
      <c r="C187" s="212"/>
      <c r="D187" s="202" t="s">
        <v>158</v>
      </c>
      <c r="E187" s="213" t="s">
        <v>1</v>
      </c>
      <c r="F187" s="214" t="s">
        <v>630</v>
      </c>
      <c r="G187" s="212"/>
      <c r="H187" s="215">
        <v>0.84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158</v>
      </c>
      <c r="AU187" s="221" t="s">
        <v>86</v>
      </c>
      <c r="AV187" s="14" t="s">
        <v>86</v>
      </c>
      <c r="AW187" s="14" t="s">
        <v>32</v>
      </c>
      <c r="AX187" s="14" t="s">
        <v>84</v>
      </c>
      <c r="AY187" s="221" t="s">
        <v>149</v>
      </c>
    </row>
    <row r="188" spans="1:65" s="2" customFormat="1" ht="24.2" customHeight="1">
      <c r="A188" s="34"/>
      <c r="B188" s="35"/>
      <c r="C188" s="187" t="s">
        <v>291</v>
      </c>
      <c r="D188" s="187" t="s">
        <v>151</v>
      </c>
      <c r="E188" s="188" t="s">
        <v>455</v>
      </c>
      <c r="F188" s="189" t="s">
        <v>456</v>
      </c>
      <c r="G188" s="190" t="s">
        <v>154</v>
      </c>
      <c r="H188" s="191">
        <v>16</v>
      </c>
      <c r="I188" s="192"/>
      <c r="J188" s="193">
        <f>ROUND(I188*H188,2)</f>
        <v>0</v>
      </c>
      <c r="K188" s="189" t="s">
        <v>155</v>
      </c>
      <c r="L188" s="39"/>
      <c r="M188" s="194" t="s">
        <v>1</v>
      </c>
      <c r="N188" s="195" t="s">
        <v>41</v>
      </c>
      <c r="O188" s="71"/>
      <c r="P188" s="196">
        <f>O188*H188</f>
        <v>0</v>
      </c>
      <c r="Q188" s="196">
        <v>0.00069</v>
      </c>
      <c r="R188" s="196">
        <f>Q188*H188</f>
        <v>0.01104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156</v>
      </c>
      <c r="AT188" s="198" t="s">
        <v>151</v>
      </c>
      <c r="AU188" s="198" t="s">
        <v>86</v>
      </c>
      <c r="AY188" s="17" t="s">
        <v>149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84</v>
      </c>
      <c r="BK188" s="199">
        <f>ROUND(I188*H188,2)</f>
        <v>0</v>
      </c>
      <c r="BL188" s="17" t="s">
        <v>156</v>
      </c>
      <c r="BM188" s="198" t="s">
        <v>631</v>
      </c>
    </row>
    <row r="189" spans="2:63" s="12" customFormat="1" ht="22.9" customHeight="1">
      <c r="B189" s="171"/>
      <c r="C189" s="172"/>
      <c r="D189" s="173" t="s">
        <v>75</v>
      </c>
      <c r="E189" s="185" t="s">
        <v>500</v>
      </c>
      <c r="F189" s="185" t="s">
        <v>501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P190</f>
        <v>0</v>
      </c>
      <c r="Q189" s="179"/>
      <c r="R189" s="180">
        <f>R190</f>
        <v>0</v>
      </c>
      <c r="S189" s="179"/>
      <c r="T189" s="181">
        <f>T190</f>
        <v>0</v>
      </c>
      <c r="AR189" s="182" t="s">
        <v>84</v>
      </c>
      <c r="AT189" s="183" t="s">
        <v>75</v>
      </c>
      <c r="AU189" s="183" t="s">
        <v>84</v>
      </c>
      <c r="AY189" s="182" t="s">
        <v>149</v>
      </c>
      <c r="BK189" s="184">
        <f>BK190</f>
        <v>0</v>
      </c>
    </row>
    <row r="190" spans="1:65" s="2" customFormat="1" ht="24.2" customHeight="1">
      <c r="A190" s="34"/>
      <c r="B190" s="35"/>
      <c r="C190" s="187" t="s">
        <v>296</v>
      </c>
      <c r="D190" s="187" t="s">
        <v>151</v>
      </c>
      <c r="E190" s="188" t="s">
        <v>503</v>
      </c>
      <c r="F190" s="189" t="s">
        <v>504</v>
      </c>
      <c r="G190" s="190" t="s">
        <v>249</v>
      </c>
      <c r="H190" s="191">
        <v>39.294</v>
      </c>
      <c r="I190" s="192"/>
      <c r="J190" s="193">
        <f>ROUND(I190*H190,2)</f>
        <v>0</v>
      </c>
      <c r="K190" s="189" t="s">
        <v>155</v>
      </c>
      <c r="L190" s="39"/>
      <c r="M190" s="194" t="s">
        <v>1</v>
      </c>
      <c r="N190" s="195" t="s">
        <v>41</v>
      </c>
      <c r="O190" s="71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156</v>
      </c>
      <c r="AT190" s="198" t="s">
        <v>151</v>
      </c>
      <c r="AU190" s="198" t="s">
        <v>86</v>
      </c>
      <c r="AY190" s="17" t="s">
        <v>149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84</v>
      </c>
      <c r="BK190" s="199">
        <f>ROUND(I190*H190,2)</f>
        <v>0</v>
      </c>
      <c r="BL190" s="17" t="s">
        <v>156</v>
      </c>
      <c r="BM190" s="198" t="s">
        <v>632</v>
      </c>
    </row>
    <row r="191" spans="2:63" s="12" customFormat="1" ht="25.9" customHeight="1">
      <c r="B191" s="171"/>
      <c r="C191" s="172"/>
      <c r="D191" s="173" t="s">
        <v>75</v>
      </c>
      <c r="E191" s="174" t="s">
        <v>506</v>
      </c>
      <c r="F191" s="174" t="s">
        <v>507</v>
      </c>
      <c r="G191" s="172"/>
      <c r="H191" s="172"/>
      <c r="I191" s="175"/>
      <c r="J191" s="176">
        <f>BK191</f>
        <v>0</v>
      </c>
      <c r="K191" s="172"/>
      <c r="L191" s="177"/>
      <c r="M191" s="178"/>
      <c r="N191" s="179"/>
      <c r="O191" s="179"/>
      <c r="P191" s="180">
        <f>P192</f>
        <v>0</v>
      </c>
      <c r="Q191" s="179"/>
      <c r="R191" s="180">
        <f>R192</f>
        <v>0.0048000000000000004</v>
      </c>
      <c r="S191" s="179"/>
      <c r="T191" s="181">
        <f>T192</f>
        <v>0</v>
      </c>
      <c r="AR191" s="182" t="s">
        <v>86</v>
      </c>
      <c r="AT191" s="183" t="s">
        <v>75</v>
      </c>
      <c r="AU191" s="183" t="s">
        <v>76</v>
      </c>
      <c r="AY191" s="182" t="s">
        <v>149</v>
      </c>
      <c r="BK191" s="184">
        <f>BK192</f>
        <v>0</v>
      </c>
    </row>
    <row r="192" spans="2:63" s="12" customFormat="1" ht="22.9" customHeight="1">
      <c r="B192" s="171"/>
      <c r="C192" s="172"/>
      <c r="D192" s="173" t="s">
        <v>75</v>
      </c>
      <c r="E192" s="185" t="s">
        <v>508</v>
      </c>
      <c r="F192" s="185" t="s">
        <v>509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SUM(P193:P198)</f>
        <v>0</v>
      </c>
      <c r="Q192" s="179"/>
      <c r="R192" s="180">
        <f>SUM(R193:R198)</f>
        <v>0.0048000000000000004</v>
      </c>
      <c r="S192" s="179"/>
      <c r="T192" s="181">
        <f>SUM(T193:T198)</f>
        <v>0</v>
      </c>
      <c r="AR192" s="182" t="s">
        <v>86</v>
      </c>
      <c r="AT192" s="183" t="s">
        <v>75</v>
      </c>
      <c r="AU192" s="183" t="s">
        <v>84</v>
      </c>
      <c r="AY192" s="182" t="s">
        <v>149</v>
      </c>
      <c r="BK192" s="184">
        <f>SUM(BK193:BK198)</f>
        <v>0</v>
      </c>
    </row>
    <row r="193" spans="1:65" s="2" customFormat="1" ht="24.2" customHeight="1">
      <c r="A193" s="34"/>
      <c r="B193" s="35"/>
      <c r="C193" s="187" t="s">
        <v>303</v>
      </c>
      <c r="D193" s="187" t="s">
        <v>151</v>
      </c>
      <c r="E193" s="188" t="s">
        <v>511</v>
      </c>
      <c r="F193" s="189" t="s">
        <v>512</v>
      </c>
      <c r="G193" s="190" t="s">
        <v>154</v>
      </c>
      <c r="H193" s="191">
        <v>12</v>
      </c>
      <c r="I193" s="192"/>
      <c r="J193" s="193">
        <f>ROUND(I193*H193,2)</f>
        <v>0</v>
      </c>
      <c r="K193" s="189" t="s">
        <v>155</v>
      </c>
      <c r="L193" s="39"/>
      <c r="M193" s="194" t="s">
        <v>1</v>
      </c>
      <c r="N193" s="195" t="s">
        <v>41</v>
      </c>
      <c r="O193" s="71"/>
      <c r="P193" s="196">
        <f>O193*H193</f>
        <v>0</v>
      </c>
      <c r="Q193" s="196">
        <v>4E-05</v>
      </c>
      <c r="R193" s="196">
        <f>Q193*H193</f>
        <v>0.00048000000000000007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231</v>
      </c>
      <c r="AT193" s="198" t="s">
        <v>151</v>
      </c>
      <c r="AU193" s="198" t="s">
        <v>86</v>
      </c>
      <c r="AY193" s="17" t="s">
        <v>149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84</v>
      </c>
      <c r="BK193" s="199">
        <f>ROUND(I193*H193,2)</f>
        <v>0</v>
      </c>
      <c r="BL193" s="17" t="s">
        <v>231</v>
      </c>
      <c r="BM193" s="198" t="s">
        <v>633</v>
      </c>
    </row>
    <row r="194" spans="2:51" s="13" customFormat="1" ht="11.25">
      <c r="B194" s="200"/>
      <c r="C194" s="201"/>
      <c r="D194" s="202" t="s">
        <v>158</v>
      </c>
      <c r="E194" s="203" t="s">
        <v>1</v>
      </c>
      <c r="F194" s="204" t="s">
        <v>634</v>
      </c>
      <c r="G194" s="201"/>
      <c r="H194" s="203" t="s">
        <v>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158</v>
      </c>
      <c r="AU194" s="210" t="s">
        <v>86</v>
      </c>
      <c r="AV194" s="13" t="s">
        <v>84</v>
      </c>
      <c r="AW194" s="13" t="s">
        <v>32</v>
      </c>
      <c r="AX194" s="13" t="s">
        <v>76</v>
      </c>
      <c r="AY194" s="210" t="s">
        <v>149</v>
      </c>
    </row>
    <row r="195" spans="2:51" s="14" customFormat="1" ht="11.25">
      <c r="B195" s="211"/>
      <c r="C195" s="212"/>
      <c r="D195" s="202" t="s">
        <v>158</v>
      </c>
      <c r="E195" s="213" t="s">
        <v>1</v>
      </c>
      <c r="F195" s="214" t="s">
        <v>635</v>
      </c>
      <c r="G195" s="212"/>
      <c r="H195" s="215">
        <v>12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158</v>
      </c>
      <c r="AU195" s="221" t="s">
        <v>86</v>
      </c>
      <c r="AV195" s="14" t="s">
        <v>86</v>
      </c>
      <c r="AW195" s="14" t="s">
        <v>32</v>
      </c>
      <c r="AX195" s="14" t="s">
        <v>84</v>
      </c>
      <c r="AY195" s="221" t="s">
        <v>149</v>
      </c>
    </row>
    <row r="196" spans="1:65" s="2" customFormat="1" ht="24.2" customHeight="1">
      <c r="A196" s="34"/>
      <c r="B196" s="35"/>
      <c r="C196" s="233" t="s">
        <v>309</v>
      </c>
      <c r="D196" s="233" t="s">
        <v>278</v>
      </c>
      <c r="E196" s="234" t="s">
        <v>517</v>
      </c>
      <c r="F196" s="235" t="s">
        <v>518</v>
      </c>
      <c r="G196" s="236" t="s">
        <v>154</v>
      </c>
      <c r="H196" s="237">
        <v>14.4</v>
      </c>
      <c r="I196" s="238"/>
      <c r="J196" s="239">
        <f>ROUND(I196*H196,2)</f>
        <v>0</v>
      </c>
      <c r="K196" s="235" t="s">
        <v>155</v>
      </c>
      <c r="L196" s="240"/>
      <c r="M196" s="241" t="s">
        <v>1</v>
      </c>
      <c r="N196" s="242" t="s">
        <v>41</v>
      </c>
      <c r="O196" s="71"/>
      <c r="P196" s="196">
        <f>O196*H196</f>
        <v>0</v>
      </c>
      <c r="Q196" s="196">
        <v>0.0003</v>
      </c>
      <c r="R196" s="196">
        <f>Q196*H196</f>
        <v>0.00432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309</v>
      </c>
      <c r="AT196" s="198" t="s">
        <v>278</v>
      </c>
      <c r="AU196" s="198" t="s">
        <v>86</v>
      </c>
      <c r="AY196" s="17" t="s">
        <v>149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84</v>
      </c>
      <c r="BK196" s="199">
        <f>ROUND(I196*H196,2)</f>
        <v>0</v>
      </c>
      <c r="BL196" s="17" t="s">
        <v>231</v>
      </c>
      <c r="BM196" s="198" t="s">
        <v>636</v>
      </c>
    </row>
    <row r="197" spans="2:51" s="14" customFormat="1" ht="11.25">
      <c r="B197" s="211"/>
      <c r="C197" s="212"/>
      <c r="D197" s="202" t="s">
        <v>158</v>
      </c>
      <c r="E197" s="212"/>
      <c r="F197" s="214" t="s">
        <v>637</v>
      </c>
      <c r="G197" s="212"/>
      <c r="H197" s="215">
        <v>14.4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158</v>
      </c>
      <c r="AU197" s="221" t="s">
        <v>86</v>
      </c>
      <c r="AV197" s="14" t="s">
        <v>86</v>
      </c>
      <c r="AW197" s="14" t="s">
        <v>4</v>
      </c>
      <c r="AX197" s="14" t="s">
        <v>84</v>
      </c>
      <c r="AY197" s="221" t="s">
        <v>149</v>
      </c>
    </row>
    <row r="198" spans="1:65" s="2" customFormat="1" ht="24.2" customHeight="1">
      <c r="A198" s="34"/>
      <c r="B198" s="35"/>
      <c r="C198" s="187" t="s">
        <v>313</v>
      </c>
      <c r="D198" s="187" t="s">
        <v>151</v>
      </c>
      <c r="E198" s="188" t="s">
        <v>522</v>
      </c>
      <c r="F198" s="189" t="s">
        <v>523</v>
      </c>
      <c r="G198" s="190" t="s">
        <v>524</v>
      </c>
      <c r="H198" s="243"/>
      <c r="I198" s="192"/>
      <c r="J198" s="193">
        <f>ROUND(I198*H198,2)</f>
        <v>0</v>
      </c>
      <c r="K198" s="189" t="s">
        <v>155</v>
      </c>
      <c r="L198" s="39"/>
      <c r="M198" s="244" t="s">
        <v>1</v>
      </c>
      <c r="N198" s="245" t="s">
        <v>41</v>
      </c>
      <c r="O198" s="246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231</v>
      </c>
      <c r="AT198" s="198" t="s">
        <v>151</v>
      </c>
      <c r="AU198" s="198" t="s">
        <v>86</v>
      </c>
      <c r="AY198" s="17" t="s">
        <v>149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84</v>
      </c>
      <c r="BK198" s="199">
        <f>ROUND(I198*H198,2)</f>
        <v>0</v>
      </c>
      <c r="BL198" s="17" t="s">
        <v>231</v>
      </c>
      <c r="BM198" s="198" t="s">
        <v>638</v>
      </c>
    </row>
    <row r="199" spans="1:31" s="2" customFormat="1" ht="6.95" customHeight="1">
      <c r="A199" s="34"/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39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sheetProtection algorithmName="SHA-512" hashValue="Hn4d644qYPvTsGqEQgD7myQgiw7DfUH9WQBfKLwbzOpnWHAqkGYz/EIAfDVqTJqoYf5HqNiV0NH1vt1CxUjlfA==" saltValue="1ffJ+MElBWRlYo6RUvTZnHEYJ0WEzl/7TRuyGWSbzupV2MLVUTeaNPRxQjOMu6D9iuJKnMUiIt/EpUJYehjciA==" spinCount="100000" sheet="1" objects="1" scenarios="1" formatColumns="0" formatRows="0" autoFilter="0"/>
  <autoFilter ref="C124:K19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92</v>
      </c>
      <c r="AZ2" s="108" t="s">
        <v>101</v>
      </c>
      <c r="BA2" s="108" t="s">
        <v>1</v>
      </c>
      <c r="BB2" s="108" t="s">
        <v>1</v>
      </c>
      <c r="BC2" s="108" t="s">
        <v>639</v>
      </c>
      <c r="BD2" s="108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04" t="str">
        <f>'Rekapitulace stavby'!K6</f>
        <v>Nový chodník na ulicu U Vodojemu,Valašské Meziříčí</v>
      </c>
      <c r="F7" s="305"/>
      <c r="G7" s="305"/>
      <c r="H7" s="305"/>
      <c r="L7" s="20"/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6" t="s">
        <v>640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26. 10. 2023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'Rekapitulace stavby'!E14</f>
        <v>Vyplň údaj</v>
      </c>
      <c r="F18" s="309"/>
      <c r="G18" s="309"/>
      <c r="H18" s="309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0" t="s">
        <v>1</v>
      </c>
      <c r="F27" s="310"/>
      <c r="G27" s="310"/>
      <c r="H27" s="31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ROUND((SUM(BE127:BE167)),2)</f>
        <v>0</v>
      </c>
      <c r="G33" s="34"/>
      <c r="H33" s="34"/>
      <c r="I33" s="125">
        <v>0.21</v>
      </c>
      <c r="J33" s="124">
        <f>ROUND(((SUM(BE127:BE167))*I33),2)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ROUND((SUM(BF127:BF167)),2)</f>
        <v>0</v>
      </c>
      <c r="G34" s="34"/>
      <c r="H34" s="34"/>
      <c r="I34" s="125">
        <v>0.12</v>
      </c>
      <c r="J34" s="124">
        <f>ROUND(((SUM(BF127:BF167))*I34),2)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ROUND((SUM(BG127:BG167)),2)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ROUND((SUM(BH127:BH167)),2)</f>
        <v>0</v>
      </c>
      <c r="G36" s="34"/>
      <c r="H36" s="34"/>
      <c r="I36" s="125">
        <v>0.12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ROUND((SUM(BI127:BI167)),2)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1" t="str">
        <f>E7</f>
        <v>Nový chodník na ulicu U Vodojemu,Valašské Meziříčí</v>
      </c>
      <c r="F85" s="312"/>
      <c r="G85" s="312"/>
      <c r="H85" s="31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401 - SO 401 Úprava veřejného osvětlení</v>
      </c>
      <c r="F87" s="313"/>
      <c r="G87" s="313"/>
      <c r="H87" s="31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29" t="s">
        <v>22</v>
      </c>
      <c r="J89" s="66" t="str">
        <f>IF(J12="","",J12)</f>
        <v>26. 10. 2023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29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121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J129</f>
        <v>0</v>
      </c>
      <c r="K98" s="155"/>
      <c r="L98" s="159"/>
    </row>
    <row r="99" spans="2:12" s="10" customFormat="1" ht="19.9" customHeight="1">
      <c r="B99" s="154"/>
      <c r="C99" s="155"/>
      <c r="D99" s="156" t="s">
        <v>126</v>
      </c>
      <c r="E99" s="157"/>
      <c r="F99" s="157"/>
      <c r="G99" s="157"/>
      <c r="H99" s="157"/>
      <c r="I99" s="157"/>
      <c r="J99" s="158">
        <f>J132</f>
        <v>0</v>
      </c>
      <c r="K99" s="155"/>
      <c r="L99" s="159"/>
    </row>
    <row r="100" spans="2:12" s="9" customFormat="1" ht="24.95" customHeight="1">
      <c r="B100" s="148"/>
      <c r="C100" s="149"/>
      <c r="D100" s="150" t="s">
        <v>130</v>
      </c>
      <c r="E100" s="151"/>
      <c r="F100" s="151"/>
      <c r="G100" s="151"/>
      <c r="H100" s="151"/>
      <c r="I100" s="151"/>
      <c r="J100" s="152">
        <f>J134</f>
        <v>0</v>
      </c>
      <c r="K100" s="149"/>
      <c r="L100" s="153"/>
    </row>
    <row r="101" spans="2:12" s="10" customFormat="1" ht="19.9" customHeight="1">
      <c r="B101" s="154"/>
      <c r="C101" s="155"/>
      <c r="D101" s="156" t="s">
        <v>641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642</v>
      </c>
      <c r="E102" s="157"/>
      <c r="F102" s="157"/>
      <c r="G102" s="157"/>
      <c r="H102" s="157"/>
      <c r="I102" s="157"/>
      <c r="J102" s="158">
        <f>J140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643</v>
      </c>
      <c r="E103" s="157"/>
      <c r="F103" s="157"/>
      <c r="G103" s="157"/>
      <c r="H103" s="157"/>
      <c r="I103" s="157"/>
      <c r="J103" s="158">
        <f>J143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644</v>
      </c>
      <c r="E104" s="157"/>
      <c r="F104" s="157"/>
      <c r="G104" s="157"/>
      <c r="H104" s="157"/>
      <c r="I104" s="157"/>
      <c r="J104" s="158">
        <f>J145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645</v>
      </c>
      <c r="E105" s="157"/>
      <c r="F105" s="157"/>
      <c r="G105" s="157"/>
      <c r="H105" s="157"/>
      <c r="I105" s="157"/>
      <c r="J105" s="158">
        <f>J147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132</v>
      </c>
      <c r="E106" s="151"/>
      <c r="F106" s="151"/>
      <c r="G106" s="151"/>
      <c r="H106" s="151"/>
      <c r="I106" s="151"/>
      <c r="J106" s="152">
        <f>J149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133</v>
      </c>
      <c r="E107" s="157"/>
      <c r="F107" s="157"/>
      <c r="G107" s="157"/>
      <c r="H107" s="157"/>
      <c r="I107" s="157"/>
      <c r="J107" s="158">
        <f>J150</f>
        <v>0</v>
      </c>
      <c r="K107" s="155"/>
      <c r="L107" s="159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134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11" t="str">
        <f>E7</f>
        <v>Nový chodník na ulicu U Vodojemu,Valašské Meziříčí</v>
      </c>
      <c r="F117" s="312"/>
      <c r="G117" s="312"/>
      <c r="H117" s="312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112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3" t="str">
        <f>E9</f>
        <v>401 - SO 401 Úprava veřejného osvětlení</v>
      </c>
      <c r="F119" s="313"/>
      <c r="G119" s="313"/>
      <c r="H119" s="313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Valašské Meziříčí</v>
      </c>
      <c r="G121" s="36"/>
      <c r="H121" s="36"/>
      <c r="I121" s="29" t="s">
        <v>22</v>
      </c>
      <c r="J121" s="66" t="str">
        <f>IF(J12="","",J12)</f>
        <v>26. 10. 2023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24</v>
      </c>
      <c r="D123" s="36"/>
      <c r="E123" s="36"/>
      <c r="F123" s="27" t="str">
        <f>E15</f>
        <v>Město Valašské Meziříčí</v>
      </c>
      <c r="G123" s="36"/>
      <c r="H123" s="36"/>
      <c r="I123" s="29" t="s">
        <v>30</v>
      </c>
      <c r="J123" s="32" t="str">
        <f>E21</f>
        <v>LZ-PROJEKT plus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>Fajfrová Irena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0"/>
      <c r="B126" s="161"/>
      <c r="C126" s="162" t="s">
        <v>135</v>
      </c>
      <c r="D126" s="163" t="s">
        <v>61</v>
      </c>
      <c r="E126" s="163" t="s">
        <v>57</v>
      </c>
      <c r="F126" s="163" t="s">
        <v>58</v>
      </c>
      <c r="G126" s="163" t="s">
        <v>136</v>
      </c>
      <c r="H126" s="163" t="s">
        <v>137</v>
      </c>
      <c r="I126" s="163" t="s">
        <v>138</v>
      </c>
      <c r="J126" s="163" t="s">
        <v>120</v>
      </c>
      <c r="K126" s="164" t="s">
        <v>139</v>
      </c>
      <c r="L126" s="165"/>
      <c r="M126" s="75" t="s">
        <v>1</v>
      </c>
      <c r="N126" s="76" t="s">
        <v>40</v>
      </c>
      <c r="O126" s="76" t="s">
        <v>140</v>
      </c>
      <c r="P126" s="76" t="s">
        <v>141</v>
      </c>
      <c r="Q126" s="76" t="s">
        <v>142</v>
      </c>
      <c r="R126" s="76" t="s">
        <v>143</v>
      </c>
      <c r="S126" s="76" t="s">
        <v>144</v>
      </c>
      <c r="T126" s="77" t="s">
        <v>145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9" customHeight="1">
      <c r="A127" s="34"/>
      <c r="B127" s="35"/>
      <c r="C127" s="82" t="s">
        <v>146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P128+P134+P149</f>
        <v>0</v>
      </c>
      <c r="Q127" s="79"/>
      <c r="R127" s="168">
        <f>R128+R134+R149</f>
        <v>6.008341780000001</v>
      </c>
      <c r="S127" s="79"/>
      <c r="T127" s="169">
        <f>T128+T134+T149</f>
        <v>0.06595999999999999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122</v>
      </c>
      <c r="BK127" s="170">
        <f>BK128+BK134+BK149</f>
        <v>0</v>
      </c>
    </row>
    <row r="128" spans="2:63" s="12" customFormat="1" ht="25.9" customHeight="1">
      <c r="B128" s="171"/>
      <c r="C128" s="172"/>
      <c r="D128" s="173" t="s">
        <v>75</v>
      </c>
      <c r="E128" s="174" t="s">
        <v>147</v>
      </c>
      <c r="F128" s="174" t="s">
        <v>148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P129+P132</f>
        <v>0</v>
      </c>
      <c r="Q128" s="179"/>
      <c r="R128" s="180">
        <f>R129+R132</f>
        <v>0.0057</v>
      </c>
      <c r="S128" s="179"/>
      <c r="T128" s="181">
        <f>T129+T132</f>
        <v>0</v>
      </c>
      <c r="AR128" s="182" t="s">
        <v>84</v>
      </c>
      <c r="AT128" s="183" t="s">
        <v>75</v>
      </c>
      <c r="AU128" s="183" t="s">
        <v>76</v>
      </c>
      <c r="AY128" s="182" t="s">
        <v>149</v>
      </c>
      <c r="BK128" s="184">
        <f>BK129+BK132</f>
        <v>0</v>
      </c>
    </row>
    <row r="129" spans="2:63" s="12" customFormat="1" ht="22.9" customHeight="1">
      <c r="B129" s="171"/>
      <c r="C129" s="172"/>
      <c r="D129" s="173" t="s">
        <v>75</v>
      </c>
      <c r="E129" s="185" t="s">
        <v>84</v>
      </c>
      <c r="F129" s="185" t="s">
        <v>150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SUM(P130:P131)</f>
        <v>0</v>
      </c>
      <c r="Q129" s="179"/>
      <c r="R129" s="180">
        <f>SUM(R130:R131)</f>
        <v>0</v>
      </c>
      <c r="S129" s="179"/>
      <c r="T129" s="181">
        <f>SUM(T130:T131)</f>
        <v>0</v>
      </c>
      <c r="AR129" s="182" t="s">
        <v>84</v>
      </c>
      <c r="AT129" s="183" t="s">
        <v>75</v>
      </c>
      <c r="AU129" s="183" t="s">
        <v>84</v>
      </c>
      <c r="AY129" s="182" t="s">
        <v>149</v>
      </c>
      <c r="BK129" s="184">
        <f>SUM(BK130:BK131)</f>
        <v>0</v>
      </c>
    </row>
    <row r="130" spans="1:65" s="2" customFormat="1" ht="16.5" customHeight="1">
      <c r="A130" s="34"/>
      <c r="B130" s="35"/>
      <c r="C130" s="187" t="s">
        <v>84</v>
      </c>
      <c r="D130" s="187" t="s">
        <v>151</v>
      </c>
      <c r="E130" s="188" t="s">
        <v>253</v>
      </c>
      <c r="F130" s="189" t="s">
        <v>254</v>
      </c>
      <c r="G130" s="190" t="s">
        <v>209</v>
      </c>
      <c r="H130" s="191">
        <v>2.684</v>
      </c>
      <c r="I130" s="192"/>
      <c r="J130" s="193">
        <f>ROUND(I130*H130,2)</f>
        <v>0</v>
      </c>
      <c r="K130" s="189" t="s">
        <v>155</v>
      </c>
      <c r="L130" s="39"/>
      <c r="M130" s="194" t="s">
        <v>1</v>
      </c>
      <c r="N130" s="195" t="s">
        <v>41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156</v>
      </c>
      <c r="AT130" s="198" t="s">
        <v>151</v>
      </c>
      <c r="AU130" s="198" t="s">
        <v>86</v>
      </c>
      <c r="AY130" s="17" t="s">
        <v>149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84</v>
      </c>
      <c r="BK130" s="199">
        <f>ROUND(I130*H130,2)</f>
        <v>0</v>
      </c>
      <c r="BL130" s="17" t="s">
        <v>156</v>
      </c>
      <c r="BM130" s="198" t="s">
        <v>646</v>
      </c>
    </row>
    <row r="131" spans="2:51" s="14" customFormat="1" ht="11.25">
      <c r="B131" s="211"/>
      <c r="C131" s="212"/>
      <c r="D131" s="202" t="s">
        <v>158</v>
      </c>
      <c r="E131" s="213" t="s">
        <v>1</v>
      </c>
      <c r="F131" s="214" t="s">
        <v>101</v>
      </c>
      <c r="G131" s="212"/>
      <c r="H131" s="215">
        <v>2.684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158</v>
      </c>
      <c r="AU131" s="221" t="s">
        <v>86</v>
      </c>
      <c r="AV131" s="14" t="s">
        <v>86</v>
      </c>
      <c r="AW131" s="14" t="s">
        <v>32</v>
      </c>
      <c r="AX131" s="14" t="s">
        <v>84</v>
      </c>
      <c r="AY131" s="221" t="s">
        <v>149</v>
      </c>
    </row>
    <row r="132" spans="2:63" s="12" customFormat="1" ht="22.9" customHeight="1">
      <c r="B132" s="171"/>
      <c r="C132" s="172"/>
      <c r="D132" s="173" t="s">
        <v>75</v>
      </c>
      <c r="E132" s="185" t="s">
        <v>187</v>
      </c>
      <c r="F132" s="185" t="s">
        <v>391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P133</f>
        <v>0</v>
      </c>
      <c r="Q132" s="179"/>
      <c r="R132" s="180">
        <f>R133</f>
        <v>0.0057</v>
      </c>
      <c r="S132" s="179"/>
      <c r="T132" s="181">
        <f>T133</f>
        <v>0</v>
      </c>
      <c r="AR132" s="182" t="s">
        <v>84</v>
      </c>
      <c r="AT132" s="183" t="s">
        <v>75</v>
      </c>
      <c r="AU132" s="183" t="s">
        <v>84</v>
      </c>
      <c r="AY132" s="182" t="s">
        <v>149</v>
      </c>
      <c r="BK132" s="184">
        <f>BK133</f>
        <v>0</v>
      </c>
    </row>
    <row r="133" spans="1:65" s="2" customFormat="1" ht="16.5" customHeight="1">
      <c r="A133" s="34"/>
      <c r="B133" s="35"/>
      <c r="C133" s="187" t="s">
        <v>86</v>
      </c>
      <c r="D133" s="187" t="s">
        <v>151</v>
      </c>
      <c r="E133" s="188" t="s">
        <v>647</v>
      </c>
      <c r="F133" s="189" t="s">
        <v>648</v>
      </c>
      <c r="G133" s="190" t="s">
        <v>199</v>
      </c>
      <c r="H133" s="191">
        <v>30</v>
      </c>
      <c r="I133" s="192"/>
      <c r="J133" s="193">
        <f>ROUND(I133*H133,2)</f>
        <v>0</v>
      </c>
      <c r="K133" s="189" t="s">
        <v>155</v>
      </c>
      <c r="L133" s="39"/>
      <c r="M133" s="194" t="s">
        <v>1</v>
      </c>
      <c r="N133" s="195" t="s">
        <v>41</v>
      </c>
      <c r="O133" s="71"/>
      <c r="P133" s="196">
        <f>O133*H133</f>
        <v>0</v>
      </c>
      <c r="Q133" s="196">
        <v>0.00019</v>
      </c>
      <c r="R133" s="196">
        <f>Q133*H133</f>
        <v>0.0057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156</v>
      </c>
      <c r="AT133" s="198" t="s">
        <v>151</v>
      </c>
      <c r="AU133" s="198" t="s">
        <v>86</v>
      </c>
      <c r="AY133" s="17" t="s">
        <v>149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84</v>
      </c>
      <c r="BK133" s="199">
        <f>ROUND(I133*H133,2)</f>
        <v>0</v>
      </c>
      <c r="BL133" s="17" t="s">
        <v>156</v>
      </c>
      <c r="BM133" s="198" t="s">
        <v>649</v>
      </c>
    </row>
    <row r="134" spans="2:63" s="12" customFormat="1" ht="25.9" customHeight="1">
      <c r="B134" s="171"/>
      <c r="C134" s="172"/>
      <c r="D134" s="173" t="s">
        <v>75</v>
      </c>
      <c r="E134" s="174" t="s">
        <v>506</v>
      </c>
      <c r="F134" s="174" t="s">
        <v>507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P135+P140+P143+P145+P147</f>
        <v>0</v>
      </c>
      <c r="Q134" s="179"/>
      <c r="R134" s="180">
        <f>R135+R140+R143+R145+R147</f>
        <v>0.12415</v>
      </c>
      <c r="S134" s="179"/>
      <c r="T134" s="181">
        <f>T135+T140+T143+T145+T147</f>
        <v>0.06595999999999999</v>
      </c>
      <c r="AR134" s="182" t="s">
        <v>86</v>
      </c>
      <c r="AT134" s="183" t="s">
        <v>75</v>
      </c>
      <c r="AU134" s="183" t="s">
        <v>76</v>
      </c>
      <c r="AY134" s="182" t="s">
        <v>149</v>
      </c>
      <c r="BK134" s="184">
        <f>BK135+BK140+BK143+BK145+BK147</f>
        <v>0</v>
      </c>
    </row>
    <row r="135" spans="2:63" s="12" customFormat="1" ht="22.9" customHeight="1">
      <c r="B135" s="171"/>
      <c r="C135" s="172"/>
      <c r="D135" s="173" t="s">
        <v>75</v>
      </c>
      <c r="E135" s="185" t="s">
        <v>650</v>
      </c>
      <c r="F135" s="185" t="s">
        <v>651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SUM(P136:P139)</f>
        <v>0</v>
      </c>
      <c r="Q135" s="179"/>
      <c r="R135" s="180">
        <f>SUM(R136:R139)</f>
        <v>0.10875</v>
      </c>
      <c r="S135" s="179"/>
      <c r="T135" s="181">
        <f>SUM(T136:T139)</f>
        <v>0.06595999999999999</v>
      </c>
      <c r="AR135" s="182" t="s">
        <v>86</v>
      </c>
      <c r="AT135" s="183" t="s">
        <v>75</v>
      </c>
      <c r="AU135" s="183" t="s">
        <v>84</v>
      </c>
      <c r="AY135" s="182" t="s">
        <v>149</v>
      </c>
      <c r="BK135" s="184">
        <f>SUM(BK136:BK139)</f>
        <v>0</v>
      </c>
    </row>
    <row r="136" spans="1:65" s="2" customFormat="1" ht="16.5" customHeight="1">
      <c r="A136" s="34"/>
      <c r="B136" s="35"/>
      <c r="C136" s="187" t="s">
        <v>166</v>
      </c>
      <c r="D136" s="187" t="s">
        <v>151</v>
      </c>
      <c r="E136" s="188" t="s">
        <v>652</v>
      </c>
      <c r="F136" s="189" t="s">
        <v>653</v>
      </c>
      <c r="G136" s="190" t="s">
        <v>199</v>
      </c>
      <c r="H136" s="191">
        <v>30</v>
      </c>
      <c r="I136" s="192"/>
      <c r="J136" s="193">
        <f>ROUND(I136*H136,2)</f>
        <v>0</v>
      </c>
      <c r="K136" s="189" t="s">
        <v>155</v>
      </c>
      <c r="L136" s="39"/>
      <c r="M136" s="194" t="s">
        <v>1</v>
      </c>
      <c r="N136" s="195" t="s">
        <v>41</v>
      </c>
      <c r="O136" s="71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231</v>
      </c>
      <c r="AT136" s="198" t="s">
        <v>151</v>
      </c>
      <c r="AU136" s="198" t="s">
        <v>86</v>
      </c>
      <c r="AY136" s="17" t="s">
        <v>149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84</v>
      </c>
      <c r="BK136" s="199">
        <f>ROUND(I136*H136,2)</f>
        <v>0</v>
      </c>
      <c r="BL136" s="17" t="s">
        <v>231</v>
      </c>
      <c r="BM136" s="198" t="s">
        <v>654</v>
      </c>
    </row>
    <row r="137" spans="1:65" s="2" customFormat="1" ht="24.2" customHeight="1">
      <c r="A137" s="34"/>
      <c r="B137" s="35"/>
      <c r="C137" s="233" t="s">
        <v>156</v>
      </c>
      <c r="D137" s="233" t="s">
        <v>278</v>
      </c>
      <c r="E137" s="234" t="s">
        <v>655</v>
      </c>
      <c r="F137" s="235" t="s">
        <v>656</v>
      </c>
      <c r="G137" s="236" t="s">
        <v>199</v>
      </c>
      <c r="H137" s="237">
        <v>145</v>
      </c>
      <c r="I137" s="238"/>
      <c r="J137" s="239">
        <f>ROUND(I137*H137,2)</f>
        <v>0</v>
      </c>
      <c r="K137" s="235" t="s">
        <v>155</v>
      </c>
      <c r="L137" s="240"/>
      <c r="M137" s="241" t="s">
        <v>1</v>
      </c>
      <c r="N137" s="242" t="s">
        <v>41</v>
      </c>
      <c r="O137" s="71"/>
      <c r="P137" s="196">
        <f>O137*H137</f>
        <v>0</v>
      </c>
      <c r="Q137" s="196">
        <v>0.00075</v>
      </c>
      <c r="R137" s="196">
        <f>Q137*H137</f>
        <v>0.10875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567</v>
      </c>
      <c r="AT137" s="198" t="s">
        <v>278</v>
      </c>
      <c r="AU137" s="198" t="s">
        <v>86</v>
      </c>
      <c r="AY137" s="17" t="s">
        <v>149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84</v>
      </c>
      <c r="BK137" s="199">
        <f>ROUND(I137*H137,2)</f>
        <v>0</v>
      </c>
      <c r="BL137" s="17" t="s">
        <v>567</v>
      </c>
      <c r="BM137" s="198" t="s">
        <v>657</v>
      </c>
    </row>
    <row r="138" spans="1:65" s="2" customFormat="1" ht="16.5" customHeight="1">
      <c r="A138" s="34"/>
      <c r="B138" s="35"/>
      <c r="C138" s="187" t="s">
        <v>173</v>
      </c>
      <c r="D138" s="187" t="s">
        <v>151</v>
      </c>
      <c r="E138" s="188" t="s">
        <v>658</v>
      </c>
      <c r="F138" s="189" t="s">
        <v>659</v>
      </c>
      <c r="G138" s="190" t="s">
        <v>199</v>
      </c>
      <c r="H138" s="191">
        <v>26</v>
      </c>
      <c r="I138" s="192"/>
      <c r="J138" s="193">
        <f>ROUND(I138*H138,2)</f>
        <v>0</v>
      </c>
      <c r="K138" s="189" t="s">
        <v>1</v>
      </c>
      <c r="L138" s="39"/>
      <c r="M138" s="194" t="s">
        <v>1</v>
      </c>
      <c r="N138" s="195" t="s">
        <v>41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0.00196</v>
      </c>
      <c r="T138" s="197">
        <f>S138*H138</f>
        <v>0.05096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231</v>
      </c>
      <c r="AT138" s="198" t="s">
        <v>151</v>
      </c>
      <c r="AU138" s="198" t="s">
        <v>86</v>
      </c>
      <c r="AY138" s="17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84</v>
      </c>
      <c r="BK138" s="199">
        <f>ROUND(I138*H138,2)</f>
        <v>0</v>
      </c>
      <c r="BL138" s="17" t="s">
        <v>231</v>
      </c>
      <c r="BM138" s="198" t="s">
        <v>660</v>
      </c>
    </row>
    <row r="139" spans="1:65" s="2" customFormat="1" ht="21.75" customHeight="1">
      <c r="A139" s="34"/>
      <c r="B139" s="35"/>
      <c r="C139" s="187" t="s">
        <v>175</v>
      </c>
      <c r="D139" s="187" t="s">
        <v>151</v>
      </c>
      <c r="E139" s="188" t="s">
        <v>661</v>
      </c>
      <c r="F139" s="189" t="s">
        <v>662</v>
      </c>
      <c r="G139" s="190" t="s">
        <v>395</v>
      </c>
      <c r="H139" s="191">
        <v>2</v>
      </c>
      <c r="I139" s="192"/>
      <c r="J139" s="193">
        <f>ROUND(I139*H139,2)</f>
        <v>0</v>
      </c>
      <c r="K139" s="189" t="s">
        <v>1</v>
      </c>
      <c r="L139" s="39"/>
      <c r="M139" s="194" t="s">
        <v>1</v>
      </c>
      <c r="N139" s="195" t="s">
        <v>41</v>
      </c>
      <c r="O139" s="71"/>
      <c r="P139" s="196">
        <f>O139*H139</f>
        <v>0</v>
      </c>
      <c r="Q139" s="196">
        <v>0</v>
      </c>
      <c r="R139" s="196">
        <f>Q139*H139</f>
        <v>0</v>
      </c>
      <c r="S139" s="196">
        <v>0.0075</v>
      </c>
      <c r="T139" s="197">
        <f>S139*H139</f>
        <v>0.015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231</v>
      </c>
      <c r="AT139" s="198" t="s">
        <v>151</v>
      </c>
      <c r="AU139" s="198" t="s">
        <v>86</v>
      </c>
      <c r="AY139" s="17" t="s">
        <v>149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84</v>
      </c>
      <c r="BK139" s="199">
        <f>ROUND(I139*H139,2)</f>
        <v>0</v>
      </c>
      <c r="BL139" s="17" t="s">
        <v>231</v>
      </c>
      <c r="BM139" s="198" t="s">
        <v>663</v>
      </c>
    </row>
    <row r="140" spans="2:63" s="12" customFormat="1" ht="22.9" customHeight="1">
      <c r="B140" s="171"/>
      <c r="C140" s="172"/>
      <c r="D140" s="173" t="s">
        <v>75</v>
      </c>
      <c r="E140" s="185" t="s">
        <v>664</v>
      </c>
      <c r="F140" s="185" t="s">
        <v>665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SUM(P141:P142)</f>
        <v>0</v>
      </c>
      <c r="Q140" s="179"/>
      <c r="R140" s="180">
        <f>SUM(R141:R142)</f>
        <v>0.0154</v>
      </c>
      <c r="S140" s="179"/>
      <c r="T140" s="181">
        <f>SUM(T141:T142)</f>
        <v>0</v>
      </c>
      <c r="AR140" s="182" t="s">
        <v>86</v>
      </c>
      <c r="AT140" s="183" t="s">
        <v>75</v>
      </c>
      <c r="AU140" s="183" t="s">
        <v>84</v>
      </c>
      <c r="AY140" s="182" t="s">
        <v>149</v>
      </c>
      <c r="BK140" s="184">
        <f>SUM(BK141:BK142)</f>
        <v>0</v>
      </c>
    </row>
    <row r="141" spans="1:65" s="2" customFormat="1" ht="24.2" customHeight="1">
      <c r="A141" s="34"/>
      <c r="B141" s="35"/>
      <c r="C141" s="187" t="s">
        <v>181</v>
      </c>
      <c r="D141" s="187" t="s">
        <v>151</v>
      </c>
      <c r="E141" s="188" t="s">
        <v>666</v>
      </c>
      <c r="F141" s="189" t="s">
        <v>667</v>
      </c>
      <c r="G141" s="190" t="s">
        <v>199</v>
      </c>
      <c r="H141" s="191">
        <v>28</v>
      </c>
      <c r="I141" s="192"/>
      <c r="J141" s="193">
        <f>ROUND(I141*H141,2)</f>
        <v>0</v>
      </c>
      <c r="K141" s="189" t="s">
        <v>155</v>
      </c>
      <c r="L141" s="39"/>
      <c r="M141" s="194" t="s">
        <v>1</v>
      </c>
      <c r="N141" s="195" t="s">
        <v>41</v>
      </c>
      <c r="O141" s="71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231</v>
      </c>
      <c r="AT141" s="198" t="s">
        <v>151</v>
      </c>
      <c r="AU141" s="198" t="s">
        <v>86</v>
      </c>
      <c r="AY141" s="17" t="s">
        <v>149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84</v>
      </c>
      <c r="BK141" s="199">
        <f>ROUND(I141*H141,2)</f>
        <v>0</v>
      </c>
      <c r="BL141" s="17" t="s">
        <v>231</v>
      </c>
      <c r="BM141" s="198" t="s">
        <v>668</v>
      </c>
    </row>
    <row r="142" spans="1:65" s="2" customFormat="1" ht="24.2" customHeight="1">
      <c r="A142" s="34"/>
      <c r="B142" s="35"/>
      <c r="C142" s="233" t="s">
        <v>187</v>
      </c>
      <c r="D142" s="233" t="s">
        <v>278</v>
      </c>
      <c r="E142" s="234" t="s">
        <v>669</v>
      </c>
      <c r="F142" s="235" t="s">
        <v>670</v>
      </c>
      <c r="G142" s="236" t="s">
        <v>199</v>
      </c>
      <c r="H142" s="237">
        <v>28</v>
      </c>
      <c r="I142" s="238"/>
      <c r="J142" s="239">
        <f>ROUND(I142*H142,2)</f>
        <v>0</v>
      </c>
      <c r="K142" s="235" t="s">
        <v>155</v>
      </c>
      <c r="L142" s="240"/>
      <c r="M142" s="241" t="s">
        <v>1</v>
      </c>
      <c r="N142" s="242" t="s">
        <v>41</v>
      </c>
      <c r="O142" s="71"/>
      <c r="P142" s="196">
        <f>O142*H142</f>
        <v>0</v>
      </c>
      <c r="Q142" s="196">
        <v>0.00055</v>
      </c>
      <c r="R142" s="196">
        <f>Q142*H142</f>
        <v>0.0154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309</v>
      </c>
      <c r="AT142" s="198" t="s">
        <v>278</v>
      </c>
      <c r="AU142" s="198" t="s">
        <v>86</v>
      </c>
      <c r="AY142" s="17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84</v>
      </c>
      <c r="BK142" s="199">
        <f>ROUND(I142*H142,2)</f>
        <v>0</v>
      </c>
      <c r="BL142" s="17" t="s">
        <v>231</v>
      </c>
      <c r="BM142" s="198" t="s">
        <v>671</v>
      </c>
    </row>
    <row r="143" spans="2:63" s="12" customFormat="1" ht="22.9" customHeight="1">
      <c r="B143" s="171"/>
      <c r="C143" s="172"/>
      <c r="D143" s="173" t="s">
        <v>75</v>
      </c>
      <c r="E143" s="185" t="s">
        <v>672</v>
      </c>
      <c r="F143" s="185" t="s">
        <v>673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P144</f>
        <v>0</v>
      </c>
      <c r="Q143" s="179"/>
      <c r="R143" s="180">
        <f>R144</f>
        <v>0</v>
      </c>
      <c r="S143" s="179"/>
      <c r="T143" s="181">
        <f>T144</f>
        <v>0</v>
      </c>
      <c r="AR143" s="182" t="s">
        <v>86</v>
      </c>
      <c r="AT143" s="183" t="s">
        <v>75</v>
      </c>
      <c r="AU143" s="183" t="s">
        <v>84</v>
      </c>
      <c r="AY143" s="182" t="s">
        <v>149</v>
      </c>
      <c r="BK143" s="184">
        <f>BK144</f>
        <v>0</v>
      </c>
    </row>
    <row r="144" spans="1:65" s="2" customFormat="1" ht="24.2" customHeight="1">
      <c r="A144" s="34"/>
      <c r="B144" s="35"/>
      <c r="C144" s="187" t="s">
        <v>191</v>
      </c>
      <c r="D144" s="187" t="s">
        <v>151</v>
      </c>
      <c r="E144" s="188" t="s">
        <v>674</v>
      </c>
      <c r="F144" s="189" t="s">
        <v>675</v>
      </c>
      <c r="G144" s="190" t="s">
        <v>199</v>
      </c>
      <c r="H144" s="191">
        <v>28</v>
      </c>
      <c r="I144" s="192"/>
      <c r="J144" s="193">
        <f>ROUND(I144*H144,2)</f>
        <v>0</v>
      </c>
      <c r="K144" s="189" t="s">
        <v>155</v>
      </c>
      <c r="L144" s="39"/>
      <c r="M144" s="194" t="s">
        <v>1</v>
      </c>
      <c r="N144" s="195" t="s">
        <v>41</v>
      </c>
      <c r="O144" s="7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231</v>
      </c>
      <c r="AT144" s="198" t="s">
        <v>151</v>
      </c>
      <c r="AU144" s="198" t="s">
        <v>86</v>
      </c>
      <c r="AY144" s="17" t="s">
        <v>149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84</v>
      </c>
      <c r="BK144" s="199">
        <f>ROUND(I144*H144,2)</f>
        <v>0</v>
      </c>
      <c r="BL144" s="17" t="s">
        <v>231</v>
      </c>
      <c r="BM144" s="198" t="s">
        <v>676</v>
      </c>
    </row>
    <row r="145" spans="2:63" s="12" customFormat="1" ht="22.9" customHeight="1">
      <c r="B145" s="171"/>
      <c r="C145" s="172"/>
      <c r="D145" s="173" t="s">
        <v>75</v>
      </c>
      <c r="E145" s="185" t="s">
        <v>677</v>
      </c>
      <c r="F145" s="185" t="s">
        <v>678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P146</f>
        <v>0</v>
      </c>
      <c r="Q145" s="179"/>
      <c r="R145" s="180">
        <f>R146</f>
        <v>0</v>
      </c>
      <c r="S145" s="179"/>
      <c r="T145" s="181">
        <f>T146</f>
        <v>0</v>
      </c>
      <c r="AR145" s="182" t="s">
        <v>86</v>
      </c>
      <c r="AT145" s="183" t="s">
        <v>75</v>
      </c>
      <c r="AU145" s="183" t="s">
        <v>84</v>
      </c>
      <c r="AY145" s="182" t="s">
        <v>149</v>
      </c>
      <c r="BK145" s="184">
        <f>BK146</f>
        <v>0</v>
      </c>
    </row>
    <row r="146" spans="1:65" s="2" customFormat="1" ht="16.5" customHeight="1">
      <c r="A146" s="34"/>
      <c r="B146" s="35"/>
      <c r="C146" s="187" t="s">
        <v>117</v>
      </c>
      <c r="D146" s="187" t="s">
        <v>151</v>
      </c>
      <c r="E146" s="188" t="s">
        <v>679</v>
      </c>
      <c r="F146" s="189" t="s">
        <v>680</v>
      </c>
      <c r="G146" s="190" t="s">
        <v>395</v>
      </c>
      <c r="H146" s="191">
        <v>2</v>
      </c>
      <c r="I146" s="192"/>
      <c r="J146" s="193">
        <f>ROUND(I146*H146,2)</f>
        <v>0</v>
      </c>
      <c r="K146" s="189" t="s">
        <v>1</v>
      </c>
      <c r="L146" s="39"/>
      <c r="M146" s="194" t="s">
        <v>1</v>
      </c>
      <c r="N146" s="195" t="s">
        <v>41</v>
      </c>
      <c r="O146" s="71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231</v>
      </c>
      <c r="AT146" s="198" t="s">
        <v>151</v>
      </c>
      <c r="AU146" s="198" t="s">
        <v>86</v>
      </c>
      <c r="AY146" s="17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84</v>
      </c>
      <c r="BK146" s="199">
        <f>ROUND(I146*H146,2)</f>
        <v>0</v>
      </c>
      <c r="BL146" s="17" t="s">
        <v>231</v>
      </c>
      <c r="BM146" s="198" t="s">
        <v>681</v>
      </c>
    </row>
    <row r="147" spans="2:63" s="12" customFormat="1" ht="22.9" customHeight="1">
      <c r="B147" s="171"/>
      <c r="C147" s="172"/>
      <c r="D147" s="173" t="s">
        <v>75</v>
      </c>
      <c r="E147" s="185" t="s">
        <v>682</v>
      </c>
      <c r="F147" s="185" t="s">
        <v>683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P148</f>
        <v>0</v>
      </c>
      <c r="Q147" s="179"/>
      <c r="R147" s="180">
        <f>R148</f>
        <v>0</v>
      </c>
      <c r="S147" s="179"/>
      <c r="T147" s="181">
        <f>T148</f>
        <v>0</v>
      </c>
      <c r="AR147" s="182" t="s">
        <v>86</v>
      </c>
      <c r="AT147" s="183" t="s">
        <v>75</v>
      </c>
      <c r="AU147" s="183" t="s">
        <v>84</v>
      </c>
      <c r="AY147" s="182" t="s">
        <v>149</v>
      </c>
      <c r="BK147" s="184">
        <f>BK148</f>
        <v>0</v>
      </c>
    </row>
    <row r="148" spans="1:65" s="2" customFormat="1" ht="33" customHeight="1">
      <c r="A148" s="34"/>
      <c r="B148" s="35"/>
      <c r="C148" s="187" t="s">
        <v>202</v>
      </c>
      <c r="D148" s="187" t="s">
        <v>151</v>
      </c>
      <c r="E148" s="188" t="s">
        <v>684</v>
      </c>
      <c r="F148" s="189" t="s">
        <v>685</v>
      </c>
      <c r="G148" s="190" t="s">
        <v>395</v>
      </c>
      <c r="H148" s="191">
        <v>2</v>
      </c>
      <c r="I148" s="192"/>
      <c r="J148" s="193">
        <f>ROUND(I148*H148,2)</f>
        <v>0</v>
      </c>
      <c r="K148" s="189" t="s">
        <v>1</v>
      </c>
      <c r="L148" s="39"/>
      <c r="M148" s="194" t="s">
        <v>1</v>
      </c>
      <c r="N148" s="195" t="s">
        <v>41</v>
      </c>
      <c r="O148" s="7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231</v>
      </c>
      <c r="AT148" s="198" t="s">
        <v>151</v>
      </c>
      <c r="AU148" s="198" t="s">
        <v>86</v>
      </c>
      <c r="AY148" s="17" t="s">
        <v>149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84</v>
      </c>
      <c r="BK148" s="199">
        <f>ROUND(I148*H148,2)</f>
        <v>0</v>
      </c>
      <c r="BL148" s="17" t="s">
        <v>231</v>
      </c>
      <c r="BM148" s="198" t="s">
        <v>686</v>
      </c>
    </row>
    <row r="149" spans="2:63" s="12" customFormat="1" ht="25.9" customHeight="1">
      <c r="B149" s="171"/>
      <c r="C149" s="172"/>
      <c r="D149" s="173" t="s">
        <v>75</v>
      </c>
      <c r="E149" s="174" t="s">
        <v>278</v>
      </c>
      <c r="F149" s="174" t="s">
        <v>526</v>
      </c>
      <c r="G149" s="172"/>
      <c r="H149" s="172"/>
      <c r="I149" s="175"/>
      <c r="J149" s="176">
        <f>BK149</f>
        <v>0</v>
      </c>
      <c r="K149" s="172"/>
      <c r="L149" s="177"/>
      <c r="M149" s="178"/>
      <c r="N149" s="179"/>
      <c r="O149" s="179"/>
      <c r="P149" s="180">
        <f>P150</f>
        <v>0</v>
      </c>
      <c r="Q149" s="179"/>
      <c r="R149" s="180">
        <f>R150</f>
        <v>5.878491780000001</v>
      </c>
      <c r="S149" s="179"/>
      <c r="T149" s="181">
        <f>T150</f>
        <v>0</v>
      </c>
      <c r="AR149" s="182" t="s">
        <v>166</v>
      </c>
      <c r="AT149" s="183" t="s">
        <v>75</v>
      </c>
      <c r="AU149" s="183" t="s">
        <v>76</v>
      </c>
      <c r="AY149" s="182" t="s">
        <v>149</v>
      </c>
      <c r="BK149" s="184">
        <f>BK150</f>
        <v>0</v>
      </c>
    </row>
    <row r="150" spans="2:63" s="12" customFormat="1" ht="22.9" customHeight="1">
      <c r="B150" s="171"/>
      <c r="C150" s="172"/>
      <c r="D150" s="173" t="s">
        <v>75</v>
      </c>
      <c r="E150" s="185" t="s">
        <v>527</v>
      </c>
      <c r="F150" s="185" t="s">
        <v>528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SUM(P151:P167)</f>
        <v>0</v>
      </c>
      <c r="Q150" s="179"/>
      <c r="R150" s="180">
        <f>SUM(R151:R167)</f>
        <v>5.878491780000001</v>
      </c>
      <c r="S150" s="179"/>
      <c r="T150" s="181">
        <f>SUM(T151:T167)</f>
        <v>0</v>
      </c>
      <c r="AR150" s="182" t="s">
        <v>166</v>
      </c>
      <c r="AT150" s="183" t="s">
        <v>75</v>
      </c>
      <c r="AU150" s="183" t="s">
        <v>84</v>
      </c>
      <c r="AY150" s="182" t="s">
        <v>149</v>
      </c>
      <c r="BK150" s="184">
        <f>SUM(BK151:BK167)</f>
        <v>0</v>
      </c>
    </row>
    <row r="151" spans="1:65" s="2" customFormat="1" ht="24.2" customHeight="1">
      <c r="A151" s="34"/>
      <c r="B151" s="35"/>
      <c r="C151" s="187" t="s">
        <v>8</v>
      </c>
      <c r="D151" s="187" t="s">
        <v>151</v>
      </c>
      <c r="E151" s="188" t="s">
        <v>687</v>
      </c>
      <c r="F151" s="189" t="s">
        <v>688</v>
      </c>
      <c r="G151" s="190" t="s">
        <v>209</v>
      </c>
      <c r="H151" s="191">
        <v>0.864</v>
      </c>
      <c r="I151" s="192"/>
      <c r="J151" s="193">
        <f>ROUND(I151*H151,2)</f>
        <v>0</v>
      </c>
      <c r="K151" s="189" t="s">
        <v>155</v>
      </c>
      <c r="L151" s="39"/>
      <c r="M151" s="194" t="s">
        <v>1</v>
      </c>
      <c r="N151" s="195" t="s">
        <v>41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465</v>
      </c>
      <c r="AT151" s="198" t="s">
        <v>151</v>
      </c>
      <c r="AU151" s="198" t="s">
        <v>86</v>
      </c>
      <c r="AY151" s="17" t="s">
        <v>149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84</v>
      </c>
      <c r="BK151" s="199">
        <f>ROUND(I151*H151,2)</f>
        <v>0</v>
      </c>
      <c r="BL151" s="17" t="s">
        <v>465</v>
      </c>
      <c r="BM151" s="198" t="s">
        <v>689</v>
      </c>
    </row>
    <row r="152" spans="2:51" s="14" customFormat="1" ht="11.25">
      <c r="B152" s="211"/>
      <c r="C152" s="212"/>
      <c r="D152" s="202" t="s">
        <v>158</v>
      </c>
      <c r="E152" s="213" t="s">
        <v>1</v>
      </c>
      <c r="F152" s="214" t="s">
        <v>690</v>
      </c>
      <c r="G152" s="212"/>
      <c r="H152" s="215">
        <v>0.864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158</v>
      </c>
      <c r="AU152" s="221" t="s">
        <v>86</v>
      </c>
      <c r="AV152" s="14" t="s">
        <v>86</v>
      </c>
      <c r="AW152" s="14" t="s">
        <v>32</v>
      </c>
      <c r="AX152" s="14" t="s">
        <v>84</v>
      </c>
      <c r="AY152" s="221" t="s">
        <v>149</v>
      </c>
    </row>
    <row r="153" spans="1:65" s="2" customFormat="1" ht="24.2" customHeight="1">
      <c r="A153" s="34"/>
      <c r="B153" s="35"/>
      <c r="C153" s="187" t="s">
        <v>212</v>
      </c>
      <c r="D153" s="187" t="s">
        <v>151</v>
      </c>
      <c r="E153" s="188" t="s">
        <v>691</v>
      </c>
      <c r="F153" s="189" t="s">
        <v>692</v>
      </c>
      <c r="G153" s="190" t="s">
        <v>199</v>
      </c>
      <c r="H153" s="191">
        <v>26</v>
      </c>
      <c r="I153" s="192"/>
      <c r="J153" s="193">
        <f>ROUND(I153*H153,2)</f>
        <v>0</v>
      </c>
      <c r="K153" s="189" t="s">
        <v>155</v>
      </c>
      <c r="L153" s="39"/>
      <c r="M153" s="194" t="s">
        <v>1</v>
      </c>
      <c r="N153" s="195" t="s">
        <v>41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465</v>
      </c>
      <c r="AT153" s="198" t="s">
        <v>151</v>
      </c>
      <c r="AU153" s="198" t="s">
        <v>86</v>
      </c>
      <c r="AY153" s="17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84</v>
      </c>
      <c r="BK153" s="199">
        <f>ROUND(I153*H153,2)</f>
        <v>0</v>
      </c>
      <c r="BL153" s="17" t="s">
        <v>465</v>
      </c>
      <c r="BM153" s="198" t="s">
        <v>693</v>
      </c>
    </row>
    <row r="154" spans="1:65" s="2" customFormat="1" ht="37.9" customHeight="1">
      <c r="A154" s="34"/>
      <c r="B154" s="35"/>
      <c r="C154" s="187" t="s">
        <v>221</v>
      </c>
      <c r="D154" s="187" t="s">
        <v>151</v>
      </c>
      <c r="E154" s="188" t="s">
        <v>556</v>
      </c>
      <c r="F154" s="189" t="s">
        <v>694</v>
      </c>
      <c r="G154" s="190" t="s">
        <v>209</v>
      </c>
      <c r="H154" s="191">
        <v>37.576</v>
      </c>
      <c r="I154" s="192"/>
      <c r="J154" s="193">
        <f>ROUND(I154*H154,2)</f>
        <v>0</v>
      </c>
      <c r="K154" s="189" t="s">
        <v>155</v>
      </c>
      <c r="L154" s="39"/>
      <c r="M154" s="194" t="s">
        <v>1</v>
      </c>
      <c r="N154" s="195" t="s">
        <v>41</v>
      </c>
      <c r="O154" s="7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465</v>
      </c>
      <c r="AT154" s="198" t="s">
        <v>151</v>
      </c>
      <c r="AU154" s="198" t="s">
        <v>86</v>
      </c>
      <c r="AY154" s="17" t="s">
        <v>149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84</v>
      </c>
      <c r="BK154" s="199">
        <f>ROUND(I154*H154,2)</f>
        <v>0</v>
      </c>
      <c r="BL154" s="17" t="s">
        <v>465</v>
      </c>
      <c r="BM154" s="198" t="s">
        <v>695</v>
      </c>
    </row>
    <row r="155" spans="2:51" s="14" customFormat="1" ht="11.25">
      <c r="B155" s="211"/>
      <c r="C155" s="212"/>
      <c r="D155" s="202" t="s">
        <v>158</v>
      </c>
      <c r="E155" s="213" t="s">
        <v>1</v>
      </c>
      <c r="F155" s="214" t="s">
        <v>696</v>
      </c>
      <c r="G155" s="212"/>
      <c r="H155" s="215">
        <v>37.576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158</v>
      </c>
      <c r="AU155" s="221" t="s">
        <v>86</v>
      </c>
      <c r="AV155" s="14" t="s">
        <v>86</v>
      </c>
      <c r="AW155" s="14" t="s">
        <v>32</v>
      </c>
      <c r="AX155" s="14" t="s">
        <v>84</v>
      </c>
      <c r="AY155" s="221" t="s">
        <v>149</v>
      </c>
    </row>
    <row r="156" spans="1:65" s="2" customFormat="1" ht="24.2" customHeight="1">
      <c r="A156" s="34"/>
      <c r="B156" s="35"/>
      <c r="C156" s="187" t="s">
        <v>226</v>
      </c>
      <c r="D156" s="187" t="s">
        <v>151</v>
      </c>
      <c r="E156" s="188" t="s">
        <v>535</v>
      </c>
      <c r="F156" s="189" t="s">
        <v>536</v>
      </c>
      <c r="G156" s="190" t="s">
        <v>249</v>
      </c>
      <c r="H156" s="191">
        <v>5.368</v>
      </c>
      <c r="I156" s="192"/>
      <c r="J156" s="193">
        <f>ROUND(I156*H156,2)</f>
        <v>0</v>
      </c>
      <c r="K156" s="189" t="s">
        <v>155</v>
      </c>
      <c r="L156" s="39"/>
      <c r="M156" s="194" t="s">
        <v>1</v>
      </c>
      <c r="N156" s="195" t="s">
        <v>41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465</v>
      </c>
      <c r="AT156" s="198" t="s">
        <v>151</v>
      </c>
      <c r="AU156" s="198" t="s">
        <v>86</v>
      </c>
      <c r="AY156" s="17" t="s">
        <v>149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84</v>
      </c>
      <c r="BK156" s="199">
        <f>ROUND(I156*H156,2)</f>
        <v>0</v>
      </c>
      <c r="BL156" s="17" t="s">
        <v>465</v>
      </c>
      <c r="BM156" s="198" t="s">
        <v>697</v>
      </c>
    </row>
    <row r="157" spans="2:51" s="14" customFormat="1" ht="11.25">
      <c r="B157" s="211"/>
      <c r="C157" s="212"/>
      <c r="D157" s="202" t="s">
        <v>158</v>
      </c>
      <c r="E157" s="213" t="s">
        <v>1</v>
      </c>
      <c r="F157" s="214" t="s">
        <v>251</v>
      </c>
      <c r="G157" s="212"/>
      <c r="H157" s="215">
        <v>5.368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158</v>
      </c>
      <c r="AU157" s="221" t="s">
        <v>86</v>
      </c>
      <c r="AV157" s="14" t="s">
        <v>86</v>
      </c>
      <c r="AW157" s="14" t="s">
        <v>32</v>
      </c>
      <c r="AX157" s="14" t="s">
        <v>84</v>
      </c>
      <c r="AY157" s="221" t="s">
        <v>149</v>
      </c>
    </row>
    <row r="158" spans="1:65" s="2" customFormat="1" ht="24.2" customHeight="1">
      <c r="A158" s="34"/>
      <c r="B158" s="35"/>
      <c r="C158" s="187" t="s">
        <v>231</v>
      </c>
      <c r="D158" s="187" t="s">
        <v>151</v>
      </c>
      <c r="E158" s="188" t="s">
        <v>540</v>
      </c>
      <c r="F158" s="189" t="s">
        <v>541</v>
      </c>
      <c r="G158" s="190" t="s">
        <v>199</v>
      </c>
      <c r="H158" s="191">
        <v>26</v>
      </c>
      <c r="I158" s="192"/>
      <c r="J158" s="193">
        <f>ROUND(I158*H158,2)</f>
        <v>0</v>
      </c>
      <c r="K158" s="189" t="s">
        <v>155</v>
      </c>
      <c r="L158" s="39"/>
      <c r="M158" s="194" t="s">
        <v>1</v>
      </c>
      <c r="N158" s="195" t="s">
        <v>41</v>
      </c>
      <c r="O158" s="71"/>
      <c r="P158" s="196">
        <f>O158*H158</f>
        <v>0</v>
      </c>
      <c r="Q158" s="196">
        <v>0.14</v>
      </c>
      <c r="R158" s="196">
        <f>Q158*H158</f>
        <v>3.6400000000000006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465</v>
      </c>
      <c r="AT158" s="198" t="s">
        <v>151</v>
      </c>
      <c r="AU158" s="198" t="s">
        <v>86</v>
      </c>
      <c r="AY158" s="17" t="s">
        <v>149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84</v>
      </c>
      <c r="BK158" s="199">
        <f>ROUND(I158*H158,2)</f>
        <v>0</v>
      </c>
      <c r="BL158" s="17" t="s">
        <v>465</v>
      </c>
      <c r="BM158" s="198" t="s">
        <v>698</v>
      </c>
    </row>
    <row r="159" spans="1:65" s="2" customFormat="1" ht="16.5" customHeight="1">
      <c r="A159" s="34"/>
      <c r="B159" s="35"/>
      <c r="C159" s="187" t="s">
        <v>236</v>
      </c>
      <c r="D159" s="187" t="s">
        <v>151</v>
      </c>
      <c r="E159" s="188" t="s">
        <v>544</v>
      </c>
      <c r="F159" s="189" t="s">
        <v>545</v>
      </c>
      <c r="G159" s="190" t="s">
        <v>199</v>
      </c>
      <c r="H159" s="191">
        <v>26</v>
      </c>
      <c r="I159" s="192"/>
      <c r="J159" s="193">
        <f>ROUND(I159*H159,2)</f>
        <v>0</v>
      </c>
      <c r="K159" s="189" t="s">
        <v>155</v>
      </c>
      <c r="L159" s="39"/>
      <c r="M159" s="194" t="s">
        <v>1</v>
      </c>
      <c r="N159" s="195" t="s">
        <v>41</v>
      </c>
      <c r="O159" s="71"/>
      <c r="P159" s="196">
        <f>O159*H159</f>
        <v>0</v>
      </c>
      <c r="Q159" s="196">
        <v>7E-05</v>
      </c>
      <c r="R159" s="196">
        <f>Q159*H159</f>
        <v>0.0018199999999999998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465</v>
      </c>
      <c r="AT159" s="198" t="s">
        <v>151</v>
      </c>
      <c r="AU159" s="198" t="s">
        <v>86</v>
      </c>
      <c r="AY159" s="17" t="s">
        <v>149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84</v>
      </c>
      <c r="BK159" s="199">
        <f>ROUND(I159*H159,2)</f>
        <v>0</v>
      </c>
      <c r="BL159" s="17" t="s">
        <v>465</v>
      </c>
      <c r="BM159" s="198" t="s">
        <v>699</v>
      </c>
    </row>
    <row r="160" spans="1:65" s="2" customFormat="1" ht="24.2" customHeight="1">
      <c r="A160" s="34"/>
      <c r="B160" s="35"/>
      <c r="C160" s="187" t="s">
        <v>239</v>
      </c>
      <c r="D160" s="187" t="s">
        <v>151</v>
      </c>
      <c r="E160" s="188" t="s">
        <v>700</v>
      </c>
      <c r="F160" s="189" t="s">
        <v>701</v>
      </c>
      <c r="G160" s="190" t="s">
        <v>199</v>
      </c>
      <c r="H160" s="191">
        <v>26</v>
      </c>
      <c r="I160" s="192"/>
      <c r="J160" s="193">
        <f>ROUND(I160*H160,2)</f>
        <v>0</v>
      </c>
      <c r="K160" s="189" t="s">
        <v>155</v>
      </c>
      <c r="L160" s="39"/>
      <c r="M160" s="194" t="s">
        <v>1</v>
      </c>
      <c r="N160" s="195" t="s">
        <v>41</v>
      </c>
      <c r="O160" s="7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465</v>
      </c>
      <c r="AT160" s="198" t="s">
        <v>151</v>
      </c>
      <c r="AU160" s="198" t="s">
        <v>86</v>
      </c>
      <c r="AY160" s="17" t="s">
        <v>149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84</v>
      </c>
      <c r="BK160" s="199">
        <f>ROUND(I160*H160,2)</f>
        <v>0</v>
      </c>
      <c r="BL160" s="17" t="s">
        <v>465</v>
      </c>
      <c r="BM160" s="198" t="s">
        <v>702</v>
      </c>
    </row>
    <row r="161" spans="1:65" s="2" customFormat="1" ht="37.9" customHeight="1">
      <c r="A161" s="34"/>
      <c r="B161" s="35"/>
      <c r="C161" s="187" t="s">
        <v>246</v>
      </c>
      <c r="D161" s="187" t="s">
        <v>151</v>
      </c>
      <c r="E161" s="188" t="s">
        <v>551</v>
      </c>
      <c r="F161" s="189" t="s">
        <v>552</v>
      </c>
      <c r="G161" s="190" t="s">
        <v>209</v>
      </c>
      <c r="H161" s="191">
        <v>2.684</v>
      </c>
      <c r="I161" s="192"/>
      <c r="J161" s="193">
        <f>ROUND(I161*H161,2)</f>
        <v>0</v>
      </c>
      <c r="K161" s="189" t="s">
        <v>155</v>
      </c>
      <c r="L161" s="39"/>
      <c r="M161" s="194" t="s">
        <v>1</v>
      </c>
      <c r="N161" s="195" t="s">
        <v>41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465</v>
      </c>
      <c r="AT161" s="198" t="s">
        <v>151</v>
      </c>
      <c r="AU161" s="198" t="s">
        <v>86</v>
      </c>
      <c r="AY161" s="17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84</v>
      </c>
      <c r="BK161" s="199">
        <f>ROUND(I161*H161,2)</f>
        <v>0</v>
      </c>
      <c r="BL161" s="17" t="s">
        <v>465</v>
      </c>
      <c r="BM161" s="198" t="s">
        <v>703</v>
      </c>
    </row>
    <row r="162" spans="2:51" s="14" customFormat="1" ht="11.25">
      <c r="B162" s="211"/>
      <c r="C162" s="212"/>
      <c r="D162" s="202" t="s">
        <v>158</v>
      </c>
      <c r="E162" s="213" t="s">
        <v>1</v>
      </c>
      <c r="F162" s="214" t="s">
        <v>690</v>
      </c>
      <c r="G162" s="212"/>
      <c r="H162" s="215">
        <v>0.864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158</v>
      </c>
      <c r="AU162" s="221" t="s">
        <v>86</v>
      </c>
      <c r="AV162" s="14" t="s">
        <v>86</v>
      </c>
      <c r="AW162" s="14" t="s">
        <v>32</v>
      </c>
      <c r="AX162" s="14" t="s">
        <v>76</v>
      </c>
      <c r="AY162" s="221" t="s">
        <v>149</v>
      </c>
    </row>
    <row r="163" spans="2:51" s="14" customFormat="1" ht="11.25">
      <c r="B163" s="211"/>
      <c r="C163" s="212"/>
      <c r="D163" s="202" t="s">
        <v>158</v>
      </c>
      <c r="E163" s="213" t="s">
        <v>1</v>
      </c>
      <c r="F163" s="214" t="s">
        <v>704</v>
      </c>
      <c r="G163" s="212"/>
      <c r="H163" s="215">
        <v>1.82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158</v>
      </c>
      <c r="AU163" s="221" t="s">
        <v>86</v>
      </c>
      <c r="AV163" s="14" t="s">
        <v>86</v>
      </c>
      <c r="AW163" s="14" t="s">
        <v>32</v>
      </c>
      <c r="AX163" s="14" t="s">
        <v>76</v>
      </c>
      <c r="AY163" s="221" t="s">
        <v>149</v>
      </c>
    </row>
    <row r="164" spans="2:51" s="15" customFormat="1" ht="11.25">
      <c r="B164" s="222"/>
      <c r="C164" s="223"/>
      <c r="D164" s="202" t="s">
        <v>158</v>
      </c>
      <c r="E164" s="224" t="s">
        <v>101</v>
      </c>
      <c r="F164" s="225" t="s">
        <v>220</v>
      </c>
      <c r="G164" s="223"/>
      <c r="H164" s="226">
        <v>2.684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158</v>
      </c>
      <c r="AU164" s="232" t="s">
        <v>86</v>
      </c>
      <c r="AV164" s="15" t="s">
        <v>156</v>
      </c>
      <c r="AW164" s="15" t="s">
        <v>32</v>
      </c>
      <c r="AX164" s="15" t="s">
        <v>84</v>
      </c>
      <c r="AY164" s="232" t="s">
        <v>149</v>
      </c>
    </row>
    <row r="165" spans="1:65" s="2" customFormat="1" ht="24.2" customHeight="1">
      <c r="A165" s="34"/>
      <c r="B165" s="35"/>
      <c r="C165" s="187" t="s">
        <v>252</v>
      </c>
      <c r="D165" s="187" t="s">
        <v>151</v>
      </c>
      <c r="E165" s="188" t="s">
        <v>705</v>
      </c>
      <c r="F165" s="189" t="s">
        <v>706</v>
      </c>
      <c r="G165" s="190" t="s">
        <v>209</v>
      </c>
      <c r="H165" s="191">
        <v>0.894</v>
      </c>
      <c r="I165" s="192"/>
      <c r="J165" s="193">
        <f>ROUND(I165*H165,2)</f>
        <v>0</v>
      </c>
      <c r="K165" s="189" t="s">
        <v>155</v>
      </c>
      <c r="L165" s="39"/>
      <c r="M165" s="194" t="s">
        <v>1</v>
      </c>
      <c r="N165" s="195" t="s">
        <v>41</v>
      </c>
      <c r="O165" s="71"/>
      <c r="P165" s="196">
        <f>O165*H165</f>
        <v>0</v>
      </c>
      <c r="Q165" s="196">
        <v>2.50187</v>
      </c>
      <c r="R165" s="196">
        <f>Q165*H165</f>
        <v>2.23667178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465</v>
      </c>
      <c r="AT165" s="198" t="s">
        <v>151</v>
      </c>
      <c r="AU165" s="198" t="s">
        <v>86</v>
      </c>
      <c r="AY165" s="17" t="s">
        <v>149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84</v>
      </c>
      <c r="BK165" s="199">
        <f>ROUND(I165*H165,2)</f>
        <v>0</v>
      </c>
      <c r="BL165" s="17" t="s">
        <v>465</v>
      </c>
      <c r="BM165" s="198" t="s">
        <v>707</v>
      </c>
    </row>
    <row r="166" spans="2:51" s="14" customFormat="1" ht="11.25">
      <c r="B166" s="211"/>
      <c r="C166" s="212"/>
      <c r="D166" s="202" t="s">
        <v>158</v>
      </c>
      <c r="E166" s="213" t="s">
        <v>1</v>
      </c>
      <c r="F166" s="214" t="s">
        <v>708</v>
      </c>
      <c r="G166" s="212"/>
      <c r="H166" s="215">
        <v>0.894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158</v>
      </c>
      <c r="AU166" s="221" t="s">
        <v>86</v>
      </c>
      <c r="AV166" s="14" t="s">
        <v>86</v>
      </c>
      <c r="AW166" s="14" t="s">
        <v>32</v>
      </c>
      <c r="AX166" s="14" t="s">
        <v>84</v>
      </c>
      <c r="AY166" s="221" t="s">
        <v>149</v>
      </c>
    </row>
    <row r="167" spans="1:65" s="2" customFormat="1" ht="24.2" customHeight="1">
      <c r="A167" s="34"/>
      <c r="B167" s="35"/>
      <c r="C167" s="187" t="s">
        <v>7</v>
      </c>
      <c r="D167" s="187" t="s">
        <v>151</v>
      </c>
      <c r="E167" s="188" t="s">
        <v>571</v>
      </c>
      <c r="F167" s="189" t="s">
        <v>572</v>
      </c>
      <c r="G167" s="190" t="s">
        <v>249</v>
      </c>
      <c r="H167" s="191">
        <v>5.878</v>
      </c>
      <c r="I167" s="192"/>
      <c r="J167" s="193">
        <f>ROUND(I167*H167,2)</f>
        <v>0</v>
      </c>
      <c r="K167" s="189" t="s">
        <v>155</v>
      </c>
      <c r="L167" s="39"/>
      <c r="M167" s="244" t="s">
        <v>1</v>
      </c>
      <c r="N167" s="245" t="s">
        <v>41</v>
      </c>
      <c r="O167" s="246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465</v>
      </c>
      <c r="AT167" s="198" t="s">
        <v>151</v>
      </c>
      <c r="AU167" s="198" t="s">
        <v>86</v>
      </c>
      <c r="AY167" s="17" t="s">
        <v>149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84</v>
      </c>
      <c r="BK167" s="199">
        <f>ROUND(I167*H167,2)</f>
        <v>0</v>
      </c>
      <c r="BL167" s="17" t="s">
        <v>465</v>
      </c>
      <c r="BM167" s="198" t="s">
        <v>709</v>
      </c>
    </row>
    <row r="168" spans="1:31" s="2" customFormat="1" ht="6.95" customHeight="1">
      <c r="A168" s="34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39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sheetProtection algorithmName="SHA-512" hashValue="N2RzkJAqmb0njQcW4STpTVBCGBz18jTvLKGovO2cidL3MZogfoK2d3zuU8y1pH2LSm6ie+/qtTduKhLxKol5Mw==" saltValue="kUJg4b0q/cghCfiKf9g5w0qbmG/gONReQZPza+329U/8NtbO3VBgYRhV/feJ3NWaIkqLldnyv8vf7DjD3o0KrQ==" spinCount="100000" sheet="1" objects="1" scenarios="1" formatColumns="0" formatRows="0" autoFilter="0"/>
  <autoFilter ref="C126:K16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95</v>
      </c>
      <c r="AZ2" s="108" t="s">
        <v>99</v>
      </c>
      <c r="BA2" s="108" t="s">
        <v>1</v>
      </c>
      <c r="BB2" s="108" t="s">
        <v>1</v>
      </c>
      <c r="BC2" s="108" t="s">
        <v>320</v>
      </c>
      <c r="BD2" s="108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  <c r="AZ3" s="108" t="s">
        <v>101</v>
      </c>
      <c r="BA3" s="108" t="s">
        <v>1</v>
      </c>
      <c r="BB3" s="108" t="s">
        <v>1</v>
      </c>
      <c r="BC3" s="108" t="s">
        <v>710</v>
      </c>
      <c r="BD3" s="108" t="s">
        <v>86</v>
      </c>
    </row>
    <row r="4" spans="2:56" s="1" customFormat="1" ht="24.95" customHeight="1">
      <c r="B4" s="20"/>
      <c r="D4" s="111" t="s">
        <v>103</v>
      </c>
      <c r="L4" s="20"/>
      <c r="M4" s="112" t="s">
        <v>10</v>
      </c>
      <c r="AT4" s="17" t="s">
        <v>4</v>
      </c>
      <c r="AZ4" s="108" t="s">
        <v>711</v>
      </c>
      <c r="BA4" s="108" t="s">
        <v>1</v>
      </c>
      <c r="BB4" s="108" t="s">
        <v>1</v>
      </c>
      <c r="BC4" s="108" t="s">
        <v>283</v>
      </c>
      <c r="BD4" s="108" t="s">
        <v>86</v>
      </c>
    </row>
    <row r="5" spans="2:56" s="1" customFormat="1" ht="6.95" customHeight="1">
      <c r="B5" s="20"/>
      <c r="L5" s="20"/>
      <c r="AZ5" s="108" t="s">
        <v>575</v>
      </c>
      <c r="BA5" s="108" t="s">
        <v>1</v>
      </c>
      <c r="BB5" s="108" t="s">
        <v>1</v>
      </c>
      <c r="BC5" s="108" t="s">
        <v>712</v>
      </c>
      <c r="BD5" s="108" t="s">
        <v>86</v>
      </c>
    </row>
    <row r="6" spans="2:56" s="1" customFormat="1" ht="12" customHeight="1">
      <c r="B6" s="20"/>
      <c r="D6" s="113" t="s">
        <v>16</v>
      </c>
      <c r="L6" s="20"/>
      <c r="AZ6" s="108" t="s">
        <v>110</v>
      </c>
      <c r="BA6" s="108" t="s">
        <v>1</v>
      </c>
      <c r="BB6" s="108" t="s">
        <v>1</v>
      </c>
      <c r="BC6" s="108" t="s">
        <v>713</v>
      </c>
      <c r="BD6" s="108" t="s">
        <v>86</v>
      </c>
    </row>
    <row r="7" spans="2:56" s="1" customFormat="1" ht="16.5" customHeight="1">
      <c r="B7" s="20"/>
      <c r="E7" s="304" t="str">
        <f>'Rekapitulace stavby'!K6</f>
        <v>Nový chodník na ulicu U Vodojemu,Valašské Meziříčí</v>
      </c>
      <c r="F7" s="305"/>
      <c r="G7" s="305"/>
      <c r="H7" s="305"/>
      <c r="L7" s="20"/>
      <c r="AZ7" s="108" t="s">
        <v>714</v>
      </c>
      <c r="BA7" s="108" t="s">
        <v>1</v>
      </c>
      <c r="BB7" s="108" t="s">
        <v>1</v>
      </c>
      <c r="BC7" s="108" t="s">
        <v>715</v>
      </c>
      <c r="BD7" s="108" t="s">
        <v>86</v>
      </c>
    </row>
    <row r="8" spans="1:56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116</v>
      </c>
      <c r="BA8" s="108" t="s">
        <v>1</v>
      </c>
      <c r="BB8" s="108" t="s">
        <v>1</v>
      </c>
      <c r="BC8" s="108" t="s">
        <v>236</v>
      </c>
      <c r="BD8" s="108" t="s">
        <v>86</v>
      </c>
    </row>
    <row r="9" spans="1:56" s="2" customFormat="1" ht="16.5" customHeight="1">
      <c r="A9" s="34"/>
      <c r="B9" s="39"/>
      <c r="C9" s="34"/>
      <c r="D9" s="34"/>
      <c r="E9" s="306" t="s">
        <v>716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717</v>
      </c>
      <c r="BA9" s="108" t="s">
        <v>1</v>
      </c>
      <c r="BB9" s="108" t="s">
        <v>1</v>
      </c>
      <c r="BC9" s="108" t="s">
        <v>173</v>
      </c>
      <c r="BD9" s="108" t="s">
        <v>86</v>
      </c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26. 10. 2023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'Rekapitulace stavby'!E14</f>
        <v>Vyplň údaj</v>
      </c>
      <c r="F18" s="309"/>
      <c r="G18" s="309"/>
      <c r="H18" s="309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0" t="s">
        <v>1</v>
      </c>
      <c r="F27" s="310"/>
      <c r="G27" s="310"/>
      <c r="H27" s="31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ROUND((SUM(BE123:BE239)),2)</f>
        <v>0</v>
      </c>
      <c r="G33" s="34"/>
      <c r="H33" s="34"/>
      <c r="I33" s="125">
        <v>0.21</v>
      </c>
      <c r="J33" s="124">
        <f>ROUND(((SUM(BE123:BE239))*I33),2)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ROUND((SUM(BF123:BF239)),2)</f>
        <v>0</v>
      </c>
      <c r="G34" s="34"/>
      <c r="H34" s="34"/>
      <c r="I34" s="125">
        <v>0.12</v>
      </c>
      <c r="J34" s="124">
        <f>ROUND(((SUM(BF123:BF239))*I34),2)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ROUND((SUM(BG123:BG239)),2)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ROUND((SUM(BH123:BH239)),2)</f>
        <v>0</v>
      </c>
      <c r="G36" s="34"/>
      <c r="H36" s="34"/>
      <c r="I36" s="125">
        <v>0.12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ROUND((SUM(BI123:BI239)),2)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1" t="str">
        <f>E7</f>
        <v>Nový chodník na ulicu U Vodojemu,Valašské Meziříčí</v>
      </c>
      <c r="F85" s="312"/>
      <c r="G85" s="312"/>
      <c r="H85" s="31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701 - SO 701 Kontejnerové stanoviště</v>
      </c>
      <c r="F87" s="313"/>
      <c r="G87" s="313"/>
      <c r="H87" s="31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29" t="s">
        <v>22</v>
      </c>
      <c r="J89" s="66" t="str">
        <f>IF(J12="","",J12)</f>
        <v>26. 10. 2023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29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121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J183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579</v>
      </c>
      <c r="E100" s="157"/>
      <c r="F100" s="157"/>
      <c r="G100" s="157"/>
      <c r="H100" s="157"/>
      <c r="I100" s="157"/>
      <c r="J100" s="158">
        <f>J198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127</v>
      </c>
      <c r="E101" s="157"/>
      <c r="F101" s="157"/>
      <c r="G101" s="157"/>
      <c r="H101" s="157"/>
      <c r="I101" s="157"/>
      <c r="J101" s="158">
        <f>J212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128</v>
      </c>
      <c r="E102" s="157"/>
      <c r="F102" s="157"/>
      <c r="G102" s="157"/>
      <c r="H102" s="157"/>
      <c r="I102" s="157"/>
      <c r="J102" s="158">
        <f>J224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129</v>
      </c>
      <c r="E103" s="157"/>
      <c r="F103" s="157"/>
      <c r="G103" s="157"/>
      <c r="H103" s="157"/>
      <c r="I103" s="157"/>
      <c r="J103" s="158">
        <f>J238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134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1" t="str">
        <f>E7</f>
        <v>Nový chodník na ulicu U Vodojemu,Valašské Meziříčí</v>
      </c>
      <c r="F113" s="312"/>
      <c r="G113" s="312"/>
      <c r="H113" s="31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112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3" t="str">
        <f>E9</f>
        <v>701 - SO 701 Kontejnerové stanoviště</v>
      </c>
      <c r="F115" s="313"/>
      <c r="G115" s="313"/>
      <c r="H115" s="31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Valašské Meziříčí</v>
      </c>
      <c r="G117" s="36"/>
      <c r="H117" s="36"/>
      <c r="I117" s="29" t="s">
        <v>22</v>
      </c>
      <c r="J117" s="66" t="str">
        <f>IF(J12="","",J12)</f>
        <v>26. 10. 2023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Město Valašské Meziříčí</v>
      </c>
      <c r="G119" s="36"/>
      <c r="H119" s="36"/>
      <c r="I119" s="29" t="s">
        <v>30</v>
      </c>
      <c r="J119" s="32" t="str">
        <f>E21</f>
        <v>LZ-PROJEKT plus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Fajfrová Irena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0"/>
      <c r="B122" s="161"/>
      <c r="C122" s="162" t="s">
        <v>135</v>
      </c>
      <c r="D122" s="163" t="s">
        <v>61</v>
      </c>
      <c r="E122" s="163" t="s">
        <v>57</v>
      </c>
      <c r="F122" s="163" t="s">
        <v>58</v>
      </c>
      <c r="G122" s="163" t="s">
        <v>136</v>
      </c>
      <c r="H122" s="163" t="s">
        <v>137</v>
      </c>
      <c r="I122" s="163" t="s">
        <v>138</v>
      </c>
      <c r="J122" s="163" t="s">
        <v>120</v>
      </c>
      <c r="K122" s="164" t="s">
        <v>139</v>
      </c>
      <c r="L122" s="165"/>
      <c r="M122" s="75" t="s">
        <v>1</v>
      </c>
      <c r="N122" s="76" t="s">
        <v>40</v>
      </c>
      <c r="O122" s="76" t="s">
        <v>140</v>
      </c>
      <c r="P122" s="76" t="s">
        <v>141</v>
      </c>
      <c r="Q122" s="76" t="s">
        <v>142</v>
      </c>
      <c r="R122" s="76" t="s">
        <v>143</v>
      </c>
      <c r="S122" s="76" t="s">
        <v>144</v>
      </c>
      <c r="T122" s="77" t="s">
        <v>145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4"/>
      <c r="B123" s="35"/>
      <c r="C123" s="82" t="s">
        <v>146</v>
      </c>
      <c r="D123" s="36"/>
      <c r="E123" s="36"/>
      <c r="F123" s="36"/>
      <c r="G123" s="36"/>
      <c r="H123" s="36"/>
      <c r="I123" s="36"/>
      <c r="J123" s="166">
        <f>BK123</f>
        <v>0</v>
      </c>
      <c r="K123" s="36"/>
      <c r="L123" s="39"/>
      <c r="M123" s="78"/>
      <c r="N123" s="167"/>
      <c r="O123" s="79"/>
      <c r="P123" s="168">
        <f>P124</f>
        <v>0</v>
      </c>
      <c r="Q123" s="79"/>
      <c r="R123" s="168">
        <f>R124</f>
        <v>112.72528969999999</v>
      </c>
      <c r="S123" s="79"/>
      <c r="T123" s="169">
        <f>T124</f>
        <v>12.004999999999999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122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75</v>
      </c>
      <c r="E124" s="174" t="s">
        <v>147</v>
      </c>
      <c r="F124" s="174" t="s">
        <v>148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P125+P183+P198+P212+P224+P238</f>
        <v>0</v>
      </c>
      <c r="Q124" s="179"/>
      <c r="R124" s="180">
        <f>R125+R183+R198+R212+R224+R238</f>
        <v>112.72528969999999</v>
      </c>
      <c r="S124" s="179"/>
      <c r="T124" s="181">
        <f>T125+T183+T198+T212+T224+T238</f>
        <v>12.004999999999999</v>
      </c>
      <c r="AR124" s="182" t="s">
        <v>84</v>
      </c>
      <c r="AT124" s="183" t="s">
        <v>75</v>
      </c>
      <c r="AU124" s="183" t="s">
        <v>76</v>
      </c>
      <c r="AY124" s="182" t="s">
        <v>149</v>
      </c>
      <c r="BK124" s="184">
        <f>BK125+BK183+BK198+BK212+BK224+BK238</f>
        <v>0</v>
      </c>
    </row>
    <row r="125" spans="2:63" s="12" customFormat="1" ht="22.9" customHeight="1">
      <c r="B125" s="171"/>
      <c r="C125" s="172"/>
      <c r="D125" s="173" t="s">
        <v>75</v>
      </c>
      <c r="E125" s="185" t="s">
        <v>84</v>
      </c>
      <c r="F125" s="185" t="s">
        <v>150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SUM(P126:P182)</f>
        <v>0</v>
      </c>
      <c r="Q125" s="179"/>
      <c r="R125" s="180">
        <f>SUM(R126:R182)</f>
        <v>34.000822</v>
      </c>
      <c r="S125" s="179"/>
      <c r="T125" s="181">
        <f>SUM(T126:T182)</f>
        <v>12.004999999999999</v>
      </c>
      <c r="AR125" s="182" t="s">
        <v>84</v>
      </c>
      <c r="AT125" s="183" t="s">
        <v>75</v>
      </c>
      <c r="AU125" s="183" t="s">
        <v>84</v>
      </c>
      <c r="AY125" s="182" t="s">
        <v>149</v>
      </c>
      <c r="BK125" s="184">
        <f>SUM(BK126:BK182)</f>
        <v>0</v>
      </c>
    </row>
    <row r="126" spans="1:65" s="2" customFormat="1" ht="24.2" customHeight="1">
      <c r="A126" s="34"/>
      <c r="B126" s="35"/>
      <c r="C126" s="187" t="s">
        <v>84</v>
      </c>
      <c r="D126" s="187" t="s">
        <v>151</v>
      </c>
      <c r="E126" s="188" t="s">
        <v>152</v>
      </c>
      <c r="F126" s="189" t="s">
        <v>153</v>
      </c>
      <c r="G126" s="190" t="s">
        <v>154</v>
      </c>
      <c r="H126" s="191">
        <v>11</v>
      </c>
      <c r="I126" s="192"/>
      <c r="J126" s="193">
        <f>ROUND(I126*H126,2)</f>
        <v>0</v>
      </c>
      <c r="K126" s="189" t="s">
        <v>155</v>
      </c>
      <c r="L126" s="39"/>
      <c r="M126" s="194" t="s">
        <v>1</v>
      </c>
      <c r="N126" s="195" t="s">
        <v>41</v>
      </c>
      <c r="O126" s="71"/>
      <c r="P126" s="196">
        <f>O126*H126</f>
        <v>0</v>
      </c>
      <c r="Q126" s="196">
        <v>0</v>
      </c>
      <c r="R126" s="196">
        <f>Q126*H126</f>
        <v>0</v>
      </c>
      <c r="S126" s="196">
        <v>0.26</v>
      </c>
      <c r="T126" s="197">
        <f>S126*H126</f>
        <v>2.8600000000000003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156</v>
      </c>
      <c r="AT126" s="198" t="s">
        <v>151</v>
      </c>
      <c r="AU126" s="198" t="s">
        <v>86</v>
      </c>
      <c r="AY126" s="17" t="s">
        <v>149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7" t="s">
        <v>84</v>
      </c>
      <c r="BK126" s="199">
        <f>ROUND(I126*H126,2)</f>
        <v>0</v>
      </c>
      <c r="BL126" s="17" t="s">
        <v>156</v>
      </c>
      <c r="BM126" s="198" t="s">
        <v>718</v>
      </c>
    </row>
    <row r="127" spans="2:51" s="14" customFormat="1" ht="11.25">
      <c r="B127" s="211"/>
      <c r="C127" s="212"/>
      <c r="D127" s="202" t="s">
        <v>158</v>
      </c>
      <c r="E127" s="213" t="s">
        <v>1</v>
      </c>
      <c r="F127" s="214" t="s">
        <v>202</v>
      </c>
      <c r="G127" s="212"/>
      <c r="H127" s="215">
        <v>11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158</v>
      </c>
      <c r="AU127" s="221" t="s">
        <v>86</v>
      </c>
      <c r="AV127" s="14" t="s">
        <v>86</v>
      </c>
      <c r="AW127" s="14" t="s">
        <v>32</v>
      </c>
      <c r="AX127" s="14" t="s">
        <v>84</v>
      </c>
      <c r="AY127" s="221" t="s">
        <v>149</v>
      </c>
    </row>
    <row r="128" spans="1:65" s="2" customFormat="1" ht="24.2" customHeight="1">
      <c r="A128" s="34"/>
      <c r="B128" s="35"/>
      <c r="C128" s="187" t="s">
        <v>86</v>
      </c>
      <c r="D128" s="187" t="s">
        <v>151</v>
      </c>
      <c r="E128" s="188" t="s">
        <v>188</v>
      </c>
      <c r="F128" s="189" t="s">
        <v>189</v>
      </c>
      <c r="G128" s="190" t="s">
        <v>154</v>
      </c>
      <c r="H128" s="191">
        <v>11</v>
      </c>
      <c r="I128" s="192"/>
      <c r="J128" s="193">
        <f>ROUND(I128*H128,2)</f>
        <v>0</v>
      </c>
      <c r="K128" s="189" t="s">
        <v>155</v>
      </c>
      <c r="L128" s="39"/>
      <c r="M128" s="194" t="s">
        <v>1</v>
      </c>
      <c r="N128" s="195" t="s">
        <v>41</v>
      </c>
      <c r="O128" s="71"/>
      <c r="P128" s="196">
        <f>O128*H128</f>
        <v>0</v>
      </c>
      <c r="Q128" s="196">
        <v>0</v>
      </c>
      <c r="R128" s="196">
        <f>Q128*H128</f>
        <v>0</v>
      </c>
      <c r="S128" s="196">
        <v>0.44</v>
      </c>
      <c r="T128" s="197">
        <f>S128*H128</f>
        <v>4.84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156</v>
      </c>
      <c r="AT128" s="198" t="s">
        <v>151</v>
      </c>
      <c r="AU128" s="198" t="s">
        <v>86</v>
      </c>
      <c r="AY128" s="17" t="s">
        <v>149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7" t="s">
        <v>84</v>
      </c>
      <c r="BK128" s="199">
        <f>ROUND(I128*H128,2)</f>
        <v>0</v>
      </c>
      <c r="BL128" s="17" t="s">
        <v>156</v>
      </c>
      <c r="BM128" s="198" t="s">
        <v>719</v>
      </c>
    </row>
    <row r="129" spans="2:51" s="14" customFormat="1" ht="11.25">
      <c r="B129" s="211"/>
      <c r="C129" s="212"/>
      <c r="D129" s="202" t="s">
        <v>158</v>
      </c>
      <c r="E129" s="213" t="s">
        <v>1</v>
      </c>
      <c r="F129" s="214" t="s">
        <v>202</v>
      </c>
      <c r="G129" s="212"/>
      <c r="H129" s="215">
        <v>11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158</v>
      </c>
      <c r="AU129" s="221" t="s">
        <v>86</v>
      </c>
      <c r="AV129" s="14" t="s">
        <v>86</v>
      </c>
      <c r="AW129" s="14" t="s">
        <v>32</v>
      </c>
      <c r="AX129" s="14" t="s">
        <v>84</v>
      </c>
      <c r="AY129" s="221" t="s">
        <v>149</v>
      </c>
    </row>
    <row r="130" spans="1:65" s="2" customFormat="1" ht="16.5" customHeight="1">
      <c r="A130" s="34"/>
      <c r="B130" s="35"/>
      <c r="C130" s="187" t="s">
        <v>166</v>
      </c>
      <c r="D130" s="187" t="s">
        <v>151</v>
      </c>
      <c r="E130" s="188" t="s">
        <v>197</v>
      </c>
      <c r="F130" s="189" t="s">
        <v>198</v>
      </c>
      <c r="G130" s="190" t="s">
        <v>199</v>
      </c>
      <c r="H130" s="191">
        <v>21</v>
      </c>
      <c r="I130" s="192"/>
      <c r="J130" s="193">
        <f>ROUND(I130*H130,2)</f>
        <v>0</v>
      </c>
      <c r="K130" s="189" t="s">
        <v>155</v>
      </c>
      <c r="L130" s="39"/>
      <c r="M130" s="194" t="s">
        <v>1</v>
      </c>
      <c r="N130" s="195" t="s">
        <v>41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0.205</v>
      </c>
      <c r="T130" s="197">
        <f>S130*H130</f>
        <v>4.305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156</v>
      </c>
      <c r="AT130" s="198" t="s">
        <v>151</v>
      </c>
      <c r="AU130" s="198" t="s">
        <v>86</v>
      </c>
      <c r="AY130" s="17" t="s">
        <v>149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84</v>
      </c>
      <c r="BK130" s="199">
        <f>ROUND(I130*H130,2)</f>
        <v>0</v>
      </c>
      <c r="BL130" s="17" t="s">
        <v>156</v>
      </c>
      <c r="BM130" s="198" t="s">
        <v>720</v>
      </c>
    </row>
    <row r="131" spans="2:51" s="14" customFormat="1" ht="11.25">
      <c r="B131" s="211"/>
      <c r="C131" s="212"/>
      <c r="D131" s="202" t="s">
        <v>158</v>
      </c>
      <c r="E131" s="213" t="s">
        <v>1</v>
      </c>
      <c r="F131" s="214" t="s">
        <v>721</v>
      </c>
      <c r="G131" s="212"/>
      <c r="H131" s="215">
        <v>21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158</v>
      </c>
      <c r="AU131" s="221" t="s">
        <v>86</v>
      </c>
      <c r="AV131" s="14" t="s">
        <v>86</v>
      </c>
      <c r="AW131" s="14" t="s">
        <v>32</v>
      </c>
      <c r="AX131" s="14" t="s">
        <v>84</v>
      </c>
      <c r="AY131" s="221" t="s">
        <v>149</v>
      </c>
    </row>
    <row r="132" spans="1:65" s="2" customFormat="1" ht="24.2" customHeight="1">
      <c r="A132" s="34"/>
      <c r="B132" s="35"/>
      <c r="C132" s="187" t="s">
        <v>156</v>
      </c>
      <c r="D132" s="187" t="s">
        <v>151</v>
      </c>
      <c r="E132" s="188" t="s">
        <v>580</v>
      </c>
      <c r="F132" s="189" t="s">
        <v>581</v>
      </c>
      <c r="G132" s="190" t="s">
        <v>154</v>
      </c>
      <c r="H132" s="191">
        <v>67</v>
      </c>
      <c r="I132" s="192"/>
      <c r="J132" s="193">
        <f>ROUND(I132*H132,2)</f>
        <v>0</v>
      </c>
      <c r="K132" s="189" t="s">
        <v>155</v>
      </c>
      <c r="L132" s="39"/>
      <c r="M132" s="194" t="s">
        <v>1</v>
      </c>
      <c r="N132" s="195" t="s">
        <v>41</v>
      </c>
      <c r="O132" s="71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156</v>
      </c>
      <c r="AT132" s="198" t="s">
        <v>151</v>
      </c>
      <c r="AU132" s="198" t="s">
        <v>86</v>
      </c>
      <c r="AY132" s="17" t="s">
        <v>149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84</v>
      </c>
      <c r="BK132" s="199">
        <f>ROUND(I132*H132,2)</f>
        <v>0</v>
      </c>
      <c r="BL132" s="17" t="s">
        <v>156</v>
      </c>
      <c r="BM132" s="198" t="s">
        <v>722</v>
      </c>
    </row>
    <row r="133" spans="2:51" s="14" customFormat="1" ht="11.25">
      <c r="B133" s="211"/>
      <c r="C133" s="212"/>
      <c r="D133" s="202" t="s">
        <v>158</v>
      </c>
      <c r="E133" s="213" t="s">
        <v>108</v>
      </c>
      <c r="F133" s="214" t="s">
        <v>478</v>
      </c>
      <c r="G133" s="212"/>
      <c r="H133" s="215">
        <v>67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158</v>
      </c>
      <c r="AU133" s="221" t="s">
        <v>86</v>
      </c>
      <c r="AV133" s="14" t="s">
        <v>86</v>
      </c>
      <c r="AW133" s="14" t="s">
        <v>32</v>
      </c>
      <c r="AX133" s="14" t="s">
        <v>84</v>
      </c>
      <c r="AY133" s="221" t="s">
        <v>149</v>
      </c>
    </row>
    <row r="134" spans="1:65" s="2" customFormat="1" ht="33" customHeight="1">
      <c r="A134" s="34"/>
      <c r="B134" s="35"/>
      <c r="C134" s="187" t="s">
        <v>173</v>
      </c>
      <c r="D134" s="187" t="s">
        <v>151</v>
      </c>
      <c r="E134" s="188" t="s">
        <v>723</v>
      </c>
      <c r="F134" s="189" t="s">
        <v>724</v>
      </c>
      <c r="G134" s="190" t="s">
        <v>209</v>
      </c>
      <c r="H134" s="191">
        <v>35</v>
      </c>
      <c r="I134" s="192"/>
      <c r="J134" s="193">
        <f>ROUND(I134*H134,2)</f>
        <v>0</v>
      </c>
      <c r="K134" s="189" t="s">
        <v>155</v>
      </c>
      <c r="L134" s="39"/>
      <c r="M134" s="194" t="s">
        <v>1</v>
      </c>
      <c r="N134" s="195" t="s">
        <v>41</v>
      </c>
      <c r="O134" s="71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156</v>
      </c>
      <c r="AT134" s="198" t="s">
        <v>151</v>
      </c>
      <c r="AU134" s="198" t="s">
        <v>86</v>
      </c>
      <c r="AY134" s="17" t="s">
        <v>149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84</v>
      </c>
      <c r="BK134" s="199">
        <f>ROUND(I134*H134,2)</f>
        <v>0</v>
      </c>
      <c r="BL134" s="17" t="s">
        <v>156</v>
      </c>
      <c r="BM134" s="198" t="s">
        <v>725</v>
      </c>
    </row>
    <row r="135" spans="2:51" s="13" customFormat="1" ht="11.25">
      <c r="B135" s="200"/>
      <c r="C135" s="201"/>
      <c r="D135" s="202" t="s">
        <v>158</v>
      </c>
      <c r="E135" s="203" t="s">
        <v>1</v>
      </c>
      <c r="F135" s="204" t="s">
        <v>726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158</v>
      </c>
      <c r="AU135" s="210" t="s">
        <v>86</v>
      </c>
      <c r="AV135" s="13" t="s">
        <v>84</v>
      </c>
      <c r="AW135" s="13" t="s">
        <v>32</v>
      </c>
      <c r="AX135" s="13" t="s">
        <v>76</v>
      </c>
      <c r="AY135" s="210" t="s">
        <v>149</v>
      </c>
    </row>
    <row r="136" spans="2:51" s="14" customFormat="1" ht="11.25">
      <c r="B136" s="211"/>
      <c r="C136" s="212"/>
      <c r="D136" s="202" t="s">
        <v>158</v>
      </c>
      <c r="E136" s="213" t="s">
        <v>727</v>
      </c>
      <c r="F136" s="214" t="s">
        <v>165</v>
      </c>
      <c r="G136" s="212"/>
      <c r="H136" s="215">
        <v>35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158</v>
      </c>
      <c r="AU136" s="221" t="s">
        <v>86</v>
      </c>
      <c r="AV136" s="14" t="s">
        <v>86</v>
      </c>
      <c r="AW136" s="14" t="s">
        <v>32</v>
      </c>
      <c r="AX136" s="14" t="s">
        <v>76</v>
      </c>
      <c r="AY136" s="221" t="s">
        <v>149</v>
      </c>
    </row>
    <row r="137" spans="2:51" s="15" customFormat="1" ht="11.25">
      <c r="B137" s="222"/>
      <c r="C137" s="223"/>
      <c r="D137" s="202" t="s">
        <v>158</v>
      </c>
      <c r="E137" s="224" t="s">
        <v>99</v>
      </c>
      <c r="F137" s="225" t="s">
        <v>220</v>
      </c>
      <c r="G137" s="223"/>
      <c r="H137" s="226">
        <v>35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158</v>
      </c>
      <c r="AU137" s="232" t="s">
        <v>86</v>
      </c>
      <c r="AV137" s="15" t="s">
        <v>156</v>
      </c>
      <c r="AW137" s="15" t="s">
        <v>32</v>
      </c>
      <c r="AX137" s="15" t="s">
        <v>84</v>
      </c>
      <c r="AY137" s="232" t="s">
        <v>149</v>
      </c>
    </row>
    <row r="138" spans="1:65" s="2" customFormat="1" ht="33" customHeight="1">
      <c r="A138" s="34"/>
      <c r="B138" s="35"/>
      <c r="C138" s="187" t="s">
        <v>175</v>
      </c>
      <c r="D138" s="187" t="s">
        <v>151</v>
      </c>
      <c r="E138" s="188" t="s">
        <v>728</v>
      </c>
      <c r="F138" s="189" t="s">
        <v>729</v>
      </c>
      <c r="G138" s="190" t="s">
        <v>209</v>
      </c>
      <c r="H138" s="191">
        <v>0.45</v>
      </c>
      <c r="I138" s="192"/>
      <c r="J138" s="193">
        <f>ROUND(I138*H138,2)</f>
        <v>0</v>
      </c>
      <c r="K138" s="189" t="s">
        <v>155</v>
      </c>
      <c r="L138" s="39"/>
      <c r="M138" s="194" t="s">
        <v>1</v>
      </c>
      <c r="N138" s="195" t="s">
        <v>41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156</v>
      </c>
      <c r="AT138" s="198" t="s">
        <v>151</v>
      </c>
      <c r="AU138" s="198" t="s">
        <v>86</v>
      </c>
      <c r="AY138" s="17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84</v>
      </c>
      <c r="BK138" s="199">
        <f>ROUND(I138*H138,2)</f>
        <v>0</v>
      </c>
      <c r="BL138" s="17" t="s">
        <v>156</v>
      </c>
      <c r="BM138" s="198" t="s">
        <v>730</v>
      </c>
    </row>
    <row r="139" spans="2:51" s="13" customFormat="1" ht="11.25">
      <c r="B139" s="200"/>
      <c r="C139" s="201"/>
      <c r="D139" s="202" t="s">
        <v>158</v>
      </c>
      <c r="E139" s="203" t="s">
        <v>1</v>
      </c>
      <c r="F139" s="204" t="s">
        <v>731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158</v>
      </c>
      <c r="AU139" s="210" t="s">
        <v>86</v>
      </c>
      <c r="AV139" s="13" t="s">
        <v>84</v>
      </c>
      <c r="AW139" s="13" t="s">
        <v>32</v>
      </c>
      <c r="AX139" s="13" t="s">
        <v>76</v>
      </c>
      <c r="AY139" s="210" t="s">
        <v>149</v>
      </c>
    </row>
    <row r="140" spans="2:51" s="14" customFormat="1" ht="11.25">
      <c r="B140" s="211"/>
      <c r="C140" s="212"/>
      <c r="D140" s="202" t="s">
        <v>158</v>
      </c>
      <c r="E140" s="213" t="s">
        <v>1</v>
      </c>
      <c r="F140" s="214" t="s">
        <v>732</v>
      </c>
      <c r="G140" s="212"/>
      <c r="H140" s="215">
        <v>0.45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158</v>
      </c>
      <c r="AU140" s="221" t="s">
        <v>86</v>
      </c>
      <c r="AV140" s="14" t="s">
        <v>86</v>
      </c>
      <c r="AW140" s="14" t="s">
        <v>32</v>
      </c>
      <c r="AX140" s="14" t="s">
        <v>76</v>
      </c>
      <c r="AY140" s="221" t="s">
        <v>149</v>
      </c>
    </row>
    <row r="141" spans="2:51" s="15" customFormat="1" ht="11.25">
      <c r="B141" s="222"/>
      <c r="C141" s="223"/>
      <c r="D141" s="202" t="s">
        <v>158</v>
      </c>
      <c r="E141" s="224" t="s">
        <v>575</v>
      </c>
      <c r="F141" s="225" t="s">
        <v>220</v>
      </c>
      <c r="G141" s="223"/>
      <c r="H141" s="226">
        <v>0.45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158</v>
      </c>
      <c r="AU141" s="232" t="s">
        <v>86</v>
      </c>
      <c r="AV141" s="15" t="s">
        <v>156</v>
      </c>
      <c r="AW141" s="15" t="s">
        <v>32</v>
      </c>
      <c r="AX141" s="15" t="s">
        <v>84</v>
      </c>
      <c r="AY141" s="232" t="s">
        <v>149</v>
      </c>
    </row>
    <row r="142" spans="1:65" s="2" customFormat="1" ht="33" customHeight="1">
      <c r="A142" s="34"/>
      <c r="B142" s="35"/>
      <c r="C142" s="187" t="s">
        <v>181</v>
      </c>
      <c r="D142" s="187" t="s">
        <v>151</v>
      </c>
      <c r="E142" s="188" t="s">
        <v>213</v>
      </c>
      <c r="F142" s="189" t="s">
        <v>214</v>
      </c>
      <c r="G142" s="190" t="s">
        <v>209</v>
      </c>
      <c r="H142" s="191">
        <v>18.1</v>
      </c>
      <c r="I142" s="192"/>
      <c r="J142" s="193">
        <f>ROUND(I142*H142,2)</f>
        <v>0</v>
      </c>
      <c r="K142" s="189" t="s">
        <v>155</v>
      </c>
      <c r="L142" s="39"/>
      <c r="M142" s="194" t="s">
        <v>1</v>
      </c>
      <c r="N142" s="195" t="s">
        <v>41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156</v>
      </c>
      <c r="AT142" s="198" t="s">
        <v>151</v>
      </c>
      <c r="AU142" s="198" t="s">
        <v>86</v>
      </c>
      <c r="AY142" s="17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84</v>
      </c>
      <c r="BK142" s="199">
        <f>ROUND(I142*H142,2)</f>
        <v>0</v>
      </c>
      <c r="BL142" s="17" t="s">
        <v>156</v>
      </c>
      <c r="BM142" s="198" t="s">
        <v>733</v>
      </c>
    </row>
    <row r="143" spans="2:51" s="14" customFormat="1" ht="11.25">
      <c r="B143" s="211"/>
      <c r="C143" s="212"/>
      <c r="D143" s="202" t="s">
        <v>158</v>
      </c>
      <c r="E143" s="213" t="s">
        <v>1</v>
      </c>
      <c r="F143" s="214" t="s">
        <v>734</v>
      </c>
      <c r="G143" s="212"/>
      <c r="H143" s="215">
        <v>4.05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158</v>
      </c>
      <c r="AU143" s="221" t="s">
        <v>86</v>
      </c>
      <c r="AV143" s="14" t="s">
        <v>86</v>
      </c>
      <c r="AW143" s="14" t="s">
        <v>32</v>
      </c>
      <c r="AX143" s="14" t="s">
        <v>76</v>
      </c>
      <c r="AY143" s="221" t="s">
        <v>149</v>
      </c>
    </row>
    <row r="144" spans="2:51" s="14" customFormat="1" ht="11.25">
      <c r="B144" s="211"/>
      <c r="C144" s="212"/>
      <c r="D144" s="202" t="s">
        <v>158</v>
      </c>
      <c r="E144" s="213" t="s">
        <v>1</v>
      </c>
      <c r="F144" s="214" t="s">
        <v>735</v>
      </c>
      <c r="G144" s="212"/>
      <c r="H144" s="215">
        <v>4.05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158</v>
      </c>
      <c r="AU144" s="221" t="s">
        <v>86</v>
      </c>
      <c r="AV144" s="14" t="s">
        <v>86</v>
      </c>
      <c r="AW144" s="14" t="s">
        <v>32</v>
      </c>
      <c r="AX144" s="14" t="s">
        <v>76</v>
      </c>
      <c r="AY144" s="221" t="s">
        <v>149</v>
      </c>
    </row>
    <row r="145" spans="2:51" s="13" customFormat="1" ht="11.25">
      <c r="B145" s="200"/>
      <c r="C145" s="201"/>
      <c r="D145" s="202" t="s">
        <v>158</v>
      </c>
      <c r="E145" s="203" t="s">
        <v>1</v>
      </c>
      <c r="F145" s="204" t="s">
        <v>736</v>
      </c>
      <c r="G145" s="201"/>
      <c r="H145" s="203" t="s">
        <v>1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158</v>
      </c>
      <c r="AU145" s="210" t="s">
        <v>86</v>
      </c>
      <c r="AV145" s="13" t="s">
        <v>84</v>
      </c>
      <c r="AW145" s="13" t="s">
        <v>32</v>
      </c>
      <c r="AX145" s="13" t="s">
        <v>76</v>
      </c>
      <c r="AY145" s="210" t="s">
        <v>149</v>
      </c>
    </row>
    <row r="146" spans="2:51" s="14" customFormat="1" ht="11.25">
      <c r="B146" s="211"/>
      <c r="C146" s="212"/>
      <c r="D146" s="202" t="s">
        <v>158</v>
      </c>
      <c r="E146" s="213" t="s">
        <v>1</v>
      </c>
      <c r="F146" s="214" t="s">
        <v>737</v>
      </c>
      <c r="G146" s="212"/>
      <c r="H146" s="215">
        <v>10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158</v>
      </c>
      <c r="AU146" s="221" t="s">
        <v>86</v>
      </c>
      <c r="AV146" s="14" t="s">
        <v>86</v>
      </c>
      <c r="AW146" s="14" t="s">
        <v>32</v>
      </c>
      <c r="AX146" s="14" t="s">
        <v>76</v>
      </c>
      <c r="AY146" s="221" t="s">
        <v>149</v>
      </c>
    </row>
    <row r="147" spans="2:51" s="15" customFormat="1" ht="11.25">
      <c r="B147" s="222"/>
      <c r="C147" s="223"/>
      <c r="D147" s="202" t="s">
        <v>158</v>
      </c>
      <c r="E147" s="224" t="s">
        <v>1</v>
      </c>
      <c r="F147" s="225" t="s">
        <v>220</v>
      </c>
      <c r="G147" s="223"/>
      <c r="H147" s="226">
        <v>18.1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158</v>
      </c>
      <c r="AU147" s="232" t="s">
        <v>86</v>
      </c>
      <c r="AV147" s="15" t="s">
        <v>156</v>
      </c>
      <c r="AW147" s="15" t="s">
        <v>32</v>
      </c>
      <c r="AX147" s="15" t="s">
        <v>84</v>
      </c>
      <c r="AY147" s="232" t="s">
        <v>149</v>
      </c>
    </row>
    <row r="148" spans="1:65" s="2" customFormat="1" ht="33" customHeight="1">
      <c r="A148" s="34"/>
      <c r="B148" s="35"/>
      <c r="C148" s="187" t="s">
        <v>187</v>
      </c>
      <c r="D148" s="187" t="s">
        <v>151</v>
      </c>
      <c r="E148" s="188" t="s">
        <v>222</v>
      </c>
      <c r="F148" s="189" t="s">
        <v>223</v>
      </c>
      <c r="G148" s="190" t="s">
        <v>209</v>
      </c>
      <c r="H148" s="191">
        <v>30.45</v>
      </c>
      <c r="I148" s="192"/>
      <c r="J148" s="193">
        <f>ROUND(I148*H148,2)</f>
        <v>0</v>
      </c>
      <c r="K148" s="189" t="s">
        <v>155</v>
      </c>
      <c r="L148" s="39"/>
      <c r="M148" s="194" t="s">
        <v>1</v>
      </c>
      <c r="N148" s="195" t="s">
        <v>41</v>
      </c>
      <c r="O148" s="7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156</v>
      </c>
      <c r="AT148" s="198" t="s">
        <v>151</v>
      </c>
      <c r="AU148" s="198" t="s">
        <v>86</v>
      </c>
      <c r="AY148" s="17" t="s">
        <v>149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84</v>
      </c>
      <c r="BK148" s="199">
        <f>ROUND(I148*H148,2)</f>
        <v>0</v>
      </c>
      <c r="BL148" s="17" t="s">
        <v>156</v>
      </c>
      <c r="BM148" s="198" t="s">
        <v>738</v>
      </c>
    </row>
    <row r="149" spans="2:51" s="13" customFormat="1" ht="11.25">
      <c r="B149" s="200"/>
      <c r="C149" s="201"/>
      <c r="D149" s="202" t="s">
        <v>158</v>
      </c>
      <c r="E149" s="203" t="s">
        <v>1</v>
      </c>
      <c r="F149" s="204" t="s">
        <v>739</v>
      </c>
      <c r="G149" s="201"/>
      <c r="H149" s="203" t="s">
        <v>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158</v>
      </c>
      <c r="AU149" s="210" t="s">
        <v>86</v>
      </c>
      <c r="AV149" s="13" t="s">
        <v>84</v>
      </c>
      <c r="AW149" s="13" t="s">
        <v>32</v>
      </c>
      <c r="AX149" s="13" t="s">
        <v>76</v>
      </c>
      <c r="AY149" s="210" t="s">
        <v>149</v>
      </c>
    </row>
    <row r="150" spans="2:51" s="14" customFormat="1" ht="11.25">
      <c r="B150" s="211"/>
      <c r="C150" s="212"/>
      <c r="D150" s="202" t="s">
        <v>158</v>
      </c>
      <c r="E150" s="213" t="s">
        <v>1</v>
      </c>
      <c r="F150" s="214" t="s">
        <v>740</v>
      </c>
      <c r="G150" s="212"/>
      <c r="H150" s="215">
        <v>30.45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158</v>
      </c>
      <c r="AU150" s="221" t="s">
        <v>86</v>
      </c>
      <c r="AV150" s="14" t="s">
        <v>86</v>
      </c>
      <c r="AW150" s="14" t="s">
        <v>32</v>
      </c>
      <c r="AX150" s="14" t="s">
        <v>76</v>
      </c>
      <c r="AY150" s="221" t="s">
        <v>149</v>
      </c>
    </row>
    <row r="151" spans="2:51" s="15" customFormat="1" ht="11.25">
      <c r="B151" s="222"/>
      <c r="C151" s="223"/>
      <c r="D151" s="202" t="s">
        <v>158</v>
      </c>
      <c r="E151" s="224" t="s">
        <v>101</v>
      </c>
      <c r="F151" s="225" t="s">
        <v>220</v>
      </c>
      <c r="G151" s="223"/>
      <c r="H151" s="226">
        <v>30.45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158</v>
      </c>
      <c r="AU151" s="232" t="s">
        <v>86</v>
      </c>
      <c r="AV151" s="15" t="s">
        <v>156</v>
      </c>
      <c r="AW151" s="15" t="s">
        <v>32</v>
      </c>
      <c r="AX151" s="15" t="s">
        <v>84</v>
      </c>
      <c r="AY151" s="232" t="s">
        <v>149</v>
      </c>
    </row>
    <row r="152" spans="1:65" s="2" customFormat="1" ht="37.9" customHeight="1">
      <c r="A152" s="34"/>
      <c r="B152" s="35"/>
      <c r="C152" s="187" t="s">
        <v>191</v>
      </c>
      <c r="D152" s="187" t="s">
        <v>151</v>
      </c>
      <c r="E152" s="188" t="s">
        <v>232</v>
      </c>
      <c r="F152" s="189" t="s">
        <v>233</v>
      </c>
      <c r="G152" s="190" t="s">
        <v>209</v>
      </c>
      <c r="H152" s="191">
        <v>152.25</v>
      </c>
      <c r="I152" s="192"/>
      <c r="J152" s="193">
        <f>ROUND(I152*H152,2)</f>
        <v>0</v>
      </c>
      <c r="K152" s="189" t="s">
        <v>155</v>
      </c>
      <c r="L152" s="39"/>
      <c r="M152" s="194" t="s">
        <v>1</v>
      </c>
      <c r="N152" s="195" t="s">
        <v>41</v>
      </c>
      <c r="O152" s="7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156</v>
      </c>
      <c r="AT152" s="198" t="s">
        <v>151</v>
      </c>
      <c r="AU152" s="198" t="s">
        <v>86</v>
      </c>
      <c r="AY152" s="17" t="s">
        <v>149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84</v>
      </c>
      <c r="BK152" s="199">
        <f>ROUND(I152*H152,2)</f>
        <v>0</v>
      </c>
      <c r="BL152" s="17" t="s">
        <v>156</v>
      </c>
      <c r="BM152" s="198" t="s">
        <v>741</v>
      </c>
    </row>
    <row r="153" spans="2:51" s="14" customFormat="1" ht="11.25">
      <c r="B153" s="211"/>
      <c r="C153" s="212"/>
      <c r="D153" s="202" t="s">
        <v>158</v>
      </c>
      <c r="E153" s="213" t="s">
        <v>1</v>
      </c>
      <c r="F153" s="214" t="s">
        <v>742</v>
      </c>
      <c r="G153" s="212"/>
      <c r="H153" s="215">
        <v>152.25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158</v>
      </c>
      <c r="AU153" s="221" t="s">
        <v>86</v>
      </c>
      <c r="AV153" s="14" t="s">
        <v>86</v>
      </c>
      <c r="AW153" s="14" t="s">
        <v>32</v>
      </c>
      <c r="AX153" s="14" t="s">
        <v>84</v>
      </c>
      <c r="AY153" s="221" t="s">
        <v>149</v>
      </c>
    </row>
    <row r="154" spans="1:65" s="2" customFormat="1" ht="24.2" customHeight="1">
      <c r="A154" s="34"/>
      <c r="B154" s="35"/>
      <c r="C154" s="187" t="s">
        <v>117</v>
      </c>
      <c r="D154" s="187" t="s">
        <v>151</v>
      </c>
      <c r="E154" s="188" t="s">
        <v>240</v>
      </c>
      <c r="F154" s="189" t="s">
        <v>241</v>
      </c>
      <c r="G154" s="190" t="s">
        <v>209</v>
      </c>
      <c r="H154" s="191">
        <v>9.05</v>
      </c>
      <c r="I154" s="192"/>
      <c r="J154" s="193">
        <f>ROUND(I154*H154,2)</f>
        <v>0</v>
      </c>
      <c r="K154" s="189" t="s">
        <v>155</v>
      </c>
      <c r="L154" s="39"/>
      <c r="M154" s="194" t="s">
        <v>1</v>
      </c>
      <c r="N154" s="195" t="s">
        <v>41</v>
      </c>
      <c r="O154" s="7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156</v>
      </c>
      <c r="AT154" s="198" t="s">
        <v>151</v>
      </c>
      <c r="AU154" s="198" t="s">
        <v>86</v>
      </c>
      <c r="AY154" s="17" t="s">
        <v>149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84</v>
      </c>
      <c r="BK154" s="199">
        <f>ROUND(I154*H154,2)</f>
        <v>0</v>
      </c>
      <c r="BL154" s="17" t="s">
        <v>156</v>
      </c>
      <c r="BM154" s="198" t="s">
        <v>743</v>
      </c>
    </row>
    <row r="155" spans="2:51" s="14" customFormat="1" ht="11.25">
      <c r="B155" s="211"/>
      <c r="C155" s="212"/>
      <c r="D155" s="202" t="s">
        <v>158</v>
      </c>
      <c r="E155" s="213" t="s">
        <v>1</v>
      </c>
      <c r="F155" s="214" t="s">
        <v>744</v>
      </c>
      <c r="G155" s="212"/>
      <c r="H155" s="215">
        <v>4.05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158</v>
      </c>
      <c r="AU155" s="221" t="s">
        <v>86</v>
      </c>
      <c r="AV155" s="14" t="s">
        <v>86</v>
      </c>
      <c r="AW155" s="14" t="s">
        <v>32</v>
      </c>
      <c r="AX155" s="14" t="s">
        <v>76</v>
      </c>
      <c r="AY155" s="221" t="s">
        <v>149</v>
      </c>
    </row>
    <row r="156" spans="2:51" s="13" customFormat="1" ht="11.25">
      <c r="B156" s="200"/>
      <c r="C156" s="201"/>
      <c r="D156" s="202" t="s">
        <v>158</v>
      </c>
      <c r="E156" s="203" t="s">
        <v>1</v>
      </c>
      <c r="F156" s="204" t="s">
        <v>745</v>
      </c>
      <c r="G156" s="201"/>
      <c r="H156" s="203" t="s">
        <v>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158</v>
      </c>
      <c r="AU156" s="210" t="s">
        <v>86</v>
      </c>
      <c r="AV156" s="13" t="s">
        <v>84</v>
      </c>
      <c r="AW156" s="13" t="s">
        <v>32</v>
      </c>
      <c r="AX156" s="13" t="s">
        <v>76</v>
      </c>
      <c r="AY156" s="210" t="s">
        <v>149</v>
      </c>
    </row>
    <row r="157" spans="2:51" s="14" customFormat="1" ht="11.25">
      <c r="B157" s="211"/>
      <c r="C157" s="212"/>
      <c r="D157" s="202" t="s">
        <v>158</v>
      </c>
      <c r="E157" s="213" t="s">
        <v>1</v>
      </c>
      <c r="F157" s="214" t="s">
        <v>717</v>
      </c>
      <c r="G157" s="212"/>
      <c r="H157" s="215">
        <v>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158</v>
      </c>
      <c r="AU157" s="221" t="s">
        <v>86</v>
      </c>
      <c r="AV157" s="14" t="s">
        <v>86</v>
      </c>
      <c r="AW157" s="14" t="s">
        <v>32</v>
      </c>
      <c r="AX157" s="14" t="s">
        <v>76</v>
      </c>
      <c r="AY157" s="221" t="s">
        <v>149</v>
      </c>
    </row>
    <row r="158" spans="2:51" s="15" customFormat="1" ht="11.25">
      <c r="B158" s="222"/>
      <c r="C158" s="223"/>
      <c r="D158" s="202" t="s">
        <v>158</v>
      </c>
      <c r="E158" s="224" t="s">
        <v>1</v>
      </c>
      <c r="F158" s="225" t="s">
        <v>220</v>
      </c>
      <c r="G158" s="223"/>
      <c r="H158" s="226">
        <v>9.05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158</v>
      </c>
      <c r="AU158" s="232" t="s">
        <v>86</v>
      </c>
      <c r="AV158" s="15" t="s">
        <v>156</v>
      </c>
      <c r="AW158" s="15" t="s">
        <v>32</v>
      </c>
      <c r="AX158" s="15" t="s">
        <v>84</v>
      </c>
      <c r="AY158" s="232" t="s">
        <v>149</v>
      </c>
    </row>
    <row r="159" spans="1:65" s="2" customFormat="1" ht="16.5" customHeight="1">
      <c r="A159" s="34"/>
      <c r="B159" s="35"/>
      <c r="C159" s="187" t="s">
        <v>202</v>
      </c>
      <c r="D159" s="187" t="s">
        <v>151</v>
      </c>
      <c r="E159" s="188" t="s">
        <v>253</v>
      </c>
      <c r="F159" s="189" t="s">
        <v>254</v>
      </c>
      <c r="G159" s="190" t="s">
        <v>209</v>
      </c>
      <c r="H159" s="191">
        <v>30.45</v>
      </c>
      <c r="I159" s="192"/>
      <c r="J159" s="193">
        <f>ROUND(I159*H159,2)</f>
        <v>0</v>
      </c>
      <c r="K159" s="189" t="s">
        <v>155</v>
      </c>
      <c r="L159" s="39"/>
      <c r="M159" s="194" t="s">
        <v>1</v>
      </c>
      <c r="N159" s="195" t="s">
        <v>41</v>
      </c>
      <c r="O159" s="7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156</v>
      </c>
      <c r="AT159" s="198" t="s">
        <v>151</v>
      </c>
      <c r="AU159" s="198" t="s">
        <v>86</v>
      </c>
      <c r="AY159" s="17" t="s">
        <v>149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84</v>
      </c>
      <c r="BK159" s="199">
        <f>ROUND(I159*H159,2)</f>
        <v>0</v>
      </c>
      <c r="BL159" s="17" t="s">
        <v>156</v>
      </c>
      <c r="BM159" s="198" t="s">
        <v>746</v>
      </c>
    </row>
    <row r="160" spans="2:51" s="14" customFormat="1" ht="11.25">
      <c r="B160" s="211"/>
      <c r="C160" s="212"/>
      <c r="D160" s="202" t="s">
        <v>158</v>
      </c>
      <c r="E160" s="213" t="s">
        <v>1</v>
      </c>
      <c r="F160" s="214" t="s">
        <v>101</v>
      </c>
      <c r="G160" s="212"/>
      <c r="H160" s="215">
        <v>30.45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158</v>
      </c>
      <c r="AU160" s="221" t="s">
        <v>86</v>
      </c>
      <c r="AV160" s="14" t="s">
        <v>86</v>
      </c>
      <c r="AW160" s="14" t="s">
        <v>32</v>
      </c>
      <c r="AX160" s="14" t="s">
        <v>84</v>
      </c>
      <c r="AY160" s="221" t="s">
        <v>149</v>
      </c>
    </row>
    <row r="161" spans="1:65" s="2" customFormat="1" ht="33" customHeight="1">
      <c r="A161" s="34"/>
      <c r="B161" s="35"/>
      <c r="C161" s="187" t="s">
        <v>8</v>
      </c>
      <c r="D161" s="187" t="s">
        <v>151</v>
      </c>
      <c r="E161" s="188" t="s">
        <v>247</v>
      </c>
      <c r="F161" s="189" t="s">
        <v>248</v>
      </c>
      <c r="G161" s="190" t="s">
        <v>249</v>
      </c>
      <c r="H161" s="191">
        <v>50.852</v>
      </c>
      <c r="I161" s="192"/>
      <c r="J161" s="193">
        <f>ROUND(I161*H161,2)</f>
        <v>0</v>
      </c>
      <c r="K161" s="189" t="s">
        <v>155</v>
      </c>
      <c r="L161" s="39"/>
      <c r="M161" s="194" t="s">
        <v>1</v>
      </c>
      <c r="N161" s="195" t="s">
        <v>41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156</v>
      </c>
      <c r="AT161" s="198" t="s">
        <v>151</v>
      </c>
      <c r="AU161" s="198" t="s">
        <v>86</v>
      </c>
      <c r="AY161" s="17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84</v>
      </c>
      <c r="BK161" s="199">
        <f>ROUND(I161*H161,2)</f>
        <v>0</v>
      </c>
      <c r="BL161" s="17" t="s">
        <v>156</v>
      </c>
      <c r="BM161" s="198" t="s">
        <v>747</v>
      </c>
    </row>
    <row r="162" spans="2:51" s="14" customFormat="1" ht="11.25">
      <c r="B162" s="211"/>
      <c r="C162" s="212"/>
      <c r="D162" s="202" t="s">
        <v>158</v>
      </c>
      <c r="E162" s="213" t="s">
        <v>1</v>
      </c>
      <c r="F162" s="214" t="s">
        <v>748</v>
      </c>
      <c r="G162" s="212"/>
      <c r="H162" s="215">
        <v>50.852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158</v>
      </c>
      <c r="AU162" s="221" t="s">
        <v>86</v>
      </c>
      <c r="AV162" s="14" t="s">
        <v>86</v>
      </c>
      <c r="AW162" s="14" t="s">
        <v>32</v>
      </c>
      <c r="AX162" s="14" t="s">
        <v>84</v>
      </c>
      <c r="AY162" s="221" t="s">
        <v>149</v>
      </c>
    </row>
    <row r="163" spans="1:65" s="2" customFormat="1" ht="24.2" customHeight="1">
      <c r="A163" s="34"/>
      <c r="B163" s="35"/>
      <c r="C163" s="187" t="s">
        <v>212</v>
      </c>
      <c r="D163" s="187" t="s">
        <v>151</v>
      </c>
      <c r="E163" s="188" t="s">
        <v>749</v>
      </c>
      <c r="F163" s="189" t="s">
        <v>750</v>
      </c>
      <c r="G163" s="190" t="s">
        <v>209</v>
      </c>
      <c r="H163" s="191">
        <v>17</v>
      </c>
      <c r="I163" s="192"/>
      <c r="J163" s="193">
        <f>ROUND(I163*H163,2)</f>
        <v>0</v>
      </c>
      <c r="K163" s="189" t="s">
        <v>155</v>
      </c>
      <c r="L163" s="39"/>
      <c r="M163" s="194" t="s">
        <v>1</v>
      </c>
      <c r="N163" s="195" t="s">
        <v>41</v>
      </c>
      <c r="O163" s="7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156</v>
      </c>
      <c r="AT163" s="198" t="s">
        <v>151</v>
      </c>
      <c r="AU163" s="198" t="s">
        <v>86</v>
      </c>
      <c r="AY163" s="17" t="s">
        <v>149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84</v>
      </c>
      <c r="BK163" s="199">
        <f>ROUND(I163*H163,2)</f>
        <v>0</v>
      </c>
      <c r="BL163" s="17" t="s">
        <v>156</v>
      </c>
      <c r="BM163" s="198" t="s">
        <v>751</v>
      </c>
    </row>
    <row r="164" spans="2:51" s="13" customFormat="1" ht="11.25">
      <c r="B164" s="200"/>
      <c r="C164" s="201"/>
      <c r="D164" s="202" t="s">
        <v>158</v>
      </c>
      <c r="E164" s="203" t="s">
        <v>1</v>
      </c>
      <c r="F164" s="204" t="s">
        <v>752</v>
      </c>
      <c r="G164" s="201"/>
      <c r="H164" s="203" t="s">
        <v>1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158</v>
      </c>
      <c r="AU164" s="210" t="s">
        <v>86</v>
      </c>
      <c r="AV164" s="13" t="s">
        <v>84</v>
      </c>
      <c r="AW164" s="13" t="s">
        <v>32</v>
      </c>
      <c r="AX164" s="13" t="s">
        <v>76</v>
      </c>
      <c r="AY164" s="210" t="s">
        <v>149</v>
      </c>
    </row>
    <row r="165" spans="2:51" s="14" customFormat="1" ht="11.25">
      <c r="B165" s="211"/>
      <c r="C165" s="212"/>
      <c r="D165" s="202" t="s">
        <v>158</v>
      </c>
      <c r="E165" s="213" t="s">
        <v>1</v>
      </c>
      <c r="F165" s="214" t="s">
        <v>236</v>
      </c>
      <c r="G165" s="212"/>
      <c r="H165" s="215">
        <v>17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158</v>
      </c>
      <c r="AU165" s="221" t="s">
        <v>86</v>
      </c>
      <c r="AV165" s="14" t="s">
        <v>86</v>
      </c>
      <c r="AW165" s="14" t="s">
        <v>32</v>
      </c>
      <c r="AX165" s="14" t="s">
        <v>76</v>
      </c>
      <c r="AY165" s="221" t="s">
        <v>149</v>
      </c>
    </row>
    <row r="166" spans="2:51" s="15" customFormat="1" ht="11.25">
      <c r="B166" s="222"/>
      <c r="C166" s="223"/>
      <c r="D166" s="202" t="s">
        <v>158</v>
      </c>
      <c r="E166" s="224" t="s">
        <v>116</v>
      </c>
      <c r="F166" s="225" t="s">
        <v>220</v>
      </c>
      <c r="G166" s="223"/>
      <c r="H166" s="226">
        <v>17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158</v>
      </c>
      <c r="AU166" s="232" t="s">
        <v>86</v>
      </c>
      <c r="AV166" s="15" t="s">
        <v>156</v>
      </c>
      <c r="AW166" s="15" t="s">
        <v>32</v>
      </c>
      <c r="AX166" s="15" t="s">
        <v>84</v>
      </c>
      <c r="AY166" s="232" t="s">
        <v>149</v>
      </c>
    </row>
    <row r="167" spans="1:65" s="2" customFormat="1" ht="16.5" customHeight="1">
      <c r="A167" s="34"/>
      <c r="B167" s="35"/>
      <c r="C167" s="233" t="s">
        <v>221</v>
      </c>
      <c r="D167" s="233" t="s">
        <v>278</v>
      </c>
      <c r="E167" s="234" t="s">
        <v>753</v>
      </c>
      <c r="F167" s="235" t="s">
        <v>754</v>
      </c>
      <c r="G167" s="236" t="s">
        <v>249</v>
      </c>
      <c r="H167" s="237">
        <v>34</v>
      </c>
      <c r="I167" s="238"/>
      <c r="J167" s="239">
        <f>ROUND(I167*H167,2)</f>
        <v>0</v>
      </c>
      <c r="K167" s="235" t="s">
        <v>155</v>
      </c>
      <c r="L167" s="240"/>
      <c r="M167" s="241" t="s">
        <v>1</v>
      </c>
      <c r="N167" s="242" t="s">
        <v>41</v>
      </c>
      <c r="O167" s="71"/>
      <c r="P167" s="196">
        <f>O167*H167</f>
        <v>0</v>
      </c>
      <c r="Q167" s="196">
        <v>1</v>
      </c>
      <c r="R167" s="196">
        <f>Q167*H167</f>
        <v>34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187</v>
      </c>
      <c r="AT167" s="198" t="s">
        <v>278</v>
      </c>
      <c r="AU167" s="198" t="s">
        <v>86</v>
      </c>
      <c r="AY167" s="17" t="s">
        <v>149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84</v>
      </c>
      <c r="BK167" s="199">
        <f>ROUND(I167*H167,2)</f>
        <v>0</v>
      </c>
      <c r="BL167" s="17" t="s">
        <v>156</v>
      </c>
      <c r="BM167" s="198" t="s">
        <v>755</v>
      </c>
    </row>
    <row r="168" spans="1:65" s="2" customFormat="1" ht="24.2" customHeight="1">
      <c r="A168" s="34"/>
      <c r="B168" s="35"/>
      <c r="C168" s="187" t="s">
        <v>226</v>
      </c>
      <c r="D168" s="187" t="s">
        <v>151</v>
      </c>
      <c r="E168" s="188" t="s">
        <v>756</v>
      </c>
      <c r="F168" s="189" t="s">
        <v>750</v>
      </c>
      <c r="G168" s="190" t="s">
        <v>209</v>
      </c>
      <c r="H168" s="191">
        <v>5</v>
      </c>
      <c r="I168" s="192"/>
      <c r="J168" s="193">
        <f>ROUND(I168*H168,2)</f>
        <v>0</v>
      </c>
      <c r="K168" s="189" t="s">
        <v>155</v>
      </c>
      <c r="L168" s="39"/>
      <c r="M168" s="194" t="s">
        <v>1</v>
      </c>
      <c r="N168" s="195" t="s">
        <v>41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156</v>
      </c>
      <c r="AT168" s="198" t="s">
        <v>151</v>
      </c>
      <c r="AU168" s="198" t="s">
        <v>86</v>
      </c>
      <c r="AY168" s="17" t="s">
        <v>149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84</v>
      </c>
      <c r="BK168" s="199">
        <f>ROUND(I168*H168,2)</f>
        <v>0</v>
      </c>
      <c r="BL168" s="17" t="s">
        <v>156</v>
      </c>
      <c r="BM168" s="198" t="s">
        <v>757</v>
      </c>
    </row>
    <row r="169" spans="2:51" s="14" customFormat="1" ht="11.25">
      <c r="B169" s="211"/>
      <c r="C169" s="212"/>
      <c r="D169" s="202" t="s">
        <v>158</v>
      </c>
      <c r="E169" s="213" t="s">
        <v>717</v>
      </c>
      <c r="F169" s="214" t="s">
        <v>173</v>
      </c>
      <c r="G169" s="212"/>
      <c r="H169" s="215">
        <v>5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158</v>
      </c>
      <c r="AU169" s="221" t="s">
        <v>86</v>
      </c>
      <c r="AV169" s="14" t="s">
        <v>86</v>
      </c>
      <c r="AW169" s="14" t="s">
        <v>32</v>
      </c>
      <c r="AX169" s="14" t="s">
        <v>84</v>
      </c>
      <c r="AY169" s="221" t="s">
        <v>149</v>
      </c>
    </row>
    <row r="170" spans="1:65" s="2" customFormat="1" ht="24.2" customHeight="1">
      <c r="A170" s="34"/>
      <c r="B170" s="35"/>
      <c r="C170" s="187" t="s">
        <v>231</v>
      </c>
      <c r="D170" s="187" t="s">
        <v>151</v>
      </c>
      <c r="E170" s="188" t="s">
        <v>758</v>
      </c>
      <c r="F170" s="189" t="s">
        <v>759</v>
      </c>
      <c r="G170" s="190" t="s">
        <v>154</v>
      </c>
      <c r="H170" s="191">
        <v>27</v>
      </c>
      <c r="I170" s="192"/>
      <c r="J170" s="193">
        <f>ROUND(I170*H170,2)</f>
        <v>0</v>
      </c>
      <c r="K170" s="189" t="s">
        <v>155</v>
      </c>
      <c r="L170" s="39"/>
      <c r="M170" s="194" t="s">
        <v>1</v>
      </c>
      <c r="N170" s="195" t="s">
        <v>41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156</v>
      </c>
      <c r="AT170" s="198" t="s">
        <v>151</v>
      </c>
      <c r="AU170" s="198" t="s">
        <v>86</v>
      </c>
      <c r="AY170" s="17" t="s">
        <v>149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84</v>
      </c>
      <c r="BK170" s="199">
        <f>ROUND(I170*H170,2)</f>
        <v>0</v>
      </c>
      <c r="BL170" s="17" t="s">
        <v>156</v>
      </c>
      <c r="BM170" s="198" t="s">
        <v>760</v>
      </c>
    </row>
    <row r="171" spans="2:51" s="14" customFormat="1" ht="11.25">
      <c r="B171" s="211"/>
      <c r="C171" s="212"/>
      <c r="D171" s="202" t="s">
        <v>158</v>
      </c>
      <c r="E171" s="213" t="s">
        <v>711</v>
      </c>
      <c r="F171" s="214" t="s">
        <v>761</v>
      </c>
      <c r="G171" s="212"/>
      <c r="H171" s="215">
        <v>27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158</v>
      </c>
      <c r="AU171" s="221" t="s">
        <v>86</v>
      </c>
      <c r="AV171" s="14" t="s">
        <v>86</v>
      </c>
      <c r="AW171" s="14" t="s">
        <v>32</v>
      </c>
      <c r="AX171" s="14" t="s">
        <v>84</v>
      </c>
      <c r="AY171" s="221" t="s">
        <v>149</v>
      </c>
    </row>
    <row r="172" spans="1:65" s="2" customFormat="1" ht="24.2" customHeight="1">
      <c r="A172" s="34"/>
      <c r="B172" s="35"/>
      <c r="C172" s="187" t="s">
        <v>236</v>
      </c>
      <c r="D172" s="187" t="s">
        <v>151</v>
      </c>
      <c r="E172" s="188" t="s">
        <v>274</v>
      </c>
      <c r="F172" s="189" t="s">
        <v>275</v>
      </c>
      <c r="G172" s="190" t="s">
        <v>154</v>
      </c>
      <c r="H172" s="191">
        <v>27</v>
      </c>
      <c r="I172" s="192"/>
      <c r="J172" s="193">
        <f>ROUND(I172*H172,2)</f>
        <v>0</v>
      </c>
      <c r="K172" s="189" t="s">
        <v>155</v>
      </c>
      <c r="L172" s="39"/>
      <c r="M172" s="194" t="s">
        <v>1</v>
      </c>
      <c r="N172" s="195" t="s">
        <v>41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156</v>
      </c>
      <c r="AT172" s="198" t="s">
        <v>151</v>
      </c>
      <c r="AU172" s="198" t="s">
        <v>86</v>
      </c>
      <c r="AY172" s="17" t="s">
        <v>149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84</v>
      </c>
      <c r="BK172" s="199">
        <f>ROUND(I172*H172,2)</f>
        <v>0</v>
      </c>
      <c r="BL172" s="17" t="s">
        <v>156</v>
      </c>
      <c r="BM172" s="198" t="s">
        <v>762</v>
      </c>
    </row>
    <row r="173" spans="2:51" s="14" customFormat="1" ht="11.25">
      <c r="B173" s="211"/>
      <c r="C173" s="212"/>
      <c r="D173" s="202" t="s">
        <v>158</v>
      </c>
      <c r="E173" s="213" t="s">
        <v>1</v>
      </c>
      <c r="F173" s="214" t="s">
        <v>711</v>
      </c>
      <c r="G173" s="212"/>
      <c r="H173" s="215">
        <v>27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158</v>
      </c>
      <c r="AU173" s="221" t="s">
        <v>86</v>
      </c>
      <c r="AV173" s="14" t="s">
        <v>86</v>
      </c>
      <c r="AW173" s="14" t="s">
        <v>32</v>
      </c>
      <c r="AX173" s="14" t="s">
        <v>84</v>
      </c>
      <c r="AY173" s="221" t="s">
        <v>149</v>
      </c>
    </row>
    <row r="174" spans="1:65" s="2" customFormat="1" ht="16.5" customHeight="1">
      <c r="A174" s="34"/>
      <c r="B174" s="35"/>
      <c r="C174" s="233" t="s">
        <v>239</v>
      </c>
      <c r="D174" s="233" t="s">
        <v>278</v>
      </c>
      <c r="E174" s="234" t="s">
        <v>279</v>
      </c>
      <c r="F174" s="235" t="s">
        <v>280</v>
      </c>
      <c r="G174" s="236" t="s">
        <v>281</v>
      </c>
      <c r="H174" s="237">
        <v>0.822</v>
      </c>
      <c r="I174" s="238"/>
      <c r="J174" s="239">
        <f>ROUND(I174*H174,2)</f>
        <v>0</v>
      </c>
      <c r="K174" s="235" t="s">
        <v>155</v>
      </c>
      <c r="L174" s="240"/>
      <c r="M174" s="241" t="s">
        <v>1</v>
      </c>
      <c r="N174" s="242" t="s">
        <v>41</v>
      </c>
      <c r="O174" s="71"/>
      <c r="P174" s="196">
        <f>O174*H174</f>
        <v>0</v>
      </c>
      <c r="Q174" s="196">
        <v>0.001</v>
      </c>
      <c r="R174" s="196">
        <f>Q174*H174</f>
        <v>0.0008219999999999999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187</v>
      </c>
      <c r="AT174" s="198" t="s">
        <v>278</v>
      </c>
      <c r="AU174" s="198" t="s">
        <v>86</v>
      </c>
      <c r="AY174" s="17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84</v>
      </c>
      <c r="BK174" s="199">
        <f>ROUND(I174*H174,2)</f>
        <v>0</v>
      </c>
      <c r="BL174" s="17" t="s">
        <v>156</v>
      </c>
      <c r="BM174" s="198" t="s">
        <v>763</v>
      </c>
    </row>
    <row r="175" spans="2:51" s="14" customFormat="1" ht="11.25">
      <c r="B175" s="211"/>
      <c r="C175" s="212"/>
      <c r="D175" s="202" t="s">
        <v>158</v>
      </c>
      <c r="E175" s="213" t="s">
        <v>1</v>
      </c>
      <c r="F175" s="214" t="s">
        <v>764</v>
      </c>
      <c r="G175" s="212"/>
      <c r="H175" s="215">
        <v>0.822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158</v>
      </c>
      <c r="AU175" s="221" t="s">
        <v>86</v>
      </c>
      <c r="AV175" s="14" t="s">
        <v>86</v>
      </c>
      <c r="AW175" s="14" t="s">
        <v>32</v>
      </c>
      <c r="AX175" s="14" t="s">
        <v>84</v>
      </c>
      <c r="AY175" s="221" t="s">
        <v>149</v>
      </c>
    </row>
    <row r="176" spans="1:65" s="2" customFormat="1" ht="24.2" customHeight="1">
      <c r="A176" s="34"/>
      <c r="B176" s="35"/>
      <c r="C176" s="187" t="s">
        <v>246</v>
      </c>
      <c r="D176" s="187" t="s">
        <v>151</v>
      </c>
      <c r="E176" s="188" t="s">
        <v>765</v>
      </c>
      <c r="F176" s="189" t="s">
        <v>766</v>
      </c>
      <c r="G176" s="190" t="s">
        <v>154</v>
      </c>
      <c r="H176" s="191">
        <v>28</v>
      </c>
      <c r="I176" s="192"/>
      <c r="J176" s="193">
        <f>ROUND(I176*H176,2)</f>
        <v>0</v>
      </c>
      <c r="K176" s="189" t="s">
        <v>155</v>
      </c>
      <c r="L176" s="39"/>
      <c r="M176" s="194" t="s">
        <v>1</v>
      </c>
      <c r="N176" s="195" t="s">
        <v>41</v>
      </c>
      <c r="O176" s="71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156</v>
      </c>
      <c r="AT176" s="198" t="s">
        <v>151</v>
      </c>
      <c r="AU176" s="198" t="s">
        <v>86</v>
      </c>
      <c r="AY176" s="17" t="s">
        <v>149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84</v>
      </c>
      <c r="BK176" s="199">
        <f>ROUND(I176*H176,2)</f>
        <v>0</v>
      </c>
      <c r="BL176" s="17" t="s">
        <v>156</v>
      </c>
      <c r="BM176" s="198" t="s">
        <v>767</v>
      </c>
    </row>
    <row r="177" spans="1:65" s="2" customFormat="1" ht="21.75" customHeight="1">
      <c r="A177" s="34"/>
      <c r="B177" s="35"/>
      <c r="C177" s="187" t="s">
        <v>252</v>
      </c>
      <c r="D177" s="187" t="s">
        <v>151</v>
      </c>
      <c r="E177" s="188" t="s">
        <v>284</v>
      </c>
      <c r="F177" s="189" t="s">
        <v>285</v>
      </c>
      <c r="G177" s="190" t="s">
        <v>154</v>
      </c>
      <c r="H177" s="191">
        <v>27</v>
      </c>
      <c r="I177" s="192"/>
      <c r="J177" s="193">
        <f>ROUND(I177*H177,2)</f>
        <v>0</v>
      </c>
      <c r="K177" s="189" t="s">
        <v>155</v>
      </c>
      <c r="L177" s="39"/>
      <c r="M177" s="194" t="s">
        <v>1</v>
      </c>
      <c r="N177" s="195" t="s">
        <v>41</v>
      </c>
      <c r="O177" s="7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156</v>
      </c>
      <c r="AT177" s="198" t="s">
        <v>151</v>
      </c>
      <c r="AU177" s="198" t="s">
        <v>86</v>
      </c>
      <c r="AY177" s="17" t="s">
        <v>149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84</v>
      </c>
      <c r="BK177" s="199">
        <f>ROUND(I177*H177,2)</f>
        <v>0</v>
      </c>
      <c r="BL177" s="17" t="s">
        <v>156</v>
      </c>
      <c r="BM177" s="198" t="s">
        <v>768</v>
      </c>
    </row>
    <row r="178" spans="2:51" s="14" customFormat="1" ht="11.25">
      <c r="B178" s="211"/>
      <c r="C178" s="212"/>
      <c r="D178" s="202" t="s">
        <v>158</v>
      </c>
      <c r="E178" s="213" t="s">
        <v>1</v>
      </c>
      <c r="F178" s="214" t="s">
        <v>711</v>
      </c>
      <c r="G178" s="212"/>
      <c r="H178" s="215">
        <v>27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158</v>
      </c>
      <c r="AU178" s="221" t="s">
        <v>86</v>
      </c>
      <c r="AV178" s="14" t="s">
        <v>86</v>
      </c>
      <c r="AW178" s="14" t="s">
        <v>32</v>
      </c>
      <c r="AX178" s="14" t="s">
        <v>84</v>
      </c>
      <c r="AY178" s="221" t="s">
        <v>149</v>
      </c>
    </row>
    <row r="179" spans="1:65" s="2" customFormat="1" ht="16.5" customHeight="1">
      <c r="A179" s="34"/>
      <c r="B179" s="35"/>
      <c r="C179" s="187" t="s">
        <v>7</v>
      </c>
      <c r="D179" s="187" t="s">
        <v>151</v>
      </c>
      <c r="E179" s="188" t="s">
        <v>288</v>
      </c>
      <c r="F179" s="189" t="s">
        <v>289</v>
      </c>
      <c r="G179" s="190" t="s">
        <v>154</v>
      </c>
      <c r="H179" s="191">
        <v>27</v>
      </c>
      <c r="I179" s="192"/>
      <c r="J179" s="193">
        <f>ROUND(I179*H179,2)</f>
        <v>0</v>
      </c>
      <c r="K179" s="189" t="s">
        <v>155</v>
      </c>
      <c r="L179" s="39"/>
      <c r="M179" s="194" t="s">
        <v>1</v>
      </c>
      <c r="N179" s="195" t="s">
        <v>41</v>
      </c>
      <c r="O179" s="71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156</v>
      </c>
      <c r="AT179" s="198" t="s">
        <v>151</v>
      </c>
      <c r="AU179" s="198" t="s">
        <v>86</v>
      </c>
      <c r="AY179" s="17" t="s">
        <v>149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84</v>
      </c>
      <c r="BK179" s="199">
        <f>ROUND(I179*H179,2)</f>
        <v>0</v>
      </c>
      <c r="BL179" s="17" t="s">
        <v>156</v>
      </c>
      <c r="BM179" s="198" t="s">
        <v>769</v>
      </c>
    </row>
    <row r="180" spans="2:51" s="14" customFormat="1" ht="11.25">
      <c r="B180" s="211"/>
      <c r="C180" s="212"/>
      <c r="D180" s="202" t="s">
        <v>158</v>
      </c>
      <c r="E180" s="213" t="s">
        <v>1</v>
      </c>
      <c r="F180" s="214" t="s">
        <v>711</v>
      </c>
      <c r="G180" s="212"/>
      <c r="H180" s="215">
        <v>27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158</v>
      </c>
      <c r="AU180" s="221" t="s">
        <v>86</v>
      </c>
      <c r="AV180" s="14" t="s">
        <v>86</v>
      </c>
      <c r="AW180" s="14" t="s">
        <v>32</v>
      </c>
      <c r="AX180" s="14" t="s">
        <v>84</v>
      </c>
      <c r="AY180" s="221" t="s">
        <v>149</v>
      </c>
    </row>
    <row r="181" spans="1:65" s="2" customFormat="1" ht="16.5" customHeight="1">
      <c r="A181" s="34"/>
      <c r="B181" s="35"/>
      <c r="C181" s="187" t="s">
        <v>259</v>
      </c>
      <c r="D181" s="187" t="s">
        <v>151</v>
      </c>
      <c r="E181" s="188" t="s">
        <v>292</v>
      </c>
      <c r="F181" s="189" t="s">
        <v>293</v>
      </c>
      <c r="G181" s="190" t="s">
        <v>154</v>
      </c>
      <c r="H181" s="191">
        <v>27</v>
      </c>
      <c r="I181" s="192"/>
      <c r="J181" s="193">
        <f>ROUND(I181*H181,2)</f>
        <v>0</v>
      </c>
      <c r="K181" s="189" t="s">
        <v>155</v>
      </c>
      <c r="L181" s="39"/>
      <c r="M181" s="194" t="s">
        <v>1</v>
      </c>
      <c r="N181" s="195" t="s">
        <v>41</v>
      </c>
      <c r="O181" s="7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156</v>
      </c>
      <c r="AT181" s="198" t="s">
        <v>151</v>
      </c>
      <c r="AU181" s="198" t="s">
        <v>86</v>
      </c>
      <c r="AY181" s="17" t="s">
        <v>149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84</v>
      </c>
      <c r="BK181" s="199">
        <f>ROUND(I181*H181,2)</f>
        <v>0</v>
      </c>
      <c r="BL181" s="17" t="s">
        <v>156</v>
      </c>
      <c r="BM181" s="198" t="s">
        <v>770</v>
      </c>
    </row>
    <row r="182" spans="2:51" s="14" customFormat="1" ht="11.25">
      <c r="B182" s="211"/>
      <c r="C182" s="212"/>
      <c r="D182" s="202" t="s">
        <v>158</v>
      </c>
      <c r="E182" s="213" t="s">
        <v>1</v>
      </c>
      <c r="F182" s="214" t="s">
        <v>711</v>
      </c>
      <c r="G182" s="212"/>
      <c r="H182" s="215">
        <v>27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158</v>
      </c>
      <c r="AU182" s="221" t="s">
        <v>86</v>
      </c>
      <c r="AV182" s="14" t="s">
        <v>86</v>
      </c>
      <c r="AW182" s="14" t="s">
        <v>32</v>
      </c>
      <c r="AX182" s="14" t="s">
        <v>84</v>
      </c>
      <c r="AY182" s="221" t="s">
        <v>149</v>
      </c>
    </row>
    <row r="183" spans="2:63" s="12" customFormat="1" ht="22.9" customHeight="1">
      <c r="B183" s="171"/>
      <c r="C183" s="172"/>
      <c r="D183" s="173" t="s">
        <v>75</v>
      </c>
      <c r="E183" s="185" t="s">
        <v>173</v>
      </c>
      <c r="F183" s="185" t="s">
        <v>295</v>
      </c>
      <c r="G183" s="172"/>
      <c r="H183" s="172"/>
      <c r="I183" s="175"/>
      <c r="J183" s="186">
        <f>BK183</f>
        <v>0</v>
      </c>
      <c r="K183" s="172"/>
      <c r="L183" s="177"/>
      <c r="M183" s="178"/>
      <c r="N183" s="179"/>
      <c r="O183" s="179"/>
      <c r="P183" s="180">
        <f>SUM(P184:P197)</f>
        <v>0</v>
      </c>
      <c r="Q183" s="179"/>
      <c r="R183" s="180">
        <f>SUM(R184:R197)</f>
        <v>29.471020000000003</v>
      </c>
      <c r="S183" s="179"/>
      <c r="T183" s="181">
        <f>SUM(T184:T197)</f>
        <v>0</v>
      </c>
      <c r="AR183" s="182" t="s">
        <v>84</v>
      </c>
      <c r="AT183" s="183" t="s">
        <v>75</v>
      </c>
      <c r="AU183" s="183" t="s">
        <v>84</v>
      </c>
      <c r="AY183" s="182" t="s">
        <v>149</v>
      </c>
      <c r="BK183" s="184">
        <f>SUM(BK184:BK197)</f>
        <v>0</v>
      </c>
    </row>
    <row r="184" spans="1:65" s="2" customFormat="1" ht="16.5" customHeight="1">
      <c r="A184" s="34"/>
      <c r="B184" s="35"/>
      <c r="C184" s="187" t="s">
        <v>264</v>
      </c>
      <c r="D184" s="187" t="s">
        <v>151</v>
      </c>
      <c r="E184" s="188" t="s">
        <v>297</v>
      </c>
      <c r="F184" s="189" t="s">
        <v>298</v>
      </c>
      <c r="G184" s="190" t="s">
        <v>154</v>
      </c>
      <c r="H184" s="191">
        <v>4.5</v>
      </c>
      <c r="I184" s="192"/>
      <c r="J184" s="193">
        <f>ROUND(I184*H184,2)</f>
        <v>0</v>
      </c>
      <c r="K184" s="189" t="s">
        <v>155</v>
      </c>
      <c r="L184" s="39"/>
      <c r="M184" s="194" t="s">
        <v>1</v>
      </c>
      <c r="N184" s="195" t="s">
        <v>41</v>
      </c>
      <c r="O184" s="71"/>
      <c r="P184" s="196">
        <f>O184*H184</f>
        <v>0</v>
      </c>
      <c r="Q184" s="196">
        <v>0.23</v>
      </c>
      <c r="R184" s="196">
        <f>Q184*H184</f>
        <v>1.0350000000000001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156</v>
      </c>
      <c r="AT184" s="198" t="s">
        <v>151</v>
      </c>
      <c r="AU184" s="198" t="s">
        <v>86</v>
      </c>
      <c r="AY184" s="17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84</v>
      </c>
      <c r="BK184" s="199">
        <f>ROUND(I184*H184,2)</f>
        <v>0</v>
      </c>
      <c r="BL184" s="17" t="s">
        <v>156</v>
      </c>
      <c r="BM184" s="198" t="s">
        <v>771</v>
      </c>
    </row>
    <row r="185" spans="2:51" s="13" customFormat="1" ht="11.25">
      <c r="B185" s="200"/>
      <c r="C185" s="201"/>
      <c r="D185" s="202" t="s">
        <v>158</v>
      </c>
      <c r="E185" s="203" t="s">
        <v>1</v>
      </c>
      <c r="F185" s="204" t="s">
        <v>613</v>
      </c>
      <c r="G185" s="201"/>
      <c r="H185" s="203" t="s">
        <v>1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158</v>
      </c>
      <c r="AU185" s="210" t="s">
        <v>86</v>
      </c>
      <c r="AV185" s="13" t="s">
        <v>84</v>
      </c>
      <c r="AW185" s="13" t="s">
        <v>32</v>
      </c>
      <c r="AX185" s="13" t="s">
        <v>76</v>
      </c>
      <c r="AY185" s="210" t="s">
        <v>149</v>
      </c>
    </row>
    <row r="186" spans="2:51" s="14" customFormat="1" ht="11.25">
      <c r="B186" s="211"/>
      <c r="C186" s="212"/>
      <c r="D186" s="202" t="s">
        <v>158</v>
      </c>
      <c r="E186" s="213" t="s">
        <v>1</v>
      </c>
      <c r="F186" s="214" t="s">
        <v>772</v>
      </c>
      <c r="G186" s="212"/>
      <c r="H186" s="215">
        <v>4.5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158</v>
      </c>
      <c r="AU186" s="221" t="s">
        <v>86</v>
      </c>
      <c r="AV186" s="14" t="s">
        <v>86</v>
      </c>
      <c r="AW186" s="14" t="s">
        <v>32</v>
      </c>
      <c r="AX186" s="14" t="s">
        <v>84</v>
      </c>
      <c r="AY186" s="221" t="s">
        <v>149</v>
      </c>
    </row>
    <row r="187" spans="1:65" s="2" customFormat="1" ht="16.5" customHeight="1">
      <c r="A187" s="34"/>
      <c r="B187" s="35"/>
      <c r="C187" s="187" t="s">
        <v>268</v>
      </c>
      <c r="D187" s="187" t="s">
        <v>151</v>
      </c>
      <c r="E187" s="188" t="s">
        <v>304</v>
      </c>
      <c r="F187" s="189" t="s">
        <v>305</v>
      </c>
      <c r="G187" s="190" t="s">
        <v>154</v>
      </c>
      <c r="H187" s="191">
        <v>28</v>
      </c>
      <c r="I187" s="192"/>
      <c r="J187" s="193">
        <f>ROUND(I187*H187,2)</f>
        <v>0</v>
      </c>
      <c r="K187" s="189" t="s">
        <v>155</v>
      </c>
      <c r="L187" s="39"/>
      <c r="M187" s="194" t="s">
        <v>1</v>
      </c>
      <c r="N187" s="195" t="s">
        <v>41</v>
      </c>
      <c r="O187" s="71"/>
      <c r="P187" s="196">
        <f>O187*H187</f>
        <v>0</v>
      </c>
      <c r="Q187" s="196">
        <v>0.345</v>
      </c>
      <c r="R187" s="196">
        <f>Q187*H187</f>
        <v>9.66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156</v>
      </c>
      <c r="AT187" s="198" t="s">
        <v>151</v>
      </c>
      <c r="AU187" s="198" t="s">
        <v>86</v>
      </c>
      <c r="AY187" s="17" t="s">
        <v>149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84</v>
      </c>
      <c r="BK187" s="199">
        <f>ROUND(I187*H187,2)</f>
        <v>0</v>
      </c>
      <c r="BL187" s="17" t="s">
        <v>156</v>
      </c>
      <c r="BM187" s="198" t="s">
        <v>773</v>
      </c>
    </row>
    <row r="188" spans="2:51" s="13" customFormat="1" ht="11.25">
      <c r="B188" s="200"/>
      <c r="C188" s="201"/>
      <c r="D188" s="202" t="s">
        <v>158</v>
      </c>
      <c r="E188" s="203" t="s">
        <v>1</v>
      </c>
      <c r="F188" s="204" t="s">
        <v>307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158</v>
      </c>
      <c r="AU188" s="210" t="s">
        <v>86</v>
      </c>
      <c r="AV188" s="13" t="s">
        <v>84</v>
      </c>
      <c r="AW188" s="13" t="s">
        <v>32</v>
      </c>
      <c r="AX188" s="13" t="s">
        <v>76</v>
      </c>
      <c r="AY188" s="210" t="s">
        <v>149</v>
      </c>
    </row>
    <row r="189" spans="2:51" s="14" customFormat="1" ht="11.25">
      <c r="B189" s="211"/>
      <c r="C189" s="212"/>
      <c r="D189" s="202" t="s">
        <v>158</v>
      </c>
      <c r="E189" s="213" t="s">
        <v>1</v>
      </c>
      <c r="F189" s="214" t="s">
        <v>160</v>
      </c>
      <c r="G189" s="212"/>
      <c r="H189" s="215">
        <v>28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158</v>
      </c>
      <c r="AU189" s="221" t="s">
        <v>86</v>
      </c>
      <c r="AV189" s="14" t="s">
        <v>86</v>
      </c>
      <c r="AW189" s="14" t="s">
        <v>32</v>
      </c>
      <c r="AX189" s="14" t="s">
        <v>84</v>
      </c>
      <c r="AY189" s="221" t="s">
        <v>149</v>
      </c>
    </row>
    <row r="190" spans="1:65" s="2" customFormat="1" ht="16.5" customHeight="1">
      <c r="A190" s="34"/>
      <c r="B190" s="35"/>
      <c r="C190" s="187" t="s">
        <v>273</v>
      </c>
      <c r="D190" s="187" t="s">
        <v>151</v>
      </c>
      <c r="E190" s="188" t="s">
        <v>310</v>
      </c>
      <c r="F190" s="189" t="s">
        <v>311</v>
      </c>
      <c r="G190" s="190" t="s">
        <v>154</v>
      </c>
      <c r="H190" s="191">
        <v>28</v>
      </c>
      <c r="I190" s="192"/>
      <c r="J190" s="193">
        <f>ROUND(I190*H190,2)</f>
        <v>0</v>
      </c>
      <c r="K190" s="189" t="s">
        <v>155</v>
      </c>
      <c r="L190" s="39"/>
      <c r="M190" s="194" t="s">
        <v>1</v>
      </c>
      <c r="N190" s="195" t="s">
        <v>41</v>
      </c>
      <c r="O190" s="71"/>
      <c r="P190" s="196">
        <f>O190*H190</f>
        <v>0</v>
      </c>
      <c r="Q190" s="196">
        <v>0.46</v>
      </c>
      <c r="R190" s="196">
        <f>Q190*H190</f>
        <v>12.88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156</v>
      </c>
      <c r="AT190" s="198" t="s">
        <v>151</v>
      </c>
      <c r="AU190" s="198" t="s">
        <v>86</v>
      </c>
      <c r="AY190" s="17" t="s">
        <v>149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84</v>
      </c>
      <c r="BK190" s="199">
        <f>ROUND(I190*H190,2)</f>
        <v>0</v>
      </c>
      <c r="BL190" s="17" t="s">
        <v>156</v>
      </c>
      <c r="BM190" s="198" t="s">
        <v>774</v>
      </c>
    </row>
    <row r="191" spans="2:51" s="13" customFormat="1" ht="11.25">
      <c r="B191" s="200"/>
      <c r="C191" s="201"/>
      <c r="D191" s="202" t="s">
        <v>158</v>
      </c>
      <c r="E191" s="203" t="s">
        <v>1</v>
      </c>
      <c r="F191" s="204" t="s">
        <v>307</v>
      </c>
      <c r="G191" s="201"/>
      <c r="H191" s="203" t="s">
        <v>1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158</v>
      </c>
      <c r="AU191" s="210" t="s">
        <v>86</v>
      </c>
      <c r="AV191" s="13" t="s">
        <v>84</v>
      </c>
      <c r="AW191" s="13" t="s">
        <v>32</v>
      </c>
      <c r="AX191" s="13" t="s">
        <v>76</v>
      </c>
      <c r="AY191" s="210" t="s">
        <v>149</v>
      </c>
    </row>
    <row r="192" spans="2:51" s="14" customFormat="1" ht="11.25">
      <c r="B192" s="211"/>
      <c r="C192" s="212"/>
      <c r="D192" s="202" t="s">
        <v>158</v>
      </c>
      <c r="E192" s="213" t="s">
        <v>1</v>
      </c>
      <c r="F192" s="214" t="s">
        <v>160</v>
      </c>
      <c r="G192" s="212"/>
      <c r="H192" s="215">
        <v>28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158</v>
      </c>
      <c r="AU192" s="221" t="s">
        <v>86</v>
      </c>
      <c r="AV192" s="14" t="s">
        <v>86</v>
      </c>
      <c r="AW192" s="14" t="s">
        <v>32</v>
      </c>
      <c r="AX192" s="14" t="s">
        <v>84</v>
      </c>
      <c r="AY192" s="221" t="s">
        <v>149</v>
      </c>
    </row>
    <row r="193" spans="1:65" s="2" customFormat="1" ht="76.35" customHeight="1">
      <c r="A193" s="34"/>
      <c r="B193" s="35"/>
      <c r="C193" s="187" t="s">
        <v>277</v>
      </c>
      <c r="D193" s="187" t="s">
        <v>151</v>
      </c>
      <c r="E193" s="188" t="s">
        <v>617</v>
      </c>
      <c r="F193" s="189" t="s">
        <v>618</v>
      </c>
      <c r="G193" s="190" t="s">
        <v>154</v>
      </c>
      <c r="H193" s="191">
        <v>26</v>
      </c>
      <c r="I193" s="192"/>
      <c r="J193" s="193">
        <f>ROUND(I193*H193,2)</f>
        <v>0</v>
      </c>
      <c r="K193" s="189" t="s">
        <v>155</v>
      </c>
      <c r="L193" s="39"/>
      <c r="M193" s="194" t="s">
        <v>1</v>
      </c>
      <c r="N193" s="195" t="s">
        <v>41</v>
      </c>
      <c r="O193" s="71"/>
      <c r="P193" s="196">
        <f>O193*H193</f>
        <v>0</v>
      </c>
      <c r="Q193" s="196">
        <v>0.08922</v>
      </c>
      <c r="R193" s="196">
        <f>Q193*H193</f>
        <v>2.31972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156</v>
      </c>
      <c r="AT193" s="198" t="s">
        <v>151</v>
      </c>
      <c r="AU193" s="198" t="s">
        <v>86</v>
      </c>
      <c r="AY193" s="17" t="s">
        <v>149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84</v>
      </c>
      <c r="BK193" s="199">
        <f>ROUND(I193*H193,2)</f>
        <v>0</v>
      </c>
      <c r="BL193" s="17" t="s">
        <v>156</v>
      </c>
      <c r="BM193" s="198" t="s">
        <v>775</v>
      </c>
    </row>
    <row r="194" spans="2:51" s="14" customFormat="1" ht="11.25">
      <c r="B194" s="211"/>
      <c r="C194" s="212"/>
      <c r="D194" s="202" t="s">
        <v>158</v>
      </c>
      <c r="E194" s="213" t="s">
        <v>1</v>
      </c>
      <c r="F194" s="214" t="s">
        <v>277</v>
      </c>
      <c r="G194" s="212"/>
      <c r="H194" s="215">
        <v>26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158</v>
      </c>
      <c r="AU194" s="221" t="s">
        <v>86</v>
      </c>
      <c r="AV194" s="14" t="s">
        <v>86</v>
      </c>
      <c r="AW194" s="14" t="s">
        <v>32</v>
      </c>
      <c r="AX194" s="14" t="s">
        <v>84</v>
      </c>
      <c r="AY194" s="221" t="s">
        <v>149</v>
      </c>
    </row>
    <row r="195" spans="1:65" s="2" customFormat="1" ht="21.75" customHeight="1">
      <c r="A195" s="34"/>
      <c r="B195" s="35"/>
      <c r="C195" s="233" t="s">
        <v>283</v>
      </c>
      <c r="D195" s="233" t="s">
        <v>278</v>
      </c>
      <c r="E195" s="234" t="s">
        <v>339</v>
      </c>
      <c r="F195" s="235" t="s">
        <v>340</v>
      </c>
      <c r="G195" s="236" t="s">
        <v>154</v>
      </c>
      <c r="H195" s="237">
        <v>27.3</v>
      </c>
      <c r="I195" s="238"/>
      <c r="J195" s="239">
        <f>ROUND(I195*H195,2)</f>
        <v>0</v>
      </c>
      <c r="K195" s="235" t="s">
        <v>155</v>
      </c>
      <c r="L195" s="240"/>
      <c r="M195" s="241" t="s">
        <v>1</v>
      </c>
      <c r="N195" s="242" t="s">
        <v>41</v>
      </c>
      <c r="O195" s="71"/>
      <c r="P195" s="196">
        <f>O195*H195</f>
        <v>0</v>
      </c>
      <c r="Q195" s="196">
        <v>0.131</v>
      </c>
      <c r="R195" s="196">
        <f>Q195*H195</f>
        <v>3.5763000000000003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187</v>
      </c>
      <c r="AT195" s="198" t="s">
        <v>278</v>
      </c>
      <c r="AU195" s="198" t="s">
        <v>86</v>
      </c>
      <c r="AY195" s="17" t="s">
        <v>149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84</v>
      </c>
      <c r="BK195" s="199">
        <f>ROUND(I195*H195,2)</f>
        <v>0</v>
      </c>
      <c r="BL195" s="17" t="s">
        <v>156</v>
      </c>
      <c r="BM195" s="198" t="s">
        <v>776</v>
      </c>
    </row>
    <row r="196" spans="2:51" s="14" customFormat="1" ht="11.25">
      <c r="B196" s="211"/>
      <c r="C196" s="212"/>
      <c r="D196" s="202" t="s">
        <v>158</v>
      </c>
      <c r="E196" s="213" t="s">
        <v>1</v>
      </c>
      <c r="F196" s="214" t="s">
        <v>277</v>
      </c>
      <c r="G196" s="212"/>
      <c r="H196" s="215">
        <v>26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158</v>
      </c>
      <c r="AU196" s="221" t="s">
        <v>86</v>
      </c>
      <c r="AV196" s="14" t="s">
        <v>86</v>
      </c>
      <c r="AW196" s="14" t="s">
        <v>32</v>
      </c>
      <c r="AX196" s="14" t="s">
        <v>84</v>
      </c>
      <c r="AY196" s="221" t="s">
        <v>149</v>
      </c>
    </row>
    <row r="197" spans="2:51" s="14" customFormat="1" ht="11.25">
      <c r="B197" s="211"/>
      <c r="C197" s="212"/>
      <c r="D197" s="202" t="s">
        <v>158</v>
      </c>
      <c r="E197" s="212"/>
      <c r="F197" s="214" t="s">
        <v>777</v>
      </c>
      <c r="G197" s="212"/>
      <c r="H197" s="215">
        <v>27.3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158</v>
      </c>
      <c r="AU197" s="221" t="s">
        <v>86</v>
      </c>
      <c r="AV197" s="14" t="s">
        <v>86</v>
      </c>
      <c r="AW197" s="14" t="s">
        <v>4</v>
      </c>
      <c r="AX197" s="14" t="s">
        <v>84</v>
      </c>
      <c r="AY197" s="221" t="s">
        <v>149</v>
      </c>
    </row>
    <row r="198" spans="2:63" s="12" customFormat="1" ht="22.9" customHeight="1">
      <c r="B198" s="171"/>
      <c r="C198" s="172"/>
      <c r="D198" s="173" t="s">
        <v>75</v>
      </c>
      <c r="E198" s="185" t="s">
        <v>175</v>
      </c>
      <c r="F198" s="185" t="s">
        <v>622</v>
      </c>
      <c r="G198" s="172"/>
      <c r="H198" s="172"/>
      <c r="I198" s="175"/>
      <c r="J198" s="186">
        <f>BK198</f>
        <v>0</v>
      </c>
      <c r="K198" s="172"/>
      <c r="L198" s="177"/>
      <c r="M198" s="178"/>
      <c r="N198" s="179"/>
      <c r="O198" s="179"/>
      <c r="P198" s="180">
        <f>SUM(P199:P211)</f>
        <v>0</v>
      </c>
      <c r="Q198" s="179"/>
      <c r="R198" s="180">
        <f>SUM(R199:R211)</f>
        <v>13.0618747</v>
      </c>
      <c r="S198" s="179"/>
      <c r="T198" s="181">
        <f>SUM(T199:T211)</f>
        <v>0</v>
      </c>
      <c r="AR198" s="182" t="s">
        <v>84</v>
      </c>
      <c r="AT198" s="183" t="s">
        <v>75</v>
      </c>
      <c r="AU198" s="183" t="s">
        <v>84</v>
      </c>
      <c r="AY198" s="182" t="s">
        <v>149</v>
      </c>
      <c r="BK198" s="184">
        <f>SUM(BK199:BK211)</f>
        <v>0</v>
      </c>
    </row>
    <row r="199" spans="1:65" s="2" customFormat="1" ht="24.2" customHeight="1">
      <c r="A199" s="34"/>
      <c r="B199" s="35"/>
      <c r="C199" s="187" t="s">
        <v>287</v>
      </c>
      <c r="D199" s="187" t="s">
        <v>151</v>
      </c>
      <c r="E199" s="188" t="s">
        <v>778</v>
      </c>
      <c r="F199" s="189" t="s">
        <v>779</v>
      </c>
      <c r="G199" s="190" t="s">
        <v>209</v>
      </c>
      <c r="H199" s="191">
        <v>3.5</v>
      </c>
      <c r="I199" s="192"/>
      <c r="J199" s="193">
        <f>ROUND(I199*H199,2)</f>
        <v>0</v>
      </c>
      <c r="K199" s="189" t="s">
        <v>155</v>
      </c>
      <c r="L199" s="39"/>
      <c r="M199" s="194" t="s">
        <v>1</v>
      </c>
      <c r="N199" s="195" t="s">
        <v>41</v>
      </c>
      <c r="O199" s="71"/>
      <c r="P199" s="196">
        <f>O199*H199</f>
        <v>0</v>
      </c>
      <c r="Q199" s="196">
        <v>2.30102</v>
      </c>
      <c r="R199" s="196">
        <f>Q199*H199</f>
        <v>8.053569999999999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156</v>
      </c>
      <c r="AT199" s="198" t="s">
        <v>151</v>
      </c>
      <c r="AU199" s="198" t="s">
        <v>86</v>
      </c>
      <c r="AY199" s="17" t="s">
        <v>149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7" t="s">
        <v>84</v>
      </c>
      <c r="BK199" s="199">
        <f>ROUND(I199*H199,2)</f>
        <v>0</v>
      </c>
      <c r="BL199" s="17" t="s">
        <v>156</v>
      </c>
      <c r="BM199" s="198" t="s">
        <v>780</v>
      </c>
    </row>
    <row r="200" spans="2:51" s="13" customFormat="1" ht="11.25">
      <c r="B200" s="200"/>
      <c r="C200" s="201"/>
      <c r="D200" s="202" t="s">
        <v>158</v>
      </c>
      <c r="E200" s="203" t="s">
        <v>1</v>
      </c>
      <c r="F200" s="204" t="s">
        <v>781</v>
      </c>
      <c r="G200" s="201"/>
      <c r="H200" s="203" t="s">
        <v>1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158</v>
      </c>
      <c r="AU200" s="210" t="s">
        <v>86</v>
      </c>
      <c r="AV200" s="13" t="s">
        <v>84</v>
      </c>
      <c r="AW200" s="13" t="s">
        <v>32</v>
      </c>
      <c r="AX200" s="13" t="s">
        <v>76</v>
      </c>
      <c r="AY200" s="210" t="s">
        <v>149</v>
      </c>
    </row>
    <row r="201" spans="2:51" s="14" customFormat="1" ht="11.25">
      <c r="B201" s="211"/>
      <c r="C201" s="212"/>
      <c r="D201" s="202" t="s">
        <v>158</v>
      </c>
      <c r="E201" s="213" t="s">
        <v>1</v>
      </c>
      <c r="F201" s="214" t="s">
        <v>782</v>
      </c>
      <c r="G201" s="212"/>
      <c r="H201" s="215">
        <v>3.5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158</v>
      </c>
      <c r="AU201" s="221" t="s">
        <v>86</v>
      </c>
      <c r="AV201" s="14" t="s">
        <v>86</v>
      </c>
      <c r="AW201" s="14" t="s">
        <v>32</v>
      </c>
      <c r="AX201" s="14" t="s">
        <v>84</v>
      </c>
      <c r="AY201" s="221" t="s">
        <v>149</v>
      </c>
    </row>
    <row r="202" spans="1:65" s="2" customFormat="1" ht="16.5" customHeight="1">
      <c r="A202" s="34"/>
      <c r="B202" s="35"/>
      <c r="C202" s="187" t="s">
        <v>291</v>
      </c>
      <c r="D202" s="187" t="s">
        <v>151</v>
      </c>
      <c r="E202" s="188" t="s">
        <v>783</v>
      </c>
      <c r="F202" s="189" t="s">
        <v>784</v>
      </c>
      <c r="G202" s="190" t="s">
        <v>154</v>
      </c>
      <c r="H202" s="191">
        <v>2.98</v>
      </c>
      <c r="I202" s="192"/>
      <c r="J202" s="193">
        <f>ROUND(I202*H202,2)</f>
        <v>0</v>
      </c>
      <c r="K202" s="189" t="s">
        <v>155</v>
      </c>
      <c r="L202" s="39"/>
      <c r="M202" s="194" t="s">
        <v>1</v>
      </c>
      <c r="N202" s="195" t="s">
        <v>41</v>
      </c>
      <c r="O202" s="71"/>
      <c r="P202" s="196">
        <f>O202*H202</f>
        <v>0</v>
      </c>
      <c r="Q202" s="196">
        <v>0.01607</v>
      </c>
      <c r="R202" s="196">
        <f>Q202*H202</f>
        <v>0.0478886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156</v>
      </c>
      <c r="AT202" s="198" t="s">
        <v>151</v>
      </c>
      <c r="AU202" s="198" t="s">
        <v>86</v>
      </c>
      <c r="AY202" s="17" t="s">
        <v>149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84</v>
      </c>
      <c r="BK202" s="199">
        <f>ROUND(I202*H202,2)</f>
        <v>0</v>
      </c>
      <c r="BL202" s="17" t="s">
        <v>156</v>
      </c>
      <c r="BM202" s="198" t="s">
        <v>785</v>
      </c>
    </row>
    <row r="203" spans="2:51" s="14" customFormat="1" ht="11.25">
      <c r="B203" s="211"/>
      <c r="C203" s="212"/>
      <c r="D203" s="202" t="s">
        <v>158</v>
      </c>
      <c r="E203" s="213" t="s">
        <v>1</v>
      </c>
      <c r="F203" s="214" t="s">
        <v>786</v>
      </c>
      <c r="G203" s="212"/>
      <c r="H203" s="215">
        <v>1.1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158</v>
      </c>
      <c r="AU203" s="221" t="s">
        <v>86</v>
      </c>
      <c r="AV203" s="14" t="s">
        <v>86</v>
      </c>
      <c r="AW203" s="14" t="s">
        <v>32</v>
      </c>
      <c r="AX203" s="14" t="s">
        <v>76</v>
      </c>
      <c r="AY203" s="221" t="s">
        <v>149</v>
      </c>
    </row>
    <row r="204" spans="2:51" s="14" customFormat="1" ht="11.25">
      <c r="B204" s="211"/>
      <c r="C204" s="212"/>
      <c r="D204" s="202" t="s">
        <v>158</v>
      </c>
      <c r="E204" s="213" t="s">
        <v>1</v>
      </c>
      <c r="F204" s="214" t="s">
        <v>787</v>
      </c>
      <c r="G204" s="212"/>
      <c r="H204" s="215">
        <v>1.88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158</v>
      </c>
      <c r="AU204" s="221" t="s">
        <v>86</v>
      </c>
      <c r="AV204" s="14" t="s">
        <v>86</v>
      </c>
      <c r="AW204" s="14" t="s">
        <v>32</v>
      </c>
      <c r="AX204" s="14" t="s">
        <v>76</v>
      </c>
      <c r="AY204" s="221" t="s">
        <v>149</v>
      </c>
    </row>
    <row r="205" spans="2:51" s="15" customFormat="1" ht="11.25">
      <c r="B205" s="222"/>
      <c r="C205" s="223"/>
      <c r="D205" s="202" t="s">
        <v>158</v>
      </c>
      <c r="E205" s="224" t="s">
        <v>1</v>
      </c>
      <c r="F205" s="225" t="s">
        <v>220</v>
      </c>
      <c r="G205" s="223"/>
      <c r="H205" s="226">
        <v>2.98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158</v>
      </c>
      <c r="AU205" s="232" t="s">
        <v>86</v>
      </c>
      <c r="AV205" s="15" t="s">
        <v>156</v>
      </c>
      <c r="AW205" s="15" t="s">
        <v>32</v>
      </c>
      <c r="AX205" s="15" t="s">
        <v>84</v>
      </c>
      <c r="AY205" s="232" t="s">
        <v>149</v>
      </c>
    </row>
    <row r="206" spans="1:65" s="2" customFormat="1" ht="16.5" customHeight="1">
      <c r="A206" s="34"/>
      <c r="B206" s="35"/>
      <c r="C206" s="187" t="s">
        <v>296</v>
      </c>
      <c r="D206" s="187" t="s">
        <v>151</v>
      </c>
      <c r="E206" s="188" t="s">
        <v>788</v>
      </c>
      <c r="F206" s="189" t="s">
        <v>789</v>
      </c>
      <c r="G206" s="190" t="s">
        <v>154</v>
      </c>
      <c r="H206" s="191">
        <v>2.98</v>
      </c>
      <c r="I206" s="192"/>
      <c r="J206" s="193">
        <f>ROUND(I206*H206,2)</f>
        <v>0</v>
      </c>
      <c r="K206" s="189" t="s">
        <v>155</v>
      </c>
      <c r="L206" s="39"/>
      <c r="M206" s="194" t="s">
        <v>1</v>
      </c>
      <c r="N206" s="195" t="s">
        <v>41</v>
      </c>
      <c r="O206" s="71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156</v>
      </c>
      <c r="AT206" s="198" t="s">
        <v>151</v>
      </c>
      <c r="AU206" s="198" t="s">
        <v>86</v>
      </c>
      <c r="AY206" s="17" t="s">
        <v>149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7" t="s">
        <v>84</v>
      </c>
      <c r="BK206" s="199">
        <f>ROUND(I206*H206,2)</f>
        <v>0</v>
      </c>
      <c r="BL206" s="17" t="s">
        <v>156</v>
      </c>
      <c r="BM206" s="198" t="s">
        <v>790</v>
      </c>
    </row>
    <row r="207" spans="1:65" s="2" customFormat="1" ht="16.5" customHeight="1">
      <c r="A207" s="34"/>
      <c r="B207" s="35"/>
      <c r="C207" s="187" t="s">
        <v>303</v>
      </c>
      <c r="D207" s="187" t="s">
        <v>151</v>
      </c>
      <c r="E207" s="188" t="s">
        <v>791</v>
      </c>
      <c r="F207" s="189" t="s">
        <v>792</v>
      </c>
      <c r="G207" s="190" t="s">
        <v>249</v>
      </c>
      <c r="H207" s="191">
        <v>0.01</v>
      </c>
      <c r="I207" s="192"/>
      <c r="J207" s="193">
        <f>ROUND(I207*H207,2)</f>
        <v>0</v>
      </c>
      <c r="K207" s="189" t="s">
        <v>155</v>
      </c>
      <c r="L207" s="39"/>
      <c r="M207" s="194" t="s">
        <v>1</v>
      </c>
      <c r="N207" s="195" t="s">
        <v>41</v>
      </c>
      <c r="O207" s="71"/>
      <c r="P207" s="196">
        <f>O207*H207</f>
        <v>0</v>
      </c>
      <c r="Q207" s="196">
        <v>1.04161</v>
      </c>
      <c r="R207" s="196">
        <f>Q207*H207</f>
        <v>0.0104161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156</v>
      </c>
      <c r="AT207" s="198" t="s">
        <v>151</v>
      </c>
      <c r="AU207" s="198" t="s">
        <v>86</v>
      </c>
      <c r="AY207" s="17" t="s">
        <v>149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84</v>
      </c>
      <c r="BK207" s="199">
        <f>ROUND(I207*H207,2)</f>
        <v>0</v>
      </c>
      <c r="BL207" s="17" t="s">
        <v>156</v>
      </c>
      <c r="BM207" s="198" t="s">
        <v>793</v>
      </c>
    </row>
    <row r="208" spans="2:51" s="14" customFormat="1" ht="11.25">
      <c r="B208" s="211"/>
      <c r="C208" s="212"/>
      <c r="D208" s="202" t="s">
        <v>158</v>
      </c>
      <c r="E208" s="213" t="s">
        <v>1</v>
      </c>
      <c r="F208" s="214" t="s">
        <v>794</v>
      </c>
      <c r="G208" s="212"/>
      <c r="H208" s="215">
        <v>0.01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158</v>
      </c>
      <c r="AU208" s="221" t="s">
        <v>86</v>
      </c>
      <c r="AV208" s="14" t="s">
        <v>86</v>
      </c>
      <c r="AW208" s="14" t="s">
        <v>32</v>
      </c>
      <c r="AX208" s="14" t="s">
        <v>84</v>
      </c>
      <c r="AY208" s="221" t="s">
        <v>149</v>
      </c>
    </row>
    <row r="209" spans="1:65" s="2" customFormat="1" ht="16.5" customHeight="1">
      <c r="A209" s="34"/>
      <c r="B209" s="35"/>
      <c r="C209" s="187" t="s">
        <v>309</v>
      </c>
      <c r="D209" s="187" t="s">
        <v>151</v>
      </c>
      <c r="E209" s="188" t="s">
        <v>795</v>
      </c>
      <c r="F209" s="189" t="s">
        <v>796</v>
      </c>
      <c r="G209" s="190" t="s">
        <v>209</v>
      </c>
      <c r="H209" s="191">
        <v>2.5</v>
      </c>
      <c r="I209" s="192"/>
      <c r="J209" s="193">
        <f>ROUND(I209*H209,2)</f>
        <v>0</v>
      </c>
      <c r="K209" s="189" t="s">
        <v>155</v>
      </c>
      <c r="L209" s="39"/>
      <c r="M209" s="194" t="s">
        <v>1</v>
      </c>
      <c r="N209" s="195" t="s">
        <v>41</v>
      </c>
      <c r="O209" s="71"/>
      <c r="P209" s="196">
        <f>O209*H209</f>
        <v>0</v>
      </c>
      <c r="Q209" s="196">
        <v>1.98</v>
      </c>
      <c r="R209" s="196">
        <f>Q209*H209</f>
        <v>4.95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156</v>
      </c>
      <c r="AT209" s="198" t="s">
        <v>151</v>
      </c>
      <c r="AU209" s="198" t="s">
        <v>86</v>
      </c>
      <c r="AY209" s="17" t="s">
        <v>149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7" t="s">
        <v>84</v>
      </c>
      <c r="BK209" s="199">
        <f>ROUND(I209*H209,2)</f>
        <v>0</v>
      </c>
      <c r="BL209" s="17" t="s">
        <v>156</v>
      </c>
      <c r="BM209" s="198" t="s">
        <v>797</v>
      </c>
    </row>
    <row r="210" spans="2:51" s="13" customFormat="1" ht="11.25">
      <c r="B210" s="200"/>
      <c r="C210" s="201"/>
      <c r="D210" s="202" t="s">
        <v>158</v>
      </c>
      <c r="E210" s="203" t="s">
        <v>1</v>
      </c>
      <c r="F210" s="204" t="s">
        <v>798</v>
      </c>
      <c r="G210" s="201"/>
      <c r="H210" s="203" t="s">
        <v>1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158</v>
      </c>
      <c r="AU210" s="210" t="s">
        <v>86</v>
      </c>
      <c r="AV210" s="13" t="s">
        <v>84</v>
      </c>
      <c r="AW210" s="13" t="s">
        <v>32</v>
      </c>
      <c r="AX210" s="13" t="s">
        <v>76</v>
      </c>
      <c r="AY210" s="210" t="s">
        <v>149</v>
      </c>
    </row>
    <row r="211" spans="2:51" s="14" customFormat="1" ht="11.25">
      <c r="B211" s="211"/>
      <c r="C211" s="212"/>
      <c r="D211" s="202" t="s">
        <v>158</v>
      </c>
      <c r="E211" s="213" t="s">
        <v>1</v>
      </c>
      <c r="F211" s="214" t="s">
        <v>799</v>
      </c>
      <c r="G211" s="212"/>
      <c r="H211" s="215">
        <v>2.5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158</v>
      </c>
      <c r="AU211" s="221" t="s">
        <v>86</v>
      </c>
      <c r="AV211" s="14" t="s">
        <v>86</v>
      </c>
      <c r="AW211" s="14" t="s">
        <v>32</v>
      </c>
      <c r="AX211" s="14" t="s">
        <v>84</v>
      </c>
      <c r="AY211" s="221" t="s">
        <v>149</v>
      </c>
    </row>
    <row r="212" spans="2:63" s="12" customFormat="1" ht="22.9" customHeight="1">
      <c r="B212" s="171"/>
      <c r="C212" s="172"/>
      <c r="D212" s="173" t="s">
        <v>75</v>
      </c>
      <c r="E212" s="185" t="s">
        <v>191</v>
      </c>
      <c r="F212" s="185" t="s">
        <v>405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SUM(P213:P223)</f>
        <v>0</v>
      </c>
      <c r="Q212" s="179"/>
      <c r="R212" s="180">
        <f>SUM(R213:R223)</f>
        <v>36.191573</v>
      </c>
      <c r="S212" s="179"/>
      <c r="T212" s="181">
        <f>SUM(T213:T223)</f>
        <v>0</v>
      </c>
      <c r="AR212" s="182" t="s">
        <v>84</v>
      </c>
      <c r="AT212" s="183" t="s">
        <v>75</v>
      </c>
      <c r="AU212" s="183" t="s">
        <v>84</v>
      </c>
      <c r="AY212" s="182" t="s">
        <v>149</v>
      </c>
      <c r="BK212" s="184">
        <f>SUM(BK213:BK223)</f>
        <v>0</v>
      </c>
    </row>
    <row r="213" spans="1:65" s="2" customFormat="1" ht="24.2" customHeight="1">
      <c r="A213" s="34"/>
      <c r="B213" s="35"/>
      <c r="C213" s="187" t="s">
        <v>313</v>
      </c>
      <c r="D213" s="187" t="s">
        <v>151</v>
      </c>
      <c r="E213" s="188" t="s">
        <v>800</v>
      </c>
      <c r="F213" s="189" t="s">
        <v>801</v>
      </c>
      <c r="G213" s="190" t="s">
        <v>154</v>
      </c>
      <c r="H213" s="191">
        <v>3</v>
      </c>
      <c r="I213" s="192"/>
      <c r="J213" s="193">
        <f>ROUND(I213*H213,2)</f>
        <v>0</v>
      </c>
      <c r="K213" s="189" t="s">
        <v>155</v>
      </c>
      <c r="L213" s="39"/>
      <c r="M213" s="194" t="s">
        <v>1</v>
      </c>
      <c r="N213" s="195" t="s">
        <v>41</v>
      </c>
      <c r="O213" s="71"/>
      <c r="P213" s="196">
        <f>O213*H213</f>
        <v>0</v>
      </c>
      <c r="Q213" s="196">
        <v>0.0026</v>
      </c>
      <c r="R213" s="196">
        <f>Q213*H213</f>
        <v>0.0078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156</v>
      </c>
      <c r="AT213" s="198" t="s">
        <v>151</v>
      </c>
      <c r="AU213" s="198" t="s">
        <v>86</v>
      </c>
      <c r="AY213" s="17" t="s">
        <v>149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7" t="s">
        <v>84</v>
      </c>
      <c r="BK213" s="199">
        <f>ROUND(I213*H213,2)</f>
        <v>0</v>
      </c>
      <c r="BL213" s="17" t="s">
        <v>156</v>
      </c>
      <c r="BM213" s="198" t="s">
        <v>802</v>
      </c>
    </row>
    <row r="214" spans="2:51" s="14" customFormat="1" ht="11.25">
      <c r="B214" s="211"/>
      <c r="C214" s="212"/>
      <c r="D214" s="202" t="s">
        <v>158</v>
      </c>
      <c r="E214" s="213" t="s">
        <v>1</v>
      </c>
      <c r="F214" s="214" t="s">
        <v>803</v>
      </c>
      <c r="G214" s="212"/>
      <c r="H214" s="215">
        <v>3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158</v>
      </c>
      <c r="AU214" s="221" t="s">
        <v>86</v>
      </c>
      <c r="AV214" s="14" t="s">
        <v>86</v>
      </c>
      <c r="AW214" s="14" t="s">
        <v>32</v>
      </c>
      <c r="AX214" s="14" t="s">
        <v>84</v>
      </c>
      <c r="AY214" s="221" t="s">
        <v>149</v>
      </c>
    </row>
    <row r="215" spans="1:65" s="2" customFormat="1" ht="16.5" customHeight="1">
      <c r="A215" s="34"/>
      <c r="B215" s="35"/>
      <c r="C215" s="187" t="s">
        <v>315</v>
      </c>
      <c r="D215" s="187" t="s">
        <v>151</v>
      </c>
      <c r="E215" s="188" t="s">
        <v>804</v>
      </c>
      <c r="F215" s="189" t="s">
        <v>805</v>
      </c>
      <c r="G215" s="190" t="s">
        <v>154</v>
      </c>
      <c r="H215" s="191">
        <v>3</v>
      </c>
      <c r="I215" s="192"/>
      <c r="J215" s="193">
        <f>ROUND(I215*H215,2)</f>
        <v>0</v>
      </c>
      <c r="K215" s="189" t="s">
        <v>155</v>
      </c>
      <c r="L215" s="39"/>
      <c r="M215" s="194" t="s">
        <v>1</v>
      </c>
      <c r="N215" s="195" t="s">
        <v>41</v>
      </c>
      <c r="O215" s="71"/>
      <c r="P215" s="196">
        <f>O215*H215</f>
        <v>0</v>
      </c>
      <c r="Q215" s="196">
        <v>1E-05</v>
      </c>
      <c r="R215" s="196">
        <f>Q215*H215</f>
        <v>3.0000000000000004E-05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156</v>
      </c>
      <c r="AT215" s="198" t="s">
        <v>151</v>
      </c>
      <c r="AU215" s="198" t="s">
        <v>86</v>
      </c>
      <c r="AY215" s="17" t="s">
        <v>149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84</v>
      </c>
      <c r="BK215" s="199">
        <f>ROUND(I215*H215,2)</f>
        <v>0</v>
      </c>
      <c r="BL215" s="17" t="s">
        <v>156</v>
      </c>
      <c r="BM215" s="198" t="s">
        <v>806</v>
      </c>
    </row>
    <row r="216" spans="1:65" s="2" customFormat="1" ht="33" customHeight="1">
      <c r="A216" s="34"/>
      <c r="B216" s="35"/>
      <c r="C216" s="187" t="s">
        <v>320</v>
      </c>
      <c r="D216" s="187" t="s">
        <v>151</v>
      </c>
      <c r="E216" s="188" t="s">
        <v>440</v>
      </c>
      <c r="F216" s="189" t="s">
        <v>441</v>
      </c>
      <c r="G216" s="190" t="s">
        <v>199</v>
      </c>
      <c r="H216" s="191">
        <v>15</v>
      </c>
      <c r="I216" s="192"/>
      <c r="J216" s="193">
        <f>ROUND(I216*H216,2)</f>
        <v>0</v>
      </c>
      <c r="K216" s="189" t="s">
        <v>155</v>
      </c>
      <c r="L216" s="39"/>
      <c r="M216" s="194" t="s">
        <v>1</v>
      </c>
      <c r="N216" s="195" t="s">
        <v>41</v>
      </c>
      <c r="O216" s="71"/>
      <c r="P216" s="196">
        <f>O216*H216</f>
        <v>0</v>
      </c>
      <c r="Q216" s="196">
        <v>0.1295</v>
      </c>
      <c r="R216" s="196">
        <f>Q216*H216</f>
        <v>1.9425000000000001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156</v>
      </c>
      <c r="AT216" s="198" t="s">
        <v>151</v>
      </c>
      <c r="AU216" s="198" t="s">
        <v>86</v>
      </c>
      <c r="AY216" s="17" t="s">
        <v>149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84</v>
      </c>
      <c r="BK216" s="199">
        <f>ROUND(I216*H216,2)</f>
        <v>0</v>
      </c>
      <c r="BL216" s="17" t="s">
        <v>156</v>
      </c>
      <c r="BM216" s="198" t="s">
        <v>807</v>
      </c>
    </row>
    <row r="217" spans="1:65" s="2" customFormat="1" ht="16.5" customHeight="1">
      <c r="A217" s="34"/>
      <c r="B217" s="35"/>
      <c r="C217" s="233" t="s">
        <v>325</v>
      </c>
      <c r="D217" s="233" t="s">
        <v>278</v>
      </c>
      <c r="E217" s="234" t="s">
        <v>444</v>
      </c>
      <c r="F217" s="235" t="s">
        <v>445</v>
      </c>
      <c r="G217" s="236" t="s">
        <v>199</v>
      </c>
      <c r="H217" s="237">
        <v>15.75</v>
      </c>
      <c r="I217" s="238"/>
      <c r="J217" s="239">
        <f>ROUND(I217*H217,2)</f>
        <v>0</v>
      </c>
      <c r="K217" s="235" t="s">
        <v>155</v>
      </c>
      <c r="L217" s="240"/>
      <c r="M217" s="241" t="s">
        <v>1</v>
      </c>
      <c r="N217" s="242" t="s">
        <v>41</v>
      </c>
      <c r="O217" s="71"/>
      <c r="P217" s="196">
        <f>O217*H217</f>
        <v>0</v>
      </c>
      <c r="Q217" s="196">
        <v>0.05612</v>
      </c>
      <c r="R217" s="196">
        <f>Q217*H217</f>
        <v>0.8838900000000001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187</v>
      </c>
      <c r="AT217" s="198" t="s">
        <v>278</v>
      </c>
      <c r="AU217" s="198" t="s">
        <v>86</v>
      </c>
      <c r="AY217" s="17" t="s">
        <v>149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84</v>
      </c>
      <c r="BK217" s="199">
        <f>ROUND(I217*H217,2)</f>
        <v>0</v>
      </c>
      <c r="BL217" s="17" t="s">
        <v>156</v>
      </c>
      <c r="BM217" s="198" t="s">
        <v>808</v>
      </c>
    </row>
    <row r="218" spans="1:65" s="2" customFormat="1" ht="24.2" customHeight="1">
      <c r="A218" s="34"/>
      <c r="B218" s="35"/>
      <c r="C218" s="187" t="s">
        <v>329</v>
      </c>
      <c r="D218" s="187" t="s">
        <v>151</v>
      </c>
      <c r="E218" s="188" t="s">
        <v>449</v>
      </c>
      <c r="F218" s="189" t="s">
        <v>450</v>
      </c>
      <c r="G218" s="190" t="s">
        <v>209</v>
      </c>
      <c r="H218" s="191">
        <v>0.45</v>
      </c>
      <c r="I218" s="192"/>
      <c r="J218" s="193">
        <f>ROUND(I218*H218,2)</f>
        <v>0</v>
      </c>
      <c r="K218" s="189" t="s">
        <v>155</v>
      </c>
      <c r="L218" s="39"/>
      <c r="M218" s="194" t="s">
        <v>1</v>
      </c>
      <c r="N218" s="195" t="s">
        <v>41</v>
      </c>
      <c r="O218" s="71"/>
      <c r="P218" s="196">
        <f>O218*H218</f>
        <v>0</v>
      </c>
      <c r="Q218" s="196">
        <v>2.25634</v>
      </c>
      <c r="R218" s="196">
        <f>Q218*H218</f>
        <v>1.015353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156</v>
      </c>
      <c r="AT218" s="198" t="s">
        <v>151</v>
      </c>
      <c r="AU218" s="198" t="s">
        <v>86</v>
      </c>
      <c r="AY218" s="17" t="s">
        <v>149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84</v>
      </c>
      <c r="BK218" s="199">
        <f>ROUND(I218*H218,2)</f>
        <v>0</v>
      </c>
      <c r="BL218" s="17" t="s">
        <v>156</v>
      </c>
      <c r="BM218" s="198" t="s">
        <v>809</v>
      </c>
    </row>
    <row r="219" spans="2:51" s="14" customFormat="1" ht="11.25">
      <c r="B219" s="211"/>
      <c r="C219" s="212"/>
      <c r="D219" s="202" t="s">
        <v>158</v>
      </c>
      <c r="E219" s="213" t="s">
        <v>1</v>
      </c>
      <c r="F219" s="214" t="s">
        <v>732</v>
      </c>
      <c r="G219" s="212"/>
      <c r="H219" s="215">
        <v>0.45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158</v>
      </c>
      <c r="AU219" s="221" t="s">
        <v>86</v>
      </c>
      <c r="AV219" s="14" t="s">
        <v>86</v>
      </c>
      <c r="AW219" s="14" t="s">
        <v>32</v>
      </c>
      <c r="AX219" s="14" t="s">
        <v>84</v>
      </c>
      <c r="AY219" s="221" t="s">
        <v>149</v>
      </c>
    </row>
    <row r="220" spans="1:65" s="2" customFormat="1" ht="24.2" customHeight="1">
      <c r="A220" s="34"/>
      <c r="B220" s="35"/>
      <c r="C220" s="187" t="s">
        <v>333</v>
      </c>
      <c r="D220" s="187" t="s">
        <v>151</v>
      </c>
      <c r="E220" s="188" t="s">
        <v>810</v>
      </c>
      <c r="F220" s="189" t="s">
        <v>811</v>
      </c>
      <c r="G220" s="190" t="s">
        <v>395</v>
      </c>
      <c r="H220" s="191">
        <v>2</v>
      </c>
      <c r="I220" s="192"/>
      <c r="J220" s="193">
        <f>ROUND(I220*H220,2)</f>
        <v>0</v>
      </c>
      <c r="K220" s="189" t="s">
        <v>1</v>
      </c>
      <c r="L220" s="39"/>
      <c r="M220" s="194" t="s">
        <v>1</v>
      </c>
      <c r="N220" s="195" t="s">
        <v>41</v>
      </c>
      <c r="O220" s="71"/>
      <c r="P220" s="196">
        <f>O220*H220</f>
        <v>0</v>
      </c>
      <c r="Q220" s="196">
        <v>8.0855</v>
      </c>
      <c r="R220" s="196">
        <f>Q220*H220</f>
        <v>16.171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156</v>
      </c>
      <c r="AT220" s="198" t="s">
        <v>151</v>
      </c>
      <c r="AU220" s="198" t="s">
        <v>86</v>
      </c>
      <c r="AY220" s="17" t="s">
        <v>149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84</v>
      </c>
      <c r="BK220" s="199">
        <f>ROUND(I220*H220,2)</f>
        <v>0</v>
      </c>
      <c r="BL220" s="17" t="s">
        <v>156</v>
      </c>
      <c r="BM220" s="198" t="s">
        <v>812</v>
      </c>
    </row>
    <row r="221" spans="1:65" s="2" customFormat="1" ht="24.2" customHeight="1">
      <c r="A221" s="34"/>
      <c r="B221" s="35"/>
      <c r="C221" s="187" t="s">
        <v>338</v>
      </c>
      <c r="D221" s="187" t="s">
        <v>151</v>
      </c>
      <c r="E221" s="188" t="s">
        <v>813</v>
      </c>
      <c r="F221" s="189" t="s">
        <v>814</v>
      </c>
      <c r="G221" s="190" t="s">
        <v>395</v>
      </c>
      <c r="H221" s="191">
        <v>1</v>
      </c>
      <c r="I221" s="192"/>
      <c r="J221" s="193">
        <f>ROUND(I221*H221,2)</f>
        <v>0</v>
      </c>
      <c r="K221" s="189" t="s">
        <v>1</v>
      </c>
      <c r="L221" s="39"/>
      <c r="M221" s="194" t="s">
        <v>1</v>
      </c>
      <c r="N221" s="195" t="s">
        <v>41</v>
      </c>
      <c r="O221" s="71"/>
      <c r="P221" s="196">
        <f>O221*H221</f>
        <v>0</v>
      </c>
      <c r="Q221" s="196">
        <v>8.0855</v>
      </c>
      <c r="R221" s="196">
        <f>Q221*H221</f>
        <v>8.0855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156</v>
      </c>
      <c r="AT221" s="198" t="s">
        <v>151</v>
      </c>
      <c r="AU221" s="198" t="s">
        <v>86</v>
      </c>
      <c r="AY221" s="17" t="s">
        <v>149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84</v>
      </c>
      <c r="BK221" s="199">
        <f>ROUND(I221*H221,2)</f>
        <v>0</v>
      </c>
      <c r="BL221" s="17" t="s">
        <v>156</v>
      </c>
      <c r="BM221" s="198" t="s">
        <v>815</v>
      </c>
    </row>
    <row r="222" spans="1:65" s="2" customFormat="1" ht="24.2" customHeight="1">
      <c r="A222" s="34"/>
      <c r="B222" s="35"/>
      <c r="C222" s="187" t="s">
        <v>343</v>
      </c>
      <c r="D222" s="187" t="s">
        <v>151</v>
      </c>
      <c r="E222" s="188" t="s">
        <v>816</v>
      </c>
      <c r="F222" s="189" t="s">
        <v>817</v>
      </c>
      <c r="G222" s="190" t="s">
        <v>395</v>
      </c>
      <c r="H222" s="191">
        <v>1</v>
      </c>
      <c r="I222" s="192"/>
      <c r="J222" s="193">
        <f>ROUND(I222*H222,2)</f>
        <v>0</v>
      </c>
      <c r="K222" s="189" t="s">
        <v>1</v>
      </c>
      <c r="L222" s="39"/>
      <c r="M222" s="194" t="s">
        <v>1</v>
      </c>
      <c r="N222" s="195" t="s">
        <v>41</v>
      </c>
      <c r="O222" s="71"/>
      <c r="P222" s="196">
        <f>O222*H222</f>
        <v>0</v>
      </c>
      <c r="Q222" s="196">
        <v>8.0855</v>
      </c>
      <c r="R222" s="196">
        <f>Q222*H222</f>
        <v>8.0855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156</v>
      </c>
      <c r="AT222" s="198" t="s">
        <v>151</v>
      </c>
      <c r="AU222" s="198" t="s">
        <v>86</v>
      </c>
      <c r="AY222" s="17" t="s">
        <v>149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84</v>
      </c>
      <c r="BK222" s="199">
        <f>ROUND(I222*H222,2)</f>
        <v>0</v>
      </c>
      <c r="BL222" s="17" t="s">
        <v>156</v>
      </c>
      <c r="BM222" s="198" t="s">
        <v>818</v>
      </c>
    </row>
    <row r="223" spans="1:65" s="2" customFormat="1" ht="24.2" customHeight="1">
      <c r="A223" s="34"/>
      <c r="B223" s="35"/>
      <c r="C223" s="187" t="s">
        <v>348</v>
      </c>
      <c r="D223" s="187" t="s">
        <v>151</v>
      </c>
      <c r="E223" s="188" t="s">
        <v>819</v>
      </c>
      <c r="F223" s="189" t="s">
        <v>820</v>
      </c>
      <c r="G223" s="190" t="s">
        <v>154</v>
      </c>
      <c r="H223" s="191">
        <v>2</v>
      </c>
      <c r="I223" s="192"/>
      <c r="J223" s="193">
        <f>ROUND(I223*H223,2)</f>
        <v>0</v>
      </c>
      <c r="K223" s="189" t="s">
        <v>155</v>
      </c>
      <c r="L223" s="39"/>
      <c r="M223" s="194" t="s">
        <v>1</v>
      </c>
      <c r="N223" s="195" t="s">
        <v>41</v>
      </c>
      <c r="O223" s="71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156</v>
      </c>
      <c r="AT223" s="198" t="s">
        <v>151</v>
      </c>
      <c r="AU223" s="198" t="s">
        <v>86</v>
      </c>
      <c r="AY223" s="17" t="s">
        <v>149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84</v>
      </c>
      <c r="BK223" s="199">
        <f>ROUND(I223*H223,2)</f>
        <v>0</v>
      </c>
      <c r="BL223" s="17" t="s">
        <v>156</v>
      </c>
      <c r="BM223" s="198" t="s">
        <v>821</v>
      </c>
    </row>
    <row r="224" spans="2:63" s="12" customFormat="1" ht="22.9" customHeight="1">
      <c r="B224" s="171"/>
      <c r="C224" s="172"/>
      <c r="D224" s="173" t="s">
        <v>75</v>
      </c>
      <c r="E224" s="185" t="s">
        <v>463</v>
      </c>
      <c r="F224" s="185" t="s">
        <v>464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SUM(P225:P237)</f>
        <v>0</v>
      </c>
      <c r="Q224" s="179"/>
      <c r="R224" s="180">
        <f>SUM(R225:R237)</f>
        <v>0</v>
      </c>
      <c r="S224" s="179"/>
      <c r="T224" s="181">
        <f>SUM(T225:T237)</f>
        <v>0</v>
      </c>
      <c r="AR224" s="182" t="s">
        <v>84</v>
      </c>
      <c r="AT224" s="183" t="s">
        <v>75</v>
      </c>
      <c r="AU224" s="183" t="s">
        <v>84</v>
      </c>
      <c r="AY224" s="182" t="s">
        <v>149</v>
      </c>
      <c r="BK224" s="184">
        <f>SUM(BK225:BK237)</f>
        <v>0</v>
      </c>
    </row>
    <row r="225" spans="1:65" s="2" customFormat="1" ht="21.75" customHeight="1">
      <c r="A225" s="34"/>
      <c r="B225" s="35"/>
      <c r="C225" s="187" t="s">
        <v>352</v>
      </c>
      <c r="D225" s="187" t="s">
        <v>151</v>
      </c>
      <c r="E225" s="188" t="s">
        <v>466</v>
      </c>
      <c r="F225" s="189" t="s">
        <v>467</v>
      </c>
      <c r="G225" s="190" t="s">
        <v>249</v>
      </c>
      <c r="H225" s="191">
        <v>4.84</v>
      </c>
      <c r="I225" s="192"/>
      <c r="J225" s="193">
        <f>ROUND(I225*H225,2)</f>
        <v>0</v>
      </c>
      <c r="K225" s="189" t="s">
        <v>155</v>
      </c>
      <c r="L225" s="39"/>
      <c r="M225" s="194" t="s">
        <v>1</v>
      </c>
      <c r="N225" s="195" t="s">
        <v>41</v>
      </c>
      <c r="O225" s="71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156</v>
      </c>
      <c r="AT225" s="198" t="s">
        <v>151</v>
      </c>
      <c r="AU225" s="198" t="s">
        <v>86</v>
      </c>
      <c r="AY225" s="17" t="s">
        <v>149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84</v>
      </c>
      <c r="BK225" s="199">
        <f>ROUND(I225*H225,2)</f>
        <v>0</v>
      </c>
      <c r="BL225" s="17" t="s">
        <v>156</v>
      </c>
      <c r="BM225" s="198" t="s">
        <v>822</v>
      </c>
    </row>
    <row r="226" spans="2:51" s="14" customFormat="1" ht="11.25">
      <c r="B226" s="211"/>
      <c r="C226" s="212"/>
      <c r="D226" s="202" t="s">
        <v>158</v>
      </c>
      <c r="E226" s="213" t="s">
        <v>110</v>
      </c>
      <c r="F226" s="214" t="s">
        <v>713</v>
      </c>
      <c r="G226" s="212"/>
      <c r="H226" s="215">
        <v>4.84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158</v>
      </c>
      <c r="AU226" s="221" t="s">
        <v>86</v>
      </c>
      <c r="AV226" s="14" t="s">
        <v>86</v>
      </c>
      <c r="AW226" s="14" t="s">
        <v>32</v>
      </c>
      <c r="AX226" s="14" t="s">
        <v>84</v>
      </c>
      <c r="AY226" s="221" t="s">
        <v>149</v>
      </c>
    </row>
    <row r="227" spans="1:65" s="2" customFormat="1" ht="24.2" customHeight="1">
      <c r="A227" s="34"/>
      <c r="B227" s="35"/>
      <c r="C227" s="187" t="s">
        <v>357</v>
      </c>
      <c r="D227" s="187" t="s">
        <v>151</v>
      </c>
      <c r="E227" s="188" t="s">
        <v>469</v>
      </c>
      <c r="F227" s="189" t="s">
        <v>470</v>
      </c>
      <c r="G227" s="190" t="s">
        <v>249</v>
      </c>
      <c r="H227" s="191">
        <v>67.76</v>
      </c>
      <c r="I227" s="192"/>
      <c r="J227" s="193">
        <f>ROUND(I227*H227,2)</f>
        <v>0</v>
      </c>
      <c r="K227" s="189" t="s">
        <v>155</v>
      </c>
      <c r="L227" s="39"/>
      <c r="M227" s="194" t="s">
        <v>1</v>
      </c>
      <c r="N227" s="195" t="s">
        <v>41</v>
      </c>
      <c r="O227" s="71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156</v>
      </c>
      <c r="AT227" s="198" t="s">
        <v>151</v>
      </c>
      <c r="AU227" s="198" t="s">
        <v>86</v>
      </c>
      <c r="AY227" s="17" t="s">
        <v>149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84</v>
      </c>
      <c r="BK227" s="199">
        <f>ROUND(I227*H227,2)</f>
        <v>0</v>
      </c>
      <c r="BL227" s="17" t="s">
        <v>156</v>
      </c>
      <c r="BM227" s="198" t="s">
        <v>823</v>
      </c>
    </row>
    <row r="228" spans="2:51" s="14" customFormat="1" ht="11.25">
      <c r="B228" s="211"/>
      <c r="C228" s="212"/>
      <c r="D228" s="202" t="s">
        <v>158</v>
      </c>
      <c r="E228" s="213" t="s">
        <v>1</v>
      </c>
      <c r="F228" s="214" t="s">
        <v>824</v>
      </c>
      <c r="G228" s="212"/>
      <c r="H228" s="215">
        <v>67.76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158</v>
      </c>
      <c r="AU228" s="221" t="s">
        <v>86</v>
      </c>
      <c r="AV228" s="14" t="s">
        <v>86</v>
      </c>
      <c r="AW228" s="14" t="s">
        <v>32</v>
      </c>
      <c r="AX228" s="14" t="s">
        <v>84</v>
      </c>
      <c r="AY228" s="221" t="s">
        <v>149</v>
      </c>
    </row>
    <row r="229" spans="1:65" s="2" customFormat="1" ht="21.75" customHeight="1">
      <c r="A229" s="34"/>
      <c r="B229" s="35"/>
      <c r="C229" s="187" t="s">
        <v>362</v>
      </c>
      <c r="D229" s="187" t="s">
        <v>151</v>
      </c>
      <c r="E229" s="188" t="s">
        <v>474</v>
      </c>
      <c r="F229" s="189" t="s">
        <v>475</v>
      </c>
      <c r="G229" s="190" t="s">
        <v>249</v>
      </c>
      <c r="H229" s="191">
        <v>7.165</v>
      </c>
      <c r="I229" s="192"/>
      <c r="J229" s="193">
        <f>ROUND(I229*H229,2)</f>
        <v>0</v>
      </c>
      <c r="K229" s="189" t="s">
        <v>155</v>
      </c>
      <c r="L229" s="39"/>
      <c r="M229" s="194" t="s">
        <v>1</v>
      </c>
      <c r="N229" s="195" t="s">
        <v>41</v>
      </c>
      <c r="O229" s="71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156</v>
      </c>
      <c r="AT229" s="198" t="s">
        <v>151</v>
      </c>
      <c r="AU229" s="198" t="s">
        <v>86</v>
      </c>
      <c r="AY229" s="17" t="s">
        <v>149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" t="s">
        <v>84</v>
      </c>
      <c r="BK229" s="199">
        <f>ROUND(I229*H229,2)</f>
        <v>0</v>
      </c>
      <c r="BL229" s="17" t="s">
        <v>156</v>
      </c>
      <c r="BM229" s="198" t="s">
        <v>825</v>
      </c>
    </row>
    <row r="230" spans="2:51" s="14" customFormat="1" ht="11.25">
      <c r="B230" s="211"/>
      <c r="C230" s="212"/>
      <c r="D230" s="202" t="s">
        <v>158</v>
      </c>
      <c r="E230" s="213" t="s">
        <v>714</v>
      </c>
      <c r="F230" s="214" t="s">
        <v>826</v>
      </c>
      <c r="G230" s="212"/>
      <c r="H230" s="215">
        <v>7.165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158</v>
      </c>
      <c r="AU230" s="221" t="s">
        <v>86</v>
      </c>
      <c r="AV230" s="14" t="s">
        <v>86</v>
      </c>
      <c r="AW230" s="14" t="s">
        <v>32</v>
      </c>
      <c r="AX230" s="14" t="s">
        <v>84</v>
      </c>
      <c r="AY230" s="221" t="s">
        <v>149</v>
      </c>
    </row>
    <row r="231" spans="1:65" s="2" customFormat="1" ht="24.2" customHeight="1">
      <c r="A231" s="34"/>
      <c r="B231" s="35"/>
      <c r="C231" s="187" t="s">
        <v>367</v>
      </c>
      <c r="D231" s="187" t="s">
        <v>151</v>
      </c>
      <c r="E231" s="188" t="s">
        <v>479</v>
      </c>
      <c r="F231" s="189" t="s">
        <v>480</v>
      </c>
      <c r="G231" s="190" t="s">
        <v>249</v>
      </c>
      <c r="H231" s="191">
        <v>100.31</v>
      </c>
      <c r="I231" s="192"/>
      <c r="J231" s="193">
        <f>ROUND(I231*H231,2)</f>
        <v>0</v>
      </c>
      <c r="K231" s="189" t="s">
        <v>155</v>
      </c>
      <c r="L231" s="39"/>
      <c r="M231" s="194" t="s">
        <v>1</v>
      </c>
      <c r="N231" s="195" t="s">
        <v>41</v>
      </c>
      <c r="O231" s="71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156</v>
      </c>
      <c r="AT231" s="198" t="s">
        <v>151</v>
      </c>
      <c r="AU231" s="198" t="s">
        <v>86</v>
      </c>
      <c r="AY231" s="17" t="s">
        <v>149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" t="s">
        <v>84</v>
      </c>
      <c r="BK231" s="199">
        <f>ROUND(I231*H231,2)</f>
        <v>0</v>
      </c>
      <c r="BL231" s="17" t="s">
        <v>156</v>
      </c>
      <c r="BM231" s="198" t="s">
        <v>827</v>
      </c>
    </row>
    <row r="232" spans="2:51" s="14" customFormat="1" ht="11.25">
      <c r="B232" s="211"/>
      <c r="C232" s="212"/>
      <c r="D232" s="202" t="s">
        <v>158</v>
      </c>
      <c r="E232" s="213" t="s">
        <v>1</v>
      </c>
      <c r="F232" s="214" t="s">
        <v>828</v>
      </c>
      <c r="G232" s="212"/>
      <c r="H232" s="215">
        <v>100.31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158</v>
      </c>
      <c r="AU232" s="221" t="s">
        <v>86</v>
      </c>
      <c r="AV232" s="14" t="s">
        <v>86</v>
      </c>
      <c r="AW232" s="14" t="s">
        <v>32</v>
      </c>
      <c r="AX232" s="14" t="s">
        <v>84</v>
      </c>
      <c r="AY232" s="221" t="s">
        <v>149</v>
      </c>
    </row>
    <row r="233" spans="1:65" s="2" customFormat="1" ht="24.2" customHeight="1">
      <c r="A233" s="34"/>
      <c r="B233" s="35"/>
      <c r="C233" s="187" t="s">
        <v>372</v>
      </c>
      <c r="D233" s="187" t="s">
        <v>151</v>
      </c>
      <c r="E233" s="188" t="s">
        <v>484</v>
      </c>
      <c r="F233" s="189" t="s">
        <v>485</v>
      </c>
      <c r="G233" s="190" t="s">
        <v>249</v>
      </c>
      <c r="H233" s="191">
        <v>12.005</v>
      </c>
      <c r="I233" s="192"/>
      <c r="J233" s="193">
        <f>ROUND(I233*H233,2)</f>
        <v>0</v>
      </c>
      <c r="K233" s="189" t="s">
        <v>155</v>
      </c>
      <c r="L233" s="39"/>
      <c r="M233" s="194" t="s">
        <v>1</v>
      </c>
      <c r="N233" s="195" t="s">
        <v>41</v>
      </c>
      <c r="O233" s="71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156</v>
      </c>
      <c r="AT233" s="198" t="s">
        <v>151</v>
      </c>
      <c r="AU233" s="198" t="s">
        <v>86</v>
      </c>
      <c r="AY233" s="17" t="s">
        <v>149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84</v>
      </c>
      <c r="BK233" s="199">
        <f>ROUND(I233*H233,2)</f>
        <v>0</v>
      </c>
      <c r="BL233" s="17" t="s">
        <v>156</v>
      </c>
      <c r="BM233" s="198" t="s">
        <v>829</v>
      </c>
    </row>
    <row r="234" spans="1:65" s="2" customFormat="1" ht="37.9" customHeight="1">
      <c r="A234" s="34"/>
      <c r="B234" s="35"/>
      <c r="C234" s="187" t="s">
        <v>377</v>
      </c>
      <c r="D234" s="187" t="s">
        <v>151</v>
      </c>
      <c r="E234" s="188" t="s">
        <v>488</v>
      </c>
      <c r="F234" s="189" t="s">
        <v>489</v>
      </c>
      <c r="G234" s="190" t="s">
        <v>249</v>
      </c>
      <c r="H234" s="191">
        <v>7.165</v>
      </c>
      <c r="I234" s="192"/>
      <c r="J234" s="193">
        <f>ROUND(I234*H234,2)</f>
        <v>0</v>
      </c>
      <c r="K234" s="189" t="s">
        <v>155</v>
      </c>
      <c r="L234" s="39"/>
      <c r="M234" s="194" t="s">
        <v>1</v>
      </c>
      <c r="N234" s="195" t="s">
        <v>41</v>
      </c>
      <c r="O234" s="71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156</v>
      </c>
      <c r="AT234" s="198" t="s">
        <v>151</v>
      </c>
      <c r="AU234" s="198" t="s">
        <v>86</v>
      </c>
      <c r="AY234" s="17" t="s">
        <v>149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84</v>
      </c>
      <c r="BK234" s="199">
        <f>ROUND(I234*H234,2)</f>
        <v>0</v>
      </c>
      <c r="BL234" s="17" t="s">
        <v>156</v>
      </c>
      <c r="BM234" s="198" t="s">
        <v>830</v>
      </c>
    </row>
    <row r="235" spans="2:51" s="14" customFormat="1" ht="11.25">
      <c r="B235" s="211"/>
      <c r="C235" s="212"/>
      <c r="D235" s="202" t="s">
        <v>158</v>
      </c>
      <c r="E235" s="213" t="s">
        <v>1</v>
      </c>
      <c r="F235" s="214" t="s">
        <v>714</v>
      </c>
      <c r="G235" s="212"/>
      <c r="H235" s="215">
        <v>7.165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158</v>
      </c>
      <c r="AU235" s="221" t="s">
        <v>86</v>
      </c>
      <c r="AV235" s="14" t="s">
        <v>86</v>
      </c>
      <c r="AW235" s="14" t="s">
        <v>32</v>
      </c>
      <c r="AX235" s="14" t="s">
        <v>84</v>
      </c>
      <c r="AY235" s="221" t="s">
        <v>149</v>
      </c>
    </row>
    <row r="236" spans="1:65" s="2" customFormat="1" ht="44.25" customHeight="1">
      <c r="A236" s="34"/>
      <c r="B236" s="35"/>
      <c r="C236" s="187" t="s">
        <v>382</v>
      </c>
      <c r="D236" s="187" t="s">
        <v>151</v>
      </c>
      <c r="E236" s="188" t="s">
        <v>496</v>
      </c>
      <c r="F236" s="189" t="s">
        <v>497</v>
      </c>
      <c r="G236" s="190" t="s">
        <v>249</v>
      </c>
      <c r="H236" s="191">
        <v>4.84</v>
      </c>
      <c r="I236" s="192"/>
      <c r="J236" s="193">
        <f>ROUND(I236*H236,2)</f>
        <v>0</v>
      </c>
      <c r="K236" s="189" t="s">
        <v>155</v>
      </c>
      <c r="L236" s="39"/>
      <c r="M236" s="194" t="s">
        <v>1</v>
      </c>
      <c r="N236" s="195" t="s">
        <v>41</v>
      </c>
      <c r="O236" s="71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156</v>
      </c>
      <c r="AT236" s="198" t="s">
        <v>151</v>
      </c>
      <c r="AU236" s="198" t="s">
        <v>86</v>
      </c>
      <c r="AY236" s="17" t="s">
        <v>149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84</v>
      </c>
      <c r="BK236" s="199">
        <f>ROUND(I236*H236,2)</f>
        <v>0</v>
      </c>
      <c r="BL236" s="17" t="s">
        <v>156</v>
      </c>
      <c r="BM236" s="198" t="s">
        <v>831</v>
      </c>
    </row>
    <row r="237" spans="2:51" s="14" customFormat="1" ht="11.25">
      <c r="B237" s="211"/>
      <c r="C237" s="212"/>
      <c r="D237" s="202" t="s">
        <v>158</v>
      </c>
      <c r="E237" s="213" t="s">
        <v>1</v>
      </c>
      <c r="F237" s="214" t="s">
        <v>110</v>
      </c>
      <c r="G237" s="212"/>
      <c r="H237" s="215">
        <v>4.84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158</v>
      </c>
      <c r="AU237" s="221" t="s">
        <v>86</v>
      </c>
      <c r="AV237" s="14" t="s">
        <v>86</v>
      </c>
      <c r="AW237" s="14" t="s">
        <v>32</v>
      </c>
      <c r="AX237" s="14" t="s">
        <v>84</v>
      </c>
      <c r="AY237" s="221" t="s">
        <v>149</v>
      </c>
    </row>
    <row r="238" spans="2:63" s="12" customFormat="1" ht="22.9" customHeight="1">
      <c r="B238" s="171"/>
      <c r="C238" s="172"/>
      <c r="D238" s="173" t="s">
        <v>75</v>
      </c>
      <c r="E238" s="185" t="s">
        <v>500</v>
      </c>
      <c r="F238" s="185" t="s">
        <v>501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84</v>
      </c>
      <c r="AT238" s="183" t="s">
        <v>75</v>
      </c>
      <c r="AU238" s="183" t="s">
        <v>84</v>
      </c>
      <c r="AY238" s="182" t="s">
        <v>149</v>
      </c>
      <c r="BK238" s="184">
        <f>BK239</f>
        <v>0</v>
      </c>
    </row>
    <row r="239" spans="1:65" s="2" customFormat="1" ht="24.2" customHeight="1">
      <c r="A239" s="34"/>
      <c r="B239" s="35"/>
      <c r="C239" s="187" t="s">
        <v>387</v>
      </c>
      <c r="D239" s="187" t="s">
        <v>151</v>
      </c>
      <c r="E239" s="188" t="s">
        <v>503</v>
      </c>
      <c r="F239" s="189" t="s">
        <v>504</v>
      </c>
      <c r="G239" s="190" t="s">
        <v>249</v>
      </c>
      <c r="H239" s="191">
        <v>112.725</v>
      </c>
      <c r="I239" s="192"/>
      <c r="J239" s="193">
        <f>ROUND(I239*H239,2)</f>
        <v>0</v>
      </c>
      <c r="K239" s="189" t="s">
        <v>155</v>
      </c>
      <c r="L239" s="39"/>
      <c r="M239" s="244" t="s">
        <v>1</v>
      </c>
      <c r="N239" s="245" t="s">
        <v>41</v>
      </c>
      <c r="O239" s="246"/>
      <c r="P239" s="247">
        <f>O239*H239</f>
        <v>0</v>
      </c>
      <c r="Q239" s="247">
        <v>0</v>
      </c>
      <c r="R239" s="247">
        <f>Q239*H239</f>
        <v>0</v>
      </c>
      <c r="S239" s="247">
        <v>0</v>
      </c>
      <c r="T239" s="24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156</v>
      </c>
      <c r="AT239" s="198" t="s">
        <v>151</v>
      </c>
      <c r="AU239" s="198" t="s">
        <v>86</v>
      </c>
      <c r="AY239" s="17" t="s">
        <v>149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84</v>
      </c>
      <c r="BK239" s="199">
        <f>ROUND(I239*H239,2)</f>
        <v>0</v>
      </c>
      <c r="BL239" s="17" t="s">
        <v>156</v>
      </c>
      <c r="BM239" s="198" t="s">
        <v>832</v>
      </c>
    </row>
    <row r="240" spans="1:31" s="2" customFormat="1" ht="6.95" customHeight="1">
      <c r="A240" s="34"/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39"/>
      <c r="M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</sheetData>
  <sheetProtection algorithmName="SHA-512" hashValue="pq3BgQ3JaMfLOsGah4AkqiFYRoOiw7sJ7eS5iPiQoNkVNg0LRhHmwE6XoTxhhORmXCUlN3ISUzgqkQwkxGvMmg==" saltValue="HSTb0FUYSCyxqOoGS5RGZ9XbWFN5ZYSKp1qkWaxKRgV2OOg2Dyw7Hbl/POoR4LY5BqlvJaNqNxVf9VswreGaCg==" spinCount="100000" sheet="1" objects="1" scenarios="1" formatColumns="0" formatRows="0" autoFilter="0"/>
  <autoFilter ref="C122:K2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04" t="str">
        <f>'Rekapitulace stavby'!K6</f>
        <v>Nový chodník na ulicu U Vodojemu,Valašské Meziříčí</v>
      </c>
      <c r="F7" s="305"/>
      <c r="G7" s="305"/>
      <c r="H7" s="305"/>
      <c r="L7" s="20"/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6" t="s">
        <v>833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26. 10. 2023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'Rekapitulace stavby'!E14</f>
        <v>Vyplň údaj</v>
      </c>
      <c r="F18" s="309"/>
      <c r="G18" s="309"/>
      <c r="H18" s="309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0" t="s">
        <v>1</v>
      </c>
      <c r="F27" s="310"/>
      <c r="G27" s="310"/>
      <c r="H27" s="31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ROUND((SUM(BE123:BE157)),2)</f>
        <v>0</v>
      </c>
      <c r="G33" s="34"/>
      <c r="H33" s="34"/>
      <c r="I33" s="125">
        <v>0.21</v>
      </c>
      <c r="J33" s="124">
        <f>ROUND(((SUM(BE123:BE157))*I33),2)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ROUND((SUM(BF123:BF157)),2)</f>
        <v>0</v>
      </c>
      <c r="G34" s="34"/>
      <c r="H34" s="34"/>
      <c r="I34" s="125">
        <v>0.12</v>
      </c>
      <c r="J34" s="124">
        <f>ROUND(((SUM(BF123:BF157))*I34),2)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ROUND((SUM(BG123:BG157)),2)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ROUND((SUM(BH123:BH157)),2)</f>
        <v>0</v>
      </c>
      <c r="G36" s="34"/>
      <c r="H36" s="34"/>
      <c r="I36" s="125">
        <v>0.12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ROUND((SUM(BI123:BI157)),2)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1" t="str">
        <f>E7</f>
        <v>Nový chodník na ulicu U Vodojemu,Valašské Meziříčí</v>
      </c>
      <c r="F85" s="312"/>
      <c r="G85" s="312"/>
      <c r="H85" s="31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800 - Vedlejší rozpočtové náklady</v>
      </c>
      <c r="F87" s="313"/>
      <c r="G87" s="313"/>
      <c r="H87" s="31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29" t="s">
        <v>22</v>
      </c>
      <c r="J89" s="66" t="str">
        <f>IF(J12="","",J12)</f>
        <v>26. 10. 2023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29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121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122</v>
      </c>
    </row>
    <row r="97" spans="2:12" s="9" customFormat="1" ht="24.95" customHeight="1">
      <c r="B97" s="148"/>
      <c r="C97" s="149"/>
      <c r="D97" s="150" t="s">
        <v>834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835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836</v>
      </c>
      <c r="E99" s="157"/>
      <c r="F99" s="157"/>
      <c r="G99" s="157"/>
      <c r="H99" s="157"/>
      <c r="I99" s="157"/>
      <c r="J99" s="158">
        <f>J134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837</v>
      </c>
      <c r="E100" s="157"/>
      <c r="F100" s="157"/>
      <c r="G100" s="157"/>
      <c r="H100" s="157"/>
      <c r="I100" s="157"/>
      <c r="J100" s="158">
        <f>J144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838</v>
      </c>
      <c r="E101" s="157"/>
      <c r="F101" s="157"/>
      <c r="G101" s="157"/>
      <c r="H101" s="157"/>
      <c r="I101" s="157"/>
      <c r="J101" s="158">
        <f>J148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839</v>
      </c>
      <c r="E102" s="157"/>
      <c r="F102" s="157"/>
      <c r="G102" s="157"/>
      <c r="H102" s="157"/>
      <c r="I102" s="157"/>
      <c r="J102" s="158">
        <f>J150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840</v>
      </c>
      <c r="E103" s="157"/>
      <c r="F103" s="157"/>
      <c r="G103" s="157"/>
      <c r="H103" s="157"/>
      <c r="I103" s="157"/>
      <c r="J103" s="158">
        <f>J152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134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1" t="str">
        <f>E7</f>
        <v>Nový chodník na ulicu U Vodojemu,Valašské Meziříčí</v>
      </c>
      <c r="F113" s="312"/>
      <c r="G113" s="312"/>
      <c r="H113" s="31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112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3" t="str">
        <f>E9</f>
        <v>800 - Vedlejší rozpočtové náklady</v>
      </c>
      <c r="F115" s="313"/>
      <c r="G115" s="313"/>
      <c r="H115" s="31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Valašské Meziříčí</v>
      </c>
      <c r="G117" s="36"/>
      <c r="H117" s="36"/>
      <c r="I117" s="29" t="s">
        <v>22</v>
      </c>
      <c r="J117" s="66" t="str">
        <f>IF(J12="","",J12)</f>
        <v>26. 10. 2023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Město Valašské Meziříčí</v>
      </c>
      <c r="G119" s="36"/>
      <c r="H119" s="36"/>
      <c r="I119" s="29" t="s">
        <v>30</v>
      </c>
      <c r="J119" s="32" t="str">
        <f>E21</f>
        <v>LZ-PROJEKT plus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Fajfrová Irena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0"/>
      <c r="B122" s="161"/>
      <c r="C122" s="162" t="s">
        <v>135</v>
      </c>
      <c r="D122" s="163" t="s">
        <v>61</v>
      </c>
      <c r="E122" s="163" t="s">
        <v>57</v>
      </c>
      <c r="F122" s="163" t="s">
        <v>58</v>
      </c>
      <c r="G122" s="163" t="s">
        <v>136</v>
      </c>
      <c r="H122" s="163" t="s">
        <v>137</v>
      </c>
      <c r="I122" s="163" t="s">
        <v>138</v>
      </c>
      <c r="J122" s="163" t="s">
        <v>120</v>
      </c>
      <c r="K122" s="164" t="s">
        <v>139</v>
      </c>
      <c r="L122" s="165"/>
      <c r="M122" s="75" t="s">
        <v>1</v>
      </c>
      <c r="N122" s="76" t="s">
        <v>40</v>
      </c>
      <c r="O122" s="76" t="s">
        <v>140</v>
      </c>
      <c r="P122" s="76" t="s">
        <v>141</v>
      </c>
      <c r="Q122" s="76" t="s">
        <v>142</v>
      </c>
      <c r="R122" s="76" t="s">
        <v>143</v>
      </c>
      <c r="S122" s="76" t="s">
        <v>144</v>
      </c>
      <c r="T122" s="77" t="s">
        <v>145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4"/>
      <c r="B123" s="35"/>
      <c r="C123" s="82" t="s">
        <v>146</v>
      </c>
      <c r="D123" s="36"/>
      <c r="E123" s="36"/>
      <c r="F123" s="36"/>
      <c r="G123" s="36"/>
      <c r="H123" s="36"/>
      <c r="I123" s="36"/>
      <c r="J123" s="166">
        <f>BK123</f>
        <v>0</v>
      </c>
      <c r="K123" s="36"/>
      <c r="L123" s="39"/>
      <c r="M123" s="78"/>
      <c r="N123" s="167"/>
      <c r="O123" s="79"/>
      <c r="P123" s="168">
        <f>P124</f>
        <v>0</v>
      </c>
      <c r="Q123" s="79"/>
      <c r="R123" s="168">
        <f>R124</f>
        <v>0</v>
      </c>
      <c r="S123" s="79"/>
      <c r="T123" s="169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122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75</v>
      </c>
      <c r="E124" s="174" t="s">
        <v>841</v>
      </c>
      <c r="F124" s="174" t="s">
        <v>97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P125+P134+P144+P148+P150+P152</f>
        <v>0</v>
      </c>
      <c r="Q124" s="179"/>
      <c r="R124" s="180">
        <f>R125+R134+R144+R148+R150+R152</f>
        <v>0</v>
      </c>
      <c r="S124" s="179"/>
      <c r="T124" s="181">
        <f>T125+T134+T144+T148+T150+T152</f>
        <v>0</v>
      </c>
      <c r="AR124" s="182" t="s">
        <v>173</v>
      </c>
      <c r="AT124" s="183" t="s">
        <v>75</v>
      </c>
      <c r="AU124" s="183" t="s">
        <v>76</v>
      </c>
      <c r="AY124" s="182" t="s">
        <v>149</v>
      </c>
      <c r="BK124" s="184">
        <f>BK125+BK134+BK144+BK148+BK150+BK152</f>
        <v>0</v>
      </c>
    </row>
    <row r="125" spans="2:63" s="12" customFormat="1" ht="22.9" customHeight="1">
      <c r="B125" s="171"/>
      <c r="C125" s="172"/>
      <c r="D125" s="173" t="s">
        <v>75</v>
      </c>
      <c r="E125" s="185" t="s">
        <v>842</v>
      </c>
      <c r="F125" s="185" t="s">
        <v>843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SUM(P126:P133)</f>
        <v>0</v>
      </c>
      <c r="Q125" s="179"/>
      <c r="R125" s="180">
        <f>SUM(R126:R133)</f>
        <v>0</v>
      </c>
      <c r="S125" s="179"/>
      <c r="T125" s="181">
        <f>SUM(T126:T133)</f>
        <v>0</v>
      </c>
      <c r="AR125" s="182" t="s">
        <v>173</v>
      </c>
      <c r="AT125" s="183" t="s">
        <v>75</v>
      </c>
      <c r="AU125" s="183" t="s">
        <v>84</v>
      </c>
      <c r="AY125" s="182" t="s">
        <v>149</v>
      </c>
      <c r="BK125" s="184">
        <f>SUM(BK126:BK133)</f>
        <v>0</v>
      </c>
    </row>
    <row r="126" spans="1:65" s="2" customFormat="1" ht="16.5" customHeight="1">
      <c r="A126" s="34"/>
      <c r="B126" s="35"/>
      <c r="C126" s="187" t="s">
        <v>84</v>
      </c>
      <c r="D126" s="187" t="s">
        <v>151</v>
      </c>
      <c r="E126" s="188" t="s">
        <v>844</v>
      </c>
      <c r="F126" s="189" t="s">
        <v>845</v>
      </c>
      <c r="G126" s="190" t="s">
        <v>846</v>
      </c>
      <c r="H126" s="191">
        <v>1</v>
      </c>
      <c r="I126" s="192"/>
      <c r="J126" s="193">
        <f aca="true" t="shared" si="0" ref="J126:J133">ROUND(I126*H126,2)</f>
        <v>0</v>
      </c>
      <c r="K126" s="189" t="s">
        <v>155</v>
      </c>
      <c r="L126" s="39"/>
      <c r="M126" s="194" t="s">
        <v>1</v>
      </c>
      <c r="N126" s="195" t="s">
        <v>41</v>
      </c>
      <c r="O126" s="71"/>
      <c r="P126" s="196">
        <f aca="true" t="shared" si="1" ref="P126:P133">O126*H126</f>
        <v>0</v>
      </c>
      <c r="Q126" s="196">
        <v>0</v>
      </c>
      <c r="R126" s="196">
        <f aca="true" t="shared" si="2" ref="R126:R133">Q126*H126</f>
        <v>0</v>
      </c>
      <c r="S126" s="196">
        <v>0</v>
      </c>
      <c r="T126" s="197">
        <f aca="true" t="shared" si="3" ref="T126:T133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847</v>
      </c>
      <c r="AT126" s="198" t="s">
        <v>151</v>
      </c>
      <c r="AU126" s="198" t="s">
        <v>86</v>
      </c>
      <c r="AY126" s="17" t="s">
        <v>149</v>
      </c>
      <c r="BE126" s="199">
        <f aca="true" t="shared" si="4" ref="BE126:BE133">IF(N126="základní",J126,0)</f>
        <v>0</v>
      </c>
      <c r="BF126" s="199">
        <f aca="true" t="shared" si="5" ref="BF126:BF133">IF(N126="snížená",J126,0)</f>
        <v>0</v>
      </c>
      <c r="BG126" s="199">
        <f aca="true" t="shared" si="6" ref="BG126:BG133">IF(N126="zákl. přenesená",J126,0)</f>
        <v>0</v>
      </c>
      <c r="BH126" s="199">
        <f aca="true" t="shared" si="7" ref="BH126:BH133">IF(N126="sníž. přenesená",J126,0)</f>
        <v>0</v>
      </c>
      <c r="BI126" s="199">
        <f aca="true" t="shared" si="8" ref="BI126:BI133">IF(N126="nulová",J126,0)</f>
        <v>0</v>
      </c>
      <c r="BJ126" s="17" t="s">
        <v>84</v>
      </c>
      <c r="BK126" s="199">
        <f aca="true" t="shared" si="9" ref="BK126:BK133">ROUND(I126*H126,2)</f>
        <v>0</v>
      </c>
      <c r="BL126" s="17" t="s">
        <v>847</v>
      </c>
      <c r="BM126" s="198" t="s">
        <v>848</v>
      </c>
    </row>
    <row r="127" spans="1:65" s="2" customFormat="1" ht="16.5" customHeight="1">
      <c r="A127" s="34"/>
      <c r="B127" s="35"/>
      <c r="C127" s="187" t="s">
        <v>86</v>
      </c>
      <c r="D127" s="187" t="s">
        <v>151</v>
      </c>
      <c r="E127" s="188" t="s">
        <v>849</v>
      </c>
      <c r="F127" s="189" t="s">
        <v>850</v>
      </c>
      <c r="G127" s="190" t="s">
        <v>846</v>
      </c>
      <c r="H127" s="191">
        <v>1</v>
      </c>
      <c r="I127" s="192"/>
      <c r="J127" s="193">
        <f t="shared" si="0"/>
        <v>0</v>
      </c>
      <c r="K127" s="189" t="s">
        <v>1</v>
      </c>
      <c r="L127" s="39"/>
      <c r="M127" s="194" t="s">
        <v>1</v>
      </c>
      <c r="N127" s="195" t="s">
        <v>41</v>
      </c>
      <c r="O127" s="71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847</v>
      </c>
      <c r="AT127" s="198" t="s">
        <v>151</v>
      </c>
      <c r="AU127" s="198" t="s">
        <v>86</v>
      </c>
      <c r="AY127" s="17" t="s">
        <v>149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7" t="s">
        <v>84</v>
      </c>
      <c r="BK127" s="199">
        <f t="shared" si="9"/>
        <v>0</v>
      </c>
      <c r="BL127" s="17" t="s">
        <v>847</v>
      </c>
      <c r="BM127" s="198" t="s">
        <v>851</v>
      </c>
    </row>
    <row r="128" spans="1:65" s="2" customFormat="1" ht="24.2" customHeight="1">
      <c r="A128" s="34"/>
      <c r="B128" s="35"/>
      <c r="C128" s="187" t="s">
        <v>166</v>
      </c>
      <c r="D128" s="187" t="s">
        <v>151</v>
      </c>
      <c r="E128" s="188" t="s">
        <v>852</v>
      </c>
      <c r="F128" s="189" t="s">
        <v>853</v>
      </c>
      <c r="G128" s="190" t="s">
        <v>846</v>
      </c>
      <c r="H128" s="191">
        <v>1</v>
      </c>
      <c r="I128" s="192"/>
      <c r="J128" s="193">
        <f t="shared" si="0"/>
        <v>0</v>
      </c>
      <c r="K128" s="189" t="s">
        <v>1</v>
      </c>
      <c r="L128" s="39"/>
      <c r="M128" s="194" t="s">
        <v>1</v>
      </c>
      <c r="N128" s="195" t="s">
        <v>41</v>
      </c>
      <c r="O128" s="71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847</v>
      </c>
      <c r="AT128" s="198" t="s">
        <v>151</v>
      </c>
      <c r="AU128" s="198" t="s">
        <v>86</v>
      </c>
      <c r="AY128" s="17" t="s">
        <v>149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" t="s">
        <v>84</v>
      </c>
      <c r="BK128" s="199">
        <f t="shared" si="9"/>
        <v>0</v>
      </c>
      <c r="BL128" s="17" t="s">
        <v>847</v>
      </c>
      <c r="BM128" s="198" t="s">
        <v>854</v>
      </c>
    </row>
    <row r="129" spans="1:65" s="2" customFormat="1" ht="24.2" customHeight="1">
      <c r="A129" s="34"/>
      <c r="B129" s="35"/>
      <c r="C129" s="187" t="s">
        <v>156</v>
      </c>
      <c r="D129" s="187" t="s">
        <v>151</v>
      </c>
      <c r="E129" s="188" t="s">
        <v>855</v>
      </c>
      <c r="F129" s="189" t="s">
        <v>856</v>
      </c>
      <c r="G129" s="190" t="s">
        <v>846</v>
      </c>
      <c r="H129" s="191">
        <v>1</v>
      </c>
      <c r="I129" s="192"/>
      <c r="J129" s="193">
        <f t="shared" si="0"/>
        <v>0</v>
      </c>
      <c r="K129" s="189" t="s">
        <v>1</v>
      </c>
      <c r="L129" s="39"/>
      <c r="M129" s="194" t="s">
        <v>1</v>
      </c>
      <c r="N129" s="195" t="s">
        <v>41</v>
      </c>
      <c r="O129" s="71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847</v>
      </c>
      <c r="AT129" s="198" t="s">
        <v>151</v>
      </c>
      <c r="AU129" s="198" t="s">
        <v>86</v>
      </c>
      <c r="AY129" s="17" t="s">
        <v>149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7" t="s">
        <v>84</v>
      </c>
      <c r="BK129" s="199">
        <f t="shared" si="9"/>
        <v>0</v>
      </c>
      <c r="BL129" s="17" t="s">
        <v>847</v>
      </c>
      <c r="BM129" s="198" t="s">
        <v>857</v>
      </c>
    </row>
    <row r="130" spans="1:65" s="2" customFormat="1" ht="55.5" customHeight="1">
      <c r="A130" s="34"/>
      <c r="B130" s="35"/>
      <c r="C130" s="187" t="s">
        <v>173</v>
      </c>
      <c r="D130" s="187" t="s">
        <v>151</v>
      </c>
      <c r="E130" s="188" t="s">
        <v>858</v>
      </c>
      <c r="F130" s="189" t="s">
        <v>859</v>
      </c>
      <c r="G130" s="190" t="s">
        <v>846</v>
      </c>
      <c r="H130" s="191">
        <v>1</v>
      </c>
      <c r="I130" s="192"/>
      <c r="J130" s="193">
        <f t="shared" si="0"/>
        <v>0</v>
      </c>
      <c r="K130" s="189" t="s">
        <v>155</v>
      </c>
      <c r="L130" s="39"/>
      <c r="M130" s="194" t="s">
        <v>1</v>
      </c>
      <c r="N130" s="195" t="s">
        <v>41</v>
      </c>
      <c r="O130" s="71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847</v>
      </c>
      <c r="AT130" s="198" t="s">
        <v>151</v>
      </c>
      <c r="AU130" s="198" t="s">
        <v>86</v>
      </c>
      <c r="AY130" s="17" t="s">
        <v>149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7" t="s">
        <v>84</v>
      </c>
      <c r="BK130" s="199">
        <f t="shared" si="9"/>
        <v>0</v>
      </c>
      <c r="BL130" s="17" t="s">
        <v>847</v>
      </c>
      <c r="BM130" s="198" t="s">
        <v>860</v>
      </c>
    </row>
    <row r="131" spans="1:65" s="2" customFormat="1" ht="49.15" customHeight="1">
      <c r="A131" s="34"/>
      <c r="B131" s="35"/>
      <c r="C131" s="187" t="s">
        <v>175</v>
      </c>
      <c r="D131" s="187" t="s">
        <v>151</v>
      </c>
      <c r="E131" s="188" t="s">
        <v>861</v>
      </c>
      <c r="F131" s="189" t="s">
        <v>862</v>
      </c>
      <c r="G131" s="190" t="s">
        <v>846</v>
      </c>
      <c r="H131" s="191">
        <v>1</v>
      </c>
      <c r="I131" s="192"/>
      <c r="J131" s="193">
        <f t="shared" si="0"/>
        <v>0</v>
      </c>
      <c r="K131" s="189" t="s">
        <v>155</v>
      </c>
      <c r="L131" s="39"/>
      <c r="M131" s="194" t="s">
        <v>1</v>
      </c>
      <c r="N131" s="195" t="s">
        <v>41</v>
      </c>
      <c r="O131" s="71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847</v>
      </c>
      <c r="AT131" s="198" t="s">
        <v>151</v>
      </c>
      <c r="AU131" s="198" t="s">
        <v>86</v>
      </c>
      <c r="AY131" s="17" t="s">
        <v>149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7" t="s">
        <v>84</v>
      </c>
      <c r="BK131" s="199">
        <f t="shared" si="9"/>
        <v>0</v>
      </c>
      <c r="BL131" s="17" t="s">
        <v>847</v>
      </c>
      <c r="BM131" s="198" t="s">
        <v>863</v>
      </c>
    </row>
    <row r="132" spans="1:65" s="2" customFormat="1" ht="33" customHeight="1">
      <c r="A132" s="34"/>
      <c r="B132" s="35"/>
      <c r="C132" s="187" t="s">
        <v>181</v>
      </c>
      <c r="D132" s="187" t="s">
        <v>151</v>
      </c>
      <c r="E132" s="188" t="s">
        <v>864</v>
      </c>
      <c r="F132" s="189" t="s">
        <v>865</v>
      </c>
      <c r="G132" s="190" t="s">
        <v>846</v>
      </c>
      <c r="H132" s="191">
        <v>1</v>
      </c>
      <c r="I132" s="192"/>
      <c r="J132" s="193">
        <f t="shared" si="0"/>
        <v>0</v>
      </c>
      <c r="K132" s="189" t="s">
        <v>155</v>
      </c>
      <c r="L132" s="39"/>
      <c r="M132" s="194" t="s">
        <v>1</v>
      </c>
      <c r="N132" s="195" t="s">
        <v>41</v>
      </c>
      <c r="O132" s="71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847</v>
      </c>
      <c r="AT132" s="198" t="s">
        <v>151</v>
      </c>
      <c r="AU132" s="198" t="s">
        <v>86</v>
      </c>
      <c r="AY132" s="17" t="s">
        <v>149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7" t="s">
        <v>84</v>
      </c>
      <c r="BK132" s="199">
        <f t="shared" si="9"/>
        <v>0</v>
      </c>
      <c r="BL132" s="17" t="s">
        <v>847</v>
      </c>
      <c r="BM132" s="198" t="s">
        <v>866</v>
      </c>
    </row>
    <row r="133" spans="1:65" s="2" customFormat="1" ht="16.5" customHeight="1">
      <c r="A133" s="34"/>
      <c r="B133" s="35"/>
      <c r="C133" s="187" t="s">
        <v>187</v>
      </c>
      <c r="D133" s="187" t="s">
        <v>151</v>
      </c>
      <c r="E133" s="188" t="s">
        <v>867</v>
      </c>
      <c r="F133" s="189" t="s">
        <v>868</v>
      </c>
      <c r="G133" s="190" t="s">
        <v>846</v>
      </c>
      <c r="H133" s="191">
        <v>1</v>
      </c>
      <c r="I133" s="192"/>
      <c r="J133" s="193">
        <f t="shared" si="0"/>
        <v>0</v>
      </c>
      <c r="K133" s="189" t="s">
        <v>1</v>
      </c>
      <c r="L133" s="39"/>
      <c r="M133" s="194" t="s">
        <v>1</v>
      </c>
      <c r="N133" s="195" t="s">
        <v>41</v>
      </c>
      <c r="O133" s="71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847</v>
      </c>
      <c r="AT133" s="198" t="s">
        <v>151</v>
      </c>
      <c r="AU133" s="198" t="s">
        <v>86</v>
      </c>
      <c r="AY133" s="17" t="s">
        <v>149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7" t="s">
        <v>84</v>
      </c>
      <c r="BK133" s="199">
        <f t="shared" si="9"/>
        <v>0</v>
      </c>
      <c r="BL133" s="17" t="s">
        <v>847</v>
      </c>
      <c r="BM133" s="198" t="s">
        <v>869</v>
      </c>
    </row>
    <row r="134" spans="2:63" s="12" customFormat="1" ht="22.9" customHeight="1">
      <c r="B134" s="171"/>
      <c r="C134" s="172"/>
      <c r="D134" s="173" t="s">
        <v>75</v>
      </c>
      <c r="E134" s="185" t="s">
        <v>870</v>
      </c>
      <c r="F134" s="185" t="s">
        <v>871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SUM(P135:P143)</f>
        <v>0</v>
      </c>
      <c r="Q134" s="179"/>
      <c r="R134" s="180">
        <f>SUM(R135:R143)</f>
        <v>0</v>
      </c>
      <c r="S134" s="179"/>
      <c r="T134" s="181">
        <f>SUM(T135:T143)</f>
        <v>0</v>
      </c>
      <c r="AR134" s="182" t="s">
        <v>173</v>
      </c>
      <c r="AT134" s="183" t="s">
        <v>75</v>
      </c>
      <c r="AU134" s="183" t="s">
        <v>84</v>
      </c>
      <c r="AY134" s="182" t="s">
        <v>149</v>
      </c>
      <c r="BK134" s="184">
        <f>SUM(BK135:BK143)</f>
        <v>0</v>
      </c>
    </row>
    <row r="135" spans="1:65" s="2" customFormat="1" ht="24.2" customHeight="1">
      <c r="A135" s="34"/>
      <c r="B135" s="35"/>
      <c r="C135" s="187" t="s">
        <v>191</v>
      </c>
      <c r="D135" s="187" t="s">
        <v>151</v>
      </c>
      <c r="E135" s="188" t="s">
        <v>872</v>
      </c>
      <c r="F135" s="189" t="s">
        <v>873</v>
      </c>
      <c r="G135" s="190" t="s">
        <v>846</v>
      </c>
      <c r="H135" s="191">
        <v>1</v>
      </c>
      <c r="I135" s="192"/>
      <c r="J135" s="193">
        <f aca="true" t="shared" si="10" ref="J135:J143">ROUND(I135*H135,2)</f>
        <v>0</v>
      </c>
      <c r="K135" s="189" t="s">
        <v>155</v>
      </c>
      <c r="L135" s="39"/>
      <c r="M135" s="194" t="s">
        <v>1</v>
      </c>
      <c r="N135" s="195" t="s">
        <v>41</v>
      </c>
      <c r="O135" s="71"/>
      <c r="P135" s="196">
        <f aca="true" t="shared" si="11" ref="P135:P143">O135*H135</f>
        <v>0</v>
      </c>
      <c r="Q135" s="196">
        <v>0</v>
      </c>
      <c r="R135" s="196">
        <f aca="true" t="shared" si="12" ref="R135:R143">Q135*H135</f>
        <v>0</v>
      </c>
      <c r="S135" s="196">
        <v>0</v>
      </c>
      <c r="T135" s="197">
        <f aca="true" t="shared" si="13" ref="T135:T143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847</v>
      </c>
      <c r="AT135" s="198" t="s">
        <v>151</v>
      </c>
      <c r="AU135" s="198" t="s">
        <v>86</v>
      </c>
      <c r="AY135" s="17" t="s">
        <v>149</v>
      </c>
      <c r="BE135" s="199">
        <f aca="true" t="shared" si="14" ref="BE135:BE143">IF(N135="základní",J135,0)</f>
        <v>0</v>
      </c>
      <c r="BF135" s="199">
        <f aca="true" t="shared" si="15" ref="BF135:BF143">IF(N135="snížená",J135,0)</f>
        <v>0</v>
      </c>
      <c r="BG135" s="199">
        <f aca="true" t="shared" si="16" ref="BG135:BG143">IF(N135="zákl. přenesená",J135,0)</f>
        <v>0</v>
      </c>
      <c r="BH135" s="199">
        <f aca="true" t="shared" si="17" ref="BH135:BH143">IF(N135="sníž. přenesená",J135,0)</f>
        <v>0</v>
      </c>
      <c r="BI135" s="199">
        <f aca="true" t="shared" si="18" ref="BI135:BI143">IF(N135="nulová",J135,0)</f>
        <v>0</v>
      </c>
      <c r="BJ135" s="17" t="s">
        <v>84</v>
      </c>
      <c r="BK135" s="199">
        <f aca="true" t="shared" si="19" ref="BK135:BK143">ROUND(I135*H135,2)</f>
        <v>0</v>
      </c>
      <c r="BL135" s="17" t="s">
        <v>847</v>
      </c>
      <c r="BM135" s="198" t="s">
        <v>874</v>
      </c>
    </row>
    <row r="136" spans="1:65" s="2" customFormat="1" ht="16.5" customHeight="1">
      <c r="A136" s="34"/>
      <c r="B136" s="35"/>
      <c r="C136" s="187" t="s">
        <v>117</v>
      </c>
      <c r="D136" s="187" t="s">
        <v>151</v>
      </c>
      <c r="E136" s="188" t="s">
        <v>875</v>
      </c>
      <c r="F136" s="189" t="s">
        <v>876</v>
      </c>
      <c r="G136" s="190" t="s">
        <v>846</v>
      </c>
      <c r="H136" s="191">
        <v>1</v>
      </c>
      <c r="I136" s="192"/>
      <c r="J136" s="193">
        <f t="shared" si="10"/>
        <v>0</v>
      </c>
      <c r="K136" s="189" t="s">
        <v>155</v>
      </c>
      <c r="L136" s="39"/>
      <c r="M136" s="194" t="s">
        <v>1</v>
      </c>
      <c r="N136" s="195" t="s">
        <v>41</v>
      </c>
      <c r="O136" s="71"/>
      <c r="P136" s="196">
        <f t="shared" si="11"/>
        <v>0</v>
      </c>
      <c r="Q136" s="196">
        <v>0</v>
      </c>
      <c r="R136" s="196">
        <f t="shared" si="12"/>
        <v>0</v>
      </c>
      <c r="S136" s="196">
        <v>0</v>
      </c>
      <c r="T136" s="197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847</v>
      </c>
      <c r="AT136" s="198" t="s">
        <v>151</v>
      </c>
      <c r="AU136" s="198" t="s">
        <v>86</v>
      </c>
      <c r="AY136" s="17" t="s">
        <v>149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7" t="s">
        <v>84</v>
      </c>
      <c r="BK136" s="199">
        <f t="shared" si="19"/>
        <v>0</v>
      </c>
      <c r="BL136" s="17" t="s">
        <v>847</v>
      </c>
      <c r="BM136" s="198" t="s">
        <v>877</v>
      </c>
    </row>
    <row r="137" spans="1:65" s="2" customFormat="1" ht="16.5" customHeight="1">
      <c r="A137" s="34"/>
      <c r="B137" s="35"/>
      <c r="C137" s="187" t="s">
        <v>202</v>
      </c>
      <c r="D137" s="187" t="s">
        <v>151</v>
      </c>
      <c r="E137" s="188" t="s">
        <v>878</v>
      </c>
      <c r="F137" s="189" t="s">
        <v>879</v>
      </c>
      <c r="G137" s="190" t="s">
        <v>846</v>
      </c>
      <c r="H137" s="191">
        <v>1</v>
      </c>
      <c r="I137" s="192"/>
      <c r="J137" s="193">
        <f t="shared" si="10"/>
        <v>0</v>
      </c>
      <c r="K137" s="189" t="s">
        <v>155</v>
      </c>
      <c r="L137" s="39"/>
      <c r="M137" s="194" t="s">
        <v>1</v>
      </c>
      <c r="N137" s="195" t="s">
        <v>41</v>
      </c>
      <c r="O137" s="71"/>
      <c r="P137" s="196">
        <f t="shared" si="11"/>
        <v>0</v>
      </c>
      <c r="Q137" s="196">
        <v>0</v>
      </c>
      <c r="R137" s="196">
        <f t="shared" si="12"/>
        <v>0</v>
      </c>
      <c r="S137" s="196">
        <v>0</v>
      </c>
      <c r="T137" s="197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847</v>
      </c>
      <c r="AT137" s="198" t="s">
        <v>151</v>
      </c>
      <c r="AU137" s="198" t="s">
        <v>86</v>
      </c>
      <c r="AY137" s="17" t="s">
        <v>149</v>
      </c>
      <c r="BE137" s="199">
        <f t="shared" si="14"/>
        <v>0</v>
      </c>
      <c r="BF137" s="199">
        <f t="shared" si="15"/>
        <v>0</v>
      </c>
      <c r="BG137" s="199">
        <f t="shared" si="16"/>
        <v>0</v>
      </c>
      <c r="BH137" s="199">
        <f t="shared" si="17"/>
        <v>0</v>
      </c>
      <c r="BI137" s="199">
        <f t="shared" si="18"/>
        <v>0</v>
      </c>
      <c r="BJ137" s="17" t="s">
        <v>84</v>
      </c>
      <c r="BK137" s="199">
        <f t="shared" si="19"/>
        <v>0</v>
      </c>
      <c r="BL137" s="17" t="s">
        <v>847</v>
      </c>
      <c r="BM137" s="198" t="s">
        <v>880</v>
      </c>
    </row>
    <row r="138" spans="1:65" s="2" customFormat="1" ht="16.5" customHeight="1">
      <c r="A138" s="34"/>
      <c r="B138" s="35"/>
      <c r="C138" s="187" t="s">
        <v>8</v>
      </c>
      <c r="D138" s="187" t="s">
        <v>151</v>
      </c>
      <c r="E138" s="188" t="s">
        <v>881</v>
      </c>
      <c r="F138" s="189" t="s">
        <v>882</v>
      </c>
      <c r="G138" s="190" t="s">
        <v>846</v>
      </c>
      <c r="H138" s="191">
        <v>1</v>
      </c>
      <c r="I138" s="192"/>
      <c r="J138" s="193">
        <f t="shared" si="10"/>
        <v>0</v>
      </c>
      <c r="K138" s="189" t="s">
        <v>155</v>
      </c>
      <c r="L138" s="39"/>
      <c r="M138" s="194" t="s">
        <v>1</v>
      </c>
      <c r="N138" s="195" t="s">
        <v>41</v>
      </c>
      <c r="O138" s="71"/>
      <c r="P138" s="196">
        <f t="shared" si="11"/>
        <v>0</v>
      </c>
      <c r="Q138" s="196">
        <v>0</v>
      </c>
      <c r="R138" s="196">
        <f t="shared" si="12"/>
        <v>0</v>
      </c>
      <c r="S138" s="196">
        <v>0</v>
      </c>
      <c r="T138" s="197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847</v>
      </c>
      <c r="AT138" s="198" t="s">
        <v>151</v>
      </c>
      <c r="AU138" s="198" t="s">
        <v>86</v>
      </c>
      <c r="AY138" s="17" t="s">
        <v>149</v>
      </c>
      <c r="BE138" s="199">
        <f t="shared" si="14"/>
        <v>0</v>
      </c>
      <c r="BF138" s="199">
        <f t="shared" si="15"/>
        <v>0</v>
      </c>
      <c r="BG138" s="199">
        <f t="shared" si="16"/>
        <v>0</v>
      </c>
      <c r="BH138" s="199">
        <f t="shared" si="17"/>
        <v>0</v>
      </c>
      <c r="BI138" s="199">
        <f t="shared" si="18"/>
        <v>0</v>
      </c>
      <c r="BJ138" s="17" t="s">
        <v>84</v>
      </c>
      <c r="BK138" s="199">
        <f t="shared" si="19"/>
        <v>0</v>
      </c>
      <c r="BL138" s="17" t="s">
        <v>847</v>
      </c>
      <c r="BM138" s="198" t="s">
        <v>883</v>
      </c>
    </row>
    <row r="139" spans="1:65" s="2" customFormat="1" ht="16.5" customHeight="1">
      <c r="A139" s="34"/>
      <c r="B139" s="35"/>
      <c r="C139" s="187" t="s">
        <v>212</v>
      </c>
      <c r="D139" s="187" t="s">
        <v>151</v>
      </c>
      <c r="E139" s="188" t="s">
        <v>884</v>
      </c>
      <c r="F139" s="189" t="s">
        <v>885</v>
      </c>
      <c r="G139" s="190" t="s">
        <v>846</v>
      </c>
      <c r="H139" s="191">
        <v>1</v>
      </c>
      <c r="I139" s="192"/>
      <c r="J139" s="193">
        <f t="shared" si="10"/>
        <v>0</v>
      </c>
      <c r="K139" s="189" t="s">
        <v>1</v>
      </c>
      <c r="L139" s="39"/>
      <c r="M139" s="194" t="s">
        <v>1</v>
      </c>
      <c r="N139" s="195" t="s">
        <v>41</v>
      </c>
      <c r="O139" s="71"/>
      <c r="P139" s="196">
        <f t="shared" si="11"/>
        <v>0</v>
      </c>
      <c r="Q139" s="196">
        <v>0</v>
      </c>
      <c r="R139" s="196">
        <f t="shared" si="12"/>
        <v>0</v>
      </c>
      <c r="S139" s="196">
        <v>0</v>
      </c>
      <c r="T139" s="197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847</v>
      </c>
      <c r="AT139" s="198" t="s">
        <v>151</v>
      </c>
      <c r="AU139" s="198" t="s">
        <v>86</v>
      </c>
      <c r="AY139" s="17" t="s">
        <v>149</v>
      </c>
      <c r="BE139" s="199">
        <f t="shared" si="14"/>
        <v>0</v>
      </c>
      <c r="BF139" s="199">
        <f t="shared" si="15"/>
        <v>0</v>
      </c>
      <c r="BG139" s="199">
        <f t="shared" si="16"/>
        <v>0</v>
      </c>
      <c r="BH139" s="199">
        <f t="shared" si="17"/>
        <v>0</v>
      </c>
      <c r="BI139" s="199">
        <f t="shared" si="18"/>
        <v>0</v>
      </c>
      <c r="BJ139" s="17" t="s">
        <v>84</v>
      </c>
      <c r="BK139" s="199">
        <f t="shared" si="19"/>
        <v>0</v>
      </c>
      <c r="BL139" s="17" t="s">
        <v>847</v>
      </c>
      <c r="BM139" s="198" t="s">
        <v>886</v>
      </c>
    </row>
    <row r="140" spans="1:65" s="2" customFormat="1" ht="44.25" customHeight="1">
      <c r="A140" s="34"/>
      <c r="B140" s="35"/>
      <c r="C140" s="187" t="s">
        <v>221</v>
      </c>
      <c r="D140" s="187" t="s">
        <v>151</v>
      </c>
      <c r="E140" s="188" t="s">
        <v>887</v>
      </c>
      <c r="F140" s="189" t="s">
        <v>888</v>
      </c>
      <c r="G140" s="190" t="s">
        <v>846</v>
      </c>
      <c r="H140" s="191">
        <v>1</v>
      </c>
      <c r="I140" s="192"/>
      <c r="J140" s="193">
        <f t="shared" si="10"/>
        <v>0</v>
      </c>
      <c r="K140" s="189" t="s">
        <v>155</v>
      </c>
      <c r="L140" s="39"/>
      <c r="M140" s="194" t="s">
        <v>1</v>
      </c>
      <c r="N140" s="195" t="s">
        <v>41</v>
      </c>
      <c r="O140" s="71"/>
      <c r="P140" s="196">
        <f t="shared" si="11"/>
        <v>0</v>
      </c>
      <c r="Q140" s="196">
        <v>0</v>
      </c>
      <c r="R140" s="196">
        <f t="shared" si="12"/>
        <v>0</v>
      </c>
      <c r="S140" s="196">
        <v>0</v>
      </c>
      <c r="T140" s="197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847</v>
      </c>
      <c r="AT140" s="198" t="s">
        <v>151</v>
      </c>
      <c r="AU140" s="198" t="s">
        <v>86</v>
      </c>
      <c r="AY140" s="17" t="s">
        <v>149</v>
      </c>
      <c r="BE140" s="199">
        <f t="shared" si="14"/>
        <v>0</v>
      </c>
      <c r="BF140" s="199">
        <f t="shared" si="15"/>
        <v>0</v>
      </c>
      <c r="BG140" s="199">
        <f t="shared" si="16"/>
        <v>0</v>
      </c>
      <c r="BH140" s="199">
        <f t="shared" si="17"/>
        <v>0</v>
      </c>
      <c r="BI140" s="199">
        <f t="shared" si="18"/>
        <v>0</v>
      </c>
      <c r="BJ140" s="17" t="s">
        <v>84</v>
      </c>
      <c r="BK140" s="199">
        <f t="shared" si="19"/>
        <v>0</v>
      </c>
      <c r="BL140" s="17" t="s">
        <v>847</v>
      </c>
      <c r="BM140" s="198" t="s">
        <v>889</v>
      </c>
    </row>
    <row r="141" spans="1:65" s="2" customFormat="1" ht="16.5" customHeight="1">
      <c r="A141" s="34"/>
      <c r="B141" s="35"/>
      <c r="C141" s="187" t="s">
        <v>226</v>
      </c>
      <c r="D141" s="187" t="s">
        <v>151</v>
      </c>
      <c r="E141" s="188" t="s">
        <v>890</v>
      </c>
      <c r="F141" s="189" t="s">
        <v>876</v>
      </c>
      <c r="G141" s="190" t="s">
        <v>846</v>
      </c>
      <c r="H141" s="191">
        <v>1</v>
      </c>
      <c r="I141" s="192"/>
      <c r="J141" s="193">
        <f t="shared" si="10"/>
        <v>0</v>
      </c>
      <c r="K141" s="189" t="s">
        <v>155</v>
      </c>
      <c r="L141" s="39"/>
      <c r="M141" s="194" t="s">
        <v>1</v>
      </c>
      <c r="N141" s="195" t="s">
        <v>41</v>
      </c>
      <c r="O141" s="71"/>
      <c r="P141" s="196">
        <f t="shared" si="11"/>
        <v>0</v>
      </c>
      <c r="Q141" s="196">
        <v>0</v>
      </c>
      <c r="R141" s="196">
        <f t="shared" si="12"/>
        <v>0</v>
      </c>
      <c r="S141" s="196">
        <v>0</v>
      </c>
      <c r="T141" s="197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847</v>
      </c>
      <c r="AT141" s="198" t="s">
        <v>151</v>
      </c>
      <c r="AU141" s="198" t="s">
        <v>86</v>
      </c>
      <c r="AY141" s="17" t="s">
        <v>149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7" t="s">
        <v>84</v>
      </c>
      <c r="BK141" s="199">
        <f t="shared" si="19"/>
        <v>0</v>
      </c>
      <c r="BL141" s="17" t="s">
        <v>847</v>
      </c>
      <c r="BM141" s="198" t="s">
        <v>891</v>
      </c>
    </row>
    <row r="142" spans="1:65" s="2" customFormat="1" ht="24.2" customHeight="1">
      <c r="A142" s="34"/>
      <c r="B142" s="35"/>
      <c r="C142" s="187" t="s">
        <v>231</v>
      </c>
      <c r="D142" s="187" t="s">
        <v>151</v>
      </c>
      <c r="E142" s="188" t="s">
        <v>892</v>
      </c>
      <c r="F142" s="189" t="s">
        <v>893</v>
      </c>
      <c r="G142" s="190" t="s">
        <v>846</v>
      </c>
      <c r="H142" s="191">
        <v>1</v>
      </c>
      <c r="I142" s="192"/>
      <c r="J142" s="193">
        <f t="shared" si="10"/>
        <v>0</v>
      </c>
      <c r="K142" s="189" t="s">
        <v>1</v>
      </c>
      <c r="L142" s="39"/>
      <c r="M142" s="194" t="s">
        <v>1</v>
      </c>
      <c r="N142" s="195" t="s">
        <v>41</v>
      </c>
      <c r="O142" s="71"/>
      <c r="P142" s="196">
        <f t="shared" si="11"/>
        <v>0</v>
      </c>
      <c r="Q142" s="196">
        <v>0</v>
      </c>
      <c r="R142" s="196">
        <f t="shared" si="12"/>
        <v>0</v>
      </c>
      <c r="S142" s="196">
        <v>0</v>
      </c>
      <c r="T142" s="197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847</v>
      </c>
      <c r="AT142" s="198" t="s">
        <v>151</v>
      </c>
      <c r="AU142" s="198" t="s">
        <v>86</v>
      </c>
      <c r="AY142" s="17" t="s">
        <v>149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7" t="s">
        <v>84</v>
      </c>
      <c r="BK142" s="199">
        <f t="shared" si="19"/>
        <v>0</v>
      </c>
      <c r="BL142" s="17" t="s">
        <v>847</v>
      </c>
      <c r="BM142" s="198" t="s">
        <v>894</v>
      </c>
    </row>
    <row r="143" spans="1:65" s="2" customFormat="1" ht="16.5" customHeight="1">
      <c r="A143" s="34"/>
      <c r="B143" s="35"/>
      <c r="C143" s="187" t="s">
        <v>236</v>
      </c>
      <c r="D143" s="187" t="s">
        <v>151</v>
      </c>
      <c r="E143" s="188" t="s">
        <v>895</v>
      </c>
      <c r="F143" s="189" t="s">
        <v>896</v>
      </c>
      <c r="G143" s="190" t="s">
        <v>846</v>
      </c>
      <c r="H143" s="191">
        <v>1</v>
      </c>
      <c r="I143" s="192"/>
      <c r="J143" s="193">
        <f t="shared" si="10"/>
        <v>0</v>
      </c>
      <c r="K143" s="189" t="s">
        <v>1</v>
      </c>
      <c r="L143" s="39"/>
      <c r="M143" s="194" t="s">
        <v>1</v>
      </c>
      <c r="N143" s="195" t="s">
        <v>41</v>
      </c>
      <c r="O143" s="71"/>
      <c r="P143" s="196">
        <f t="shared" si="11"/>
        <v>0</v>
      </c>
      <c r="Q143" s="196">
        <v>0</v>
      </c>
      <c r="R143" s="196">
        <f t="shared" si="12"/>
        <v>0</v>
      </c>
      <c r="S143" s="196">
        <v>0</v>
      </c>
      <c r="T143" s="197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847</v>
      </c>
      <c r="AT143" s="198" t="s">
        <v>151</v>
      </c>
      <c r="AU143" s="198" t="s">
        <v>86</v>
      </c>
      <c r="AY143" s="17" t="s">
        <v>149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7" t="s">
        <v>84</v>
      </c>
      <c r="BK143" s="199">
        <f t="shared" si="19"/>
        <v>0</v>
      </c>
      <c r="BL143" s="17" t="s">
        <v>847</v>
      </c>
      <c r="BM143" s="198" t="s">
        <v>897</v>
      </c>
    </row>
    <row r="144" spans="2:63" s="12" customFormat="1" ht="22.9" customHeight="1">
      <c r="B144" s="171"/>
      <c r="C144" s="172"/>
      <c r="D144" s="173" t="s">
        <v>75</v>
      </c>
      <c r="E144" s="185" t="s">
        <v>898</v>
      </c>
      <c r="F144" s="185" t="s">
        <v>899</v>
      </c>
      <c r="G144" s="172"/>
      <c r="H144" s="172"/>
      <c r="I144" s="175"/>
      <c r="J144" s="186">
        <f>BK144</f>
        <v>0</v>
      </c>
      <c r="K144" s="172"/>
      <c r="L144" s="177"/>
      <c r="M144" s="178"/>
      <c r="N144" s="179"/>
      <c r="O144" s="179"/>
      <c r="P144" s="180">
        <f>SUM(P145:P147)</f>
        <v>0</v>
      </c>
      <c r="Q144" s="179"/>
      <c r="R144" s="180">
        <f>SUM(R145:R147)</f>
        <v>0</v>
      </c>
      <c r="S144" s="179"/>
      <c r="T144" s="181">
        <f>SUM(T145:T147)</f>
        <v>0</v>
      </c>
      <c r="AR144" s="182" t="s">
        <v>173</v>
      </c>
      <c r="AT144" s="183" t="s">
        <v>75</v>
      </c>
      <c r="AU144" s="183" t="s">
        <v>84</v>
      </c>
      <c r="AY144" s="182" t="s">
        <v>149</v>
      </c>
      <c r="BK144" s="184">
        <f>SUM(BK145:BK147)</f>
        <v>0</v>
      </c>
    </row>
    <row r="145" spans="1:65" s="2" customFormat="1" ht="16.5" customHeight="1">
      <c r="A145" s="34"/>
      <c r="B145" s="35"/>
      <c r="C145" s="187" t="s">
        <v>239</v>
      </c>
      <c r="D145" s="187" t="s">
        <v>151</v>
      </c>
      <c r="E145" s="188" t="s">
        <v>900</v>
      </c>
      <c r="F145" s="189" t="s">
        <v>901</v>
      </c>
      <c r="G145" s="190" t="s">
        <v>846</v>
      </c>
      <c r="H145" s="191">
        <v>1</v>
      </c>
      <c r="I145" s="192"/>
      <c r="J145" s="193">
        <f>ROUND(I145*H145,2)</f>
        <v>0</v>
      </c>
      <c r="K145" s="189" t="s">
        <v>155</v>
      </c>
      <c r="L145" s="39"/>
      <c r="M145" s="194" t="s">
        <v>1</v>
      </c>
      <c r="N145" s="195" t="s">
        <v>41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847</v>
      </c>
      <c r="AT145" s="198" t="s">
        <v>151</v>
      </c>
      <c r="AU145" s="198" t="s">
        <v>86</v>
      </c>
      <c r="AY145" s="17" t="s">
        <v>149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84</v>
      </c>
      <c r="BK145" s="199">
        <f>ROUND(I145*H145,2)</f>
        <v>0</v>
      </c>
      <c r="BL145" s="17" t="s">
        <v>847</v>
      </c>
      <c r="BM145" s="198" t="s">
        <v>902</v>
      </c>
    </row>
    <row r="146" spans="1:65" s="2" customFormat="1" ht="16.5" customHeight="1">
      <c r="A146" s="34"/>
      <c r="B146" s="35"/>
      <c r="C146" s="187" t="s">
        <v>246</v>
      </c>
      <c r="D146" s="187" t="s">
        <v>151</v>
      </c>
      <c r="E146" s="188" t="s">
        <v>903</v>
      </c>
      <c r="F146" s="189" t="s">
        <v>904</v>
      </c>
      <c r="G146" s="190" t="s">
        <v>846</v>
      </c>
      <c r="H146" s="191">
        <v>1</v>
      </c>
      <c r="I146" s="192"/>
      <c r="J146" s="193">
        <f>ROUND(I146*H146,2)</f>
        <v>0</v>
      </c>
      <c r="K146" s="189" t="s">
        <v>155</v>
      </c>
      <c r="L146" s="39"/>
      <c r="M146" s="194" t="s">
        <v>1</v>
      </c>
      <c r="N146" s="195" t="s">
        <v>41</v>
      </c>
      <c r="O146" s="71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847</v>
      </c>
      <c r="AT146" s="198" t="s">
        <v>151</v>
      </c>
      <c r="AU146" s="198" t="s">
        <v>86</v>
      </c>
      <c r="AY146" s="17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84</v>
      </c>
      <c r="BK146" s="199">
        <f>ROUND(I146*H146,2)</f>
        <v>0</v>
      </c>
      <c r="BL146" s="17" t="s">
        <v>847</v>
      </c>
      <c r="BM146" s="198" t="s">
        <v>905</v>
      </c>
    </row>
    <row r="147" spans="1:65" s="2" customFormat="1" ht="49.15" customHeight="1">
      <c r="A147" s="34"/>
      <c r="B147" s="35"/>
      <c r="C147" s="187" t="s">
        <v>252</v>
      </c>
      <c r="D147" s="187" t="s">
        <v>151</v>
      </c>
      <c r="E147" s="188" t="s">
        <v>906</v>
      </c>
      <c r="F147" s="189" t="s">
        <v>907</v>
      </c>
      <c r="G147" s="190" t="s">
        <v>846</v>
      </c>
      <c r="H147" s="191">
        <v>1</v>
      </c>
      <c r="I147" s="192"/>
      <c r="J147" s="193">
        <f>ROUND(I147*H147,2)</f>
        <v>0</v>
      </c>
      <c r="K147" s="189" t="s">
        <v>1</v>
      </c>
      <c r="L147" s="39"/>
      <c r="M147" s="194" t="s">
        <v>1</v>
      </c>
      <c r="N147" s="195" t="s">
        <v>41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847</v>
      </c>
      <c r="AT147" s="198" t="s">
        <v>151</v>
      </c>
      <c r="AU147" s="198" t="s">
        <v>86</v>
      </c>
      <c r="AY147" s="17" t="s">
        <v>149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84</v>
      </c>
      <c r="BK147" s="199">
        <f>ROUND(I147*H147,2)</f>
        <v>0</v>
      </c>
      <c r="BL147" s="17" t="s">
        <v>847</v>
      </c>
      <c r="BM147" s="198" t="s">
        <v>908</v>
      </c>
    </row>
    <row r="148" spans="2:63" s="12" customFormat="1" ht="22.9" customHeight="1">
      <c r="B148" s="171"/>
      <c r="C148" s="172"/>
      <c r="D148" s="173" t="s">
        <v>75</v>
      </c>
      <c r="E148" s="185" t="s">
        <v>909</v>
      </c>
      <c r="F148" s="185" t="s">
        <v>910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P149</f>
        <v>0</v>
      </c>
      <c r="Q148" s="179"/>
      <c r="R148" s="180">
        <f>R149</f>
        <v>0</v>
      </c>
      <c r="S148" s="179"/>
      <c r="T148" s="181">
        <f>T149</f>
        <v>0</v>
      </c>
      <c r="AR148" s="182" t="s">
        <v>173</v>
      </c>
      <c r="AT148" s="183" t="s">
        <v>75</v>
      </c>
      <c r="AU148" s="183" t="s">
        <v>84</v>
      </c>
      <c r="AY148" s="182" t="s">
        <v>149</v>
      </c>
      <c r="BK148" s="184">
        <f>BK149</f>
        <v>0</v>
      </c>
    </row>
    <row r="149" spans="1:65" s="2" customFormat="1" ht="16.5" customHeight="1">
      <c r="A149" s="34"/>
      <c r="B149" s="35"/>
      <c r="C149" s="187" t="s">
        <v>7</v>
      </c>
      <c r="D149" s="187" t="s">
        <v>151</v>
      </c>
      <c r="E149" s="188" t="s">
        <v>911</v>
      </c>
      <c r="F149" s="189" t="s">
        <v>912</v>
      </c>
      <c r="G149" s="190" t="s">
        <v>846</v>
      </c>
      <c r="H149" s="191">
        <v>1</v>
      </c>
      <c r="I149" s="192"/>
      <c r="J149" s="193">
        <f>ROUND(I149*H149,2)</f>
        <v>0</v>
      </c>
      <c r="K149" s="189" t="s">
        <v>155</v>
      </c>
      <c r="L149" s="39"/>
      <c r="M149" s="194" t="s">
        <v>1</v>
      </c>
      <c r="N149" s="195" t="s">
        <v>41</v>
      </c>
      <c r="O149" s="7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847</v>
      </c>
      <c r="AT149" s="198" t="s">
        <v>151</v>
      </c>
      <c r="AU149" s="198" t="s">
        <v>86</v>
      </c>
      <c r="AY149" s="17" t="s">
        <v>149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84</v>
      </c>
      <c r="BK149" s="199">
        <f>ROUND(I149*H149,2)</f>
        <v>0</v>
      </c>
      <c r="BL149" s="17" t="s">
        <v>847</v>
      </c>
      <c r="BM149" s="198" t="s">
        <v>913</v>
      </c>
    </row>
    <row r="150" spans="2:63" s="12" customFormat="1" ht="22.9" customHeight="1">
      <c r="B150" s="171"/>
      <c r="C150" s="172"/>
      <c r="D150" s="173" t="s">
        <v>75</v>
      </c>
      <c r="E150" s="185" t="s">
        <v>914</v>
      </c>
      <c r="F150" s="185" t="s">
        <v>915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173</v>
      </c>
      <c r="AT150" s="183" t="s">
        <v>75</v>
      </c>
      <c r="AU150" s="183" t="s">
        <v>84</v>
      </c>
      <c r="AY150" s="182" t="s">
        <v>149</v>
      </c>
      <c r="BK150" s="184">
        <f>BK151</f>
        <v>0</v>
      </c>
    </row>
    <row r="151" spans="1:65" s="2" customFormat="1" ht="62.65" customHeight="1">
      <c r="A151" s="34"/>
      <c r="B151" s="35"/>
      <c r="C151" s="187" t="s">
        <v>259</v>
      </c>
      <c r="D151" s="187" t="s">
        <v>151</v>
      </c>
      <c r="E151" s="188" t="s">
        <v>916</v>
      </c>
      <c r="F151" s="189" t="s">
        <v>917</v>
      </c>
      <c r="G151" s="190" t="s">
        <v>846</v>
      </c>
      <c r="H151" s="191">
        <v>1</v>
      </c>
      <c r="I151" s="192"/>
      <c r="J151" s="193">
        <f>ROUND(I151*H151,2)</f>
        <v>0</v>
      </c>
      <c r="K151" s="189" t="s">
        <v>155</v>
      </c>
      <c r="L151" s="39"/>
      <c r="M151" s="194" t="s">
        <v>1</v>
      </c>
      <c r="N151" s="195" t="s">
        <v>41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847</v>
      </c>
      <c r="AT151" s="198" t="s">
        <v>151</v>
      </c>
      <c r="AU151" s="198" t="s">
        <v>86</v>
      </c>
      <c r="AY151" s="17" t="s">
        <v>149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84</v>
      </c>
      <c r="BK151" s="199">
        <f>ROUND(I151*H151,2)</f>
        <v>0</v>
      </c>
      <c r="BL151" s="17" t="s">
        <v>847</v>
      </c>
      <c r="BM151" s="198" t="s">
        <v>918</v>
      </c>
    </row>
    <row r="152" spans="2:63" s="12" customFormat="1" ht="22.9" customHeight="1">
      <c r="B152" s="171"/>
      <c r="C152" s="172"/>
      <c r="D152" s="173" t="s">
        <v>75</v>
      </c>
      <c r="E152" s="185" t="s">
        <v>919</v>
      </c>
      <c r="F152" s="185" t="s">
        <v>920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SUM(P153:P157)</f>
        <v>0</v>
      </c>
      <c r="Q152" s="179"/>
      <c r="R152" s="180">
        <f>SUM(R153:R157)</f>
        <v>0</v>
      </c>
      <c r="S152" s="179"/>
      <c r="T152" s="181">
        <f>SUM(T153:T157)</f>
        <v>0</v>
      </c>
      <c r="AR152" s="182" t="s">
        <v>173</v>
      </c>
      <c r="AT152" s="183" t="s">
        <v>75</v>
      </c>
      <c r="AU152" s="183" t="s">
        <v>84</v>
      </c>
      <c r="AY152" s="182" t="s">
        <v>149</v>
      </c>
      <c r="BK152" s="184">
        <f>SUM(BK153:BK157)</f>
        <v>0</v>
      </c>
    </row>
    <row r="153" spans="1:65" s="2" customFormat="1" ht="44.25" customHeight="1">
      <c r="A153" s="34"/>
      <c r="B153" s="35"/>
      <c r="C153" s="187" t="s">
        <v>264</v>
      </c>
      <c r="D153" s="187" t="s">
        <v>151</v>
      </c>
      <c r="E153" s="188" t="s">
        <v>921</v>
      </c>
      <c r="F153" s="189" t="s">
        <v>922</v>
      </c>
      <c r="G153" s="190" t="s">
        <v>846</v>
      </c>
      <c r="H153" s="191">
        <v>1</v>
      </c>
      <c r="I153" s="192"/>
      <c r="J153" s="193">
        <f>ROUND(I153*H153,2)</f>
        <v>0</v>
      </c>
      <c r="K153" s="189" t="s">
        <v>1</v>
      </c>
      <c r="L153" s="39"/>
      <c r="M153" s="194" t="s">
        <v>1</v>
      </c>
      <c r="N153" s="195" t="s">
        <v>41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847</v>
      </c>
      <c r="AT153" s="198" t="s">
        <v>151</v>
      </c>
      <c r="AU153" s="198" t="s">
        <v>86</v>
      </c>
      <c r="AY153" s="17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84</v>
      </c>
      <c r="BK153" s="199">
        <f>ROUND(I153*H153,2)</f>
        <v>0</v>
      </c>
      <c r="BL153" s="17" t="s">
        <v>847</v>
      </c>
      <c r="BM153" s="198" t="s">
        <v>923</v>
      </c>
    </row>
    <row r="154" spans="1:65" s="2" customFormat="1" ht="37.9" customHeight="1">
      <c r="A154" s="34"/>
      <c r="B154" s="35"/>
      <c r="C154" s="187" t="s">
        <v>268</v>
      </c>
      <c r="D154" s="187" t="s">
        <v>151</v>
      </c>
      <c r="E154" s="188" t="s">
        <v>924</v>
      </c>
      <c r="F154" s="189" t="s">
        <v>925</v>
      </c>
      <c r="G154" s="190" t="s">
        <v>846</v>
      </c>
      <c r="H154" s="191">
        <v>1</v>
      </c>
      <c r="I154" s="192"/>
      <c r="J154" s="193">
        <f>ROUND(I154*H154,2)</f>
        <v>0</v>
      </c>
      <c r="K154" s="189" t="s">
        <v>1</v>
      </c>
      <c r="L154" s="39"/>
      <c r="M154" s="194" t="s">
        <v>1</v>
      </c>
      <c r="N154" s="195" t="s">
        <v>41</v>
      </c>
      <c r="O154" s="7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847</v>
      </c>
      <c r="AT154" s="198" t="s">
        <v>151</v>
      </c>
      <c r="AU154" s="198" t="s">
        <v>86</v>
      </c>
      <c r="AY154" s="17" t="s">
        <v>149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84</v>
      </c>
      <c r="BK154" s="199">
        <f>ROUND(I154*H154,2)</f>
        <v>0</v>
      </c>
      <c r="BL154" s="17" t="s">
        <v>847</v>
      </c>
      <c r="BM154" s="198" t="s">
        <v>926</v>
      </c>
    </row>
    <row r="155" spans="1:65" s="2" customFormat="1" ht="49.15" customHeight="1">
      <c r="A155" s="34"/>
      <c r="B155" s="35"/>
      <c r="C155" s="187" t="s">
        <v>273</v>
      </c>
      <c r="D155" s="187" t="s">
        <v>151</v>
      </c>
      <c r="E155" s="188" t="s">
        <v>927</v>
      </c>
      <c r="F155" s="189" t="s">
        <v>928</v>
      </c>
      <c r="G155" s="190" t="s">
        <v>846</v>
      </c>
      <c r="H155" s="191">
        <v>1</v>
      </c>
      <c r="I155" s="192"/>
      <c r="J155" s="193">
        <f>ROUND(I155*H155,2)</f>
        <v>0</v>
      </c>
      <c r="K155" s="189" t="s">
        <v>1</v>
      </c>
      <c r="L155" s="39"/>
      <c r="M155" s="194" t="s">
        <v>1</v>
      </c>
      <c r="N155" s="195" t="s">
        <v>41</v>
      </c>
      <c r="O155" s="7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847</v>
      </c>
      <c r="AT155" s="198" t="s">
        <v>151</v>
      </c>
      <c r="AU155" s="198" t="s">
        <v>86</v>
      </c>
      <c r="AY155" s="17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84</v>
      </c>
      <c r="BK155" s="199">
        <f>ROUND(I155*H155,2)</f>
        <v>0</v>
      </c>
      <c r="BL155" s="17" t="s">
        <v>847</v>
      </c>
      <c r="BM155" s="198" t="s">
        <v>929</v>
      </c>
    </row>
    <row r="156" spans="1:65" s="2" customFormat="1" ht="24.2" customHeight="1">
      <c r="A156" s="34"/>
      <c r="B156" s="35"/>
      <c r="C156" s="187" t="s">
        <v>277</v>
      </c>
      <c r="D156" s="187" t="s">
        <v>151</v>
      </c>
      <c r="E156" s="188" t="s">
        <v>930</v>
      </c>
      <c r="F156" s="189" t="s">
        <v>931</v>
      </c>
      <c r="G156" s="190" t="s">
        <v>846</v>
      </c>
      <c r="H156" s="191">
        <v>1</v>
      </c>
      <c r="I156" s="192"/>
      <c r="J156" s="193">
        <f>ROUND(I156*H156,2)</f>
        <v>0</v>
      </c>
      <c r="K156" s="189" t="s">
        <v>1</v>
      </c>
      <c r="L156" s="39"/>
      <c r="M156" s="194" t="s">
        <v>1</v>
      </c>
      <c r="N156" s="195" t="s">
        <v>41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847</v>
      </c>
      <c r="AT156" s="198" t="s">
        <v>151</v>
      </c>
      <c r="AU156" s="198" t="s">
        <v>86</v>
      </c>
      <c r="AY156" s="17" t="s">
        <v>149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84</v>
      </c>
      <c r="BK156" s="199">
        <f>ROUND(I156*H156,2)</f>
        <v>0</v>
      </c>
      <c r="BL156" s="17" t="s">
        <v>847</v>
      </c>
      <c r="BM156" s="198" t="s">
        <v>932</v>
      </c>
    </row>
    <row r="157" spans="1:65" s="2" customFormat="1" ht="24.2" customHeight="1">
      <c r="A157" s="34"/>
      <c r="B157" s="35"/>
      <c r="C157" s="187" t="s">
        <v>283</v>
      </c>
      <c r="D157" s="187" t="s">
        <v>151</v>
      </c>
      <c r="E157" s="188" t="s">
        <v>933</v>
      </c>
      <c r="F157" s="189" t="s">
        <v>934</v>
      </c>
      <c r="G157" s="190" t="s">
        <v>846</v>
      </c>
      <c r="H157" s="191">
        <v>1</v>
      </c>
      <c r="I157" s="192"/>
      <c r="J157" s="193">
        <f>ROUND(I157*H157,2)</f>
        <v>0</v>
      </c>
      <c r="K157" s="189" t="s">
        <v>1</v>
      </c>
      <c r="L157" s="39"/>
      <c r="M157" s="244" t="s">
        <v>1</v>
      </c>
      <c r="N157" s="245" t="s">
        <v>41</v>
      </c>
      <c r="O157" s="246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847</v>
      </c>
      <c r="AT157" s="198" t="s">
        <v>151</v>
      </c>
      <c r="AU157" s="198" t="s">
        <v>86</v>
      </c>
      <c r="AY157" s="17" t="s">
        <v>149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84</v>
      </c>
      <c r="BK157" s="199">
        <f>ROUND(I157*H157,2)</f>
        <v>0</v>
      </c>
      <c r="BL157" s="17" t="s">
        <v>847</v>
      </c>
      <c r="BM157" s="198" t="s">
        <v>935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D0XOwVhjU7+IPbMV4E3Tt8KL9xYTk6GI1NPRDcldlC+v2tIpR3GuiSxZEEVQGWmqNKdyPB1LmcvzEX/x4wEyiw==" saltValue="f3aEafqNOFY53AXG7A8vXtbg+DPJGAiYI2hBBCwo19QKDi2a0x0s2PSk+uHezj2GcKFCquKlggbFHtIywJO3pg==" spinCount="100000" sheet="1" objects="1" scenarios="1" formatColumns="0" formatRows="0" autoFilter="0"/>
  <autoFilter ref="C122:K15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1" t="s">
        <v>936</v>
      </c>
      <c r="H4" s="20"/>
    </row>
    <row r="5" spans="2:8" s="1" customFormat="1" ht="12" customHeight="1">
      <c r="B5" s="20"/>
      <c r="C5" s="249" t="s">
        <v>13</v>
      </c>
      <c r="D5" s="310" t="s">
        <v>14</v>
      </c>
      <c r="E5" s="303"/>
      <c r="F5" s="303"/>
      <c r="H5" s="20"/>
    </row>
    <row r="6" spans="2:8" s="1" customFormat="1" ht="36.95" customHeight="1">
      <c r="B6" s="20"/>
      <c r="C6" s="250" t="s">
        <v>16</v>
      </c>
      <c r="D6" s="314" t="s">
        <v>17</v>
      </c>
      <c r="E6" s="303"/>
      <c r="F6" s="303"/>
      <c r="H6" s="20"/>
    </row>
    <row r="7" spans="2:8" s="1" customFormat="1" ht="16.5" customHeight="1">
      <c r="B7" s="20"/>
      <c r="C7" s="113" t="s">
        <v>22</v>
      </c>
      <c r="D7" s="115" t="str">
        <f>'Rekapitulace stavby'!AN8</f>
        <v>26. 10. 2023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1"/>
      <c r="C9" s="252" t="s">
        <v>57</v>
      </c>
      <c r="D9" s="253" t="s">
        <v>58</v>
      </c>
      <c r="E9" s="253" t="s">
        <v>136</v>
      </c>
      <c r="F9" s="254" t="s">
        <v>937</v>
      </c>
      <c r="G9" s="160"/>
      <c r="H9" s="251"/>
    </row>
    <row r="10" spans="1:8" s="2" customFormat="1" ht="26.45" customHeight="1">
      <c r="A10" s="34"/>
      <c r="B10" s="39"/>
      <c r="C10" s="255" t="s">
        <v>938</v>
      </c>
      <c r="D10" s="255" t="s">
        <v>82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56" t="s">
        <v>99</v>
      </c>
      <c r="D11" s="257" t="s">
        <v>1</v>
      </c>
      <c r="E11" s="258" t="s">
        <v>1</v>
      </c>
      <c r="F11" s="259">
        <v>90</v>
      </c>
      <c r="G11" s="34"/>
      <c r="H11" s="39"/>
    </row>
    <row r="12" spans="1:8" s="2" customFormat="1" ht="16.9" customHeight="1">
      <c r="A12" s="34"/>
      <c r="B12" s="39"/>
      <c r="C12" s="260" t="s">
        <v>99</v>
      </c>
      <c r="D12" s="260" t="s">
        <v>211</v>
      </c>
      <c r="E12" s="17" t="s">
        <v>1</v>
      </c>
      <c r="F12" s="261">
        <v>90</v>
      </c>
      <c r="G12" s="34"/>
      <c r="H12" s="39"/>
    </row>
    <row r="13" spans="1:8" s="2" customFormat="1" ht="16.9" customHeight="1">
      <c r="A13" s="34"/>
      <c r="B13" s="39"/>
      <c r="C13" s="262" t="s">
        <v>939</v>
      </c>
      <c r="D13" s="34"/>
      <c r="E13" s="34"/>
      <c r="F13" s="34"/>
      <c r="G13" s="34"/>
      <c r="H13" s="39"/>
    </row>
    <row r="14" spans="1:8" s="2" customFormat="1" ht="22.5">
      <c r="A14" s="34"/>
      <c r="B14" s="39"/>
      <c r="C14" s="260" t="s">
        <v>207</v>
      </c>
      <c r="D14" s="260" t="s">
        <v>208</v>
      </c>
      <c r="E14" s="17" t="s">
        <v>209</v>
      </c>
      <c r="F14" s="261">
        <v>90</v>
      </c>
      <c r="G14" s="34"/>
      <c r="H14" s="39"/>
    </row>
    <row r="15" spans="1:8" s="2" customFormat="1" ht="22.5">
      <c r="A15" s="34"/>
      <c r="B15" s="39"/>
      <c r="C15" s="260" t="s">
        <v>222</v>
      </c>
      <c r="D15" s="260" t="s">
        <v>223</v>
      </c>
      <c r="E15" s="17" t="s">
        <v>209</v>
      </c>
      <c r="F15" s="261">
        <v>80</v>
      </c>
      <c r="G15" s="34"/>
      <c r="H15" s="39"/>
    </row>
    <row r="16" spans="1:8" s="2" customFormat="1" ht="16.9" customHeight="1">
      <c r="A16" s="34"/>
      <c r="B16" s="39"/>
      <c r="C16" s="256" t="s">
        <v>101</v>
      </c>
      <c r="D16" s="257" t="s">
        <v>1</v>
      </c>
      <c r="E16" s="258" t="s">
        <v>1</v>
      </c>
      <c r="F16" s="259">
        <v>80</v>
      </c>
      <c r="G16" s="34"/>
      <c r="H16" s="39"/>
    </row>
    <row r="17" spans="1:8" s="2" customFormat="1" ht="16.9" customHeight="1">
      <c r="A17" s="34"/>
      <c r="B17" s="39"/>
      <c r="C17" s="260" t="s">
        <v>101</v>
      </c>
      <c r="D17" s="260" t="s">
        <v>225</v>
      </c>
      <c r="E17" s="17" t="s">
        <v>1</v>
      </c>
      <c r="F17" s="261">
        <v>80</v>
      </c>
      <c r="G17" s="34"/>
      <c r="H17" s="39"/>
    </row>
    <row r="18" spans="1:8" s="2" customFormat="1" ht="16.9" customHeight="1">
      <c r="A18" s="34"/>
      <c r="B18" s="39"/>
      <c r="C18" s="262" t="s">
        <v>939</v>
      </c>
      <c r="D18" s="34"/>
      <c r="E18" s="34"/>
      <c r="F18" s="34"/>
      <c r="G18" s="34"/>
      <c r="H18" s="39"/>
    </row>
    <row r="19" spans="1:8" s="2" customFormat="1" ht="22.5">
      <c r="A19" s="34"/>
      <c r="B19" s="39"/>
      <c r="C19" s="260" t="s">
        <v>222</v>
      </c>
      <c r="D19" s="260" t="s">
        <v>223</v>
      </c>
      <c r="E19" s="17" t="s">
        <v>209</v>
      </c>
      <c r="F19" s="261">
        <v>80</v>
      </c>
      <c r="G19" s="34"/>
      <c r="H19" s="39"/>
    </row>
    <row r="20" spans="1:8" s="2" customFormat="1" ht="22.5">
      <c r="A20" s="34"/>
      <c r="B20" s="39"/>
      <c r="C20" s="260" t="s">
        <v>232</v>
      </c>
      <c r="D20" s="260" t="s">
        <v>233</v>
      </c>
      <c r="E20" s="17" t="s">
        <v>209</v>
      </c>
      <c r="F20" s="261">
        <v>1200</v>
      </c>
      <c r="G20" s="34"/>
      <c r="H20" s="39"/>
    </row>
    <row r="21" spans="1:8" s="2" customFormat="1" ht="22.5">
      <c r="A21" s="34"/>
      <c r="B21" s="39"/>
      <c r="C21" s="260" t="s">
        <v>247</v>
      </c>
      <c r="D21" s="260" t="s">
        <v>248</v>
      </c>
      <c r="E21" s="17" t="s">
        <v>249</v>
      </c>
      <c r="F21" s="261">
        <v>160</v>
      </c>
      <c r="G21" s="34"/>
      <c r="H21" s="39"/>
    </row>
    <row r="22" spans="1:8" s="2" customFormat="1" ht="16.9" customHeight="1">
      <c r="A22" s="34"/>
      <c r="B22" s="39"/>
      <c r="C22" s="260" t="s">
        <v>253</v>
      </c>
      <c r="D22" s="260" t="s">
        <v>254</v>
      </c>
      <c r="E22" s="17" t="s">
        <v>209</v>
      </c>
      <c r="F22" s="261">
        <v>80</v>
      </c>
      <c r="G22" s="34"/>
      <c r="H22" s="39"/>
    </row>
    <row r="23" spans="1:8" s="2" customFormat="1" ht="16.9" customHeight="1">
      <c r="A23" s="34"/>
      <c r="B23" s="39"/>
      <c r="C23" s="256" t="s">
        <v>104</v>
      </c>
      <c r="D23" s="257" t="s">
        <v>1</v>
      </c>
      <c r="E23" s="258" t="s">
        <v>1</v>
      </c>
      <c r="F23" s="259">
        <v>0.35</v>
      </c>
      <c r="G23" s="34"/>
      <c r="H23" s="39"/>
    </row>
    <row r="24" spans="1:8" s="2" customFormat="1" ht="16.9" customHeight="1">
      <c r="A24" s="34"/>
      <c r="B24" s="39"/>
      <c r="C24" s="260" t="s">
        <v>104</v>
      </c>
      <c r="D24" s="260" t="s">
        <v>554</v>
      </c>
      <c r="E24" s="17" t="s">
        <v>1</v>
      </c>
      <c r="F24" s="261">
        <v>0.35</v>
      </c>
      <c r="G24" s="34"/>
      <c r="H24" s="39"/>
    </row>
    <row r="25" spans="1:8" s="2" customFormat="1" ht="16.9" customHeight="1">
      <c r="A25" s="34"/>
      <c r="B25" s="39"/>
      <c r="C25" s="262" t="s">
        <v>939</v>
      </c>
      <c r="D25" s="34"/>
      <c r="E25" s="34"/>
      <c r="F25" s="34"/>
      <c r="G25" s="34"/>
      <c r="H25" s="39"/>
    </row>
    <row r="26" spans="1:8" s="2" customFormat="1" ht="22.5">
      <c r="A26" s="34"/>
      <c r="B26" s="39"/>
      <c r="C26" s="260" t="s">
        <v>551</v>
      </c>
      <c r="D26" s="260" t="s">
        <v>552</v>
      </c>
      <c r="E26" s="17" t="s">
        <v>209</v>
      </c>
      <c r="F26" s="261">
        <v>0.35</v>
      </c>
      <c r="G26" s="34"/>
      <c r="H26" s="39"/>
    </row>
    <row r="27" spans="1:8" s="2" customFormat="1" ht="22.5">
      <c r="A27" s="34"/>
      <c r="B27" s="39"/>
      <c r="C27" s="260" t="s">
        <v>556</v>
      </c>
      <c r="D27" s="260" t="s">
        <v>557</v>
      </c>
      <c r="E27" s="17" t="s">
        <v>209</v>
      </c>
      <c r="F27" s="261">
        <v>4.9</v>
      </c>
      <c r="G27" s="34"/>
      <c r="H27" s="39"/>
    </row>
    <row r="28" spans="1:8" s="2" customFormat="1" ht="16.9" customHeight="1">
      <c r="A28" s="34"/>
      <c r="B28" s="39"/>
      <c r="C28" s="256" t="s">
        <v>106</v>
      </c>
      <c r="D28" s="257" t="s">
        <v>1</v>
      </c>
      <c r="E28" s="258" t="s">
        <v>1</v>
      </c>
      <c r="F28" s="259">
        <v>530</v>
      </c>
      <c r="G28" s="34"/>
      <c r="H28" s="39"/>
    </row>
    <row r="29" spans="1:8" s="2" customFormat="1" ht="16.9" customHeight="1">
      <c r="A29" s="34"/>
      <c r="B29" s="39"/>
      <c r="C29" s="260" t="s">
        <v>106</v>
      </c>
      <c r="D29" s="260" t="s">
        <v>206</v>
      </c>
      <c r="E29" s="17" t="s">
        <v>1</v>
      </c>
      <c r="F29" s="261">
        <v>530</v>
      </c>
      <c r="G29" s="34"/>
      <c r="H29" s="39"/>
    </row>
    <row r="30" spans="1:8" s="2" customFormat="1" ht="16.9" customHeight="1">
      <c r="A30" s="34"/>
      <c r="B30" s="39"/>
      <c r="C30" s="262" t="s">
        <v>939</v>
      </c>
      <c r="D30" s="34"/>
      <c r="E30" s="34"/>
      <c r="F30" s="34"/>
      <c r="G30" s="34"/>
      <c r="H30" s="39"/>
    </row>
    <row r="31" spans="1:8" s="2" customFormat="1" ht="16.9" customHeight="1">
      <c r="A31" s="34"/>
      <c r="B31" s="39"/>
      <c r="C31" s="260" t="s">
        <v>203</v>
      </c>
      <c r="D31" s="260" t="s">
        <v>204</v>
      </c>
      <c r="E31" s="17" t="s">
        <v>154</v>
      </c>
      <c r="F31" s="261">
        <v>530</v>
      </c>
      <c r="G31" s="34"/>
      <c r="H31" s="39"/>
    </row>
    <row r="32" spans="1:8" s="2" customFormat="1" ht="22.5">
      <c r="A32" s="34"/>
      <c r="B32" s="39"/>
      <c r="C32" s="260" t="s">
        <v>222</v>
      </c>
      <c r="D32" s="260" t="s">
        <v>223</v>
      </c>
      <c r="E32" s="17" t="s">
        <v>209</v>
      </c>
      <c r="F32" s="261">
        <v>24</v>
      </c>
      <c r="G32" s="34"/>
      <c r="H32" s="39"/>
    </row>
    <row r="33" spans="1:8" s="2" customFormat="1" ht="16.9" customHeight="1">
      <c r="A33" s="34"/>
      <c r="B33" s="39"/>
      <c r="C33" s="256" t="s">
        <v>108</v>
      </c>
      <c r="D33" s="257" t="s">
        <v>1</v>
      </c>
      <c r="E33" s="258" t="s">
        <v>1</v>
      </c>
      <c r="F33" s="259">
        <v>370</v>
      </c>
      <c r="G33" s="34"/>
      <c r="H33" s="39"/>
    </row>
    <row r="34" spans="1:8" s="2" customFormat="1" ht="16.9" customHeight="1">
      <c r="A34" s="34"/>
      <c r="B34" s="39"/>
      <c r="C34" s="260" t="s">
        <v>108</v>
      </c>
      <c r="D34" s="260" t="s">
        <v>272</v>
      </c>
      <c r="E34" s="17" t="s">
        <v>1</v>
      </c>
      <c r="F34" s="261">
        <v>370</v>
      </c>
      <c r="G34" s="34"/>
      <c r="H34" s="39"/>
    </row>
    <row r="35" spans="1:8" s="2" customFormat="1" ht="16.9" customHeight="1">
      <c r="A35" s="34"/>
      <c r="B35" s="39"/>
      <c r="C35" s="262" t="s">
        <v>939</v>
      </c>
      <c r="D35" s="34"/>
      <c r="E35" s="34"/>
      <c r="F35" s="34"/>
      <c r="G35" s="34"/>
      <c r="H35" s="39"/>
    </row>
    <row r="36" spans="1:8" s="2" customFormat="1" ht="16.9" customHeight="1">
      <c r="A36" s="34"/>
      <c r="B36" s="39"/>
      <c r="C36" s="260" t="s">
        <v>269</v>
      </c>
      <c r="D36" s="260" t="s">
        <v>270</v>
      </c>
      <c r="E36" s="17" t="s">
        <v>154</v>
      </c>
      <c r="F36" s="261">
        <v>370</v>
      </c>
      <c r="G36" s="34"/>
      <c r="H36" s="39"/>
    </row>
    <row r="37" spans="1:8" s="2" customFormat="1" ht="22.5">
      <c r="A37" s="34"/>
      <c r="B37" s="39"/>
      <c r="C37" s="260" t="s">
        <v>213</v>
      </c>
      <c r="D37" s="260" t="s">
        <v>214</v>
      </c>
      <c r="E37" s="17" t="s">
        <v>209</v>
      </c>
      <c r="F37" s="261">
        <v>131</v>
      </c>
      <c r="G37" s="34"/>
      <c r="H37" s="39"/>
    </row>
    <row r="38" spans="1:8" s="2" customFormat="1" ht="22.5">
      <c r="A38" s="34"/>
      <c r="B38" s="39"/>
      <c r="C38" s="260" t="s">
        <v>222</v>
      </c>
      <c r="D38" s="260" t="s">
        <v>223</v>
      </c>
      <c r="E38" s="17" t="s">
        <v>209</v>
      </c>
      <c r="F38" s="261">
        <v>24</v>
      </c>
      <c r="G38" s="34"/>
      <c r="H38" s="39"/>
    </row>
    <row r="39" spans="1:8" s="2" customFormat="1" ht="16.9" customHeight="1">
      <c r="A39" s="34"/>
      <c r="B39" s="39"/>
      <c r="C39" s="260" t="s">
        <v>240</v>
      </c>
      <c r="D39" s="260" t="s">
        <v>241</v>
      </c>
      <c r="E39" s="17" t="s">
        <v>209</v>
      </c>
      <c r="F39" s="261">
        <v>65.5</v>
      </c>
      <c r="G39" s="34"/>
      <c r="H39" s="39"/>
    </row>
    <row r="40" spans="1:8" s="2" customFormat="1" ht="16.9" customHeight="1">
      <c r="A40" s="34"/>
      <c r="B40" s="39"/>
      <c r="C40" s="260" t="s">
        <v>274</v>
      </c>
      <c r="D40" s="260" t="s">
        <v>275</v>
      </c>
      <c r="E40" s="17" t="s">
        <v>154</v>
      </c>
      <c r="F40" s="261">
        <v>370</v>
      </c>
      <c r="G40" s="34"/>
      <c r="H40" s="39"/>
    </row>
    <row r="41" spans="1:8" s="2" customFormat="1" ht="16.9" customHeight="1">
      <c r="A41" s="34"/>
      <c r="B41" s="39"/>
      <c r="C41" s="260" t="s">
        <v>284</v>
      </c>
      <c r="D41" s="260" t="s">
        <v>285</v>
      </c>
      <c r="E41" s="17" t="s">
        <v>154</v>
      </c>
      <c r="F41" s="261">
        <v>370</v>
      </c>
      <c r="G41" s="34"/>
      <c r="H41" s="39"/>
    </row>
    <row r="42" spans="1:8" s="2" customFormat="1" ht="16.9" customHeight="1">
      <c r="A42" s="34"/>
      <c r="B42" s="39"/>
      <c r="C42" s="260" t="s">
        <v>292</v>
      </c>
      <c r="D42" s="260" t="s">
        <v>293</v>
      </c>
      <c r="E42" s="17" t="s">
        <v>154</v>
      </c>
      <c r="F42" s="261">
        <v>370</v>
      </c>
      <c r="G42" s="34"/>
      <c r="H42" s="39"/>
    </row>
    <row r="43" spans="1:8" s="2" customFormat="1" ht="16.9" customHeight="1">
      <c r="A43" s="34"/>
      <c r="B43" s="39"/>
      <c r="C43" s="260" t="s">
        <v>279</v>
      </c>
      <c r="D43" s="260" t="s">
        <v>280</v>
      </c>
      <c r="E43" s="17" t="s">
        <v>281</v>
      </c>
      <c r="F43" s="261">
        <v>11.266</v>
      </c>
      <c r="G43" s="34"/>
      <c r="H43" s="39"/>
    </row>
    <row r="44" spans="1:8" s="2" customFormat="1" ht="16.9" customHeight="1">
      <c r="A44" s="34"/>
      <c r="B44" s="39"/>
      <c r="C44" s="256" t="s">
        <v>940</v>
      </c>
      <c r="D44" s="257" t="s">
        <v>1</v>
      </c>
      <c r="E44" s="258" t="s">
        <v>1</v>
      </c>
      <c r="F44" s="259">
        <v>1.575</v>
      </c>
      <c r="G44" s="34"/>
      <c r="H44" s="39"/>
    </row>
    <row r="45" spans="1:8" s="2" customFormat="1" ht="16.9" customHeight="1">
      <c r="A45" s="34"/>
      <c r="B45" s="39"/>
      <c r="C45" s="256" t="s">
        <v>941</v>
      </c>
      <c r="D45" s="257" t="s">
        <v>1</v>
      </c>
      <c r="E45" s="258" t="s">
        <v>1</v>
      </c>
      <c r="F45" s="259">
        <v>0.525</v>
      </c>
      <c r="G45" s="34"/>
      <c r="H45" s="39"/>
    </row>
    <row r="46" spans="1:8" s="2" customFormat="1" ht="16.9" customHeight="1">
      <c r="A46" s="34"/>
      <c r="B46" s="39"/>
      <c r="C46" s="256" t="s">
        <v>575</v>
      </c>
      <c r="D46" s="257" t="s">
        <v>1</v>
      </c>
      <c r="E46" s="258" t="s">
        <v>1</v>
      </c>
      <c r="F46" s="259">
        <v>5.25</v>
      </c>
      <c r="G46" s="34"/>
      <c r="H46" s="39"/>
    </row>
    <row r="47" spans="1:8" s="2" customFormat="1" ht="16.9" customHeight="1">
      <c r="A47" s="34"/>
      <c r="B47" s="39"/>
      <c r="C47" s="256" t="s">
        <v>942</v>
      </c>
      <c r="D47" s="257" t="s">
        <v>1</v>
      </c>
      <c r="E47" s="258" t="s">
        <v>1</v>
      </c>
      <c r="F47" s="259">
        <v>50.4</v>
      </c>
      <c r="G47" s="34"/>
      <c r="H47" s="39"/>
    </row>
    <row r="48" spans="1:8" s="2" customFormat="1" ht="16.9" customHeight="1">
      <c r="A48" s="34"/>
      <c r="B48" s="39"/>
      <c r="C48" s="256" t="s">
        <v>943</v>
      </c>
      <c r="D48" s="257" t="s">
        <v>1</v>
      </c>
      <c r="E48" s="258" t="s">
        <v>1</v>
      </c>
      <c r="F48" s="259">
        <v>1.476</v>
      </c>
      <c r="G48" s="34"/>
      <c r="H48" s="39"/>
    </row>
    <row r="49" spans="1:8" s="2" customFormat="1" ht="16.9" customHeight="1">
      <c r="A49" s="34"/>
      <c r="B49" s="39"/>
      <c r="C49" s="256" t="s">
        <v>944</v>
      </c>
      <c r="D49" s="257" t="s">
        <v>1</v>
      </c>
      <c r="E49" s="258" t="s">
        <v>1</v>
      </c>
      <c r="F49" s="259">
        <v>69.143</v>
      </c>
      <c r="G49" s="34"/>
      <c r="H49" s="39"/>
    </row>
    <row r="50" spans="1:8" s="2" customFormat="1" ht="16.9" customHeight="1">
      <c r="A50" s="34"/>
      <c r="B50" s="39"/>
      <c r="C50" s="256" t="s">
        <v>110</v>
      </c>
      <c r="D50" s="257" t="s">
        <v>1</v>
      </c>
      <c r="E50" s="258" t="s">
        <v>1</v>
      </c>
      <c r="F50" s="259">
        <v>211.92</v>
      </c>
      <c r="G50" s="34"/>
      <c r="H50" s="39"/>
    </row>
    <row r="51" spans="1:8" s="2" customFormat="1" ht="16.9" customHeight="1">
      <c r="A51" s="34"/>
      <c r="B51" s="39"/>
      <c r="C51" s="260" t="s">
        <v>110</v>
      </c>
      <c r="D51" s="260" t="s">
        <v>111</v>
      </c>
      <c r="E51" s="17" t="s">
        <v>1</v>
      </c>
      <c r="F51" s="261">
        <v>211.92</v>
      </c>
      <c r="G51" s="34"/>
      <c r="H51" s="39"/>
    </row>
    <row r="52" spans="1:8" s="2" customFormat="1" ht="16.9" customHeight="1">
      <c r="A52" s="34"/>
      <c r="B52" s="39"/>
      <c r="C52" s="262" t="s">
        <v>939</v>
      </c>
      <c r="D52" s="34"/>
      <c r="E52" s="34"/>
      <c r="F52" s="34"/>
      <c r="G52" s="34"/>
      <c r="H52" s="39"/>
    </row>
    <row r="53" spans="1:8" s="2" customFormat="1" ht="16.9" customHeight="1">
      <c r="A53" s="34"/>
      <c r="B53" s="39"/>
      <c r="C53" s="260" t="s">
        <v>466</v>
      </c>
      <c r="D53" s="260" t="s">
        <v>467</v>
      </c>
      <c r="E53" s="17" t="s">
        <v>249</v>
      </c>
      <c r="F53" s="261">
        <v>211.92</v>
      </c>
      <c r="G53" s="34"/>
      <c r="H53" s="39"/>
    </row>
    <row r="54" spans="1:8" s="2" customFormat="1" ht="16.9" customHeight="1">
      <c r="A54" s="34"/>
      <c r="B54" s="39"/>
      <c r="C54" s="260" t="s">
        <v>469</v>
      </c>
      <c r="D54" s="260" t="s">
        <v>470</v>
      </c>
      <c r="E54" s="17" t="s">
        <v>249</v>
      </c>
      <c r="F54" s="261">
        <v>4026.48</v>
      </c>
      <c r="G54" s="34"/>
      <c r="H54" s="39"/>
    </row>
    <row r="55" spans="1:8" s="2" customFormat="1" ht="16.9" customHeight="1">
      <c r="A55" s="34"/>
      <c r="B55" s="39"/>
      <c r="C55" s="260" t="s">
        <v>474</v>
      </c>
      <c r="D55" s="260" t="s">
        <v>475</v>
      </c>
      <c r="E55" s="17" t="s">
        <v>249</v>
      </c>
      <c r="F55" s="261">
        <v>261.095</v>
      </c>
      <c r="G55" s="34"/>
      <c r="H55" s="39"/>
    </row>
    <row r="56" spans="1:8" s="2" customFormat="1" ht="22.5">
      <c r="A56" s="34"/>
      <c r="B56" s="39"/>
      <c r="C56" s="260" t="s">
        <v>496</v>
      </c>
      <c r="D56" s="260" t="s">
        <v>497</v>
      </c>
      <c r="E56" s="17" t="s">
        <v>249</v>
      </c>
      <c r="F56" s="261">
        <v>155.52</v>
      </c>
      <c r="G56" s="34"/>
      <c r="H56" s="39"/>
    </row>
    <row r="57" spans="1:8" s="2" customFormat="1" ht="16.9" customHeight="1">
      <c r="A57" s="34"/>
      <c r="B57" s="39"/>
      <c r="C57" s="256" t="s">
        <v>113</v>
      </c>
      <c r="D57" s="257" t="s">
        <v>1</v>
      </c>
      <c r="E57" s="258" t="s">
        <v>1</v>
      </c>
      <c r="F57" s="259">
        <v>261.095</v>
      </c>
      <c r="G57" s="34"/>
      <c r="H57" s="39"/>
    </row>
    <row r="58" spans="1:8" s="2" customFormat="1" ht="16.9" customHeight="1">
      <c r="A58" s="34"/>
      <c r="B58" s="39"/>
      <c r="C58" s="260" t="s">
        <v>113</v>
      </c>
      <c r="D58" s="260" t="s">
        <v>477</v>
      </c>
      <c r="E58" s="17" t="s">
        <v>1</v>
      </c>
      <c r="F58" s="261">
        <v>261.095</v>
      </c>
      <c r="G58" s="34"/>
      <c r="H58" s="39"/>
    </row>
    <row r="59" spans="1:8" s="2" customFormat="1" ht="16.9" customHeight="1">
      <c r="A59" s="34"/>
      <c r="B59" s="39"/>
      <c r="C59" s="262" t="s">
        <v>939</v>
      </c>
      <c r="D59" s="34"/>
      <c r="E59" s="34"/>
      <c r="F59" s="34"/>
      <c r="G59" s="34"/>
      <c r="H59" s="39"/>
    </row>
    <row r="60" spans="1:8" s="2" customFormat="1" ht="16.9" customHeight="1">
      <c r="A60" s="34"/>
      <c r="B60" s="39"/>
      <c r="C60" s="260" t="s">
        <v>474</v>
      </c>
      <c r="D60" s="260" t="s">
        <v>475</v>
      </c>
      <c r="E60" s="17" t="s">
        <v>249</v>
      </c>
      <c r="F60" s="261">
        <v>261.095</v>
      </c>
      <c r="G60" s="34"/>
      <c r="H60" s="39"/>
    </row>
    <row r="61" spans="1:8" s="2" customFormat="1" ht="16.9" customHeight="1">
      <c r="A61" s="34"/>
      <c r="B61" s="39"/>
      <c r="C61" s="260" t="s">
        <v>479</v>
      </c>
      <c r="D61" s="260" t="s">
        <v>480</v>
      </c>
      <c r="E61" s="17" t="s">
        <v>249</v>
      </c>
      <c r="F61" s="261">
        <v>4960.805</v>
      </c>
      <c r="G61" s="34"/>
      <c r="H61" s="39"/>
    </row>
    <row r="62" spans="1:8" s="2" customFormat="1" ht="22.5">
      <c r="A62" s="34"/>
      <c r="B62" s="39"/>
      <c r="C62" s="260" t="s">
        <v>488</v>
      </c>
      <c r="D62" s="260" t="s">
        <v>489</v>
      </c>
      <c r="E62" s="17" t="s">
        <v>249</v>
      </c>
      <c r="F62" s="261">
        <v>261.095</v>
      </c>
      <c r="G62" s="34"/>
      <c r="H62" s="39"/>
    </row>
    <row r="63" spans="1:8" s="2" customFormat="1" ht="16.9" customHeight="1">
      <c r="A63" s="34"/>
      <c r="B63" s="39"/>
      <c r="C63" s="256" t="s">
        <v>116</v>
      </c>
      <c r="D63" s="257" t="s">
        <v>1</v>
      </c>
      <c r="E63" s="258" t="s">
        <v>1</v>
      </c>
      <c r="F63" s="259">
        <v>10</v>
      </c>
      <c r="G63" s="34"/>
      <c r="H63" s="39"/>
    </row>
    <row r="64" spans="1:8" s="2" customFormat="1" ht="16.9" customHeight="1">
      <c r="A64" s="34"/>
      <c r="B64" s="39"/>
      <c r="C64" s="260" t="s">
        <v>116</v>
      </c>
      <c r="D64" s="260" t="s">
        <v>117</v>
      </c>
      <c r="E64" s="17" t="s">
        <v>1</v>
      </c>
      <c r="F64" s="261">
        <v>10</v>
      </c>
      <c r="G64" s="34"/>
      <c r="H64" s="39"/>
    </row>
    <row r="65" spans="1:8" s="2" customFormat="1" ht="16.9" customHeight="1">
      <c r="A65" s="34"/>
      <c r="B65" s="39"/>
      <c r="C65" s="262" t="s">
        <v>939</v>
      </c>
      <c r="D65" s="34"/>
      <c r="E65" s="34"/>
      <c r="F65" s="34"/>
      <c r="G65" s="34"/>
      <c r="H65" s="39"/>
    </row>
    <row r="66" spans="1:8" s="2" customFormat="1" ht="16.9" customHeight="1">
      <c r="A66" s="34"/>
      <c r="B66" s="39"/>
      <c r="C66" s="260" t="s">
        <v>256</v>
      </c>
      <c r="D66" s="260" t="s">
        <v>257</v>
      </c>
      <c r="E66" s="17" t="s">
        <v>209</v>
      </c>
      <c r="F66" s="261">
        <v>10</v>
      </c>
      <c r="G66" s="34"/>
      <c r="H66" s="39"/>
    </row>
    <row r="67" spans="1:8" s="2" customFormat="1" ht="22.5">
      <c r="A67" s="34"/>
      <c r="B67" s="39"/>
      <c r="C67" s="260" t="s">
        <v>213</v>
      </c>
      <c r="D67" s="260" t="s">
        <v>214</v>
      </c>
      <c r="E67" s="17" t="s">
        <v>209</v>
      </c>
      <c r="F67" s="261">
        <v>131</v>
      </c>
      <c r="G67" s="34"/>
      <c r="H67" s="39"/>
    </row>
    <row r="68" spans="1:8" s="2" customFormat="1" ht="22.5">
      <c r="A68" s="34"/>
      <c r="B68" s="39"/>
      <c r="C68" s="260" t="s">
        <v>222</v>
      </c>
      <c r="D68" s="260" t="s">
        <v>223</v>
      </c>
      <c r="E68" s="17" t="s">
        <v>209</v>
      </c>
      <c r="F68" s="261">
        <v>80</v>
      </c>
      <c r="G68" s="34"/>
      <c r="H68" s="39"/>
    </row>
    <row r="69" spans="1:8" s="2" customFormat="1" ht="16.9" customHeight="1">
      <c r="A69" s="34"/>
      <c r="B69" s="39"/>
      <c r="C69" s="260" t="s">
        <v>240</v>
      </c>
      <c r="D69" s="260" t="s">
        <v>241</v>
      </c>
      <c r="E69" s="17" t="s">
        <v>209</v>
      </c>
      <c r="F69" s="261">
        <v>65.5</v>
      </c>
      <c r="G69" s="34"/>
      <c r="H69" s="39"/>
    </row>
    <row r="70" spans="1:8" s="2" customFormat="1" ht="26.45" customHeight="1">
      <c r="A70" s="34"/>
      <c r="B70" s="39"/>
      <c r="C70" s="255" t="s">
        <v>945</v>
      </c>
      <c r="D70" s="255" t="s">
        <v>88</v>
      </c>
      <c r="E70" s="34"/>
      <c r="F70" s="34"/>
      <c r="G70" s="34"/>
      <c r="H70" s="39"/>
    </row>
    <row r="71" spans="1:8" s="2" customFormat="1" ht="16.9" customHeight="1">
      <c r="A71" s="34"/>
      <c r="B71" s="39"/>
      <c r="C71" s="256" t="s">
        <v>99</v>
      </c>
      <c r="D71" s="257" t="s">
        <v>1</v>
      </c>
      <c r="E71" s="258" t="s">
        <v>1</v>
      </c>
      <c r="F71" s="259">
        <v>18</v>
      </c>
      <c r="G71" s="34"/>
      <c r="H71" s="39"/>
    </row>
    <row r="72" spans="1:8" s="2" customFormat="1" ht="16.9" customHeight="1">
      <c r="A72" s="34"/>
      <c r="B72" s="39"/>
      <c r="C72" s="260" t="s">
        <v>99</v>
      </c>
      <c r="D72" s="260" t="s">
        <v>585</v>
      </c>
      <c r="E72" s="17" t="s">
        <v>1</v>
      </c>
      <c r="F72" s="261">
        <v>18</v>
      </c>
      <c r="G72" s="34"/>
      <c r="H72" s="39"/>
    </row>
    <row r="73" spans="1:8" s="2" customFormat="1" ht="16.9" customHeight="1">
      <c r="A73" s="34"/>
      <c r="B73" s="39"/>
      <c r="C73" s="262" t="s">
        <v>939</v>
      </c>
      <c r="D73" s="34"/>
      <c r="E73" s="34"/>
      <c r="F73" s="34"/>
      <c r="G73" s="34"/>
      <c r="H73" s="39"/>
    </row>
    <row r="74" spans="1:8" s="2" customFormat="1" ht="22.5">
      <c r="A74" s="34"/>
      <c r="B74" s="39"/>
      <c r="C74" s="260" t="s">
        <v>207</v>
      </c>
      <c r="D74" s="260" t="s">
        <v>208</v>
      </c>
      <c r="E74" s="17" t="s">
        <v>209</v>
      </c>
      <c r="F74" s="261">
        <v>18</v>
      </c>
      <c r="G74" s="34"/>
      <c r="H74" s="39"/>
    </row>
    <row r="75" spans="1:8" s="2" customFormat="1" ht="22.5">
      <c r="A75" s="34"/>
      <c r="B75" s="39"/>
      <c r="C75" s="260" t="s">
        <v>222</v>
      </c>
      <c r="D75" s="260" t="s">
        <v>223</v>
      </c>
      <c r="E75" s="17" t="s">
        <v>209</v>
      </c>
      <c r="F75" s="261">
        <v>20.4</v>
      </c>
      <c r="G75" s="34"/>
      <c r="H75" s="39"/>
    </row>
    <row r="76" spans="1:8" s="2" customFormat="1" ht="16.9" customHeight="1">
      <c r="A76" s="34"/>
      <c r="B76" s="39"/>
      <c r="C76" s="256" t="s">
        <v>101</v>
      </c>
      <c r="D76" s="257" t="s">
        <v>1</v>
      </c>
      <c r="E76" s="258" t="s">
        <v>1</v>
      </c>
      <c r="F76" s="259">
        <v>20.4</v>
      </c>
      <c r="G76" s="34"/>
      <c r="H76" s="39"/>
    </row>
    <row r="77" spans="1:8" s="2" customFormat="1" ht="16.9" customHeight="1">
      <c r="A77" s="34"/>
      <c r="B77" s="39"/>
      <c r="C77" s="260" t="s">
        <v>101</v>
      </c>
      <c r="D77" s="260" t="s">
        <v>593</v>
      </c>
      <c r="E77" s="17" t="s">
        <v>1</v>
      </c>
      <c r="F77" s="261">
        <v>20.4</v>
      </c>
      <c r="G77" s="34"/>
      <c r="H77" s="39"/>
    </row>
    <row r="78" spans="1:8" s="2" customFormat="1" ht="16.9" customHeight="1">
      <c r="A78" s="34"/>
      <c r="B78" s="39"/>
      <c r="C78" s="262" t="s">
        <v>939</v>
      </c>
      <c r="D78" s="34"/>
      <c r="E78" s="34"/>
      <c r="F78" s="34"/>
      <c r="G78" s="34"/>
      <c r="H78" s="39"/>
    </row>
    <row r="79" spans="1:8" s="2" customFormat="1" ht="22.5">
      <c r="A79" s="34"/>
      <c r="B79" s="39"/>
      <c r="C79" s="260" t="s">
        <v>222</v>
      </c>
      <c r="D79" s="260" t="s">
        <v>223</v>
      </c>
      <c r="E79" s="17" t="s">
        <v>209</v>
      </c>
      <c r="F79" s="261">
        <v>20.4</v>
      </c>
      <c r="G79" s="34"/>
      <c r="H79" s="39"/>
    </row>
    <row r="80" spans="1:8" s="2" customFormat="1" ht="22.5">
      <c r="A80" s="34"/>
      <c r="B80" s="39"/>
      <c r="C80" s="260" t="s">
        <v>232</v>
      </c>
      <c r="D80" s="260" t="s">
        <v>233</v>
      </c>
      <c r="E80" s="17" t="s">
        <v>209</v>
      </c>
      <c r="F80" s="261">
        <v>306</v>
      </c>
      <c r="G80" s="34"/>
      <c r="H80" s="39"/>
    </row>
    <row r="81" spans="1:8" s="2" customFormat="1" ht="22.5">
      <c r="A81" s="34"/>
      <c r="B81" s="39"/>
      <c r="C81" s="260" t="s">
        <v>247</v>
      </c>
      <c r="D81" s="260" t="s">
        <v>248</v>
      </c>
      <c r="E81" s="17" t="s">
        <v>249</v>
      </c>
      <c r="F81" s="261">
        <v>40.8</v>
      </c>
      <c r="G81" s="34"/>
      <c r="H81" s="39"/>
    </row>
    <row r="82" spans="1:8" s="2" customFormat="1" ht="16.9" customHeight="1">
      <c r="A82" s="34"/>
      <c r="B82" s="39"/>
      <c r="C82" s="260" t="s">
        <v>253</v>
      </c>
      <c r="D82" s="260" t="s">
        <v>254</v>
      </c>
      <c r="E82" s="17" t="s">
        <v>209</v>
      </c>
      <c r="F82" s="261">
        <v>20.4</v>
      </c>
      <c r="G82" s="34"/>
      <c r="H82" s="39"/>
    </row>
    <row r="83" spans="1:8" s="2" customFormat="1" ht="16.9" customHeight="1">
      <c r="A83" s="34"/>
      <c r="B83" s="39"/>
      <c r="C83" s="256" t="s">
        <v>106</v>
      </c>
      <c r="D83" s="257" t="s">
        <v>1</v>
      </c>
      <c r="E83" s="258" t="s">
        <v>1</v>
      </c>
      <c r="F83" s="259">
        <v>67</v>
      </c>
      <c r="G83" s="34"/>
      <c r="H83" s="39"/>
    </row>
    <row r="84" spans="1:8" s="2" customFormat="1" ht="16.9" customHeight="1">
      <c r="A84" s="34"/>
      <c r="B84" s="39"/>
      <c r="C84" s="260" t="s">
        <v>106</v>
      </c>
      <c r="D84" s="260" t="s">
        <v>583</v>
      </c>
      <c r="E84" s="17" t="s">
        <v>1</v>
      </c>
      <c r="F84" s="261">
        <v>67</v>
      </c>
      <c r="G84" s="34"/>
      <c r="H84" s="39"/>
    </row>
    <row r="85" spans="1:8" s="2" customFormat="1" ht="16.9" customHeight="1">
      <c r="A85" s="34"/>
      <c r="B85" s="39"/>
      <c r="C85" s="262" t="s">
        <v>939</v>
      </c>
      <c r="D85" s="34"/>
      <c r="E85" s="34"/>
      <c r="F85" s="34"/>
      <c r="G85" s="34"/>
      <c r="H85" s="39"/>
    </row>
    <row r="86" spans="1:8" s="2" customFormat="1" ht="16.9" customHeight="1">
      <c r="A86" s="34"/>
      <c r="B86" s="39"/>
      <c r="C86" s="260" t="s">
        <v>580</v>
      </c>
      <c r="D86" s="260" t="s">
        <v>581</v>
      </c>
      <c r="E86" s="17" t="s">
        <v>154</v>
      </c>
      <c r="F86" s="261">
        <v>67</v>
      </c>
      <c r="G86" s="34"/>
      <c r="H86" s="39"/>
    </row>
    <row r="87" spans="1:8" s="2" customFormat="1" ht="22.5">
      <c r="A87" s="34"/>
      <c r="B87" s="39"/>
      <c r="C87" s="260" t="s">
        <v>222</v>
      </c>
      <c r="D87" s="260" t="s">
        <v>223</v>
      </c>
      <c r="E87" s="17" t="s">
        <v>209</v>
      </c>
      <c r="F87" s="261">
        <v>6</v>
      </c>
      <c r="G87" s="34"/>
      <c r="H87" s="39"/>
    </row>
    <row r="88" spans="1:8" s="2" customFormat="1" ht="16.9" customHeight="1">
      <c r="A88" s="34"/>
      <c r="B88" s="39"/>
      <c r="C88" s="256" t="s">
        <v>108</v>
      </c>
      <c r="D88" s="257" t="s">
        <v>1</v>
      </c>
      <c r="E88" s="258" t="s">
        <v>1</v>
      </c>
      <c r="F88" s="259">
        <v>27</v>
      </c>
      <c r="G88" s="34"/>
      <c r="H88" s="39"/>
    </row>
    <row r="89" spans="1:8" s="2" customFormat="1" ht="16.9" customHeight="1">
      <c r="A89" s="34"/>
      <c r="B89" s="39"/>
      <c r="C89" s="260" t="s">
        <v>108</v>
      </c>
      <c r="D89" s="260" t="s">
        <v>602</v>
      </c>
      <c r="E89" s="17" t="s">
        <v>1</v>
      </c>
      <c r="F89" s="261">
        <v>27</v>
      </c>
      <c r="G89" s="34"/>
      <c r="H89" s="39"/>
    </row>
    <row r="90" spans="1:8" s="2" customFormat="1" ht="16.9" customHeight="1">
      <c r="A90" s="34"/>
      <c r="B90" s="39"/>
      <c r="C90" s="262" t="s">
        <v>939</v>
      </c>
      <c r="D90" s="34"/>
      <c r="E90" s="34"/>
      <c r="F90" s="34"/>
      <c r="G90" s="34"/>
      <c r="H90" s="39"/>
    </row>
    <row r="91" spans="1:8" s="2" customFormat="1" ht="16.9" customHeight="1">
      <c r="A91" s="34"/>
      <c r="B91" s="39"/>
      <c r="C91" s="260" t="s">
        <v>269</v>
      </c>
      <c r="D91" s="260" t="s">
        <v>270</v>
      </c>
      <c r="E91" s="17" t="s">
        <v>154</v>
      </c>
      <c r="F91" s="261">
        <v>27</v>
      </c>
      <c r="G91" s="34"/>
      <c r="H91" s="39"/>
    </row>
    <row r="92" spans="1:8" s="2" customFormat="1" ht="22.5">
      <c r="A92" s="34"/>
      <c r="B92" s="39"/>
      <c r="C92" s="260" t="s">
        <v>213</v>
      </c>
      <c r="D92" s="260" t="s">
        <v>214</v>
      </c>
      <c r="E92" s="17" t="s">
        <v>209</v>
      </c>
      <c r="F92" s="261">
        <v>8.1</v>
      </c>
      <c r="G92" s="34"/>
      <c r="H92" s="39"/>
    </row>
    <row r="93" spans="1:8" s="2" customFormat="1" ht="22.5">
      <c r="A93" s="34"/>
      <c r="B93" s="39"/>
      <c r="C93" s="260" t="s">
        <v>222</v>
      </c>
      <c r="D93" s="260" t="s">
        <v>223</v>
      </c>
      <c r="E93" s="17" t="s">
        <v>209</v>
      </c>
      <c r="F93" s="261">
        <v>6</v>
      </c>
      <c r="G93" s="34"/>
      <c r="H93" s="39"/>
    </row>
    <row r="94" spans="1:8" s="2" customFormat="1" ht="16.9" customHeight="1">
      <c r="A94" s="34"/>
      <c r="B94" s="39"/>
      <c r="C94" s="260" t="s">
        <v>240</v>
      </c>
      <c r="D94" s="260" t="s">
        <v>241</v>
      </c>
      <c r="E94" s="17" t="s">
        <v>209</v>
      </c>
      <c r="F94" s="261">
        <v>4.05</v>
      </c>
      <c r="G94" s="34"/>
      <c r="H94" s="39"/>
    </row>
    <row r="95" spans="1:8" s="2" customFormat="1" ht="16.9" customHeight="1">
      <c r="A95" s="34"/>
      <c r="B95" s="39"/>
      <c r="C95" s="260" t="s">
        <v>274</v>
      </c>
      <c r="D95" s="260" t="s">
        <v>275</v>
      </c>
      <c r="E95" s="17" t="s">
        <v>154</v>
      </c>
      <c r="F95" s="261">
        <v>27</v>
      </c>
      <c r="G95" s="34"/>
      <c r="H95" s="39"/>
    </row>
    <row r="96" spans="1:8" s="2" customFormat="1" ht="16.9" customHeight="1">
      <c r="A96" s="34"/>
      <c r="B96" s="39"/>
      <c r="C96" s="260" t="s">
        <v>284</v>
      </c>
      <c r="D96" s="260" t="s">
        <v>285</v>
      </c>
      <c r="E96" s="17" t="s">
        <v>154</v>
      </c>
      <c r="F96" s="261">
        <v>27</v>
      </c>
      <c r="G96" s="34"/>
      <c r="H96" s="39"/>
    </row>
    <row r="97" spans="1:8" s="2" customFormat="1" ht="16.9" customHeight="1">
      <c r="A97" s="34"/>
      <c r="B97" s="39"/>
      <c r="C97" s="260" t="s">
        <v>292</v>
      </c>
      <c r="D97" s="260" t="s">
        <v>293</v>
      </c>
      <c r="E97" s="17" t="s">
        <v>154</v>
      </c>
      <c r="F97" s="261">
        <v>27</v>
      </c>
      <c r="G97" s="34"/>
      <c r="H97" s="39"/>
    </row>
    <row r="98" spans="1:8" s="2" customFormat="1" ht="16.9" customHeight="1">
      <c r="A98" s="34"/>
      <c r="B98" s="39"/>
      <c r="C98" s="260" t="s">
        <v>279</v>
      </c>
      <c r="D98" s="260" t="s">
        <v>280</v>
      </c>
      <c r="E98" s="17" t="s">
        <v>281</v>
      </c>
      <c r="F98" s="261">
        <v>0.822</v>
      </c>
      <c r="G98" s="34"/>
      <c r="H98" s="39"/>
    </row>
    <row r="99" spans="1:8" s="2" customFormat="1" ht="16.9" customHeight="1">
      <c r="A99" s="34"/>
      <c r="B99" s="39"/>
      <c r="C99" s="256" t="s">
        <v>575</v>
      </c>
      <c r="D99" s="257" t="s">
        <v>1</v>
      </c>
      <c r="E99" s="258" t="s">
        <v>1</v>
      </c>
      <c r="F99" s="259">
        <v>2.4</v>
      </c>
      <c r="G99" s="34"/>
      <c r="H99" s="39"/>
    </row>
    <row r="100" spans="1:8" s="2" customFormat="1" ht="16.9" customHeight="1">
      <c r="A100" s="34"/>
      <c r="B100" s="39"/>
      <c r="C100" s="260" t="s">
        <v>1</v>
      </c>
      <c r="D100" s="260" t="s">
        <v>589</v>
      </c>
      <c r="E100" s="17" t="s">
        <v>1</v>
      </c>
      <c r="F100" s="261">
        <v>0</v>
      </c>
      <c r="G100" s="34"/>
      <c r="H100" s="39"/>
    </row>
    <row r="101" spans="1:8" s="2" customFormat="1" ht="16.9" customHeight="1">
      <c r="A101" s="34"/>
      <c r="B101" s="39"/>
      <c r="C101" s="260" t="s">
        <v>575</v>
      </c>
      <c r="D101" s="260" t="s">
        <v>590</v>
      </c>
      <c r="E101" s="17" t="s">
        <v>1</v>
      </c>
      <c r="F101" s="261">
        <v>2.4</v>
      </c>
      <c r="G101" s="34"/>
      <c r="H101" s="39"/>
    </row>
    <row r="102" spans="1:8" s="2" customFormat="1" ht="16.9" customHeight="1">
      <c r="A102" s="34"/>
      <c r="B102" s="39"/>
      <c r="C102" s="262" t="s">
        <v>939</v>
      </c>
      <c r="D102" s="34"/>
      <c r="E102" s="34"/>
      <c r="F102" s="34"/>
      <c r="G102" s="34"/>
      <c r="H102" s="39"/>
    </row>
    <row r="103" spans="1:8" s="2" customFormat="1" ht="16.9" customHeight="1">
      <c r="A103" s="34"/>
      <c r="B103" s="39"/>
      <c r="C103" s="260" t="s">
        <v>586</v>
      </c>
      <c r="D103" s="260" t="s">
        <v>587</v>
      </c>
      <c r="E103" s="17" t="s">
        <v>209</v>
      </c>
      <c r="F103" s="261">
        <v>2.4</v>
      </c>
      <c r="G103" s="34"/>
      <c r="H103" s="39"/>
    </row>
    <row r="104" spans="1:8" s="2" customFormat="1" ht="22.5">
      <c r="A104" s="34"/>
      <c r="B104" s="39"/>
      <c r="C104" s="260" t="s">
        <v>222</v>
      </c>
      <c r="D104" s="260" t="s">
        <v>223</v>
      </c>
      <c r="E104" s="17" t="s">
        <v>209</v>
      </c>
      <c r="F104" s="261">
        <v>20.4</v>
      </c>
      <c r="G104" s="34"/>
      <c r="H104" s="39"/>
    </row>
    <row r="105" spans="1:8" s="2" customFormat="1" ht="16.9" customHeight="1">
      <c r="A105" s="34"/>
      <c r="B105" s="39"/>
      <c r="C105" s="256" t="s">
        <v>116</v>
      </c>
      <c r="D105" s="257" t="s">
        <v>1</v>
      </c>
      <c r="E105" s="258" t="s">
        <v>1</v>
      </c>
      <c r="F105" s="259">
        <v>10</v>
      </c>
      <c r="G105" s="34"/>
      <c r="H105" s="39"/>
    </row>
    <row r="106" spans="1:8" s="2" customFormat="1" ht="26.45" customHeight="1">
      <c r="A106" s="34"/>
      <c r="B106" s="39"/>
      <c r="C106" s="255" t="s">
        <v>946</v>
      </c>
      <c r="D106" s="255" t="s">
        <v>91</v>
      </c>
      <c r="E106" s="34"/>
      <c r="F106" s="34"/>
      <c r="G106" s="34"/>
      <c r="H106" s="39"/>
    </row>
    <row r="107" spans="1:8" s="2" customFormat="1" ht="16.9" customHeight="1">
      <c r="A107" s="34"/>
      <c r="B107" s="39"/>
      <c r="C107" s="256" t="s">
        <v>101</v>
      </c>
      <c r="D107" s="257" t="s">
        <v>1</v>
      </c>
      <c r="E107" s="258" t="s">
        <v>1</v>
      </c>
      <c r="F107" s="259">
        <v>2.684</v>
      </c>
      <c r="G107" s="34"/>
      <c r="H107" s="39"/>
    </row>
    <row r="108" spans="1:8" s="2" customFormat="1" ht="16.9" customHeight="1">
      <c r="A108" s="34"/>
      <c r="B108" s="39"/>
      <c r="C108" s="260" t="s">
        <v>1</v>
      </c>
      <c r="D108" s="260" t="s">
        <v>690</v>
      </c>
      <c r="E108" s="17" t="s">
        <v>1</v>
      </c>
      <c r="F108" s="261">
        <v>0.864</v>
      </c>
      <c r="G108" s="34"/>
      <c r="H108" s="39"/>
    </row>
    <row r="109" spans="1:8" s="2" customFormat="1" ht="16.9" customHeight="1">
      <c r="A109" s="34"/>
      <c r="B109" s="39"/>
      <c r="C109" s="260" t="s">
        <v>1</v>
      </c>
      <c r="D109" s="260" t="s">
        <v>704</v>
      </c>
      <c r="E109" s="17" t="s">
        <v>1</v>
      </c>
      <c r="F109" s="261">
        <v>1.82</v>
      </c>
      <c r="G109" s="34"/>
      <c r="H109" s="39"/>
    </row>
    <row r="110" spans="1:8" s="2" customFormat="1" ht="16.9" customHeight="1">
      <c r="A110" s="34"/>
      <c r="B110" s="39"/>
      <c r="C110" s="260" t="s">
        <v>101</v>
      </c>
      <c r="D110" s="260" t="s">
        <v>220</v>
      </c>
      <c r="E110" s="17" t="s">
        <v>1</v>
      </c>
      <c r="F110" s="261">
        <v>2.684</v>
      </c>
      <c r="G110" s="34"/>
      <c r="H110" s="39"/>
    </row>
    <row r="111" spans="1:8" s="2" customFormat="1" ht="16.9" customHeight="1">
      <c r="A111" s="34"/>
      <c r="B111" s="39"/>
      <c r="C111" s="262" t="s">
        <v>939</v>
      </c>
      <c r="D111" s="34"/>
      <c r="E111" s="34"/>
      <c r="F111" s="34"/>
      <c r="G111" s="34"/>
      <c r="H111" s="39"/>
    </row>
    <row r="112" spans="1:8" s="2" customFormat="1" ht="22.5">
      <c r="A112" s="34"/>
      <c r="B112" s="39"/>
      <c r="C112" s="260" t="s">
        <v>551</v>
      </c>
      <c r="D112" s="260" t="s">
        <v>552</v>
      </c>
      <c r="E112" s="17" t="s">
        <v>209</v>
      </c>
      <c r="F112" s="261">
        <v>2.684</v>
      </c>
      <c r="G112" s="34"/>
      <c r="H112" s="39"/>
    </row>
    <row r="113" spans="1:8" s="2" customFormat="1" ht="16.9" customHeight="1">
      <c r="A113" s="34"/>
      <c r="B113" s="39"/>
      <c r="C113" s="260" t="s">
        <v>253</v>
      </c>
      <c r="D113" s="260" t="s">
        <v>254</v>
      </c>
      <c r="E113" s="17" t="s">
        <v>209</v>
      </c>
      <c r="F113" s="261">
        <v>2.684</v>
      </c>
      <c r="G113" s="34"/>
      <c r="H113" s="39"/>
    </row>
    <row r="114" spans="1:8" s="2" customFormat="1" ht="22.5">
      <c r="A114" s="34"/>
      <c r="B114" s="39"/>
      <c r="C114" s="260" t="s">
        <v>556</v>
      </c>
      <c r="D114" s="260" t="s">
        <v>694</v>
      </c>
      <c r="E114" s="17" t="s">
        <v>209</v>
      </c>
      <c r="F114" s="261">
        <v>37.576</v>
      </c>
      <c r="G114" s="34"/>
      <c r="H114" s="39"/>
    </row>
    <row r="115" spans="1:8" s="2" customFormat="1" ht="16.9" customHeight="1">
      <c r="A115" s="34"/>
      <c r="B115" s="39"/>
      <c r="C115" s="260" t="s">
        <v>535</v>
      </c>
      <c r="D115" s="260" t="s">
        <v>536</v>
      </c>
      <c r="E115" s="17" t="s">
        <v>249</v>
      </c>
      <c r="F115" s="261">
        <v>5.368</v>
      </c>
      <c r="G115" s="34"/>
      <c r="H115" s="39"/>
    </row>
    <row r="116" spans="1:8" s="2" customFormat="1" ht="26.45" customHeight="1">
      <c r="A116" s="34"/>
      <c r="B116" s="39"/>
      <c r="C116" s="255" t="s">
        <v>947</v>
      </c>
      <c r="D116" s="255" t="s">
        <v>94</v>
      </c>
      <c r="E116" s="34"/>
      <c r="F116" s="34"/>
      <c r="G116" s="34"/>
      <c r="H116" s="39"/>
    </row>
    <row r="117" spans="1:8" s="2" customFormat="1" ht="16.9" customHeight="1">
      <c r="A117" s="34"/>
      <c r="B117" s="39"/>
      <c r="C117" s="256" t="s">
        <v>99</v>
      </c>
      <c r="D117" s="257" t="s">
        <v>1</v>
      </c>
      <c r="E117" s="258" t="s">
        <v>1</v>
      </c>
      <c r="F117" s="259">
        <v>35</v>
      </c>
      <c r="G117" s="34"/>
      <c r="H117" s="39"/>
    </row>
    <row r="118" spans="1:8" s="2" customFormat="1" ht="16.9" customHeight="1">
      <c r="A118" s="34"/>
      <c r="B118" s="39"/>
      <c r="C118" s="260" t="s">
        <v>1</v>
      </c>
      <c r="D118" s="260" t="s">
        <v>726</v>
      </c>
      <c r="E118" s="17" t="s">
        <v>1</v>
      </c>
      <c r="F118" s="261">
        <v>0</v>
      </c>
      <c r="G118" s="34"/>
      <c r="H118" s="39"/>
    </row>
    <row r="119" spans="1:8" s="2" customFormat="1" ht="16.9" customHeight="1">
      <c r="A119" s="34"/>
      <c r="B119" s="39"/>
      <c r="C119" s="260" t="s">
        <v>727</v>
      </c>
      <c r="D119" s="260" t="s">
        <v>165</v>
      </c>
      <c r="E119" s="17" t="s">
        <v>1</v>
      </c>
      <c r="F119" s="261">
        <v>35</v>
      </c>
      <c r="G119" s="34"/>
      <c r="H119" s="39"/>
    </row>
    <row r="120" spans="1:8" s="2" customFormat="1" ht="16.9" customHeight="1">
      <c r="A120" s="34"/>
      <c r="B120" s="39"/>
      <c r="C120" s="260" t="s">
        <v>99</v>
      </c>
      <c r="D120" s="260" t="s">
        <v>220</v>
      </c>
      <c r="E120" s="17" t="s">
        <v>1</v>
      </c>
      <c r="F120" s="261">
        <v>35</v>
      </c>
      <c r="G120" s="34"/>
      <c r="H120" s="39"/>
    </row>
    <row r="121" spans="1:8" s="2" customFormat="1" ht="16.9" customHeight="1">
      <c r="A121" s="34"/>
      <c r="B121" s="39"/>
      <c r="C121" s="262" t="s">
        <v>939</v>
      </c>
      <c r="D121" s="34"/>
      <c r="E121" s="34"/>
      <c r="F121" s="34"/>
      <c r="G121" s="34"/>
      <c r="H121" s="39"/>
    </row>
    <row r="122" spans="1:8" s="2" customFormat="1" ht="16.9" customHeight="1">
      <c r="A122" s="34"/>
      <c r="B122" s="39"/>
      <c r="C122" s="260" t="s">
        <v>723</v>
      </c>
      <c r="D122" s="260" t="s">
        <v>724</v>
      </c>
      <c r="E122" s="17" t="s">
        <v>209</v>
      </c>
      <c r="F122" s="261">
        <v>35</v>
      </c>
      <c r="G122" s="34"/>
      <c r="H122" s="39"/>
    </row>
    <row r="123" spans="1:8" s="2" customFormat="1" ht="22.5">
      <c r="A123" s="34"/>
      <c r="B123" s="39"/>
      <c r="C123" s="260" t="s">
        <v>222</v>
      </c>
      <c r="D123" s="260" t="s">
        <v>223</v>
      </c>
      <c r="E123" s="17" t="s">
        <v>209</v>
      </c>
      <c r="F123" s="261">
        <v>30.45</v>
      </c>
      <c r="G123" s="34"/>
      <c r="H123" s="39"/>
    </row>
    <row r="124" spans="1:8" s="2" customFormat="1" ht="16.9" customHeight="1">
      <c r="A124" s="34"/>
      <c r="B124" s="39"/>
      <c r="C124" s="256" t="s">
        <v>727</v>
      </c>
      <c r="D124" s="257" t="s">
        <v>1</v>
      </c>
      <c r="E124" s="258" t="s">
        <v>1</v>
      </c>
      <c r="F124" s="259">
        <v>35</v>
      </c>
      <c r="G124" s="34"/>
      <c r="H124" s="39"/>
    </row>
    <row r="125" spans="1:8" s="2" customFormat="1" ht="16.9" customHeight="1">
      <c r="A125" s="34"/>
      <c r="B125" s="39"/>
      <c r="C125" s="260" t="s">
        <v>1</v>
      </c>
      <c r="D125" s="260" t="s">
        <v>726</v>
      </c>
      <c r="E125" s="17" t="s">
        <v>1</v>
      </c>
      <c r="F125" s="261">
        <v>0</v>
      </c>
      <c r="G125" s="34"/>
      <c r="H125" s="39"/>
    </row>
    <row r="126" spans="1:8" s="2" customFormat="1" ht="16.9" customHeight="1">
      <c r="A126" s="34"/>
      <c r="B126" s="39"/>
      <c r="C126" s="260" t="s">
        <v>727</v>
      </c>
      <c r="D126" s="260" t="s">
        <v>165</v>
      </c>
      <c r="E126" s="17" t="s">
        <v>1</v>
      </c>
      <c r="F126" s="261">
        <v>35</v>
      </c>
      <c r="G126" s="34"/>
      <c r="H126" s="39"/>
    </row>
    <row r="127" spans="1:8" s="2" customFormat="1" ht="16.9" customHeight="1">
      <c r="A127" s="34"/>
      <c r="B127" s="39"/>
      <c r="C127" s="256" t="s">
        <v>101</v>
      </c>
      <c r="D127" s="257" t="s">
        <v>1</v>
      </c>
      <c r="E127" s="258" t="s">
        <v>1</v>
      </c>
      <c r="F127" s="259">
        <v>30.45</v>
      </c>
      <c r="G127" s="34"/>
      <c r="H127" s="39"/>
    </row>
    <row r="128" spans="1:8" s="2" customFormat="1" ht="16.9" customHeight="1">
      <c r="A128" s="34"/>
      <c r="B128" s="39"/>
      <c r="C128" s="260" t="s">
        <v>1</v>
      </c>
      <c r="D128" s="260" t="s">
        <v>739</v>
      </c>
      <c r="E128" s="17" t="s">
        <v>1</v>
      </c>
      <c r="F128" s="261">
        <v>0</v>
      </c>
      <c r="G128" s="34"/>
      <c r="H128" s="39"/>
    </row>
    <row r="129" spans="1:8" s="2" customFormat="1" ht="16.9" customHeight="1">
      <c r="A129" s="34"/>
      <c r="B129" s="39"/>
      <c r="C129" s="260" t="s">
        <v>1</v>
      </c>
      <c r="D129" s="260" t="s">
        <v>740</v>
      </c>
      <c r="E129" s="17" t="s">
        <v>1</v>
      </c>
      <c r="F129" s="261">
        <v>30.45</v>
      </c>
      <c r="G129" s="34"/>
      <c r="H129" s="39"/>
    </row>
    <row r="130" spans="1:8" s="2" customFormat="1" ht="16.9" customHeight="1">
      <c r="A130" s="34"/>
      <c r="B130" s="39"/>
      <c r="C130" s="260" t="s">
        <v>101</v>
      </c>
      <c r="D130" s="260" t="s">
        <v>220</v>
      </c>
      <c r="E130" s="17" t="s">
        <v>1</v>
      </c>
      <c r="F130" s="261">
        <v>30.45</v>
      </c>
      <c r="G130" s="34"/>
      <c r="H130" s="39"/>
    </row>
    <row r="131" spans="1:8" s="2" customFormat="1" ht="16.9" customHeight="1">
      <c r="A131" s="34"/>
      <c r="B131" s="39"/>
      <c r="C131" s="262" t="s">
        <v>939</v>
      </c>
      <c r="D131" s="34"/>
      <c r="E131" s="34"/>
      <c r="F131" s="34"/>
      <c r="G131" s="34"/>
      <c r="H131" s="39"/>
    </row>
    <row r="132" spans="1:8" s="2" customFormat="1" ht="22.5">
      <c r="A132" s="34"/>
      <c r="B132" s="39"/>
      <c r="C132" s="260" t="s">
        <v>222</v>
      </c>
      <c r="D132" s="260" t="s">
        <v>223</v>
      </c>
      <c r="E132" s="17" t="s">
        <v>209</v>
      </c>
      <c r="F132" s="261">
        <v>30.45</v>
      </c>
      <c r="G132" s="34"/>
      <c r="H132" s="39"/>
    </row>
    <row r="133" spans="1:8" s="2" customFormat="1" ht="22.5">
      <c r="A133" s="34"/>
      <c r="B133" s="39"/>
      <c r="C133" s="260" t="s">
        <v>232</v>
      </c>
      <c r="D133" s="260" t="s">
        <v>233</v>
      </c>
      <c r="E133" s="17" t="s">
        <v>209</v>
      </c>
      <c r="F133" s="261">
        <v>152.25</v>
      </c>
      <c r="G133" s="34"/>
      <c r="H133" s="39"/>
    </row>
    <row r="134" spans="1:8" s="2" customFormat="1" ht="22.5">
      <c r="A134" s="34"/>
      <c r="B134" s="39"/>
      <c r="C134" s="260" t="s">
        <v>247</v>
      </c>
      <c r="D134" s="260" t="s">
        <v>248</v>
      </c>
      <c r="E134" s="17" t="s">
        <v>249</v>
      </c>
      <c r="F134" s="261">
        <v>50.852</v>
      </c>
      <c r="G134" s="34"/>
      <c r="H134" s="39"/>
    </row>
    <row r="135" spans="1:8" s="2" customFormat="1" ht="16.9" customHeight="1">
      <c r="A135" s="34"/>
      <c r="B135" s="39"/>
      <c r="C135" s="260" t="s">
        <v>253</v>
      </c>
      <c r="D135" s="260" t="s">
        <v>254</v>
      </c>
      <c r="E135" s="17" t="s">
        <v>209</v>
      </c>
      <c r="F135" s="261">
        <v>30.45</v>
      </c>
      <c r="G135" s="34"/>
      <c r="H135" s="39"/>
    </row>
    <row r="136" spans="1:8" s="2" customFormat="1" ht="16.9" customHeight="1">
      <c r="A136" s="34"/>
      <c r="B136" s="39"/>
      <c r="C136" s="256" t="s">
        <v>108</v>
      </c>
      <c r="D136" s="257" t="s">
        <v>1</v>
      </c>
      <c r="E136" s="258" t="s">
        <v>1</v>
      </c>
      <c r="F136" s="259">
        <v>67</v>
      </c>
      <c r="G136" s="34"/>
      <c r="H136" s="39"/>
    </row>
    <row r="137" spans="1:8" s="2" customFormat="1" ht="16.9" customHeight="1">
      <c r="A137" s="34"/>
      <c r="B137" s="39"/>
      <c r="C137" s="260" t="s">
        <v>108</v>
      </c>
      <c r="D137" s="260" t="s">
        <v>478</v>
      </c>
      <c r="E137" s="17" t="s">
        <v>1</v>
      </c>
      <c r="F137" s="261">
        <v>67</v>
      </c>
      <c r="G137" s="34"/>
      <c r="H137" s="39"/>
    </row>
    <row r="138" spans="1:8" s="2" customFormat="1" ht="16.9" customHeight="1">
      <c r="A138" s="34"/>
      <c r="B138" s="39"/>
      <c r="C138" s="256" t="s">
        <v>711</v>
      </c>
      <c r="D138" s="257" t="s">
        <v>1</v>
      </c>
      <c r="E138" s="258" t="s">
        <v>1</v>
      </c>
      <c r="F138" s="259">
        <v>27</v>
      </c>
      <c r="G138" s="34"/>
      <c r="H138" s="39"/>
    </row>
    <row r="139" spans="1:8" s="2" customFormat="1" ht="16.9" customHeight="1">
      <c r="A139" s="34"/>
      <c r="B139" s="39"/>
      <c r="C139" s="260" t="s">
        <v>711</v>
      </c>
      <c r="D139" s="260" t="s">
        <v>761</v>
      </c>
      <c r="E139" s="17" t="s">
        <v>1</v>
      </c>
      <c r="F139" s="261">
        <v>27</v>
      </c>
      <c r="G139" s="34"/>
      <c r="H139" s="39"/>
    </row>
    <row r="140" spans="1:8" s="2" customFormat="1" ht="16.9" customHeight="1">
      <c r="A140" s="34"/>
      <c r="B140" s="39"/>
      <c r="C140" s="262" t="s">
        <v>939</v>
      </c>
      <c r="D140" s="34"/>
      <c r="E140" s="34"/>
      <c r="F140" s="34"/>
      <c r="G140" s="34"/>
      <c r="H140" s="39"/>
    </row>
    <row r="141" spans="1:8" s="2" customFormat="1" ht="16.9" customHeight="1">
      <c r="A141" s="34"/>
      <c r="B141" s="39"/>
      <c r="C141" s="260" t="s">
        <v>758</v>
      </c>
      <c r="D141" s="260" t="s">
        <v>759</v>
      </c>
      <c r="E141" s="17" t="s">
        <v>154</v>
      </c>
      <c r="F141" s="261">
        <v>27</v>
      </c>
      <c r="G141" s="34"/>
      <c r="H141" s="39"/>
    </row>
    <row r="142" spans="1:8" s="2" customFormat="1" ht="22.5">
      <c r="A142" s="34"/>
      <c r="B142" s="39"/>
      <c r="C142" s="260" t="s">
        <v>213</v>
      </c>
      <c r="D142" s="260" t="s">
        <v>214</v>
      </c>
      <c r="E142" s="17" t="s">
        <v>209</v>
      </c>
      <c r="F142" s="261">
        <v>18.1</v>
      </c>
      <c r="G142" s="34"/>
      <c r="H142" s="39"/>
    </row>
    <row r="143" spans="1:8" s="2" customFormat="1" ht="16.9" customHeight="1">
      <c r="A143" s="34"/>
      <c r="B143" s="39"/>
      <c r="C143" s="260" t="s">
        <v>240</v>
      </c>
      <c r="D143" s="260" t="s">
        <v>241</v>
      </c>
      <c r="E143" s="17" t="s">
        <v>209</v>
      </c>
      <c r="F143" s="261">
        <v>9.05</v>
      </c>
      <c r="G143" s="34"/>
      <c r="H143" s="39"/>
    </row>
    <row r="144" spans="1:8" s="2" customFormat="1" ht="16.9" customHeight="1">
      <c r="A144" s="34"/>
      <c r="B144" s="39"/>
      <c r="C144" s="260" t="s">
        <v>274</v>
      </c>
      <c r="D144" s="260" t="s">
        <v>275</v>
      </c>
      <c r="E144" s="17" t="s">
        <v>154</v>
      </c>
      <c r="F144" s="261">
        <v>27</v>
      </c>
      <c r="G144" s="34"/>
      <c r="H144" s="39"/>
    </row>
    <row r="145" spans="1:8" s="2" customFormat="1" ht="16.9" customHeight="1">
      <c r="A145" s="34"/>
      <c r="B145" s="39"/>
      <c r="C145" s="260" t="s">
        <v>284</v>
      </c>
      <c r="D145" s="260" t="s">
        <v>285</v>
      </c>
      <c r="E145" s="17" t="s">
        <v>154</v>
      </c>
      <c r="F145" s="261">
        <v>27</v>
      </c>
      <c r="G145" s="34"/>
      <c r="H145" s="39"/>
    </row>
    <row r="146" spans="1:8" s="2" customFormat="1" ht="16.9" customHeight="1">
      <c r="A146" s="34"/>
      <c r="B146" s="39"/>
      <c r="C146" s="260" t="s">
        <v>288</v>
      </c>
      <c r="D146" s="260" t="s">
        <v>289</v>
      </c>
      <c r="E146" s="17" t="s">
        <v>154</v>
      </c>
      <c r="F146" s="261">
        <v>27</v>
      </c>
      <c r="G146" s="34"/>
      <c r="H146" s="39"/>
    </row>
    <row r="147" spans="1:8" s="2" customFormat="1" ht="16.9" customHeight="1">
      <c r="A147" s="34"/>
      <c r="B147" s="39"/>
      <c r="C147" s="260" t="s">
        <v>292</v>
      </c>
      <c r="D147" s="260" t="s">
        <v>293</v>
      </c>
      <c r="E147" s="17" t="s">
        <v>154</v>
      </c>
      <c r="F147" s="261">
        <v>27</v>
      </c>
      <c r="G147" s="34"/>
      <c r="H147" s="39"/>
    </row>
    <row r="148" spans="1:8" s="2" customFormat="1" ht="16.9" customHeight="1">
      <c r="A148" s="34"/>
      <c r="B148" s="39"/>
      <c r="C148" s="256" t="s">
        <v>575</v>
      </c>
      <c r="D148" s="257" t="s">
        <v>1</v>
      </c>
      <c r="E148" s="258" t="s">
        <v>1</v>
      </c>
      <c r="F148" s="259">
        <v>0.45</v>
      </c>
      <c r="G148" s="34"/>
      <c r="H148" s="39"/>
    </row>
    <row r="149" spans="1:8" s="2" customFormat="1" ht="16.9" customHeight="1">
      <c r="A149" s="34"/>
      <c r="B149" s="39"/>
      <c r="C149" s="260" t="s">
        <v>1</v>
      </c>
      <c r="D149" s="260" t="s">
        <v>731</v>
      </c>
      <c r="E149" s="17" t="s">
        <v>1</v>
      </c>
      <c r="F149" s="261">
        <v>0</v>
      </c>
      <c r="G149" s="34"/>
      <c r="H149" s="39"/>
    </row>
    <row r="150" spans="1:8" s="2" customFormat="1" ht="16.9" customHeight="1">
      <c r="A150" s="34"/>
      <c r="B150" s="39"/>
      <c r="C150" s="260" t="s">
        <v>1</v>
      </c>
      <c r="D150" s="260" t="s">
        <v>732</v>
      </c>
      <c r="E150" s="17" t="s">
        <v>1</v>
      </c>
      <c r="F150" s="261">
        <v>0.45</v>
      </c>
      <c r="G150" s="34"/>
      <c r="H150" s="39"/>
    </row>
    <row r="151" spans="1:8" s="2" customFormat="1" ht="16.9" customHeight="1">
      <c r="A151" s="34"/>
      <c r="B151" s="39"/>
      <c r="C151" s="260" t="s">
        <v>575</v>
      </c>
      <c r="D151" s="260" t="s">
        <v>220</v>
      </c>
      <c r="E151" s="17" t="s">
        <v>1</v>
      </c>
      <c r="F151" s="261">
        <v>0.45</v>
      </c>
      <c r="G151" s="34"/>
      <c r="H151" s="39"/>
    </row>
    <row r="152" spans="1:8" s="2" customFormat="1" ht="16.9" customHeight="1">
      <c r="A152" s="34"/>
      <c r="B152" s="39"/>
      <c r="C152" s="262" t="s">
        <v>939</v>
      </c>
      <c r="D152" s="34"/>
      <c r="E152" s="34"/>
      <c r="F152" s="34"/>
      <c r="G152" s="34"/>
      <c r="H152" s="39"/>
    </row>
    <row r="153" spans="1:8" s="2" customFormat="1" ht="22.5">
      <c r="A153" s="34"/>
      <c r="B153" s="39"/>
      <c r="C153" s="260" t="s">
        <v>728</v>
      </c>
      <c r="D153" s="260" t="s">
        <v>729</v>
      </c>
      <c r="E153" s="17" t="s">
        <v>209</v>
      </c>
      <c r="F153" s="261">
        <v>0.45</v>
      </c>
      <c r="G153" s="34"/>
      <c r="H153" s="39"/>
    </row>
    <row r="154" spans="1:8" s="2" customFormat="1" ht="22.5">
      <c r="A154" s="34"/>
      <c r="B154" s="39"/>
      <c r="C154" s="260" t="s">
        <v>222</v>
      </c>
      <c r="D154" s="260" t="s">
        <v>223</v>
      </c>
      <c r="E154" s="17" t="s">
        <v>209</v>
      </c>
      <c r="F154" s="261">
        <v>30.45</v>
      </c>
      <c r="G154" s="34"/>
      <c r="H154" s="39"/>
    </row>
    <row r="155" spans="1:8" s="2" customFormat="1" ht="16.9" customHeight="1">
      <c r="A155" s="34"/>
      <c r="B155" s="39"/>
      <c r="C155" s="256" t="s">
        <v>110</v>
      </c>
      <c r="D155" s="257" t="s">
        <v>1</v>
      </c>
      <c r="E155" s="258" t="s">
        <v>1</v>
      </c>
      <c r="F155" s="259">
        <v>4.84</v>
      </c>
      <c r="G155" s="34"/>
      <c r="H155" s="39"/>
    </row>
    <row r="156" spans="1:8" s="2" customFormat="1" ht="16.9" customHeight="1">
      <c r="A156" s="34"/>
      <c r="B156" s="39"/>
      <c r="C156" s="260" t="s">
        <v>110</v>
      </c>
      <c r="D156" s="260" t="s">
        <v>713</v>
      </c>
      <c r="E156" s="17" t="s">
        <v>1</v>
      </c>
      <c r="F156" s="261">
        <v>4.84</v>
      </c>
      <c r="G156" s="34"/>
      <c r="H156" s="39"/>
    </row>
    <row r="157" spans="1:8" s="2" customFormat="1" ht="16.9" customHeight="1">
      <c r="A157" s="34"/>
      <c r="B157" s="39"/>
      <c r="C157" s="262" t="s">
        <v>939</v>
      </c>
      <c r="D157" s="34"/>
      <c r="E157" s="34"/>
      <c r="F157" s="34"/>
      <c r="G157" s="34"/>
      <c r="H157" s="39"/>
    </row>
    <row r="158" spans="1:8" s="2" customFormat="1" ht="16.9" customHeight="1">
      <c r="A158" s="34"/>
      <c r="B158" s="39"/>
      <c r="C158" s="260" t="s">
        <v>466</v>
      </c>
      <c r="D158" s="260" t="s">
        <v>467</v>
      </c>
      <c r="E158" s="17" t="s">
        <v>249</v>
      </c>
      <c r="F158" s="261">
        <v>4.84</v>
      </c>
      <c r="G158" s="34"/>
      <c r="H158" s="39"/>
    </row>
    <row r="159" spans="1:8" s="2" customFormat="1" ht="16.9" customHeight="1">
      <c r="A159" s="34"/>
      <c r="B159" s="39"/>
      <c r="C159" s="260" t="s">
        <v>469</v>
      </c>
      <c r="D159" s="260" t="s">
        <v>470</v>
      </c>
      <c r="E159" s="17" t="s">
        <v>249</v>
      </c>
      <c r="F159" s="261">
        <v>67.76</v>
      </c>
      <c r="G159" s="34"/>
      <c r="H159" s="39"/>
    </row>
    <row r="160" spans="1:8" s="2" customFormat="1" ht="16.9" customHeight="1">
      <c r="A160" s="34"/>
      <c r="B160" s="39"/>
      <c r="C160" s="260" t="s">
        <v>474</v>
      </c>
      <c r="D160" s="260" t="s">
        <v>475</v>
      </c>
      <c r="E160" s="17" t="s">
        <v>249</v>
      </c>
      <c r="F160" s="261">
        <v>7.165</v>
      </c>
      <c r="G160" s="34"/>
      <c r="H160" s="39"/>
    </row>
    <row r="161" spans="1:8" s="2" customFormat="1" ht="22.5">
      <c r="A161" s="34"/>
      <c r="B161" s="39"/>
      <c r="C161" s="260" t="s">
        <v>496</v>
      </c>
      <c r="D161" s="260" t="s">
        <v>497</v>
      </c>
      <c r="E161" s="17" t="s">
        <v>249</v>
      </c>
      <c r="F161" s="261">
        <v>4.84</v>
      </c>
      <c r="G161" s="34"/>
      <c r="H161" s="39"/>
    </row>
    <row r="162" spans="1:8" s="2" customFormat="1" ht="16.9" customHeight="1">
      <c r="A162" s="34"/>
      <c r="B162" s="39"/>
      <c r="C162" s="256" t="s">
        <v>714</v>
      </c>
      <c r="D162" s="257" t="s">
        <v>1</v>
      </c>
      <c r="E162" s="258" t="s">
        <v>1</v>
      </c>
      <c r="F162" s="259">
        <v>7.165</v>
      </c>
      <c r="G162" s="34"/>
      <c r="H162" s="39"/>
    </row>
    <row r="163" spans="1:8" s="2" customFormat="1" ht="16.9" customHeight="1">
      <c r="A163" s="34"/>
      <c r="B163" s="39"/>
      <c r="C163" s="260" t="s">
        <v>714</v>
      </c>
      <c r="D163" s="260" t="s">
        <v>826</v>
      </c>
      <c r="E163" s="17" t="s">
        <v>1</v>
      </c>
      <c r="F163" s="261">
        <v>7.165</v>
      </c>
      <c r="G163" s="34"/>
      <c r="H163" s="39"/>
    </row>
    <row r="164" spans="1:8" s="2" customFormat="1" ht="16.9" customHeight="1">
      <c r="A164" s="34"/>
      <c r="B164" s="39"/>
      <c r="C164" s="262" t="s">
        <v>939</v>
      </c>
      <c r="D164" s="34"/>
      <c r="E164" s="34"/>
      <c r="F164" s="34"/>
      <c r="G164" s="34"/>
      <c r="H164" s="39"/>
    </row>
    <row r="165" spans="1:8" s="2" customFormat="1" ht="16.9" customHeight="1">
      <c r="A165" s="34"/>
      <c r="B165" s="39"/>
      <c r="C165" s="260" t="s">
        <v>474</v>
      </c>
      <c r="D165" s="260" t="s">
        <v>475</v>
      </c>
      <c r="E165" s="17" t="s">
        <v>249</v>
      </c>
      <c r="F165" s="261">
        <v>7.165</v>
      </c>
      <c r="G165" s="34"/>
      <c r="H165" s="39"/>
    </row>
    <row r="166" spans="1:8" s="2" customFormat="1" ht="16.9" customHeight="1">
      <c r="A166" s="34"/>
      <c r="B166" s="39"/>
      <c r="C166" s="260" t="s">
        <v>479</v>
      </c>
      <c r="D166" s="260" t="s">
        <v>480</v>
      </c>
      <c r="E166" s="17" t="s">
        <v>249</v>
      </c>
      <c r="F166" s="261">
        <v>100.31</v>
      </c>
      <c r="G166" s="34"/>
      <c r="H166" s="39"/>
    </row>
    <row r="167" spans="1:8" s="2" customFormat="1" ht="22.5">
      <c r="A167" s="34"/>
      <c r="B167" s="39"/>
      <c r="C167" s="260" t="s">
        <v>488</v>
      </c>
      <c r="D167" s="260" t="s">
        <v>489</v>
      </c>
      <c r="E167" s="17" t="s">
        <v>249</v>
      </c>
      <c r="F167" s="261">
        <v>7.165</v>
      </c>
      <c r="G167" s="34"/>
      <c r="H167" s="39"/>
    </row>
    <row r="168" spans="1:8" s="2" customFormat="1" ht="16.9" customHeight="1">
      <c r="A168" s="34"/>
      <c r="B168" s="39"/>
      <c r="C168" s="256" t="s">
        <v>116</v>
      </c>
      <c r="D168" s="257" t="s">
        <v>1</v>
      </c>
      <c r="E168" s="258" t="s">
        <v>1</v>
      </c>
      <c r="F168" s="259">
        <v>17</v>
      </c>
      <c r="G168" s="34"/>
      <c r="H168" s="39"/>
    </row>
    <row r="169" spans="1:8" s="2" customFormat="1" ht="16.9" customHeight="1">
      <c r="A169" s="34"/>
      <c r="B169" s="39"/>
      <c r="C169" s="260" t="s">
        <v>1</v>
      </c>
      <c r="D169" s="260" t="s">
        <v>752</v>
      </c>
      <c r="E169" s="17" t="s">
        <v>1</v>
      </c>
      <c r="F169" s="261">
        <v>0</v>
      </c>
      <c r="G169" s="34"/>
      <c r="H169" s="39"/>
    </row>
    <row r="170" spans="1:8" s="2" customFormat="1" ht="16.9" customHeight="1">
      <c r="A170" s="34"/>
      <c r="B170" s="39"/>
      <c r="C170" s="260" t="s">
        <v>1</v>
      </c>
      <c r="D170" s="260" t="s">
        <v>236</v>
      </c>
      <c r="E170" s="17" t="s">
        <v>1</v>
      </c>
      <c r="F170" s="261">
        <v>17</v>
      </c>
      <c r="G170" s="34"/>
      <c r="H170" s="39"/>
    </row>
    <row r="171" spans="1:8" s="2" customFormat="1" ht="16.9" customHeight="1">
      <c r="A171" s="34"/>
      <c r="B171" s="39"/>
      <c r="C171" s="260" t="s">
        <v>116</v>
      </c>
      <c r="D171" s="260" t="s">
        <v>220</v>
      </c>
      <c r="E171" s="17" t="s">
        <v>1</v>
      </c>
      <c r="F171" s="261">
        <v>17</v>
      </c>
      <c r="G171" s="34"/>
      <c r="H171" s="39"/>
    </row>
    <row r="172" spans="1:8" s="2" customFormat="1" ht="16.9" customHeight="1">
      <c r="A172" s="34"/>
      <c r="B172" s="39"/>
      <c r="C172" s="262" t="s">
        <v>939</v>
      </c>
      <c r="D172" s="34"/>
      <c r="E172" s="34"/>
      <c r="F172" s="34"/>
      <c r="G172" s="34"/>
      <c r="H172" s="39"/>
    </row>
    <row r="173" spans="1:8" s="2" customFormat="1" ht="16.9" customHeight="1">
      <c r="A173" s="34"/>
      <c r="B173" s="39"/>
      <c r="C173" s="260" t="s">
        <v>749</v>
      </c>
      <c r="D173" s="260" t="s">
        <v>750</v>
      </c>
      <c r="E173" s="17" t="s">
        <v>209</v>
      </c>
      <c r="F173" s="261">
        <v>17</v>
      </c>
      <c r="G173" s="34"/>
      <c r="H173" s="39"/>
    </row>
    <row r="174" spans="1:8" s="2" customFormat="1" ht="16.9" customHeight="1">
      <c r="A174" s="34"/>
      <c r="B174" s="39"/>
      <c r="C174" s="260" t="s">
        <v>753</v>
      </c>
      <c r="D174" s="260" t="s">
        <v>754</v>
      </c>
      <c r="E174" s="17" t="s">
        <v>249</v>
      </c>
      <c r="F174" s="261">
        <v>34</v>
      </c>
      <c r="G174" s="34"/>
      <c r="H174" s="39"/>
    </row>
    <row r="175" spans="1:8" s="2" customFormat="1" ht="16.9" customHeight="1">
      <c r="A175" s="34"/>
      <c r="B175" s="39"/>
      <c r="C175" s="256" t="s">
        <v>717</v>
      </c>
      <c r="D175" s="257" t="s">
        <v>1</v>
      </c>
      <c r="E175" s="258" t="s">
        <v>1</v>
      </c>
      <c r="F175" s="259">
        <v>5</v>
      </c>
      <c r="G175" s="34"/>
      <c r="H175" s="39"/>
    </row>
    <row r="176" spans="1:8" s="2" customFormat="1" ht="16.9" customHeight="1">
      <c r="A176" s="34"/>
      <c r="B176" s="39"/>
      <c r="C176" s="260" t="s">
        <v>717</v>
      </c>
      <c r="D176" s="260" t="s">
        <v>173</v>
      </c>
      <c r="E176" s="17" t="s">
        <v>1</v>
      </c>
      <c r="F176" s="261">
        <v>5</v>
      </c>
      <c r="G176" s="34"/>
      <c r="H176" s="39"/>
    </row>
    <row r="177" spans="1:8" s="2" customFormat="1" ht="16.9" customHeight="1">
      <c r="A177" s="34"/>
      <c r="B177" s="39"/>
      <c r="C177" s="262" t="s">
        <v>939</v>
      </c>
      <c r="D177" s="34"/>
      <c r="E177" s="34"/>
      <c r="F177" s="34"/>
      <c r="G177" s="34"/>
      <c r="H177" s="39"/>
    </row>
    <row r="178" spans="1:8" s="2" customFormat="1" ht="16.9" customHeight="1">
      <c r="A178" s="34"/>
      <c r="B178" s="39"/>
      <c r="C178" s="260" t="s">
        <v>756</v>
      </c>
      <c r="D178" s="260" t="s">
        <v>750</v>
      </c>
      <c r="E178" s="17" t="s">
        <v>209</v>
      </c>
      <c r="F178" s="261">
        <v>5</v>
      </c>
      <c r="G178" s="34"/>
      <c r="H178" s="39"/>
    </row>
    <row r="179" spans="1:8" s="2" customFormat="1" ht="22.5">
      <c r="A179" s="34"/>
      <c r="B179" s="39"/>
      <c r="C179" s="260" t="s">
        <v>213</v>
      </c>
      <c r="D179" s="260" t="s">
        <v>214</v>
      </c>
      <c r="E179" s="17" t="s">
        <v>209</v>
      </c>
      <c r="F179" s="261">
        <v>18.1</v>
      </c>
      <c r="G179" s="34"/>
      <c r="H179" s="39"/>
    </row>
    <row r="180" spans="1:8" s="2" customFormat="1" ht="22.5">
      <c r="A180" s="34"/>
      <c r="B180" s="39"/>
      <c r="C180" s="260" t="s">
        <v>222</v>
      </c>
      <c r="D180" s="260" t="s">
        <v>223</v>
      </c>
      <c r="E180" s="17" t="s">
        <v>209</v>
      </c>
      <c r="F180" s="261">
        <v>30.45</v>
      </c>
      <c r="G180" s="34"/>
      <c r="H180" s="39"/>
    </row>
    <row r="181" spans="1:8" s="2" customFormat="1" ht="16.9" customHeight="1">
      <c r="A181" s="34"/>
      <c r="B181" s="39"/>
      <c r="C181" s="260" t="s">
        <v>240</v>
      </c>
      <c r="D181" s="260" t="s">
        <v>241</v>
      </c>
      <c r="E181" s="17" t="s">
        <v>209</v>
      </c>
      <c r="F181" s="261">
        <v>9.05</v>
      </c>
      <c r="G181" s="34"/>
      <c r="H181" s="39"/>
    </row>
    <row r="182" spans="1:8" s="2" customFormat="1" ht="7.35" customHeight="1">
      <c r="A182" s="34"/>
      <c r="B182" s="140"/>
      <c r="C182" s="141"/>
      <c r="D182" s="141"/>
      <c r="E182" s="141"/>
      <c r="F182" s="141"/>
      <c r="G182" s="141"/>
      <c r="H182" s="39"/>
    </row>
    <row r="183" spans="1:8" s="2" customFormat="1" ht="11.25">
      <c r="A183" s="34"/>
      <c r="B183" s="34"/>
      <c r="C183" s="34"/>
      <c r="D183" s="34"/>
      <c r="E183" s="34"/>
      <c r="F183" s="34"/>
      <c r="G183" s="34"/>
      <c r="H183" s="34"/>
    </row>
  </sheetData>
  <sheetProtection algorithmName="SHA-512" hashValue="P6gi69uVhDX480VccnmKfUE2MqpHv3BifTyWOctRUATsqaqJLIAl9NW8KYwHItTw4wPYDA8EMHrB1Ht8Q0a8KQ==" saltValue="S0s20r5MApj4UaMIjDGVTCxutD7dnqP2fSHcQvlbwG72wT+rWHHftusH5lXiabh43Yj3I29+mOF/AazXklaCZ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Cáb Aleš</cp:lastModifiedBy>
  <dcterms:created xsi:type="dcterms:W3CDTF">2024-01-18T07:18:10Z</dcterms:created>
  <dcterms:modified xsi:type="dcterms:W3CDTF">2024-01-18T07:21:15Z</dcterms:modified>
  <cp:category/>
  <cp:version/>
  <cp:contentType/>
  <cp:contentStatus/>
</cp:coreProperties>
</file>