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085" windowHeight="10875" activeTab="1"/>
  </bookViews>
  <sheets>
    <sheet name="Rekapitulace stavby" sheetId="1" r:id="rId1"/>
    <sheet name="01 - Stavební práce" sheetId="2" r:id="rId2"/>
    <sheet name="02 - Vedlejší rozpočtové ..." sheetId="3" r:id="rId3"/>
    <sheet name="Seznam figur" sheetId="4" r:id="rId4"/>
  </sheets>
  <definedNames>
    <definedName name="_xlnm._FilterDatabase" localSheetId="1" hidden="1">'01 - Stavební práce'!$C$85:$K$191</definedName>
    <definedName name="_xlnm._FilterDatabase" localSheetId="2" hidden="1">'02 - Vedlejší rozpočtové ...'!$C$83:$K$112</definedName>
    <definedName name="_xlnm.Print_Area" localSheetId="1">'01 - Stavební práce'!$C$45:$J$67,'01 - Stavební práce'!$C$73:$K$191</definedName>
    <definedName name="_xlnm.Print_Area" localSheetId="2">'02 - Vedlejší rozpočtové ...'!$C$45:$J$65,'02 - Vedlejší rozpočtové ...'!$C$71:$K$112</definedName>
    <definedName name="_xlnm.Print_Area" localSheetId="0">'Rekapitulace stavby'!$D$4:$AO$36,'Rekapitulace stavby'!$C$42:$AQ$57</definedName>
    <definedName name="_xlnm.Print_Area" localSheetId="3">'Seznam figur'!$C$4:$G$52</definedName>
    <definedName name="_xlnm.Print_Titles" localSheetId="0">'Rekapitulace stavby'!$52:$52</definedName>
    <definedName name="_xlnm.Print_Titles" localSheetId="1">'01 - Stavební práce'!$85:$85</definedName>
    <definedName name="_xlnm.Print_Titles" localSheetId="2">'02 - Vedlejší rozpočtové ...'!$83:$83</definedName>
    <definedName name="_xlnm.Print_Titles" localSheetId="3">'Seznam figur'!$9:$9</definedName>
  </definedNames>
  <calcPr calcId="162913"/>
</workbook>
</file>

<file path=xl/sharedStrings.xml><?xml version="1.0" encoding="utf-8"?>
<sst xmlns="http://schemas.openxmlformats.org/spreadsheetml/2006/main" count="1668" uniqueCount="358">
  <si>
    <t>Export Komplet</t>
  </si>
  <si>
    <t>VZ</t>
  </si>
  <si>
    <t>2.0</t>
  </si>
  <si>
    <t>ZAMOK</t>
  </si>
  <si>
    <t>False</t>
  </si>
  <si>
    <t>{89fe7fa5-0338-48eb-bc44-0d5f48f7fa58}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</si>
  <si>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</si>
  <si>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</si>
  <si>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</si>
  <si>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</si>
  <si>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</si>
  <si>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</si>
  <si>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</si>
  <si>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</si>
  <si>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08022024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</si>
  <si>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</si>
  <si>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</si>
  <si>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omítek pilířů arkád zámek Žerotínů, Valašské Meziříčí</t>
  </si>
  <si>
    <t>KSO:</t>
  </si>
  <si>
    <t/>
  </si>
  <si>
    <t>CC-CZ:</t>
  </si>
  <si>
    <t>Místo:</t>
  </si>
  <si>
    <t>Valašské Meziříčí</t>
  </si>
  <si>
    <t>Datum:</t>
  </si>
  <si>
    <t>26. 2. 2024</t>
  </si>
  <si>
    <t>Zadavatel:</t>
  </si>
  <si>
    <t>IČ:</t>
  </si>
  <si>
    <t>00304387</t>
  </si>
  <si>
    <t>Město Valašské Meziříčí, Náměstí 7/5</t>
  </si>
  <si>
    <t>DIČ:</t>
  </si>
  <si>
    <t>CZ00304387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</si>
  <si>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</si>
  <si>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</si>
  <si>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</si>
  <si>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</si>
  <si>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</si>
  <si>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</si>
  <si>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</si>
  <si>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</si>
  <si>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</si>
  <si>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</si>
  <si>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</si>
  <si>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</si>
  <si>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</si>
  <si>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</si>
  <si>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</si>
  <si>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</si>
  <si>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</si>
  <si>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</si>
  <si>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</si>
  <si>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</si>
  <si>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</si>
  <si>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</si>
  <si>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</si>
  <si>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</si>
  <si>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</si>
  <si>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</si>
  <si>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</si>
  <si>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</si>
  <si>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</si>
  <si>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</si>
  <si>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</si>
  <si>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</si>
  <si>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</si>
  <si>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</si>
  <si>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</si>
  <si>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</si>
  <si>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</si>
  <si>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</si>
  <si>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</si>
  <si>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</si>
  <si>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</si>
  <si>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</si>
  <si>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</si>
  <si>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</si>
  <si>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</si>
  <si>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</si>
  <si>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</si>
  <si>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</si>
  <si>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</si>
  <si>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</si>
  <si>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</si>
  <si>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{5f289ae1-6a26-4e13-8fab-c550e98750c7}</t>
  </si>
  <si>
    <t>2</t>
  </si>
  <si>
    <t>02</t>
  </si>
  <si>
    <t>Vedlejší rozpočtové náklady</t>
  </si>
  <si>
    <t>{d5f35440-091c-4550-9ffa-1fff61e7d95f}</t>
  </si>
  <si>
    <t>f001</t>
  </si>
  <si>
    <t>plocha opravované části průběžného pilíře</t>
  </si>
  <si>
    <t>m2</t>
  </si>
  <si>
    <t>7,334</t>
  </si>
  <si>
    <t>3</t>
  </si>
  <si>
    <t>f002</t>
  </si>
  <si>
    <t>plocha opravované části rohového pilíře</t>
  </si>
  <si>
    <t>11,001</t>
  </si>
  <si>
    <t>KRYCÍ LIST SOUPISU PRACÍ</t>
  </si>
  <si>
    <t>f004</t>
  </si>
  <si>
    <t>plocha ocelového ztužujícího prvku průběžného pilíře</t>
  </si>
  <si>
    <t>1,2</t>
  </si>
  <si>
    <t>f005</t>
  </si>
  <si>
    <t>plocha ocelového ztužujícího prvku rohového pilíře</t>
  </si>
  <si>
    <t>2,2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</si>
  <si>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</si>
  <si>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</si>
  <si>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</si>
  <si>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</si>
  <si>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</si>
  <si>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</si>
  <si>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</si>
  <si>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</si>
  <si>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</si>
  <si>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</si>
  <si>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</si>
  <si>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</si>
  <si>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</si>
  <si>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</si>
  <si>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</si>
  <si>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</si>
  <si>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</si>
  <si>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</si>
  <si>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</si>
  <si>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</si>
  <si>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</si>
  <si>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</si>
  <si>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</si>
  <si>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</si>
  <si>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</si>
  <si>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</si>
  <si>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</si>
  <si>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</si>
  <si>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</si>
  <si>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</si>
  <si>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</si>
  <si>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</si>
  <si>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619996137</t>
  </si>
  <si>
    <t>Ochrana stavebních konstrukcí a samostatných prvků včetně pozdějšího odstranění obedněním z OSB desek samostatných konstrukcí a prvků</t>
  </si>
  <si>
    <t>CS ÚRS 2024 01</t>
  </si>
  <si>
    <t>4</t>
  </si>
  <si>
    <t>-543327594</t>
  </si>
  <si>
    <t>Online PSC</t>
  </si>
  <si>
    <t>https://podminky.urs.cz/item/CS_URS_2024_01/619996137</t>
  </si>
  <si>
    <t>VV</t>
  </si>
  <si>
    <t>(1,35*4*0,7)*20"ochrana patky průběžného pilíře</t>
  </si>
  <si>
    <t>(1,85*4*0,7)*2"ochrana patky rohového pilíře</t>
  </si>
  <si>
    <t>Součet</t>
  </si>
  <si>
    <t>623131100</t>
  </si>
  <si>
    <t>Podkladní a spojovací vrstva vnějších omítaných ploch vápenný postřik nanášený ručně celoplošně pilířů nebo sloupů</t>
  </si>
  <si>
    <t>74844602</t>
  </si>
  <si>
    <t>https://podminky.urs.cz/item/CS_URS_2024_01/623131100</t>
  </si>
  <si>
    <t>f001*20"plocha průběžného pilíře*počet pilířů (1-6; 8-15; 17-22)</t>
  </si>
  <si>
    <t>f002*2"plocha rohového pilíře*počet pilířů (7;16)</t>
  </si>
  <si>
    <t>623311141</t>
  </si>
  <si>
    <t>Omítka vápenná vnějších ploch nanášená ručně dvouvrstvá, tloušťky jádrové omítky do 15 mm a tloušťky štuku do 3 mm štuková pilířů nebo sloupů</t>
  </si>
  <si>
    <t>-1950048218</t>
  </si>
  <si>
    <t>https://podminky.urs.cz/item/CS_URS_2024_01/623311141</t>
  </si>
  <si>
    <t>P</t>
  </si>
  <si>
    <t>Poznámka k položce:
v ceně položky i armovací mřížka</t>
  </si>
  <si>
    <t>623311191</t>
  </si>
  <si>
    <t>Omítka vápenná vnějších ploch nanášená ručně Příplatek k cenám za každých dalších i započatých 5 mm tloušťky omítky přes 15 mm pilířů nebo sloupů</t>
  </si>
  <si>
    <t>1150213120</t>
  </si>
  <si>
    <t>https://podminky.urs.cz/item/CS_URS_2024_01/623311191</t>
  </si>
  <si>
    <t>do celkové tloušťky omítky 50mm</t>
  </si>
  <si>
    <t>(f001*20)*7</t>
  </si>
  <si>
    <t>(f002*2)*7</t>
  </si>
  <si>
    <t>5</t>
  </si>
  <si>
    <t>629991001</t>
  </si>
  <si>
    <t>Zakrytí vnějších ploch před znečištěním včetně pozdějšího odkrytí ploch podélných rovných (např. chodníků) fólií položenou volně</t>
  </si>
  <si>
    <t>1182923193</t>
  </si>
  <si>
    <t>https://podminky.urs.cz/item/CS_URS_2024_01/629991001</t>
  </si>
  <si>
    <t>((3,5*1,2)*4)*20"průběžný pilíř; přesah 1,2m kolem celého pilíře</t>
  </si>
  <si>
    <t>((3,96*1,2)*4)*2"rohový pilíř; přesah 1,2m kolem celého pilíře</t>
  </si>
  <si>
    <t>629999022.r01</t>
  </si>
  <si>
    <t>Příplatky k cenám úprav vnějších povrchů za zvýšenou pracnost při provádění omítek zaoblených ploch, poloměr zaoblení do 100 mm</t>
  </si>
  <si>
    <t>1143279668</t>
  </si>
  <si>
    <t>https://podminky.urs.cz/item/CS_URS_2024_01/629999022.r01</t>
  </si>
  <si>
    <t>f001*20</t>
  </si>
  <si>
    <t>f002*2</t>
  </si>
  <si>
    <t>9</t>
  </si>
  <si>
    <t>Ostatní konstrukce a práce, bourání</t>
  </si>
  <si>
    <t>7</t>
  </si>
  <si>
    <t>952902121</t>
  </si>
  <si>
    <t>Čištění budov při provádění oprav a udržovacích prací podlah drsných nebo chodníků zametením</t>
  </si>
  <si>
    <t>-268615635</t>
  </si>
  <si>
    <t>https://podminky.urs.cz/item/CS_URS_2024_01/952902121</t>
  </si>
  <si>
    <t>8</t>
  </si>
  <si>
    <t>978019391</t>
  </si>
  <si>
    <t>Otlučení vápenných nebo vápenocementových omítek vnějších ploch s vyškrabáním spar a s očištěním zdiva stupně členitosti 3 až 5, v rozsahu přes 80 do 100 %</t>
  </si>
  <si>
    <t>-1625239781</t>
  </si>
  <si>
    <t>https://podminky.urs.cz/item/CS_URS_2024_01/978019391</t>
  </si>
  <si>
    <t>985321211</t>
  </si>
  <si>
    <t>Ochranný nátěr betonářské výztuže 1 vrstva tloušťky 1 mm na epoxidové bázi stěn, líce kleneb a podhledů</t>
  </si>
  <si>
    <t>-111422451</t>
  </si>
  <si>
    <t>https://podminky.urs.cz/item/CS_URS_2024_01/985321211</t>
  </si>
  <si>
    <t>f004*20</t>
  </si>
  <si>
    <t>f005*2</t>
  </si>
  <si>
    <t>10</t>
  </si>
  <si>
    <t>985321912</t>
  </si>
  <si>
    <t>Ochranný nátěr betonářské výztuže Příplatek k cenám za plochu do 10 m2 jednotlivě</t>
  </si>
  <si>
    <t>932698672</t>
  </si>
  <si>
    <t>https://podminky.urs.cz/item/CS_URS_2024_01/985321912</t>
  </si>
  <si>
    <t>997</t>
  </si>
  <si>
    <t>Přesun sutě</t>
  </si>
  <si>
    <t>11</t>
  </si>
  <si>
    <t>997013111</t>
  </si>
  <si>
    <t>Vnitrostaveništní doprava suti a vybouraných hmot vodorovně do 50 m s naložením základní pro budovy a haly výšky do 6 m</t>
  </si>
  <si>
    <t>t</t>
  </si>
  <si>
    <t>1388562507</t>
  </si>
  <si>
    <t>https://podminky.urs.cz/item/CS_URS_2024_01/997013111</t>
  </si>
  <si>
    <t>997013501</t>
  </si>
  <si>
    <t>Odvoz suti a vybouraných hmot na skládku nebo meziskládku se složením, na vzdálenost do 1 km</t>
  </si>
  <si>
    <t>-1328513764</t>
  </si>
  <si>
    <t>https://podminky.urs.cz/item/CS_URS_2024_01/997013501</t>
  </si>
  <si>
    <t>13</t>
  </si>
  <si>
    <t>997013509</t>
  </si>
  <si>
    <t>Odvoz suti a vybouraných hmot na skládku nebo meziskládku se složením, na vzdálenost Příplatek k ceně za každý další započatý 1 km přes 1 km</t>
  </si>
  <si>
    <t>1877888885</t>
  </si>
  <si>
    <t>https://podminky.urs.cz/item/CS_URS_2024_01/997013509</t>
  </si>
  <si>
    <t>Poznámka k položce:
do 30km od stavby</t>
  </si>
  <si>
    <t>13,887*29</t>
  </si>
  <si>
    <t>14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</si>
  <si>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</si>
  <si>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</si>
  <si>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889896262</t>
  </si>
  <si>
    <t>https://podminky.urs.cz/item/CS_URS_2024_01/997013609</t>
  </si>
  <si>
    <t>998</t>
  </si>
  <si>
    <t>Přesun hmot</t>
  </si>
  <si>
    <t>15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</si>
  <si>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</si>
  <si>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</si>
  <si>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1212939676</t>
  </si>
  <si>
    <t>https://podminky.urs.cz/item/CS_URS_2024_01/998011001</t>
  </si>
  <si>
    <t>PSV</t>
  </si>
  <si>
    <t>Práce a dodávky PSV</t>
  </si>
  <si>
    <t>783</t>
  </si>
  <si>
    <t>Dokončovací práce - nátěry</t>
  </si>
  <si>
    <t>16</t>
  </si>
  <si>
    <t>783301303</t>
  </si>
  <si>
    <t>Příprava podkladu zámečnických konstrukcí před provedením nátěru odrezivění odrezovačem bezoplachovým</t>
  </si>
  <si>
    <t>-1130765606</t>
  </si>
  <si>
    <t>https://podminky.urs.cz/item/CS_URS_2024_01/783301303</t>
  </si>
  <si>
    <t>Poznámka k položce:
odrezovač s taninem</t>
  </si>
  <si>
    <t>17</t>
  </si>
  <si>
    <t>783301313</t>
  </si>
  <si>
    <t>Příprava podkladu zámečnických konstrukcí před provedením nátěru odmaštění odmašťovačem ředidlovým</t>
  </si>
  <si>
    <t>1857829702</t>
  </si>
  <si>
    <t>https://podminky.urs.cz/item/CS_URS_2024_01/783301313</t>
  </si>
  <si>
    <t>18</t>
  </si>
  <si>
    <t>783343101</t>
  </si>
  <si>
    <t>Základní impregnační nátěr zámečnických konstrukcí aktivátorem rzi na zkorodovaný povrch jednonásobný polyuretanový</t>
  </si>
  <si>
    <t>272982126</t>
  </si>
  <si>
    <t>https://podminky.urs.cz/item/CS_URS_2024_01/783343101</t>
  </si>
  <si>
    <t>19</t>
  </si>
  <si>
    <t>783344101</t>
  </si>
  <si>
    <t>Základní nátěr zámečnických konstrukcí jednonásobný polyuretanový</t>
  </si>
  <si>
    <t>1459324908</t>
  </si>
  <si>
    <t>https://podminky.urs.cz/item/CS_URS_2024_01/783344101</t>
  </si>
  <si>
    <t>20</t>
  </si>
  <si>
    <t>783801403</t>
  </si>
  <si>
    <t>Příprava podkladu omítek před provedením nátěru oprášení</t>
  </si>
  <si>
    <t>415460133</t>
  </si>
  <si>
    <t>https://podminky.urs.cz/item/CS_URS_2024_01/783801403</t>
  </si>
  <si>
    <t>66"pilastry</t>
  </si>
  <si>
    <t>783823137</t>
  </si>
  <si>
    <t>Penetrační nátěr omítek hladkých omítek hladkých, zrnitých tenkovrstvých nebo štukových stupně členitosti 1 a 2</t>
  </si>
  <si>
    <t>-639254161</t>
  </si>
  <si>
    <t>https://podminky.urs.cz/item/CS_URS_2024_01/783823137</t>
  </si>
  <si>
    <t>22</t>
  </si>
  <si>
    <t>783827425</t>
  </si>
  <si>
    <t>Krycí (ochranný ) nátěr omítek dvojnásobný hladkých omítek hladkých, zrnitých tenkovrstvých nebo štukových stupně členitosti 1 a 2</t>
  </si>
  <si>
    <t>-777386979</t>
  </si>
  <si>
    <t>https://podminky.urs.cz/item/CS_URS_2024_01/783827425</t>
  </si>
  <si>
    <t xml:space="preserve">Poznámka k položce:
Nátěr pilířů fasádní barvou KEIM.
Barva boční strana a části čelní strany růžová (KEIM 9166).
Barva zadní strany pilířů bílá (KEIM 9177).
Pilastry na čelní straně šedá (KEIM 9310). </t>
  </si>
  <si>
    <t>02 -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</si>
  <si>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</si>
  <si>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</si>
  <si>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</si>
  <si>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</si>
  <si>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</si>
  <si>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</si>
  <si>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</si>
  <si>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</si>
  <si>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011514000</t>
  </si>
  <si>
    <t>Stavebně-statický průzkum</t>
  </si>
  <si>
    <t>…</t>
  </si>
  <si>
    <t>1024</t>
  </si>
  <si>
    <t>-987391932</t>
  </si>
  <si>
    <t>https://podminky.urs.cz/item/CS_URS_2024_01/011514000</t>
  </si>
  <si>
    <t>013254000</t>
  </si>
  <si>
    <t>Dokumentace skutečného provedení stavby</t>
  </si>
  <si>
    <t>-1365144802</t>
  </si>
  <si>
    <t>https://podminky.urs.cz/item/CS_URS_2024_01/013254000</t>
  </si>
  <si>
    <t>VRN3</t>
  </si>
  <si>
    <t>Zařízení staveniště</t>
  </si>
  <si>
    <t>032103000</t>
  </si>
  <si>
    <t>Náklady na stavební buňky</t>
  </si>
  <si>
    <t>369040721</t>
  </si>
  <si>
    <t>https://podminky.urs.cz/item/CS_URS_2024_01/032103000</t>
  </si>
  <si>
    <t>033103000</t>
  </si>
  <si>
    <t>Připojení energií</t>
  </si>
  <si>
    <t>1016429981</t>
  </si>
  <si>
    <t>https://podminky.urs.cz/item/CS_URS_2024_01/033103000</t>
  </si>
  <si>
    <t>033203000</t>
  </si>
  <si>
    <t>Energie pro zařízení staveniště</t>
  </si>
  <si>
    <t>1395472127</t>
  </si>
  <si>
    <t>https://podminky.urs.cz/item/CS_URS_2024_01/033203000</t>
  </si>
  <si>
    <t>034103000</t>
  </si>
  <si>
    <t>Oplocení staveniště</t>
  </si>
  <si>
    <t>1729533393</t>
  </si>
  <si>
    <t>https://podminky.urs.cz/item/CS_URS_2024_01/034103000</t>
  </si>
  <si>
    <t>039103000</t>
  </si>
  <si>
    <t>Rozebrání, bourání a odvoz zařízení staveniště</t>
  </si>
  <si>
    <t>-2144670228</t>
  </si>
  <si>
    <t>https://podminky.urs.cz/item/CS_URS_2024_01/039103000</t>
  </si>
  <si>
    <t>VRN4</t>
  </si>
  <si>
    <t>Inženýrská činnost</t>
  </si>
  <si>
    <t>044003000</t>
  </si>
  <si>
    <t>Revize dočasných objektů nebo zařízení staveniště</t>
  </si>
  <si>
    <t>145680693</t>
  </si>
  <si>
    <t>https://podminky.urs.cz/item/CS_URS_2024_01/044003000</t>
  </si>
  <si>
    <t>VRN9</t>
  </si>
  <si>
    <t>Ostatní náklady</t>
  </si>
  <si>
    <t>091003000</t>
  </si>
  <si>
    <t>Příplatek za stížené podmínky práce ve svahu</t>
  </si>
  <si>
    <t>1166617999</t>
  </si>
  <si>
    <t>https://podminky.urs.cz/item/CS_URS_2024_01/091003000</t>
  </si>
  <si>
    <t>091404000</t>
  </si>
  <si>
    <t>Práce na památkovém objektu</t>
  </si>
  <si>
    <t>1247308331</t>
  </si>
  <si>
    <t>https://podminky.urs.cz/item/CS_URS_2024_01/091404000</t>
  </si>
  <si>
    <t>094103000</t>
  </si>
  <si>
    <t>Náklady na plánované vyklizení objektu</t>
  </si>
  <si>
    <t>-1915576405</t>
  </si>
  <si>
    <t>https://podminky.urs.cz/item/CS_URS_2024_01/094103000</t>
  </si>
  <si>
    <t>094103000.r01</t>
  </si>
  <si>
    <t>Pomocné mobilní lešení</t>
  </si>
  <si>
    <t>vlastní</t>
  </si>
  <si>
    <t>-749330848</t>
  </si>
  <si>
    <t>SEZNAM FIGUR</t>
  </si>
  <si>
    <t>Výměra</t>
  </si>
  <si>
    <t xml:space="preserve"> 01</t>
  </si>
  <si>
    <t>(0,16+0,06+0,66+0,16+0,06+0,89+0,98+0,89)*1,9</t>
  </si>
  <si>
    <t>Použití figury:</t>
  </si>
  <si>
    <t>Vápenný postřik vnějších pilířů nebo sloupů nanášený celoplošně ručně</t>
  </si>
  <si>
    <t>Vápenná omítka štuková dvouvrstvá vnějších pilířů nebo sloupů nanášená ručně</t>
  </si>
  <si>
    <t>Příplatek k vápenné omítce vnějších sloupů za každých dalších 5 mm tloušťky ručně</t>
  </si>
  <si>
    <t>Příplatek k omítce za provádění zaoblených ploch poloměru do 100 mm</t>
  </si>
  <si>
    <t>Oprášení omítek před provedením nátěru</t>
  </si>
  <si>
    <t>Penetrační nátěr hladkých nebo štukových omítek</t>
  </si>
  <si>
    <t>Krycí dvojnásobný nátěr omítek stupně členitosti 1 a 2</t>
  </si>
  <si>
    <t>Otlučení (osekání) vnější vápenné nebo vápenocementové omítky stupně členitosti 3 až 5 vrozsahu přes 80 do 100 %</t>
  </si>
  <si>
    <t>(0,89+0,16+0,06+0,45+0,06+0,16+0,89+1,56+1,56)*1,9</t>
  </si>
  <si>
    <t>f003</t>
  </si>
  <si>
    <t>celková plocha části opravovaných pilířů průběžných i rohových</t>
  </si>
  <si>
    <t>Bezoplachové odrezivění zámečnických konstrukcí</t>
  </si>
  <si>
    <t>Odmaštění zámečnických konstrukcí ředidlovým odmašťovačem</t>
  </si>
  <si>
    <t>Základní jednonásobný impregnační polyuretanový nátěr zámečnických konstrukcí</t>
  </si>
  <si>
    <t>Základní jednonásobný polyuretanový nátěr zámečnických konstrukcí</t>
  </si>
  <si>
    <t>Ochranný nátěr výztuže na epoxidové bázi stěn, líce kleneb a podhledů 1 vrstva tl 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</si>
</sst>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6137" TargetMode="External" /><Relationship Id="rId2" Type="http://schemas.openxmlformats.org/officeDocument/2006/relationships/hyperlink" Target="https://podminky.urs.cz/item/CS_URS_2024_01/623131100" TargetMode="External" /><Relationship Id="rId3" Type="http://schemas.openxmlformats.org/officeDocument/2006/relationships/hyperlink" Target="https://podminky.urs.cz/item/CS_URS_2024_01/623311141" TargetMode="External" /><Relationship Id="rId4" Type="http://schemas.openxmlformats.org/officeDocument/2006/relationships/hyperlink" Target="https://podminky.urs.cz/item/CS_URS_2024_01/623311191" TargetMode="External" /><Relationship Id="rId5" Type="http://schemas.openxmlformats.org/officeDocument/2006/relationships/hyperlink" Target="https://podminky.urs.cz/item/CS_URS_2024_01/629991001" TargetMode="External" /><Relationship Id="rId6" Type="http://schemas.openxmlformats.org/officeDocument/2006/relationships/hyperlink" Target="https://podminky.urs.cz/item/CS_URS_2024_01/629999022.r01" TargetMode="External" /><Relationship Id="rId7" Type="http://schemas.openxmlformats.org/officeDocument/2006/relationships/hyperlink" Target="https://podminky.urs.cz/item/CS_URS_2024_01/952902121" TargetMode="External" /><Relationship Id="rId8" Type="http://schemas.openxmlformats.org/officeDocument/2006/relationships/hyperlink" Target="https://podminky.urs.cz/item/CS_URS_2024_01/978019391" TargetMode="External" /><Relationship Id="rId9" Type="http://schemas.openxmlformats.org/officeDocument/2006/relationships/hyperlink" Target="https://podminky.urs.cz/item/CS_URS_2024_01/985321211" TargetMode="External" /><Relationship Id="rId10" Type="http://schemas.openxmlformats.org/officeDocument/2006/relationships/hyperlink" Target="https://podminky.urs.cz/item/CS_URS_2024_01/985321912" TargetMode="External" /><Relationship Id="rId11" Type="http://schemas.openxmlformats.org/officeDocument/2006/relationships/hyperlink" Target="https://podminky.urs.cz/item/CS_URS_2024_01/997013111" TargetMode="External" /><Relationship Id="rId12" Type="http://schemas.openxmlformats.org/officeDocument/2006/relationships/hyperlink" Target="https://podminky.urs.cz/item/CS_URS_2024_01/997013501" TargetMode="External" /><Relationship Id="rId13" Type="http://schemas.openxmlformats.org/officeDocument/2006/relationships/hyperlink" Target="https://podminky.urs.cz/item/CS_URS_2024_01/997013509" TargetMode="External" /><Relationship Id="rId14" Type="http://schemas.openxmlformats.org/officeDocument/2006/relationships/hyperlink" Target="https://podminky.urs.cz/item/CS_URS_2024_01/997013609" TargetMode="External" /><Relationship Id="rId15" Type="http://schemas.openxmlformats.org/officeDocument/2006/relationships/hyperlink" Target="https://podminky.urs.cz/item/CS_URS_2024_01/998011001" TargetMode="External" /><Relationship Id="rId16" Type="http://schemas.openxmlformats.org/officeDocument/2006/relationships/hyperlink" Target="https://podminky.urs.cz/item/CS_URS_2024_01/783301303" TargetMode="External" /><Relationship Id="rId17" Type="http://schemas.openxmlformats.org/officeDocument/2006/relationships/hyperlink" Target="https://podminky.urs.cz/item/CS_URS_2024_01/783301313" TargetMode="External" /><Relationship Id="rId18" Type="http://schemas.openxmlformats.org/officeDocument/2006/relationships/hyperlink" Target="https://podminky.urs.cz/item/CS_URS_2024_01/783343101" TargetMode="External" /><Relationship Id="rId19" Type="http://schemas.openxmlformats.org/officeDocument/2006/relationships/hyperlink" Target="https://podminky.urs.cz/item/CS_URS_2024_01/783344101" TargetMode="External" /><Relationship Id="rId20" Type="http://schemas.openxmlformats.org/officeDocument/2006/relationships/hyperlink" Target="https://podminky.urs.cz/item/CS_URS_2024_01/783801403" TargetMode="External" /><Relationship Id="rId21" Type="http://schemas.openxmlformats.org/officeDocument/2006/relationships/hyperlink" Target="https://podminky.urs.cz/item/CS_URS_2024_01/783823137" TargetMode="External" /><Relationship Id="rId22" Type="http://schemas.openxmlformats.org/officeDocument/2006/relationships/hyperlink" Target="https://podminky.urs.cz/item/CS_URS_2024_01/783827425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514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32103000" TargetMode="External" /><Relationship Id="rId4" Type="http://schemas.openxmlformats.org/officeDocument/2006/relationships/hyperlink" Target="https://podminky.urs.cz/item/CS_URS_2024_01/033103000" TargetMode="External" /><Relationship Id="rId5" Type="http://schemas.openxmlformats.org/officeDocument/2006/relationships/hyperlink" Target="https://podminky.urs.cz/item/CS_URS_2024_01/033203000" TargetMode="External" /><Relationship Id="rId6" Type="http://schemas.openxmlformats.org/officeDocument/2006/relationships/hyperlink" Target="https://podminky.urs.cz/item/CS_URS_2024_01/034103000" TargetMode="External" /><Relationship Id="rId7" Type="http://schemas.openxmlformats.org/officeDocument/2006/relationships/hyperlink" Target="https://podminky.urs.cz/item/CS_URS_2024_01/039103000" TargetMode="External" /><Relationship Id="rId8" Type="http://schemas.openxmlformats.org/officeDocument/2006/relationships/hyperlink" Target="https://podminky.urs.cz/item/CS_URS_2024_01/044003000" TargetMode="External" /><Relationship Id="rId9" Type="http://schemas.openxmlformats.org/officeDocument/2006/relationships/hyperlink" Target="https://podminky.urs.cz/item/CS_URS_2024_01/091003000" TargetMode="External" /><Relationship Id="rId10" Type="http://schemas.openxmlformats.org/officeDocument/2006/relationships/hyperlink" Target="https://podminky.urs.cz/item/CS_URS_2024_01/091404000" TargetMode="External" /><Relationship Id="rId11" Type="http://schemas.openxmlformats.org/officeDocument/2006/relationships/hyperlink" Target="https://podminky.urs.cz/item/CS_URS_2024_01/094103000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.15" customHeight="1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.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2"/>
      <c r="AQ5" s="22"/>
      <c r="AR5" s="20"/>
      <c r="BE5" s="276" t="s">
        <v>15</v>
      </c>
      <c r="BS5" s="17" t="s">
        <v>6</v>
      </c>
    </row>
    <row r="6" spans="2:71" s="1" customFormat="1" ht="37.1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2"/>
      <c r="AQ6" s="22"/>
      <c r="AR6" s="20"/>
      <c r="BE6" s="277"/>
      <c r="BS6" s="17" t="s">
        <v>6</v>
      </c>
    </row>
    <row r="7" spans="2:71" s="1" customFormat="1" ht="12.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77"/>
      <c r="BS7" s="17" t="s">
        <v>6</v>
      </c>
    </row>
    <row r="8" spans="2:71" s="1" customFormat="1" ht="12.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7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7"/>
      <c r="BS9" s="17" t="s">
        <v>6</v>
      </c>
    </row>
    <row r="10" spans="2:71" s="1" customFormat="1" ht="12.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277"/>
      <c r="BS10" s="17" t="s">
        <v>6</v>
      </c>
    </row>
    <row r="11" spans="2:71" s="1" customFormat="1" ht="18.6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27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7"/>
      <c r="BS12" s="17" t="s">
        <v>6</v>
      </c>
    </row>
    <row r="13" spans="2:71" s="1" customFormat="1" ht="12.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277"/>
      <c r="BS13" s="17" t="s">
        <v>6</v>
      </c>
    </row>
    <row r="14" spans="2:71" ht="12.75">
      <c r="B14" s="21"/>
      <c r="C14" s="22"/>
      <c r="D14" s="22"/>
      <c r="E14" s="282" t="s">
        <v>32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27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7"/>
      <c r="BS15" s="17" t="s">
        <v>4</v>
      </c>
    </row>
    <row r="16" spans="2:71" s="1" customFormat="1" ht="12.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77"/>
      <c r="BS16" s="17" t="s">
        <v>4</v>
      </c>
    </row>
    <row r="17" spans="2:71" s="1" customFormat="1" ht="18.6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277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7"/>
      <c r="BS18" s="17" t="s">
        <v>6</v>
      </c>
    </row>
    <row r="19" spans="2:71" s="1" customFormat="1" ht="12.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77"/>
      <c r="BS19" s="17" t="s">
        <v>6</v>
      </c>
    </row>
    <row r="20" spans="2:71" s="1" customFormat="1" ht="18.6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277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7"/>
    </row>
    <row r="22" spans="2:57" s="1" customFormat="1" ht="12.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7"/>
    </row>
    <row r="23" spans="2:57" s="1" customFormat="1" ht="47.25" customHeight="1">
      <c r="B23" s="21"/>
      <c r="C23" s="22"/>
      <c r="D23" s="22"/>
      <c r="E23" s="284" t="s">
        <v>38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2"/>
      <c r="AP23" s="22"/>
      <c r="AQ23" s="22"/>
      <c r="AR23" s="20"/>
      <c r="BE23" s="27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7"/>
    </row>
    <row r="26" spans="1:57" s="2" customFormat="1" ht="26.1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5">
        <f>ROUND(AG54,2)</f>
        <v>0</v>
      </c>
      <c r="AL26" s="286"/>
      <c r="AM26" s="286"/>
      <c r="AN26" s="286"/>
      <c r="AO26" s="286"/>
      <c r="AP26" s="36"/>
      <c r="AQ26" s="36"/>
      <c r="AR26" s="39"/>
      <c r="BE26" s="27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7" t="s">
        <v>40</v>
      </c>
      <c r="M28" s="287"/>
      <c r="N28" s="287"/>
      <c r="O28" s="287"/>
      <c r="P28" s="287"/>
      <c r="Q28" s="36"/>
      <c r="R28" s="36"/>
      <c r="S28" s="36"/>
      <c r="T28" s="36"/>
      <c r="U28" s="36"/>
      <c r="V28" s="36"/>
      <c r="W28" s="287" t="s">
        <v>41</v>
      </c>
      <c r="X28" s="287"/>
      <c r="Y28" s="287"/>
      <c r="Z28" s="287"/>
      <c r="AA28" s="287"/>
      <c r="AB28" s="287"/>
      <c r="AC28" s="287"/>
      <c r="AD28" s="287"/>
      <c r="AE28" s="287"/>
      <c r="AF28" s="36"/>
      <c r="AG28" s="36"/>
      <c r="AH28" s="36"/>
      <c r="AI28" s="36"/>
      <c r="AJ28" s="36"/>
      <c r="AK28" s="287" t="s">
        <v>42</v>
      </c>
      <c r="AL28" s="287"/>
      <c r="AM28" s="287"/>
      <c r="AN28" s="287"/>
      <c r="AO28" s="287"/>
      <c r="AP28" s="36"/>
      <c r="AQ28" s="36"/>
      <c r="AR28" s="39"/>
      <c r="BE28" s="277"/>
    </row>
    <row r="29" spans="2:57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271">
        <v>0.21</v>
      </c>
      <c r="M29" s="270"/>
      <c r="N29" s="270"/>
      <c r="O29" s="270"/>
      <c r="P29" s="270"/>
      <c r="Q29" s="41"/>
      <c r="R29" s="41"/>
      <c r="S29" s="41"/>
      <c r="T29" s="41"/>
      <c r="U29" s="41"/>
      <c r="V29" s="41"/>
      <c r="W29" s="269">
        <f>ROUND(AZ54,2)</f>
        <v>0</v>
      </c>
      <c r="X29" s="270"/>
      <c r="Y29" s="270"/>
      <c r="Z29" s="270"/>
      <c r="AA29" s="270"/>
      <c r="AB29" s="270"/>
      <c r="AC29" s="270"/>
      <c r="AD29" s="270"/>
      <c r="AE29" s="270"/>
      <c r="AF29" s="41"/>
      <c r="AG29" s="41"/>
      <c r="AH29" s="41"/>
      <c r="AI29" s="41"/>
      <c r="AJ29" s="41"/>
      <c r="AK29" s="269">
        <f>ROUND(AV54,2)</f>
        <v>0</v>
      </c>
      <c r="AL29" s="270"/>
      <c r="AM29" s="270"/>
      <c r="AN29" s="270"/>
      <c r="AO29" s="270"/>
      <c r="AP29" s="41"/>
      <c r="AQ29" s="41"/>
      <c r="AR29" s="42"/>
      <c r="BE29" s="278"/>
    </row>
    <row r="30" spans="2:57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271">
        <v>0.12</v>
      </c>
      <c r="M30" s="270"/>
      <c r="N30" s="270"/>
      <c r="O30" s="270"/>
      <c r="P30" s="270"/>
      <c r="Q30" s="41"/>
      <c r="R30" s="41"/>
      <c r="S30" s="41"/>
      <c r="T30" s="41"/>
      <c r="U30" s="41"/>
      <c r="V30" s="41"/>
      <c r="W30" s="269">
        <f>ROUND(BA54,2)</f>
        <v>0</v>
      </c>
      <c r="X30" s="270"/>
      <c r="Y30" s="270"/>
      <c r="Z30" s="270"/>
      <c r="AA30" s="270"/>
      <c r="AB30" s="270"/>
      <c r="AC30" s="270"/>
      <c r="AD30" s="270"/>
      <c r="AE30" s="270"/>
      <c r="AF30" s="41"/>
      <c r="AG30" s="41"/>
      <c r="AH30" s="41"/>
      <c r="AI30" s="41"/>
      <c r="AJ30" s="41"/>
      <c r="AK30" s="269">
        <f>ROUND(AW54,2)</f>
        <v>0</v>
      </c>
      <c r="AL30" s="270"/>
      <c r="AM30" s="270"/>
      <c r="AN30" s="270"/>
      <c r="AO30" s="270"/>
      <c r="AP30" s="41"/>
      <c r="AQ30" s="41"/>
      <c r="AR30" s="42"/>
      <c r="BE30" s="278"/>
    </row>
    <row r="31" spans="2:57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271">
        <v>0.21</v>
      </c>
      <c r="M31" s="270"/>
      <c r="N31" s="270"/>
      <c r="O31" s="270"/>
      <c r="P31" s="270"/>
      <c r="Q31" s="41"/>
      <c r="R31" s="41"/>
      <c r="S31" s="41"/>
      <c r="T31" s="41"/>
      <c r="U31" s="41"/>
      <c r="V31" s="41"/>
      <c r="W31" s="269">
        <f>ROUND(BB54,2)</f>
        <v>0</v>
      </c>
      <c r="X31" s="270"/>
      <c r="Y31" s="270"/>
      <c r="Z31" s="270"/>
      <c r="AA31" s="270"/>
      <c r="AB31" s="270"/>
      <c r="AC31" s="270"/>
      <c r="AD31" s="270"/>
      <c r="AE31" s="270"/>
      <c r="AF31" s="41"/>
      <c r="AG31" s="41"/>
      <c r="AH31" s="41"/>
      <c r="AI31" s="41"/>
      <c r="AJ31" s="41"/>
      <c r="AK31" s="269">
        <v>0</v>
      </c>
      <c r="AL31" s="270"/>
      <c r="AM31" s="270"/>
      <c r="AN31" s="270"/>
      <c r="AO31" s="270"/>
      <c r="AP31" s="41"/>
      <c r="AQ31" s="41"/>
      <c r="AR31" s="42"/>
      <c r="BE31" s="278"/>
    </row>
    <row r="32" spans="2:57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271">
        <v>0.12</v>
      </c>
      <c r="M32" s="270"/>
      <c r="N32" s="270"/>
      <c r="O32" s="270"/>
      <c r="P32" s="270"/>
      <c r="Q32" s="41"/>
      <c r="R32" s="41"/>
      <c r="S32" s="41"/>
      <c r="T32" s="41"/>
      <c r="U32" s="41"/>
      <c r="V32" s="41"/>
      <c r="W32" s="269">
        <f>ROUND(BC54,2)</f>
        <v>0</v>
      </c>
      <c r="X32" s="270"/>
      <c r="Y32" s="270"/>
      <c r="Z32" s="270"/>
      <c r="AA32" s="270"/>
      <c r="AB32" s="270"/>
      <c r="AC32" s="270"/>
      <c r="AD32" s="270"/>
      <c r="AE32" s="270"/>
      <c r="AF32" s="41"/>
      <c r="AG32" s="41"/>
      <c r="AH32" s="41"/>
      <c r="AI32" s="41"/>
      <c r="AJ32" s="41"/>
      <c r="AK32" s="269">
        <v>0</v>
      </c>
      <c r="AL32" s="270"/>
      <c r="AM32" s="270"/>
      <c r="AN32" s="270"/>
      <c r="AO32" s="270"/>
      <c r="AP32" s="41"/>
      <c r="AQ32" s="41"/>
      <c r="AR32" s="42"/>
      <c r="BE32" s="278"/>
    </row>
    <row r="33" spans="2:44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271">
        <v>0</v>
      </c>
      <c r="M33" s="270"/>
      <c r="N33" s="270"/>
      <c r="O33" s="270"/>
      <c r="P33" s="270"/>
      <c r="Q33" s="41"/>
      <c r="R33" s="41"/>
      <c r="S33" s="41"/>
      <c r="T33" s="41"/>
      <c r="U33" s="41"/>
      <c r="V33" s="41"/>
      <c r="W33" s="269">
        <f>ROUND(BD54,2)</f>
        <v>0</v>
      </c>
      <c r="X33" s="270"/>
      <c r="Y33" s="270"/>
      <c r="Z33" s="270"/>
      <c r="AA33" s="270"/>
      <c r="AB33" s="270"/>
      <c r="AC33" s="270"/>
      <c r="AD33" s="270"/>
      <c r="AE33" s="270"/>
      <c r="AF33" s="41"/>
      <c r="AG33" s="41"/>
      <c r="AH33" s="41"/>
      <c r="AI33" s="41"/>
      <c r="AJ33" s="41"/>
      <c r="AK33" s="269">
        <v>0</v>
      </c>
      <c r="AL33" s="270"/>
      <c r="AM33" s="270"/>
      <c r="AN33" s="270"/>
      <c r="AO33" s="270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6.1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272" t="s">
        <v>51</v>
      </c>
      <c r="Y35" s="273"/>
      <c r="Z35" s="273"/>
      <c r="AA35" s="273"/>
      <c r="AB35" s="273"/>
      <c r="AC35" s="45"/>
      <c r="AD35" s="45"/>
      <c r="AE35" s="45"/>
      <c r="AF35" s="45"/>
      <c r="AG35" s="45"/>
      <c r="AH35" s="45"/>
      <c r="AI35" s="45"/>
      <c r="AJ35" s="45"/>
      <c r="AK35" s="274">
        <f>SUM(AK26:AK33)</f>
        <v>0</v>
      </c>
      <c r="AL35" s="273"/>
      <c r="AM35" s="273"/>
      <c r="AN35" s="273"/>
      <c r="AO35" s="27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.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08022024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7.1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58" t="str">
        <f>K6</f>
        <v>Oprava omítek pilířů arkád zámek Žerotínů, Valašské Meziříčí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.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Valašské Meziříčí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0" t="str">
        <f>IF(AN8="","",AN8)</f>
        <v>26. 2. 2024</v>
      </c>
      <c r="AN47" s="26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Valašské Meziříčí, Náměstí 7/5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261" t="str">
        <f>IF(E17="","",E17)</f>
        <v xml:space="preserve"> </v>
      </c>
      <c r="AN49" s="262"/>
      <c r="AO49" s="262"/>
      <c r="AP49" s="262"/>
      <c r="AQ49" s="36"/>
      <c r="AR49" s="39"/>
      <c r="AS49" s="263" t="s">
        <v>53</v>
      </c>
      <c r="AT49" s="26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36</v>
      </c>
      <c r="AJ50" s="36"/>
      <c r="AK50" s="36"/>
      <c r="AL50" s="36"/>
      <c r="AM50" s="261" t="str">
        <f>IF(E20="","",E20)</f>
        <v xml:space="preserve"> </v>
      </c>
      <c r="AN50" s="262"/>
      <c r="AO50" s="262"/>
      <c r="AP50" s="262"/>
      <c r="AQ50" s="36"/>
      <c r="AR50" s="39"/>
      <c r="AS50" s="265"/>
      <c r="AT50" s="26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7"/>
      <c r="AT51" s="26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54" t="s">
        <v>54</v>
      </c>
      <c r="D52" s="255"/>
      <c r="E52" s="255"/>
      <c r="F52" s="255"/>
      <c r="G52" s="255"/>
      <c r="H52" s="66"/>
      <c r="I52" s="256" t="s">
        <v>55</v>
      </c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7" t="s">
        <v>56</v>
      </c>
      <c r="AH52" s="255"/>
      <c r="AI52" s="255"/>
      <c r="AJ52" s="255"/>
      <c r="AK52" s="255"/>
      <c r="AL52" s="255"/>
      <c r="AM52" s="255"/>
      <c r="AN52" s="256" t="s">
        <v>57</v>
      </c>
      <c r="AO52" s="255"/>
      <c r="AP52" s="255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70" t="s">
        <v>70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52">
        <f>ROUND(SUM(AG55:AG56),2)</f>
        <v>0</v>
      </c>
      <c r="AH54" s="252"/>
      <c r="AI54" s="252"/>
      <c r="AJ54" s="252"/>
      <c r="AK54" s="252"/>
      <c r="AL54" s="252"/>
      <c r="AM54" s="252"/>
      <c r="AN54" s="253">
        <f>SUM(AG54,AT54)</f>
        <v>0</v>
      </c>
      <c r="AO54" s="253"/>
      <c r="AP54" s="253"/>
      <c r="AQ54" s="78" t="s">
        <v>19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72</v>
      </c>
      <c r="BT54" s="84" t="s">
        <v>73</v>
      </c>
      <c r="BU54" s="85" t="s">
        <v>74</v>
      </c>
      <c r="BV54" s="84" t="s">
        <v>75</v>
      </c>
      <c r="BW54" s="84" t="s">
        <v>5</v>
      </c>
      <c r="BX54" s="84" t="s">
        <v>76</v>
      </c>
      <c r="CL54" s="84" t="s">
        <v>19</v>
      </c>
    </row>
    <row r="55" spans="1:91" s="7" customFormat="1" ht="16.5" customHeight="1">
      <c r="A55" s="86" t="s">
        <v>77</v>
      </c>
      <c r="B55" s="87"/>
      <c r="C55" s="88"/>
      <c r="D55" s="251" t="s">
        <v>78</v>
      </c>
      <c r="E55" s="251"/>
      <c r="F55" s="251"/>
      <c r="G55" s="251"/>
      <c r="H55" s="251"/>
      <c r="I55" s="89"/>
      <c r="J55" s="251" t="s">
        <v>79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49">
        <f>'01 - Stavební práce'!J30</f>
        <v>0</v>
      </c>
      <c r="AH55" s="250"/>
      <c r="AI55" s="250"/>
      <c r="AJ55" s="250"/>
      <c r="AK55" s="250"/>
      <c r="AL55" s="250"/>
      <c r="AM55" s="250"/>
      <c r="AN55" s="249">
        <f>SUM(AG55,AT55)</f>
        <v>0</v>
      </c>
      <c r="AO55" s="250"/>
      <c r="AP55" s="250"/>
      <c r="AQ55" s="90" t="s">
        <v>80</v>
      </c>
      <c r="AR55" s="91"/>
      <c r="AS55" s="92">
        <v>0</v>
      </c>
      <c r="AT55" s="93">
        <f>ROUND(SUM(AV55:AW55),2)</f>
        <v>0</v>
      </c>
      <c r="AU55" s="94">
        <f>'01 - Stavební práce'!P86</f>
        <v>0</v>
      </c>
      <c r="AV55" s="93">
        <f>'01 - Stavební práce'!J33</f>
        <v>0</v>
      </c>
      <c r="AW55" s="93">
        <f>'01 - Stavební práce'!J34</f>
        <v>0</v>
      </c>
      <c r="AX55" s="93">
        <f>'01 - Stavební práce'!J35</f>
        <v>0</v>
      </c>
      <c r="AY55" s="93">
        <f>'01 - Stavební práce'!J36</f>
        <v>0</v>
      </c>
      <c r="AZ55" s="93">
        <f>'01 - Stavební práce'!F33</f>
        <v>0</v>
      </c>
      <c r="BA55" s="93">
        <f>'01 - Stavební práce'!F34</f>
        <v>0</v>
      </c>
      <c r="BB55" s="93">
        <f>'01 - Stavební práce'!F35</f>
        <v>0</v>
      </c>
      <c r="BC55" s="93">
        <f>'01 - Stavební práce'!F36</f>
        <v>0</v>
      </c>
      <c r="BD55" s="95">
        <f>'01 - Stavební práce'!F37</f>
        <v>0</v>
      </c>
      <c r="BT55" s="96" t="s">
        <v>81</v>
      </c>
      <c r="BV55" s="96" t="s">
        <v>75</v>
      </c>
      <c r="BW55" s="96" t="s">
        <v>82</v>
      </c>
      <c r="BX55" s="96" t="s">
        <v>5</v>
      </c>
      <c r="CL55" s="96" t="s">
        <v>19</v>
      </c>
      <c r="CM55" s="96" t="s">
        <v>83</v>
      </c>
    </row>
    <row r="56" spans="1:91" s="7" customFormat="1" ht="16.5" customHeight="1">
      <c r="A56" s="86" t="s">
        <v>77</v>
      </c>
      <c r="B56" s="87"/>
      <c r="C56" s="88"/>
      <c r="D56" s="251" t="s">
        <v>84</v>
      </c>
      <c r="E56" s="251"/>
      <c r="F56" s="251"/>
      <c r="G56" s="251"/>
      <c r="H56" s="251"/>
      <c r="I56" s="89"/>
      <c r="J56" s="251" t="s">
        <v>85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49">
        <f>'02 - Vedlejší rozpočtové ...'!J30</f>
        <v>0</v>
      </c>
      <c r="AH56" s="250"/>
      <c r="AI56" s="250"/>
      <c r="AJ56" s="250"/>
      <c r="AK56" s="250"/>
      <c r="AL56" s="250"/>
      <c r="AM56" s="250"/>
      <c r="AN56" s="249">
        <f>SUM(AG56,AT56)</f>
        <v>0</v>
      </c>
      <c r="AO56" s="250"/>
      <c r="AP56" s="250"/>
      <c r="AQ56" s="90" t="s">
        <v>80</v>
      </c>
      <c r="AR56" s="91"/>
      <c r="AS56" s="97">
        <v>0</v>
      </c>
      <c r="AT56" s="98">
        <f>ROUND(SUM(AV56:AW56),2)</f>
        <v>0</v>
      </c>
      <c r="AU56" s="99">
        <f>'02 - Vedlejší rozpočtové ...'!P84</f>
        <v>0</v>
      </c>
      <c r="AV56" s="98">
        <f>'02 - Vedlejší rozpočtové ...'!J33</f>
        <v>0</v>
      </c>
      <c r="AW56" s="98">
        <f>'02 - Vedlejší rozpočtové ...'!J34</f>
        <v>0</v>
      </c>
      <c r="AX56" s="98">
        <f>'02 - Vedlejší rozpočtové ...'!J35</f>
        <v>0</v>
      </c>
      <c r="AY56" s="98">
        <f>'02 - Vedlejší rozpočtové ...'!J36</f>
        <v>0</v>
      </c>
      <c r="AZ56" s="98">
        <f>'02 - Vedlejší rozpočtové ...'!F33</f>
        <v>0</v>
      </c>
      <c r="BA56" s="98">
        <f>'02 - Vedlejší rozpočtové ...'!F34</f>
        <v>0</v>
      </c>
      <c r="BB56" s="98">
        <f>'02 - Vedlejší rozpočtové ...'!F35</f>
        <v>0</v>
      </c>
      <c r="BC56" s="98">
        <f>'02 - Vedlejší rozpočtové ...'!F36</f>
        <v>0</v>
      </c>
      <c r="BD56" s="100">
        <f>'02 - Vedlejší rozpočtové ...'!F37</f>
        <v>0</v>
      </c>
      <c r="BT56" s="96" t="s">
        <v>81</v>
      </c>
      <c r="BV56" s="96" t="s">
        <v>75</v>
      </c>
      <c r="BW56" s="96" t="s">
        <v>86</v>
      </c>
      <c r="BX56" s="96" t="s">
        <v>5</v>
      </c>
      <c r="CL56" s="96" t="s">
        <v>19</v>
      </c>
      <c r="CM56" s="96" t="s">
        <v>83</v>
      </c>
    </row>
    <row r="57" spans="1:57" s="2" customFormat="1" ht="30.2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tA002OHAk49mPhnB5TaFq2VSkunDwpHE0goYfFqmWJRdc5+Imd3fit8dWtWrxf1PPtGaa9PT7L49u/1hfoMJfg==" saltValue="GOcBHCa7gP+J8TlJSCySpL2OObeYTFF2RsxaMaowaLB1Fs4Ei+CZEOEIZyzQJGxS1BkRAnXTDsrHoWpdQYOBgw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01 - Stavební práce'!C2" display="/"/>
    <hyperlink ref="A56" location="'02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tabSelected="1" workbookViewId="0" topLeftCell="A1">
      <selection activeCell="G163" sqref="G16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.1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7" t="s">
        <v>82</v>
      </c>
      <c r="AZ2" s="101" t="s">
        <v>87</v>
      </c>
      <c r="BA2" s="101" t="s">
        <v>88</v>
      </c>
      <c r="BB2" s="101" t="s">
        <v>89</v>
      </c>
      <c r="BC2" s="101" t="s">
        <v>90</v>
      </c>
      <c r="BD2" s="101" t="s">
        <v>91</v>
      </c>
    </row>
    <row r="3" spans="2:5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83</v>
      </c>
      <c r="AZ3" s="101" t="s">
        <v>92</v>
      </c>
      <c r="BA3" s="101" t="s">
        <v>93</v>
      </c>
      <c r="BB3" s="101" t="s">
        <v>89</v>
      </c>
      <c r="BC3" s="101" t="s">
        <v>94</v>
      </c>
      <c r="BD3" s="101" t="s">
        <v>91</v>
      </c>
    </row>
    <row r="4" spans="2:56" s="1" customFormat="1" ht="24.95" customHeight="1" hidden="1">
      <c r="B4" s="20"/>
      <c r="D4" s="104" t="s">
        <v>95</v>
      </c>
      <c r="L4" s="20"/>
      <c r="M4" s="105" t="s">
        <v>10</v>
      </c>
      <c r="AT4" s="17" t="s">
        <v>4</v>
      </c>
      <c r="AZ4" s="101" t="s">
        <v>96</v>
      </c>
      <c r="BA4" s="101" t="s">
        <v>97</v>
      </c>
      <c r="BB4" s="101" t="s">
        <v>89</v>
      </c>
      <c r="BC4" s="101" t="s">
        <v>98</v>
      </c>
      <c r="BD4" s="101" t="s">
        <v>91</v>
      </c>
    </row>
    <row r="5" spans="2:56" s="1" customFormat="1" ht="6.95" customHeight="1" hidden="1">
      <c r="B5" s="20"/>
      <c r="L5" s="20"/>
      <c r="AZ5" s="101" t="s">
        <v>99</v>
      </c>
      <c r="BA5" s="101" t="s">
        <v>100</v>
      </c>
      <c r="BB5" s="101" t="s">
        <v>89</v>
      </c>
      <c r="BC5" s="101" t="s">
        <v>101</v>
      </c>
      <c r="BD5" s="101" t="s">
        <v>91</v>
      </c>
    </row>
    <row r="6" spans="2:12" s="1" customFormat="1" ht="12.2" customHeight="1" hidden="1">
      <c r="B6" s="20"/>
      <c r="D6" s="106" t="s">
        <v>16</v>
      </c>
      <c r="L6" s="20"/>
    </row>
    <row r="7" spans="2:12" s="1" customFormat="1" ht="16.5" customHeight="1" hidden="1">
      <c r="B7" s="20"/>
      <c r="E7" s="291" t="str">
        <f>'Rekapitulace stavby'!K6</f>
        <v>Oprava omítek pilířů arkád zámek Žerotínů, Valašské Meziříčí</v>
      </c>
      <c r="F7" s="292"/>
      <c r="G7" s="292"/>
      <c r="H7" s="292"/>
      <c r="L7" s="20"/>
    </row>
    <row r="8" spans="1:31" s="2" customFormat="1" ht="12.2" customHeight="1" hidden="1">
      <c r="A8" s="34"/>
      <c r="B8" s="39"/>
      <c r="C8" s="34"/>
      <c r="D8" s="106" t="s">
        <v>102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3" t="s">
        <v>103</v>
      </c>
      <c r="F9" s="294"/>
      <c r="G9" s="294"/>
      <c r="H9" s="294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.2" customHeight="1" hidden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.2" customHeight="1" hidden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26. 2. 2024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.2" customHeight="1" hidden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.2" customHeight="1" hidden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.2" customHeight="1" hidden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tr">
        <f>IF('Rekapitulace stavby'!AN16="","",'Rekapitulace stavby'!AN16)</f>
        <v/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8" t="str">
        <f>IF('Rekapitulace stavby'!E17="","",'Rekapitulace stavby'!E17)</f>
        <v xml:space="preserve"> </v>
      </c>
      <c r="F21" s="34"/>
      <c r="G21" s="34"/>
      <c r="H21" s="34"/>
      <c r="I21" s="106" t="s">
        <v>29</v>
      </c>
      <c r="J21" s="108" t="str">
        <f>IF('Rekapitulace stavby'!AN17="","",'Rekapitulace stavby'!AN17)</f>
        <v/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.2" customHeight="1" hidden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26</v>
      </c>
      <c r="J23" s="108" t="str">
        <f>IF('Rekapitulace stavby'!AN19="","",'Rekapitulace stavby'!AN19)</f>
        <v/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8" t="str">
        <f>IF('Rekapitulace stavby'!E20="","",'Rekapitulace stavby'!E20)</f>
        <v xml:space="preserve"> </v>
      </c>
      <c r="F24" s="34"/>
      <c r="G24" s="34"/>
      <c r="H24" s="34"/>
      <c r="I24" s="106" t="s">
        <v>29</v>
      </c>
      <c r="J24" s="108" t="str">
        <f>IF('Rekapitulace stavby'!AN20="","",'Rekapitulace stavby'!AN20)</f>
        <v/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.2" customHeight="1" hidden="1">
      <c r="A26" s="34"/>
      <c r="B26" s="39"/>
      <c r="C26" s="34"/>
      <c r="D26" s="106" t="s">
        <v>37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1.45" customHeight="1" hidden="1">
      <c r="A27" s="110"/>
      <c r="B27" s="111"/>
      <c r="C27" s="110"/>
      <c r="D27" s="110"/>
      <c r="E27" s="297" t="s">
        <v>38</v>
      </c>
      <c r="F27" s="297"/>
      <c r="G27" s="297"/>
      <c r="H27" s="29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 hidden="1">
      <c r="A30" s="34"/>
      <c r="B30" s="39"/>
      <c r="C30" s="34"/>
      <c r="D30" s="114" t="s">
        <v>39</v>
      </c>
      <c r="E30" s="34"/>
      <c r="F30" s="34"/>
      <c r="G30" s="34"/>
      <c r="H30" s="34"/>
      <c r="I30" s="34"/>
      <c r="J30" s="115">
        <f>ROUND(J86,2)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6" t="s">
        <v>41</v>
      </c>
      <c r="G32" s="34"/>
      <c r="H32" s="34"/>
      <c r="I32" s="116" t="s">
        <v>40</v>
      </c>
      <c r="J32" s="116" t="s">
        <v>42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43</v>
      </c>
      <c r="E33" s="106" t="s">
        <v>44</v>
      </c>
      <c r="F33" s="118">
        <f>ROUND((SUM(BE86:BE191)),2)</f>
        <v>0</v>
      </c>
      <c r="G33" s="34"/>
      <c r="H33" s="34"/>
      <c r="I33" s="119">
        <v>0.21</v>
      </c>
      <c r="J33" s="118">
        <f>ROUND(((SUM(BE86:BE191))*I33),2)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45</v>
      </c>
      <c r="F34" s="118">
        <f>ROUND((SUM(BF86:BF191)),2)</f>
        <v>0</v>
      </c>
      <c r="G34" s="34"/>
      <c r="H34" s="34"/>
      <c r="I34" s="119">
        <v>0.12</v>
      </c>
      <c r="J34" s="118">
        <f>ROUND(((SUM(BF86:BF191))*I34),2)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6" t="s">
        <v>46</v>
      </c>
      <c r="F35" s="118">
        <f>ROUND((SUM(BG86:BG191)),2)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6" t="s">
        <v>47</v>
      </c>
      <c r="F36" s="118">
        <f>ROUND((SUM(BH86:BH191)),2)</f>
        <v>0</v>
      </c>
      <c r="G36" s="34"/>
      <c r="H36" s="34"/>
      <c r="I36" s="119">
        <v>0.12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48</v>
      </c>
      <c r="F37" s="118">
        <f>ROUND((SUM(BI86:BI191)),2)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 hidden="1">
      <c r="A39" s="34"/>
      <c r="B39" s="39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104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.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9" t="str">
        <f>E7</f>
        <v>Oprava omítek pilířů arkád zámek Žerotínů, Valašské Meziříčí</v>
      </c>
      <c r="F48" s="290"/>
      <c r="G48" s="290"/>
      <c r="H48" s="290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.2" customHeight="1">
      <c r="A49" s="34"/>
      <c r="B49" s="35"/>
      <c r="C49" s="29" t="s">
        <v>102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01 - Stavební práce</v>
      </c>
      <c r="F50" s="288"/>
      <c r="G50" s="288"/>
      <c r="H50" s="288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.2" customHeight="1">
      <c r="A52" s="34"/>
      <c r="B52" s="35"/>
      <c r="C52" s="29" t="s">
        <v>21</v>
      </c>
      <c r="D52" s="36"/>
      <c r="E52" s="36"/>
      <c r="F52" s="27" t="str">
        <f>F12</f>
        <v>Valašské Meziříčí</v>
      </c>
      <c r="G52" s="36"/>
      <c r="H52" s="36"/>
      <c r="I52" s="29" t="s">
        <v>23</v>
      </c>
      <c r="J52" s="59" t="str">
        <f>IF(J12="","",J12)</f>
        <v>26. 2. 2024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Město Valašské Meziříčí, Náměstí 7/5</v>
      </c>
      <c r="G54" s="36"/>
      <c r="H54" s="36"/>
      <c r="I54" s="29" t="s">
        <v>33</v>
      </c>
      <c r="J54" s="32" t="str">
        <f>E21</f>
        <v xml:space="preserve"> 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 xml:space="preserve"> 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105</v>
      </c>
      <c r="D57" s="132"/>
      <c r="E57" s="132"/>
      <c r="F57" s="132"/>
      <c r="G57" s="132"/>
      <c r="H57" s="132"/>
      <c r="I57" s="132"/>
      <c r="J57" s="133" t="s">
        <v>106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34" t="s">
        <v>71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107</v>
      </c>
    </row>
    <row r="60" spans="2:12" s="9" customFormat="1" ht="24.95" customHeight="1">
      <c r="B60" s="135"/>
      <c r="C60" s="136"/>
      <c r="D60" s="137" t="s">
        <v>108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109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110</v>
      </c>
      <c r="E62" s="144"/>
      <c r="F62" s="144"/>
      <c r="G62" s="144"/>
      <c r="H62" s="144"/>
      <c r="I62" s="144"/>
      <c r="J62" s="145">
        <f>J121</f>
        <v>0</v>
      </c>
      <c r="K62" s="142"/>
      <c r="L62" s="146"/>
    </row>
    <row r="63" spans="2:12" s="10" customFormat="1" ht="19.9" customHeight="1">
      <c r="B63" s="141"/>
      <c r="C63" s="142"/>
      <c r="D63" s="143" t="s">
        <v>111</v>
      </c>
      <c r="E63" s="144"/>
      <c r="F63" s="144"/>
      <c r="G63" s="144"/>
      <c r="H63" s="144"/>
      <c r="I63" s="144"/>
      <c r="J63" s="145">
        <f>J136</f>
        <v>0</v>
      </c>
      <c r="K63" s="142"/>
      <c r="L63" s="146"/>
    </row>
    <row r="64" spans="2:12" s="10" customFormat="1" ht="19.9" customHeight="1">
      <c r="B64" s="141"/>
      <c r="C64" s="142"/>
      <c r="D64" s="143" t="s">
        <v>112</v>
      </c>
      <c r="E64" s="144"/>
      <c r="F64" s="144"/>
      <c r="G64" s="144"/>
      <c r="H64" s="144"/>
      <c r="I64" s="144"/>
      <c r="J64" s="145">
        <f>J147</f>
        <v>0</v>
      </c>
      <c r="K64" s="142"/>
      <c r="L64" s="146"/>
    </row>
    <row r="65" spans="2:12" s="9" customFormat="1" ht="24.95" customHeight="1">
      <c r="B65" s="135"/>
      <c r="C65" s="136"/>
      <c r="D65" s="137" t="s">
        <v>113</v>
      </c>
      <c r="E65" s="138"/>
      <c r="F65" s="138"/>
      <c r="G65" s="138"/>
      <c r="H65" s="138"/>
      <c r="I65" s="138"/>
      <c r="J65" s="139">
        <f>J150</f>
        <v>0</v>
      </c>
      <c r="K65" s="136"/>
      <c r="L65" s="140"/>
    </row>
    <row r="66" spans="2:12" s="10" customFormat="1" ht="19.9" customHeight="1">
      <c r="B66" s="141"/>
      <c r="C66" s="142"/>
      <c r="D66" s="143" t="s">
        <v>114</v>
      </c>
      <c r="E66" s="144"/>
      <c r="F66" s="144"/>
      <c r="G66" s="144"/>
      <c r="H66" s="144"/>
      <c r="I66" s="144"/>
      <c r="J66" s="145">
        <f>J151</f>
        <v>0</v>
      </c>
      <c r="K66" s="142"/>
      <c r="L66" s="146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115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.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89" t="str">
        <f>E7</f>
        <v>Oprava omítek pilířů arkád zámek Žerotínů, Valašské Meziříčí</v>
      </c>
      <c r="F76" s="290"/>
      <c r="G76" s="290"/>
      <c r="H76" s="290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.2" customHeight="1">
      <c r="A77" s="34"/>
      <c r="B77" s="35"/>
      <c r="C77" s="29" t="s">
        <v>102</v>
      </c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258" t="str">
        <f>E9</f>
        <v>01 - Stavební práce</v>
      </c>
      <c r="F78" s="288"/>
      <c r="G78" s="288"/>
      <c r="H78" s="288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.2" customHeight="1">
      <c r="A80" s="34"/>
      <c r="B80" s="35"/>
      <c r="C80" s="29" t="s">
        <v>21</v>
      </c>
      <c r="D80" s="36"/>
      <c r="E80" s="36"/>
      <c r="F80" s="27" t="str">
        <f>F12</f>
        <v>Valašské Meziříčí</v>
      </c>
      <c r="G80" s="36"/>
      <c r="H80" s="36"/>
      <c r="I80" s="29" t="s">
        <v>23</v>
      </c>
      <c r="J80" s="59" t="str">
        <f>IF(J12="","",J12)</f>
        <v>26. 2. 2024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6"/>
      <c r="E82" s="36"/>
      <c r="F82" s="27" t="str">
        <f>E15</f>
        <v>Město Valašské Meziříčí, Náměstí 7/5</v>
      </c>
      <c r="G82" s="36"/>
      <c r="H82" s="36"/>
      <c r="I82" s="29" t="s">
        <v>33</v>
      </c>
      <c r="J82" s="32" t="str">
        <f>E21</f>
        <v xml:space="preserve"> </v>
      </c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36</v>
      </c>
      <c r="J83" s="32" t="str">
        <f>E24</f>
        <v xml:space="preserve"> </v>
      </c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7"/>
      <c r="B85" s="148"/>
      <c r="C85" s="149" t="s">
        <v>116</v>
      </c>
      <c r="D85" s="150" t="s">
        <v>58</v>
      </c>
      <c r="E85" s="150" t="s">
        <v>54</v>
      </c>
      <c r="F85" s="150" t="s">
        <v>55</v>
      </c>
      <c r="G85" s="150" t="s">
        <v>117</v>
      </c>
      <c r="H85" s="150" t="s">
        <v>118</v>
      </c>
      <c r="I85" s="150" t="s">
        <v>119</v>
      </c>
      <c r="J85" s="150" t="s">
        <v>106</v>
      </c>
      <c r="K85" s="151" t="s">
        <v>120</v>
      </c>
      <c r="L85" s="152"/>
      <c r="M85" s="68" t="s">
        <v>19</v>
      </c>
      <c r="N85" s="69" t="s">
        <v>43</v>
      </c>
      <c r="O85" s="69" t="s">
        <v>121</v>
      </c>
      <c r="P85" s="69" t="s">
        <v>122</v>
      </c>
      <c r="Q85" s="69" t="s">
        <v>123</v>
      </c>
      <c r="R85" s="69" t="s">
        <v>124</v>
      </c>
      <c r="S85" s="69" t="s">
        <v>125</v>
      </c>
      <c r="T85" s="70" t="s">
        <v>126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7" customHeight="1">
      <c r="A86" s="34"/>
      <c r="B86" s="35"/>
      <c r="C86" s="75" t="s">
        <v>127</v>
      </c>
      <c r="D86" s="36"/>
      <c r="E86" s="36"/>
      <c r="F86" s="36"/>
      <c r="G86" s="36"/>
      <c r="H86" s="36"/>
      <c r="I86" s="36"/>
      <c r="J86" s="153">
        <f>BK86</f>
        <v>0</v>
      </c>
      <c r="K86" s="36"/>
      <c r="L86" s="39"/>
      <c r="M86" s="71"/>
      <c r="N86" s="154"/>
      <c r="O86" s="72"/>
      <c r="P86" s="155">
        <f>P87+P150</f>
        <v>0</v>
      </c>
      <c r="Q86" s="72"/>
      <c r="R86" s="155">
        <f>R87+R150</f>
        <v>15.649002979999997</v>
      </c>
      <c r="S86" s="72"/>
      <c r="T86" s="156">
        <f>T87+T150</f>
        <v>13.886744959999998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72</v>
      </c>
      <c r="AU86" s="17" t="s">
        <v>107</v>
      </c>
      <c r="BK86" s="157">
        <f>BK87+BK150</f>
        <v>0</v>
      </c>
    </row>
    <row r="87" spans="2:63" s="12" customFormat="1" ht="26.1" customHeight="1">
      <c r="B87" s="158"/>
      <c r="C87" s="159"/>
      <c r="D87" s="160" t="s">
        <v>72</v>
      </c>
      <c r="E87" s="161" t="s">
        <v>128</v>
      </c>
      <c r="F87" s="161" t="s">
        <v>129</v>
      </c>
      <c r="G87" s="159"/>
      <c r="H87" s="159"/>
      <c r="I87" s="162"/>
      <c r="J87" s="163">
        <f>BK87</f>
        <v>0</v>
      </c>
      <c r="K87" s="159"/>
      <c r="L87" s="164"/>
      <c r="M87" s="165"/>
      <c r="N87" s="166"/>
      <c r="O87" s="166"/>
      <c r="P87" s="167">
        <f>P88+P121+P136+P147</f>
        <v>0</v>
      </c>
      <c r="Q87" s="166"/>
      <c r="R87" s="167">
        <f>R88+R121+R136+R147</f>
        <v>15.406159799999998</v>
      </c>
      <c r="S87" s="166"/>
      <c r="T87" s="168">
        <f>T88+T121+T136+T147</f>
        <v>13.886744959999998</v>
      </c>
      <c r="AR87" s="169" t="s">
        <v>81</v>
      </c>
      <c r="AT87" s="170" t="s">
        <v>72</v>
      </c>
      <c r="AU87" s="170" t="s">
        <v>73</v>
      </c>
      <c r="AY87" s="169" t="s">
        <v>130</v>
      </c>
      <c r="BK87" s="171">
        <f>BK88+BK121+BK136+BK147</f>
        <v>0</v>
      </c>
    </row>
    <row r="88" spans="2:63" s="12" customFormat="1" ht="22.7" customHeight="1">
      <c r="B88" s="158"/>
      <c r="C88" s="159"/>
      <c r="D88" s="160" t="s">
        <v>72</v>
      </c>
      <c r="E88" s="172" t="s">
        <v>131</v>
      </c>
      <c r="F88" s="172" t="s">
        <v>132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SUM(P89:P120)</f>
        <v>0</v>
      </c>
      <c r="Q88" s="166"/>
      <c r="R88" s="167">
        <f>SUM(R89:R120)</f>
        <v>15.378043799999997</v>
      </c>
      <c r="S88" s="166"/>
      <c r="T88" s="168">
        <f>SUM(T89:T120)</f>
        <v>1.7416409599999998</v>
      </c>
      <c r="AR88" s="169" t="s">
        <v>81</v>
      </c>
      <c r="AT88" s="170" t="s">
        <v>72</v>
      </c>
      <c r="AU88" s="170" t="s">
        <v>81</v>
      </c>
      <c r="AY88" s="169" t="s">
        <v>130</v>
      </c>
      <c r="BK88" s="171">
        <f>SUM(BK89:BK120)</f>
        <v>0</v>
      </c>
    </row>
    <row r="89" spans="1:65" s="2" customFormat="1" ht="37.9" customHeight="1">
      <c r="A89" s="34"/>
      <c r="B89" s="35"/>
      <c r="C89" s="174" t="s">
        <v>81</v>
      </c>
      <c r="D89" s="174" t="s">
        <v>133</v>
      </c>
      <c r="E89" s="175" t="s">
        <v>134</v>
      </c>
      <c r="F89" s="176" t="s">
        <v>135</v>
      </c>
      <c r="G89" s="177" t="s">
        <v>89</v>
      </c>
      <c r="H89" s="178">
        <v>85.96</v>
      </c>
      <c r="I89" s="179"/>
      <c r="J89" s="180">
        <f>ROUND(I89*H89,2)</f>
        <v>0</v>
      </c>
      <c r="K89" s="176" t="s">
        <v>136</v>
      </c>
      <c r="L89" s="39"/>
      <c r="M89" s="181" t="s">
        <v>19</v>
      </c>
      <c r="N89" s="182" t="s">
        <v>44</v>
      </c>
      <c r="O89" s="64"/>
      <c r="P89" s="183">
        <f>O89*H89</f>
        <v>0</v>
      </c>
      <c r="Q89" s="183">
        <v>0.02093</v>
      </c>
      <c r="R89" s="183">
        <f>Q89*H89</f>
        <v>1.7991427999999998</v>
      </c>
      <c r="S89" s="183">
        <v>0.02</v>
      </c>
      <c r="T89" s="184">
        <f>S89*H89</f>
        <v>1.7191999999999998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5" t="s">
        <v>137</v>
      </c>
      <c r="AT89" s="185" t="s">
        <v>133</v>
      </c>
      <c r="AU89" s="185" t="s">
        <v>83</v>
      </c>
      <c r="AY89" s="17" t="s">
        <v>130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7" t="s">
        <v>81</v>
      </c>
      <c r="BK89" s="186">
        <f>ROUND(I89*H89,2)</f>
        <v>0</v>
      </c>
      <c r="BL89" s="17" t="s">
        <v>137</v>
      </c>
      <c r="BM89" s="185" t="s">
        <v>138</v>
      </c>
    </row>
    <row r="90" spans="1:47" s="2" customFormat="1" ht="12">
      <c r="A90" s="34"/>
      <c r="B90" s="35"/>
      <c r="C90" s="36"/>
      <c r="D90" s="187" t="s">
        <v>139</v>
      </c>
      <c r="E90" s="36"/>
      <c r="F90" s="188" t="s">
        <v>140</v>
      </c>
      <c r="G90" s="36"/>
      <c r="H90" s="36"/>
      <c r="I90" s="189"/>
      <c r="J90" s="36"/>
      <c r="K90" s="36"/>
      <c r="L90" s="39"/>
      <c r="M90" s="190"/>
      <c r="N90" s="19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139</v>
      </c>
      <c r="AU90" s="17" t="s">
        <v>83</v>
      </c>
    </row>
    <row r="91" spans="2:51" s="13" customFormat="1" ht="12">
      <c r="B91" s="192"/>
      <c r="C91" s="193"/>
      <c r="D91" s="194" t="s">
        <v>141</v>
      </c>
      <c r="E91" s="195" t="s">
        <v>19</v>
      </c>
      <c r="F91" s="196" t="s">
        <v>142</v>
      </c>
      <c r="G91" s="193"/>
      <c r="H91" s="197">
        <v>75.6</v>
      </c>
      <c r="I91" s="198"/>
      <c r="J91" s="193"/>
      <c r="K91" s="193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141</v>
      </c>
      <c r="AU91" s="203" t="s">
        <v>83</v>
      </c>
      <c r="AV91" s="13" t="s">
        <v>83</v>
      </c>
      <c r="AW91" s="13" t="s">
        <v>35</v>
      </c>
      <c r="AX91" s="13" t="s">
        <v>73</v>
      </c>
      <c r="AY91" s="203" t="s">
        <v>130</v>
      </c>
    </row>
    <row r="92" spans="2:51" s="13" customFormat="1" ht="12">
      <c r="B92" s="192"/>
      <c r="C92" s="193"/>
      <c r="D92" s="194" t="s">
        <v>141</v>
      </c>
      <c r="E92" s="195" t="s">
        <v>19</v>
      </c>
      <c r="F92" s="196" t="s">
        <v>143</v>
      </c>
      <c r="G92" s="193"/>
      <c r="H92" s="197">
        <v>10.36</v>
      </c>
      <c r="I92" s="198"/>
      <c r="J92" s="193"/>
      <c r="K92" s="193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141</v>
      </c>
      <c r="AU92" s="203" t="s">
        <v>83</v>
      </c>
      <c r="AV92" s="13" t="s">
        <v>83</v>
      </c>
      <c r="AW92" s="13" t="s">
        <v>35</v>
      </c>
      <c r="AX92" s="13" t="s">
        <v>73</v>
      </c>
      <c r="AY92" s="203" t="s">
        <v>130</v>
      </c>
    </row>
    <row r="93" spans="2:51" s="14" customFormat="1" ht="12">
      <c r="B93" s="204"/>
      <c r="C93" s="205"/>
      <c r="D93" s="194" t="s">
        <v>141</v>
      </c>
      <c r="E93" s="206" t="s">
        <v>19</v>
      </c>
      <c r="F93" s="207" t="s">
        <v>144</v>
      </c>
      <c r="G93" s="205"/>
      <c r="H93" s="208">
        <v>85.96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141</v>
      </c>
      <c r="AU93" s="214" t="s">
        <v>83</v>
      </c>
      <c r="AV93" s="14" t="s">
        <v>137</v>
      </c>
      <c r="AW93" s="14" t="s">
        <v>35</v>
      </c>
      <c r="AX93" s="14" t="s">
        <v>81</v>
      </c>
      <c r="AY93" s="214" t="s">
        <v>130</v>
      </c>
    </row>
    <row r="94" spans="1:65" s="2" customFormat="1" ht="37.9" customHeight="1">
      <c r="A94" s="34"/>
      <c r="B94" s="35"/>
      <c r="C94" s="174" t="s">
        <v>83</v>
      </c>
      <c r="D94" s="174" t="s">
        <v>133</v>
      </c>
      <c r="E94" s="175" t="s">
        <v>145</v>
      </c>
      <c r="F94" s="176" t="s">
        <v>146</v>
      </c>
      <c r="G94" s="177" t="s">
        <v>89</v>
      </c>
      <c r="H94" s="178">
        <v>168.682</v>
      </c>
      <c r="I94" s="179"/>
      <c r="J94" s="180">
        <f>ROUND(I94*H94,2)</f>
        <v>0</v>
      </c>
      <c r="K94" s="176" t="s">
        <v>136</v>
      </c>
      <c r="L94" s="39"/>
      <c r="M94" s="181" t="s">
        <v>19</v>
      </c>
      <c r="N94" s="182" t="s">
        <v>44</v>
      </c>
      <c r="O94" s="64"/>
      <c r="P94" s="183">
        <f>O94*H94</f>
        <v>0</v>
      </c>
      <c r="Q94" s="183">
        <v>0.0065</v>
      </c>
      <c r="R94" s="183">
        <f>Q94*H94</f>
        <v>1.0964329999999998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137</v>
      </c>
      <c r="AT94" s="185" t="s">
        <v>133</v>
      </c>
      <c r="AU94" s="185" t="s">
        <v>83</v>
      </c>
      <c r="AY94" s="17" t="s">
        <v>130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81</v>
      </c>
      <c r="BK94" s="186">
        <f>ROUND(I94*H94,2)</f>
        <v>0</v>
      </c>
      <c r="BL94" s="17" t="s">
        <v>137</v>
      </c>
      <c r="BM94" s="185" t="s">
        <v>147</v>
      </c>
    </row>
    <row r="95" spans="1:47" s="2" customFormat="1" ht="12">
      <c r="A95" s="34"/>
      <c r="B95" s="35"/>
      <c r="C95" s="36"/>
      <c r="D95" s="187" t="s">
        <v>139</v>
      </c>
      <c r="E95" s="36"/>
      <c r="F95" s="188" t="s">
        <v>148</v>
      </c>
      <c r="G95" s="36"/>
      <c r="H95" s="36"/>
      <c r="I95" s="189"/>
      <c r="J95" s="36"/>
      <c r="K95" s="36"/>
      <c r="L95" s="39"/>
      <c r="M95" s="190"/>
      <c r="N95" s="191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139</v>
      </c>
      <c r="AU95" s="17" t="s">
        <v>83</v>
      </c>
    </row>
    <row r="96" spans="2:51" s="13" customFormat="1" ht="22.5">
      <c r="B96" s="192"/>
      <c r="C96" s="193"/>
      <c r="D96" s="194" t="s">
        <v>141</v>
      </c>
      <c r="E96" s="195" t="s">
        <v>19</v>
      </c>
      <c r="F96" s="196" t="s">
        <v>149</v>
      </c>
      <c r="G96" s="193"/>
      <c r="H96" s="197">
        <v>146.68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141</v>
      </c>
      <c r="AU96" s="203" t="s">
        <v>83</v>
      </c>
      <c r="AV96" s="13" t="s">
        <v>83</v>
      </c>
      <c r="AW96" s="13" t="s">
        <v>35</v>
      </c>
      <c r="AX96" s="13" t="s">
        <v>73</v>
      </c>
      <c r="AY96" s="203" t="s">
        <v>130</v>
      </c>
    </row>
    <row r="97" spans="2:51" s="13" customFormat="1" ht="12">
      <c r="B97" s="192"/>
      <c r="C97" s="193"/>
      <c r="D97" s="194" t="s">
        <v>141</v>
      </c>
      <c r="E97" s="195" t="s">
        <v>19</v>
      </c>
      <c r="F97" s="196" t="s">
        <v>150</v>
      </c>
      <c r="G97" s="193"/>
      <c r="H97" s="197">
        <v>22.002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141</v>
      </c>
      <c r="AU97" s="203" t="s">
        <v>83</v>
      </c>
      <c r="AV97" s="13" t="s">
        <v>83</v>
      </c>
      <c r="AW97" s="13" t="s">
        <v>35</v>
      </c>
      <c r="AX97" s="13" t="s">
        <v>73</v>
      </c>
      <c r="AY97" s="203" t="s">
        <v>130</v>
      </c>
    </row>
    <row r="98" spans="2:51" s="14" customFormat="1" ht="12">
      <c r="B98" s="204"/>
      <c r="C98" s="205"/>
      <c r="D98" s="194" t="s">
        <v>141</v>
      </c>
      <c r="E98" s="206" t="s">
        <v>19</v>
      </c>
      <c r="F98" s="207" t="s">
        <v>144</v>
      </c>
      <c r="G98" s="205"/>
      <c r="H98" s="208">
        <v>168.682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141</v>
      </c>
      <c r="AU98" s="214" t="s">
        <v>83</v>
      </c>
      <c r="AV98" s="14" t="s">
        <v>137</v>
      </c>
      <c r="AW98" s="14" t="s">
        <v>35</v>
      </c>
      <c r="AX98" s="14" t="s">
        <v>81</v>
      </c>
      <c r="AY98" s="214" t="s">
        <v>130</v>
      </c>
    </row>
    <row r="99" spans="1:65" s="2" customFormat="1" ht="44.45" customHeight="1">
      <c r="A99" s="34"/>
      <c r="B99" s="35"/>
      <c r="C99" s="174" t="s">
        <v>91</v>
      </c>
      <c r="D99" s="174" t="s">
        <v>133</v>
      </c>
      <c r="E99" s="175" t="s">
        <v>151</v>
      </c>
      <c r="F99" s="176" t="s">
        <v>152</v>
      </c>
      <c r="G99" s="177" t="s">
        <v>89</v>
      </c>
      <c r="H99" s="178">
        <v>168.682</v>
      </c>
      <c r="I99" s="179"/>
      <c r="J99" s="180">
        <f>ROUND(I99*H99,2)</f>
        <v>0</v>
      </c>
      <c r="K99" s="176" t="s">
        <v>136</v>
      </c>
      <c r="L99" s="39"/>
      <c r="M99" s="181" t="s">
        <v>19</v>
      </c>
      <c r="N99" s="182" t="s">
        <v>44</v>
      </c>
      <c r="O99" s="64"/>
      <c r="P99" s="183">
        <f>O99*H99</f>
        <v>0</v>
      </c>
      <c r="Q99" s="183">
        <v>0.025</v>
      </c>
      <c r="R99" s="183">
        <f>Q99*H99</f>
        <v>4.2170499999999995</v>
      </c>
      <c r="S99" s="183">
        <v>0</v>
      </c>
      <c r="T99" s="184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5" t="s">
        <v>137</v>
      </c>
      <c r="AT99" s="185" t="s">
        <v>133</v>
      </c>
      <c r="AU99" s="185" t="s">
        <v>83</v>
      </c>
      <c r="AY99" s="17" t="s">
        <v>130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7" t="s">
        <v>81</v>
      </c>
      <c r="BK99" s="186">
        <f>ROUND(I99*H99,2)</f>
        <v>0</v>
      </c>
      <c r="BL99" s="17" t="s">
        <v>137</v>
      </c>
      <c r="BM99" s="185" t="s">
        <v>153</v>
      </c>
    </row>
    <row r="100" spans="1:47" s="2" customFormat="1" ht="12">
      <c r="A100" s="34"/>
      <c r="B100" s="35"/>
      <c r="C100" s="36"/>
      <c r="D100" s="187" t="s">
        <v>139</v>
      </c>
      <c r="E100" s="36"/>
      <c r="F100" s="188" t="s">
        <v>154</v>
      </c>
      <c r="G100" s="36"/>
      <c r="H100" s="36"/>
      <c r="I100" s="189"/>
      <c r="J100" s="36"/>
      <c r="K100" s="36"/>
      <c r="L100" s="39"/>
      <c r="M100" s="190"/>
      <c r="N100" s="191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139</v>
      </c>
      <c r="AU100" s="17" t="s">
        <v>83</v>
      </c>
    </row>
    <row r="101" spans="1:47" s="2" customFormat="1" ht="19.5">
      <c r="A101" s="34"/>
      <c r="B101" s="35"/>
      <c r="C101" s="36"/>
      <c r="D101" s="194" t="s">
        <v>155</v>
      </c>
      <c r="E101" s="36"/>
      <c r="F101" s="215" t="s">
        <v>156</v>
      </c>
      <c r="G101" s="36"/>
      <c r="H101" s="36"/>
      <c r="I101" s="189"/>
      <c r="J101" s="36"/>
      <c r="K101" s="36"/>
      <c r="L101" s="39"/>
      <c r="M101" s="190"/>
      <c r="N101" s="191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155</v>
      </c>
      <c r="AU101" s="17" t="s">
        <v>83</v>
      </c>
    </row>
    <row r="102" spans="2:51" s="13" customFormat="1" ht="22.5">
      <c r="B102" s="192"/>
      <c r="C102" s="193"/>
      <c r="D102" s="194" t="s">
        <v>141</v>
      </c>
      <c r="E102" s="195" t="s">
        <v>19</v>
      </c>
      <c r="F102" s="196" t="s">
        <v>149</v>
      </c>
      <c r="G102" s="193"/>
      <c r="H102" s="197">
        <v>146.68</v>
      </c>
      <c r="I102" s="198"/>
      <c r="J102" s="193"/>
      <c r="K102" s="193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141</v>
      </c>
      <c r="AU102" s="203" t="s">
        <v>83</v>
      </c>
      <c r="AV102" s="13" t="s">
        <v>83</v>
      </c>
      <c r="AW102" s="13" t="s">
        <v>35</v>
      </c>
      <c r="AX102" s="13" t="s">
        <v>73</v>
      </c>
      <c r="AY102" s="203" t="s">
        <v>130</v>
      </c>
    </row>
    <row r="103" spans="2:51" s="13" customFormat="1" ht="12">
      <c r="B103" s="192"/>
      <c r="C103" s="193"/>
      <c r="D103" s="194" t="s">
        <v>141</v>
      </c>
      <c r="E103" s="195" t="s">
        <v>19</v>
      </c>
      <c r="F103" s="196" t="s">
        <v>150</v>
      </c>
      <c r="G103" s="193"/>
      <c r="H103" s="197">
        <v>22.002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141</v>
      </c>
      <c r="AU103" s="203" t="s">
        <v>83</v>
      </c>
      <c r="AV103" s="13" t="s">
        <v>83</v>
      </c>
      <c r="AW103" s="13" t="s">
        <v>35</v>
      </c>
      <c r="AX103" s="13" t="s">
        <v>73</v>
      </c>
      <c r="AY103" s="203" t="s">
        <v>130</v>
      </c>
    </row>
    <row r="104" spans="2:51" s="14" customFormat="1" ht="12">
      <c r="B104" s="204"/>
      <c r="C104" s="205"/>
      <c r="D104" s="194" t="s">
        <v>141</v>
      </c>
      <c r="E104" s="206" t="s">
        <v>19</v>
      </c>
      <c r="F104" s="207" t="s">
        <v>144</v>
      </c>
      <c r="G104" s="205"/>
      <c r="H104" s="208">
        <v>168.682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141</v>
      </c>
      <c r="AU104" s="214" t="s">
        <v>83</v>
      </c>
      <c r="AV104" s="14" t="s">
        <v>137</v>
      </c>
      <c r="AW104" s="14" t="s">
        <v>35</v>
      </c>
      <c r="AX104" s="14" t="s">
        <v>81</v>
      </c>
      <c r="AY104" s="214" t="s">
        <v>130</v>
      </c>
    </row>
    <row r="105" spans="1:65" s="2" customFormat="1" ht="44.45" customHeight="1">
      <c r="A105" s="34"/>
      <c r="B105" s="35"/>
      <c r="C105" s="174" t="s">
        <v>137</v>
      </c>
      <c r="D105" s="174" t="s">
        <v>133</v>
      </c>
      <c r="E105" s="175" t="s">
        <v>157</v>
      </c>
      <c r="F105" s="176" t="s">
        <v>158</v>
      </c>
      <c r="G105" s="177" t="s">
        <v>89</v>
      </c>
      <c r="H105" s="178">
        <v>1180.774</v>
      </c>
      <c r="I105" s="179"/>
      <c r="J105" s="180">
        <f>ROUND(I105*H105,2)</f>
        <v>0</v>
      </c>
      <c r="K105" s="176" t="s">
        <v>136</v>
      </c>
      <c r="L105" s="39"/>
      <c r="M105" s="181" t="s">
        <v>19</v>
      </c>
      <c r="N105" s="182" t="s">
        <v>44</v>
      </c>
      <c r="O105" s="64"/>
      <c r="P105" s="183">
        <f>O105*H105</f>
        <v>0</v>
      </c>
      <c r="Q105" s="183">
        <v>0.007</v>
      </c>
      <c r="R105" s="183">
        <f>Q105*H105</f>
        <v>8.265417999999999</v>
      </c>
      <c r="S105" s="183">
        <v>0</v>
      </c>
      <c r="T105" s="184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5" t="s">
        <v>137</v>
      </c>
      <c r="AT105" s="185" t="s">
        <v>133</v>
      </c>
      <c r="AU105" s="185" t="s">
        <v>83</v>
      </c>
      <c r="AY105" s="17" t="s">
        <v>130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7" t="s">
        <v>81</v>
      </c>
      <c r="BK105" s="186">
        <f>ROUND(I105*H105,2)</f>
        <v>0</v>
      </c>
      <c r="BL105" s="17" t="s">
        <v>137</v>
      </c>
      <c r="BM105" s="185" t="s">
        <v>159</v>
      </c>
    </row>
    <row r="106" spans="1:47" s="2" customFormat="1" ht="12">
      <c r="A106" s="34"/>
      <c r="B106" s="35"/>
      <c r="C106" s="36"/>
      <c r="D106" s="187" t="s">
        <v>139</v>
      </c>
      <c r="E106" s="36"/>
      <c r="F106" s="188" t="s">
        <v>160</v>
      </c>
      <c r="G106" s="36"/>
      <c r="H106" s="36"/>
      <c r="I106" s="189"/>
      <c r="J106" s="36"/>
      <c r="K106" s="36"/>
      <c r="L106" s="39"/>
      <c r="M106" s="190"/>
      <c r="N106" s="191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139</v>
      </c>
      <c r="AU106" s="17" t="s">
        <v>83</v>
      </c>
    </row>
    <row r="107" spans="2:51" s="15" customFormat="1" ht="12">
      <c r="B107" s="216"/>
      <c r="C107" s="217"/>
      <c r="D107" s="194" t="s">
        <v>141</v>
      </c>
      <c r="E107" s="218" t="s">
        <v>19</v>
      </c>
      <c r="F107" s="219" t="s">
        <v>161</v>
      </c>
      <c r="G107" s="217"/>
      <c r="H107" s="218" t="s">
        <v>19</v>
      </c>
      <c r="I107" s="220"/>
      <c r="J107" s="217"/>
      <c r="K107" s="217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141</v>
      </c>
      <c r="AU107" s="225" t="s">
        <v>83</v>
      </c>
      <c r="AV107" s="15" t="s">
        <v>81</v>
      </c>
      <c r="AW107" s="15" t="s">
        <v>35</v>
      </c>
      <c r="AX107" s="15" t="s">
        <v>73</v>
      </c>
      <c r="AY107" s="225" t="s">
        <v>130</v>
      </c>
    </row>
    <row r="108" spans="2:51" s="13" customFormat="1" ht="12">
      <c r="B108" s="192"/>
      <c r="C108" s="193"/>
      <c r="D108" s="194" t="s">
        <v>141</v>
      </c>
      <c r="E108" s="195" t="s">
        <v>19</v>
      </c>
      <c r="F108" s="196" t="s">
        <v>162</v>
      </c>
      <c r="G108" s="193"/>
      <c r="H108" s="197">
        <v>1026.76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141</v>
      </c>
      <c r="AU108" s="203" t="s">
        <v>83</v>
      </c>
      <c r="AV108" s="13" t="s">
        <v>83</v>
      </c>
      <c r="AW108" s="13" t="s">
        <v>35</v>
      </c>
      <c r="AX108" s="13" t="s">
        <v>73</v>
      </c>
      <c r="AY108" s="203" t="s">
        <v>130</v>
      </c>
    </row>
    <row r="109" spans="2:51" s="13" customFormat="1" ht="12">
      <c r="B109" s="192"/>
      <c r="C109" s="193"/>
      <c r="D109" s="194" t="s">
        <v>141</v>
      </c>
      <c r="E109" s="195" t="s">
        <v>19</v>
      </c>
      <c r="F109" s="196" t="s">
        <v>163</v>
      </c>
      <c r="G109" s="193"/>
      <c r="H109" s="197">
        <v>154.014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141</v>
      </c>
      <c r="AU109" s="203" t="s">
        <v>83</v>
      </c>
      <c r="AV109" s="13" t="s">
        <v>83</v>
      </c>
      <c r="AW109" s="13" t="s">
        <v>35</v>
      </c>
      <c r="AX109" s="13" t="s">
        <v>73</v>
      </c>
      <c r="AY109" s="203" t="s">
        <v>130</v>
      </c>
    </row>
    <row r="110" spans="2:51" s="14" customFormat="1" ht="12">
      <c r="B110" s="204"/>
      <c r="C110" s="205"/>
      <c r="D110" s="194" t="s">
        <v>141</v>
      </c>
      <c r="E110" s="206" t="s">
        <v>19</v>
      </c>
      <c r="F110" s="207" t="s">
        <v>144</v>
      </c>
      <c r="G110" s="205"/>
      <c r="H110" s="208">
        <v>1180.774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141</v>
      </c>
      <c r="AU110" s="214" t="s">
        <v>83</v>
      </c>
      <c r="AV110" s="14" t="s">
        <v>137</v>
      </c>
      <c r="AW110" s="14" t="s">
        <v>35</v>
      </c>
      <c r="AX110" s="14" t="s">
        <v>81</v>
      </c>
      <c r="AY110" s="214" t="s">
        <v>130</v>
      </c>
    </row>
    <row r="111" spans="1:65" s="2" customFormat="1" ht="37.9" customHeight="1">
      <c r="A111" s="34"/>
      <c r="B111" s="35"/>
      <c r="C111" s="174" t="s">
        <v>164</v>
      </c>
      <c r="D111" s="174" t="s">
        <v>133</v>
      </c>
      <c r="E111" s="175" t="s">
        <v>165</v>
      </c>
      <c r="F111" s="176" t="s">
        <v>166</v>
      </c>
      <c r="G111" s="177" t="s">
        <v>89</v>
      </c>
      <c r="H111" s="178">
        <v>374.016</v>
      </c>
      <c r="I111" s="179"/>
      <c r="J111" s="180">
        <f>ROUND(I111*H111,2)</f>
        <v>0</v>
      </c>
      <c r="K111" s="176" t="s">
        <v>136</v>
      </c>
      <c r="L111" s="39"/>
      <c r="M111" s="181" t="s">
        <v>19</v>
      </c>
      <c r="N111" s="182" t="s">
        <v>44</v>
      </c>
      <c r="O111" s="64"/>
      <c r="P111" s="183">
        <f>O111*H111</f>
        <v>0</v>
      </c>
      <c r="Q111" s="183">
        <v>0</v>
      </c>
      <c r="R111" s="183">
        <f>Q111*H111</f>
        <v>0</v>
      </c>
      <c r="S111" s="183">
        <v>6E-05</v>
      </c>
      <c r="T111" s="184">
        <f>S111*H111</f>
        <v>0.022440960000000003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5" t="s">
        <v>137</v>
      </c>
      <c r="AT111" s="185" t="s">
        <v>133</v>
      </c>
      <c r="AU111" s="185" t="s">
        <v>83</v>
      </c>
      <c r="AY111" s="17" t="s">
        <v>130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81</v>
      </c>
      <c r="BK111" s="186">
        <f>ROUND(I111*H111,2)</f>
        <v>0</v>
      </c>
      <c r="BL111" s="17" t="s">
        <v>137</v>
      </c>
      <c r="BM111" s="185" t="s">
        <v>167</v>
      </c>
    </row>
    <row r="112" spans="1:47" s="2" customFormat="1" ht="12">
      <c r="A112" s="34"/>
      <c r="B112" s="35"/>
      <c r="C112" s="36"/>
      <c r="D112" s="187" t="s">
        <v>139</v>
      </c>
      <c r="E112" s="36"/>
      <c r="F112" s="188" t="s">
        <v>168</v>
      </c>
      <c r="G112" s="36"/>
      <c r="H112" s="36"/>
      <c r="I112" s="189"/>
      <c r="J112" s="36"/>
      <c r="K112" s="36"/>
      <c r="L112" s="39"/>
      <c r="M112" s="190"/>
      <c r="N112" s="191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139</v>
      </c>
      <c r="AU112" s="17" t="s">
        <v>83</v>
      </c>
    </row>
    <row r="113" spans="2:51" s="13" customFormat="1" ht="22.5">
      <c r="B113" s="192"/>
      <c r="C113" s="193"/>
      <c r="D113" s="194" t="s">
        <v>141</v>
      </c>
      <c r="E113" s="195" t="s">
        <v>19</v>
      </c>
      <c r="F113" s="196" t="s">
        <v>169</v>
      </c>
      <c r="G113" s="193"/>
      <c r="H113" s="197">
        <v>336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141</v>
      </c>
      <c r="AU113" s="203" t="s">
        <v>83</v>
      </c>
      <c r="AV113" s="13" t="s">
        <v>83</v>
      </c>
      <c r="AW113" s="13" t="s">
        <v>35</v>
      </c>
      <c r="AX113" s="13" t="s">
        <v>73</v>
      </c>
      <c r="AY113" s="203" t="s">
        <v>130</v>
      </c>
    </row>
    <row r="114" spans="2:51" s="13" customFormat="1" ht="22.5">
      <c r="B114" s="192"/>
      <c r="C114" s="193"/>
      <c r="D114" s="194" t="s">
        <v>141</v>
      </c>
      <c r="E114" s="195" t="s">
        <v>19</v>
      </c>
      <c r="F114" s="196" t="s">
        <v>170</v>
      </c>
      <c r="G114" s="193"/>
      <c r="H114" s="197">
        <v>38.016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141</v>
      </c>
      <c r="AU114" s="203" t="s">
        <v>83</v>
      </c>
      <c r="AV114" s="13" t="s">
        <v>83</v>
      </c>
      <c r="AW114" s="13" t="s">
        <v>35</v>
      </c>
      <c r="AX114" s="13" t="s">
        <v>73</v>
      </c>
      <c r="AY114" s="203" t="s">
        <v>130</v>
      </c>
    </row>
    <row r="115" spans="2:51" s="14" customFormat="1" ht="12">
      <c r="B115" s="204"/>
      <c r="C115" s="205"/>
      <c r="D115" s="194" t="s">
        <v>141</v>
      </c>
      <c r="E115" s="206" t="s">
        <v>19</v>
      </c>
      <c r="F115" s="207" t="s">
        <v>144</v>
      </c>
      <c r="G115" s="205"/>
      <c r="H115" s="208">
        <v>374.016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141</v>
      </c>
      <c r="AU115" s="214" t="s">
        <v>83</v>
      </c>
      <c r="AV115" s="14" t="s">
        <v>137</v>
      </c>
      <c r="AW115" s="14" t="s">
        <v>35</v>
      </c>
      <c r="AX115" s="14" t="s">
        <v>81</v>
      </c>
      <c r="AY115" s="214" t="s">
        <v>130</v>
      </c>
    </row>
    <row r="116" spans="1:65" s="2" customFormat="1" ht="37.9" customHeight="1">
      <c r="A116" s="34"/>
      <c r="B116" s="35"/>
      <c r="C116" s="174" t="s">
        <v>131</v>
      </c>
      <c r="D116" s="174" t="s">
        <v>133</v>
      </c>
      <c r="E116" s="175" t="s">
        <v>171</v>
      </c>
      <c r="F116" s="176" t="s">
        <v>172</v>
      </c>
      <c r="G116" s="177" t="s">
        <v>89</v>
      </c>
      <c r="H116" s="178">
        <v>168.682</v>
      </c>
      <c r="I116" s="179"/>
      <c r="J116" s="180">
        <f>ROUND(I116*H116,2)</f>
        <v>0</v>
      </c>
      <c r="K116" s="176" t="s">
        <v>136</v>
      </c>
      <c r="L116" s="39"/>
      <c r="M116" s="181" t="s">
        <v>19</v>
      </c>
      <c r="N116" s="182" t="s">
        <v>44</v>
      </c>
      <c r="O116" s="64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5" t="s">
        <v>137</v>
      </c>
      <c r="AT116" s="185" t="s">
        <v>133</v>
      </c>
      <c r="AU116" s="185" t="s">
        <v>83</v>
      </c>
      <c r="AY116" s="17" t="s">
        <v>130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7" t="s">
        <v>81</v>
      </c>
      <c r="BK116" s="186">
        <f>ROUND(I116*H116,2)</f>
        <v>0</v>
      </c>
      <c r="BL116" s="17" t="s">
        <v>137</v>
      </c>
      <c r="BM116" s="185" t="s">
        <v>173</v>
      </c>
    </row>
    <row r="117" spans="1:47" s="2" customFormat="1" ht="12">
      <c r="A117" s="34"/>
      <c r="B117" s="35"/>
      <c r="C117" s="36"/>
      <c r="D117" s="187" t="s">
        <v>139</v>
      </c>
      <c r="E117" s="36"/>
      <c r="F117" s="188" t="s">
        <v>174</v>
      </c>
      <c r="G117" s="36"/>
      <c r="H117" s="36"/>
      <c r="I117" s="189"/>
      <c r="J117" s="36"/>
      <c r="K117" s="36"/>
      <c r="L117" s="39"/>
      <c r="M117" s="190"/>
      <c r="N117" s="191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139</v>
      </c>
      <c r="AU117" s="17" t="s">
        <v>83</v>
      </c>
    </row>
    <row r="118" spans="2:51" s="13" customFormat="1" ht="12">
      <c r="B118" s="192"/>
      <c r="C118" s="193"/>
      <c r="D118" s="194" t="s">
        <v>141</v>
      </c>
      <c r="E118" s="195" t="s">
        <v>19</v>
      </c>
      <c r="F118" s="196" t="s">
        <v>175</v>
      </c>
      <c r="G118" s="193"/>
      <c r="H118" s="197">
        <v>146.68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141</v>
      </c>
      <c r="AU118" s="203" t="s">
        <v>83</v>
      </c>
      <c r="AV118" s="13" t="s">
        <v>83</v>
      </c>
      <c r="AW118" s="13" t="s">
        <v>35</v>
      </c>
      <c r="AX118" s="13" t="s">
        <v>73</v>
      </c>
      <c r="AY118" s="203" t="s">
        <v>130</v>
      </c>
    </row>
    <row r="119" spans="2:51" s="13" customFormat="1" ht="12">
      <c r="B119" s="192"/>
      <c r="C119" s="193"/>
      <c r="D119" s="194" t="s">
        <v>141</v>
      </c>
      <c r="E119" s="195" t="s">
        <v>19</v>
      </c>
      <c r="F119" s="196" t="s">
        <v>176</v>
      </c>
      <c r="G119" s="193"/>
      <c r="H119" s="197">
        <v>22.002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141</v>
      </c>
      <c r="AU119" s="203" t="s">
        <v>83</v>
      </c>
      <c r="AV119" s="13" t="s">
        <v>83</v>
      </c>
      <c r="AW119" s="13" t="s">
        <v>35</v>
      </c>
      <c r="AX119" s="13" t="s">
        <v>73</v>
      </c>
      <c r="AY119" s="203" t="s">
        <v>130</v>
      </c>
    </row>
    <row r="120" spans="2:51" s="14" customFormat="1" ht="12">
      <c r="B120" s="204"/>
      <c r="C120" s="205"/>
      <c r="D120" s="194" t="s">
        <v>141</v>
      </c>
      <c r="E120" s="206" t="s">
        <v>19</v>
      </c>
      <c r="F120" s="207" t="s">
        <v>144</v>
      </c>
      <c r="G120" s="205"/>
      <c r="H120" s="208">
        <v>168.682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141</v>
      </c>
      <c r="AU120" s="214" t="s">
        <v>83</v>
      </c>
      <c r="AV120" s="14" t="s">
        <v>137</v>
      </c>
      <c r="AW120" s="14" t="s">
        <v>35</v>
      </c>
      <c r="AX120" s="14" t="s">
        <v>81</v>
      </c>
      <c r="AY120" s="214" t="s">
        <v>130</v>
      </c>
    </row>
    <row r="121" spans="2:63" s="12" customFormat="1" ht="22.7" customHeight="1">
      <c r="B121" s="158"/>
      <c r="C121" s="159"/>
      <c r="D121" s="160" t="s">
        <v>72</v>
      </c>
      <c r="E121" s="172" t="s">
        <v>177</v>
      </c>
      <c r="F121" s="172" t="s">
        <v>178</v>
      </c>
      <c r="G121" s="159"/>
      <c r="H121" s="159"/>
      <c r="I121" s="162"/>
      <c r="J121" s="173">
        <f>BK121</f>
        <v>0</v>
      </c>
      <c r="K121" s="159"/>
      <c r="L121" s="164"/>
      <c r="M121" s="165"/>
      <c r="N121" s="166"/>
      <c r="O121" s="166"/>
      <c r="P121" s="167">
        <f>SUM(P122:P135)</f>
        <v>0</v>
      </c>
      <c r="Q121" s="166"/>
      <c r="R121" s="167">
        <f>SUM(R122:R135)</f>
        <v>0.028116</v>
      </c>
      <c r="S121" s="166"/>
      <c r="T121" s="168">
        <f>SUM(T122:T135)</f>
        <v>12.145103999999998</v>
      </c>
      <c r="AR121" s="169" t="s">
        <v>81</v>
      </c>
      <c r="AT121" s="170" t="s">
        <v>72</v>
      </c>
      <c r="AU121" s="170" t="s">
        <v>81</v>
      </c>
      <c r="AY121" s="169" t="s">
        <v>130</v>
      </c>
      <c r="BK121" s="171">
        <f>SUM(BK122:BK135)</f>
        <v>0</v>
      </c>
    </row>
    <row r="122" spans="1:65" s="2" customFormat="1" ht="24.2" customHeight="1">
      <c r="A122" s="34"/>
      <c r="B122" s="35"/>
      <c r="C122" s="174" t="s">
        <v>179</v>
      </c>
      <c r="D122" s="174" t="s">
        <v>133</v>
      </c>
      <c r="E122" s="175" t="s">
        <v>180</v>
      </c>
      <c r="F122" s="176" t="s">
        <v>181</v>
      </c>
      <c r="G122" s="177" t="s">
        <v>89</v>
      </c>
      <c r="H122" s="178">
        <v>374.016</v>
      </c>
      <c r="I122" s="179"/>
      <c r="J122" s="180">
        <f>ROUND(I122*H122,2)</f>
        <v>0</v>
      </c>
      <c r="K122" s="176" t="s">
        <v>136</v>
      </c>
      <c r="L122" s="39"/>
      <c r="M122" s="181" t="s">
        <v>19</v>
      </c>
      <c r="N122" s="182" t="s">
        <v>44</v>
      </c>
      <c r="O122" s="64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5" t="s">
        <v>137</v>
      </c>
      <c r="AT122" s="185" t="s">
        <v>133</v>
      </c>
      <c r="AU122" s="185" t="s">
        <v>83</v>
      </c>
      <c r="AY122" s="17" t="s">
        <v>130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7" t="s">
        <v>81</v>
      </c>
      <c r="BK122" s="186">
        <f>ROUND(I122*H122,2)</f>
        <v>0</v>
      </c>
      <c r="BL122" s="17" t="s">
        <v>137</v>
      </c>
      <c r="BM122" s="185" t="s">
        <v>182</v>
      </c>
    </row>
    <row r="123" spans="1:47" s="2" customFormat="1" ht="12">
      <c r="A123" s="34"/>
      <c r="B123" s="35"/>
      <c r="C123" s="36"/>
      <c r="D123" s="187" t="s">
        <v>139</v>
      </c>
      <c r="E123" s="36"/>
      <c r="F123" s="188" t="s">
        <v>183</v>
      </c>
      <c r="G123" s="36"/>
      <c r="H123" s="36"/>
      <c r="I123" s="189"/>
      <c r="J123" s="36"/>
      <c r="K123" s="36"/>
      <c r="L123" s="39"/>
      <c r="M123" s="190"/>
      <c r="N123" s="191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139</v>
      </c>
      <c r="AU123" s="17" t="s">
        <v>83</v>
      </c>
    </row>
    <row r="124" spans="1:65" s="2" customFormat="1" ht="44.45" customHeight="1">
      <c r="A124" s="34"/>
      <c r="B124" s="35"/>
      <c r="C124" s="174" t="s">
        <v>184</v>
      </c>
      <c r="D124" s="174" t="s">
        <v>133</v>
      </c>
      <c r="E124" s="175" t="s">
        <v>185</v>
      </c>
      <c r="F124" s="176" t="s">
        <v>186</v>
      </c>
      <c r="G124" s="177" t="s">
        <v>89</v>
      </c>
      <c r="H124" s="178">
        <v>168.682</v>
      </c>
      <c r="I124" s="179"/>
      <c r="J124" s="180">
        <f>ROUND(I124*H124,2)</f>
        <v>0</v>
      </c>
      <c r="K124" s="176" t="s">
        <v>136</v>
      </c>
      <c r="L124" s="39"/>
      <c r="M124" s="181" t="s">
        <v>19</v>
      </c>
      <c r="N124" s="182" t="s">
        <v>44</v>
      </c>
      <c r="O124" s="64"/>
      <c r="P124" s="183">
        <f>O124*H124</f>
        <v>0</v>
      </c>
      <c r="Q124" s="183">
        <v>0</v>
      </c>
      <c r="R124" s="183">
        <f>Q124*H124</f>
        <v>0</v>
      </c>
      <c r="S124" s="183">
        <v>0.072</v>
      </c>
      <c r="T124" s="184">
        <f>S124*H124</f>
        <v>12.145103999999998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5" t="s">
        <v>137</v>
      </c>
      <c r="AT124" s="185" t="s">
        <v>133</v>
      </c>
      <c r="AU124" s="185" t="s">
        <v>83</v>
      </c>
      <c r="AY124" s="17" t="s">
        <v>130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7" t="s">
        <v>81</v>
      </c>
      <c r="BK124" s="186">
        <f>ROUND(I124*H124,2)</f>
        <v>0</v>
      </c>
      <c r="BL124" s="17" t="s">
        <v>137</v>
      </c>
      <c r="BM124" s="185" t="s">
        <v>187</v>
      </c>
    </row>
    <row r="125" spans="1:47" s="2" customFormat="1" ht="12">
      <c r="A125" s="34"/>
      <c r="B125" s="35"/>
      <c r="C125" s="36"/>
      <c r="D125" s="187" t="s">
        <v>139</v>
      </c>
      <c r="E125" s="36"/>
      <c r="F125" s="188" t="s">
        <v>188</v>
      </c>
      <c r="G125" s="36"/>
      <c r="H125" s="36"/>
      <c r="I125" s="189"/>
      <c r="J125" s="36"/>
      <c r="K125" s="36"/>
      <c r="L125" s="39"/>
      <c r="M125" s="190"/>
      <c r="N125" s="191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139</v>
      </c>
      <c r="AU125" s="17" t="s">
        <v>83</v>
      </c>
    </row>
    <row r="126" spans="2:51" s="13" customFormat="1" ht="22.5">
      <c r="B126" s="192"/>
      <c r="C126" s="193"/>
      <c r="D126" s="194" t="s">
        <v>141</v>
      </c>
      <c r="E126" s="195" t="s">
        <v>19</v>
      </c>
      <c r="F126" s="196" t="s">
        <v>149</v>
      </c>
      <c r="G126" s="193"/>
      <c r="H126" s="197">
        <v>146.68</v>
      </c>
      <c r="I126" s="198"/>
      <c r="J126" s="193"/>
      <c r="K126" s="193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141</v>
      </c>
      <c r="AU126" s="203" t="s">
        <v>83</v>
      </c>
      <c r="AV126" s="13" t="s">
        <v>83</v>
      </c>
      <c r="AW126" s="13" t="s">
        <v>35</v>
      </c>
      <c r="AX126" s="13" t="s">
        <v>73</v>
      </c>
      <c r="AY126" s="203" t="s">
        <v>130</v>
      </c>
    </row>
    <row r="127" spans="2:51" s="13" customFormat="1" ht="12">
      <c r="B127" s="192"/>
      <c r="C127" s="193"/>
      <c r="D127" s="194" t="s">
        <v>141</v>
      </c>
      <c r="E127" s="195" t="s">
        <v>19</v>
      </c>
      <c r="F127" s="196" t="s">
        <v>150</v>
      </c>
      <c r="G127" s="193"/>
      <c r="H127" s="197">
        <v>22.002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141</v>
      </c>
      <c r="AU127" s="203" t="s">
        <v>83</v>
      </c>
      <c r="AV127" s="13" t="s">
        <v>83</v>
      </c>
      <c r="AW127" s="13" t="s">
        <v>35</v>
      </c>
      <c r="AX127" s="13" t="s">
        <v>73</v>
      </c>
      <c r="AY127" s="203" t="s">
        <v>130</v>
      </c>
    </row>
    <row r="128" spans="2:51" s="14" customFormat="1" ht="12">
      <c r="B128" s="204"/>
      <c r="C128" s="205"/>
      <c r="D128" s="194" t="s">
        <v>141</v>
      </c>
      <c r="E128" s="206" t="s">
        <v>19</v>
      </c>
      <c r="F128" s="207" t="s">
        <v>144</v>
      </c>
      <c r="G128" s="205"/>
      <c r="H128" s="208">
        <v>168.682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141</v>
      </c>
      <c r="AU128" s="214" t="s">
        <v>83</v>
      </c>
      <c r="AV128" s="14" t="s">
        <v>137</v>
      </c>
      <c r="AW128" s="14" t="s">
        <v>35</v>
      </c>
      <c r="AX128" s="14" t="s">
        <v>81</v>
      </c>
      <c r="AY128" s="214" t="s">
        <v>130</v>
      </c>
    </row>
    <row r="129" spans="1:65" s="2" customFormat="1" ht="33" customHeight="1">
      <c r="A129" s="34"/>
      <c r="B129" s="35"/>
      <c r="C129" s="174" t="s">
        <v>177</v>
      </c>
      <c r="D129" s="174" t="s">
        <v>133</v>
      </c>
      <c r="E129" s="175" t="s">
        <v>189</v>
      </c>
      <c r="F129" s="176" t="s">
        <v>190</v>
      </c>
      <c r="G129" s="177" t="s">
        <v>89</v>
      </c>
      <c r="H129" s="178">
        <v>28.4</v>
      </c>
      <c r="I129" s="179"/>
      <c r="J129" s="180">
        <f>ROUND(I129*H129,2)</f>
        <v>0</v>
      </c>
      <c r="K129" s="176" t="s">
        <v>136</v>
      </c>
      <c r="L129" s="39"/>
      <c r="M129" s="181" t="s">
        <v>19</v>
      </c>
      <c r="N129" s="182" t="s">
        <v>44</v>
      </c>
      <c r="O129" s="64"/>
      <c r="P129" s="183">
        <f>O129*H129</f>
        <v>0</v>
      </c>
      <c r="Q129" s="183">
        <v>0.00099</v>
      </c>
      <c r="R129" s="183">
        <f>Q129*H129</f>
        <v>0.028116</v>
      </c>
      <c r="S129" s="183">
        <v>0</v>
      </c>
      <c r="T129" s="18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5" t="s">
        <v>137</v>
      </c>
      <c r="AT129" s="185" t="s">
        <v>133</v>
      </c>
      <c r="AU129" s="185" t="s">
        <v>83</v>
      </c>
      <c r="AY129" s="17" t="s">
        <v>130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7" t="s">
        <v>81</v>
      </c>
      <c r="BK129" s="186">
        <f>ROUND(I129*H129,2)</f>
        <v>0</v>
      </c>
      <c r="BL129" s="17" t="s">
        <v>137</v>
      </c>
      <c r="BM129" s="185" t="s">
        <v>191</v>
      </c>
    </row>
    <row r="130" spans="1:47" s="2" customFormat="1" ht="12">
      <c r="A130" s="34"/>
      <c r="B130" s="35"/>
      <c r="C130" s="36"/>
      <c r="D130" s="187" t="s">
        <v>139</v>
      </c>
      <c r="E130" s="36"/>
      <c r="F130" s="188" t="s">
        <v>192</v>
      </c>
      <c r="G130" s="36"/>
      <c r="H130" s="36"/>
      <c r="I130" s="189"/>
      <c r="J130" s="36"/>
      <c r="K130" s="36"/>
      <c r="L130" s="39"/>
      <c r="M130" s="190"/>
      <c r="N130" s="191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139</v>
      </c>
      <c r="AU130" s="17" t="s">
        <v>83</v>
      </c>
    </row>
    <row r="131" spans="2:51" s="13" customFormat="1" ht="12">
      <c r="B131" s="192"/>
      <c r="C131" s="193"/>
      <c r="D131" s="194" t="s">
        <v>141</v>
      </c>
      <c r="E131" s="195" t="s">
        <v>19</v>
      </c>
      <c r="F131" s="196" t="s">
        <v>193</v>
      </c>
      <c r="G131" s="193"/>
      <c r="H131" s="197">
        <v>24</v>
      </c>
      <c r="I131" s="198"/>
      <c r="J131" s="193"/>
      <c r="K131" s="193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141</v>
      </c>
      <c r="AU131" s="203" t="s">
        <v>83</v>
      </c>
      <c r="AV131" s="13" t="s">
        <v>83</v>
      </c>
      <c r="AW131" s="13" t="s">
        <v>35</v>
      </c>
      <c r="AX131" s="13" t="s">
        <v>73</v>
      </c>
      <c r="AY131" s="203" t="s">
        <v>130</v>
      </c>
    </row>
    <row r="132" spans="2:51" s="13" customFormat="1" ht="12">
      <c r="B132" s="192"/>
      <c r="C132" s="193"/>
      <c r="D132" s="194" t="s">
        <v>141</v>
      </c>
      <c r="E132" s="195" t="s">
        <v>19</v>
      </c>
      <c r="F132" s="196" t="s">
        <v>194</v>
      </c>
      <c r="G132" s="193"/>
      <c r="H132" s="197">
        <v>4.4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141</v>
      </c>
      <c r="AU132" s="203" t="s">
        <v>83</v>
      </c>
      <c r="AV132" s="13" t="s">
        <v>83</v>
      </c>
      <c r="AW132" s="13" t="s">
        <v>35</v>
      </c>
      <c r="AX132" s="13" t="s">
        <v>73</v>
      </c>
      <c r="AY132" s="203" t="s">
        <v>130</v>
      </c>
    </row>
    <row r="133" spans="2:51" s="14" customFormat="1" ht="12">
      <c r="B133" s="204"/>
      <c r="C133" s="205"/>
      <c r="D133" s="194" t="s">
        <v>141</v>
      </c>
      <c r="E133" s="206" t="s">
        <v>19</v>
      </c>
      <c r="F133" s="207" t="s">
        <v>144</v>
      </c>
      <c r="G133" s="205"/>
      <c r="H133" s="208">
        <v>28.4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141</v>
      </c>
      <c r="AU133" s="214" t="s">
        <v>83</v>
      </c>
      <c r="AV133" s="14" t="s">
        <v>137</v>
      </c>
      <c r="AW133" s="14" t="s">
        <v>35</v>
      </c>
      <c r="AX133" s="14" t="s">
        <v>81</v>
      </c>
      <c r="AY133" s="214" t="s">
        <v>130</v>
      </c>
    </row>
    <row r="134" spans="1:65" s="2" customFormat="1" ht="24.2" customHeight="1">
      <c r="A134" s="34"/>
      <c r="B134" s="35"/>
      <c r="C134" s="174" t="s">
        <v>195</v>
      </c>
      <c r="D134" s="174" t="s">
        <v>133</v>
      </c>
      <c r="E134" s="175" t="s">
        <v>196</v>
      </c>
      <c r="F134" s="176" t="s">
        <v>197</v>
      </c>
      <c r="G134" s="177" t="s">
        <v>89</v>
      </c>
      <c r="H134" s="178">
        <v>28.4</v>
      </c>
      <c r="I134" s="179"/>
      <c r="J134" s="180">
        <f>ROUND(I134*H134,2)</f>
        <v>0</v>
      </c>
      <c r="K134" s="176" t="s">
        <v>136</v>
      </c>
      <c r="L134" s="39"/>
      <c r="M134" s="181" t="s">
        <v>19</v>
      </c>
      <c r="N134" s="182" t="s">
        <v>44</v>
      </c>
      <c r="O134" s="64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5" t="s">
        <v>137</v>
      </c>
      <c r="AT134" s="185" t="s">
        <v>133</v>
      </c>
      <c r="AU134" s="185" t="s">
        <v>83</v>
      </c>
      <c r="AY134" s="17" t="s">
        <v>130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7" t="s">
        <v>81</v>
      </c>
      <c r="BK134" s="186">
        <f>ROUND(I134*H134,2)</f>
        <v>0</v>
      </c>
      <c r="BL134" s="17" t="s">
        <v>137</v>
      </c>
      <c r="BM134" s="185" t="s">
        <v>198</v>
      </c>
    </row>
    <row r="135" spans="1:47" s="2" customFormat="1" ht="12">
      <c r="A135" s="34"/>
      <c r="B135" s="35"/>
      <c r="C135" s="36"/>
      <c r="D135" s="187" t="s">
        <v>139</v>
      </c>
      <c r="E135" s="36"/>
      <c r="F135" s="188" t="s">
        <v>199</v>
      </c>
      <c r="G135" s="36"/>
      <c r="H135" s="36"/>
      <c r="I135" s="189"/>
      <c r="J135" s="36"/>
      <c r="K135" s="36"/>
      <c r="L135" s="39"/>
      <c r="M135" s="190"/>
      <c r="N135" s="191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139</v>
      </c>
      <c r="AU135" s="17" t="s">
        <v>83</v>
      </c>
    </row>
    <row r="136" spans="2:63" s="12" customFormat="1" ht="22.7" customHeight="1">
      <c r="B136" s="158"/>
      <c r="C136" s="159"/>
      <c r="D136" s="160" t="s">
        <v>72</v>
      </c>
      <c r="E136" s="172" t="s">
        <v>200</v>
      </c>
      <c r="F136" s="172" t="s">
        <v>201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SUM(P137:P146)</f>
        <v>0</v>
      </c>
      <c r="Q136" s="166"/>
      <c r="R136" s="167">
        <f>SUM(R137:R146)</f>
        <v>0</v>
      </c>
      <c r="S136" s="166"/>
      <c r="T136" s="168">
        <f>SUM(T137:T146)</f>
        <v>0</v>
      </c>
      <c r="AR136" s="169" t="s">
        <v>81</v>
      </c>
      <c r="AT136" s="170" t="s">
        <v>72</v>
      </c>
      <c r="AU136" s="170" t="s">
        <v>81</v>
      </c>
      <c r="AY136" s="169" t="s">
        <v>130</v>
      </c>
      <c r="BK136" s="171">
        <f>SUM(BK137:BK146)</f>
        <v>0</v>
      </c>
    </row>
    <row r="137" spans="1:65" s="2" customFormat="1" ht="37.9" customHeight="1">
      <c r="A137" s="34"/>
      <c r="B137" s="35"/>
      <c r="C137" s="174" t="s">
        <v>202</v>
      </c>
      <c r="D137" s="174" t="s">
        <v>133</v>
      </c>
      <c r="E137" s="175" t="s">
        <v>203</v>
      </c>
      <c r="F137" s="176" t="s">
        <v>204</v>
      </c>
      <c r="G137" s="177" t="s">
        <v>205</v>
      </c>
      <c r="H137" s="178">
        <v>13.887</v>
      </c>
      <c r="I137" s="179"/>
      <c r="J137" s="180">
        <f>ROUND(I137*H137,2)</f>
        <v>0</v>
      </c>
      <c r="K137" s="176" t="s">
        <v>136</v>
      </c>
      <c r="L137" s="39"/>
      <c r="M137" s="181" t="s">
        <v>19</v>
      </c>
      <c r="N137" s="182" t="s">
        <v>44</v>
      </c>
      <c r="O137" s="64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5" t="s">
        <v>137</v>
      </c>
      <c r="AT137" s="185" t="s">
        <v>133</v>
      </c>
      <c r="AU137" s="185" t="s">
        <v>83</v>
      </c>
      <c r="AY137" s="17" t="s">
        <v>130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7" t="s">
        <v>81</v>
      </c>
      <c r="BK137" s="186">
        <f>ROUND(I137*H137,2)</f>
        <v>0</v>
      </c>
      <c r="BL137" s="17" t="s">
        <v>137</v>
      </c>
      <c r="BM137" s="185" t="s">
        <v>206</v>
      </c>
    </row>
    <row r="138" spans="1:47" s="2" customFormat="1" ht="12">
      <c r="A138" s="34"/>
      <c r="B138" s="35"/>
      <c r="C138" s="36"/>
      <c r="D138" s="187" t="s">
        <v>139</v>
      </c>
      <c r="E138" s="36"/>
      <c r="F138" s="188" t="s">
        <v>207</v>
      </c>
      <c r="G138" s="36"/>
      <c r="H138" s="36"/>
      <c r="I138" s="189"/>
      <c r="J138" s="36"/>
      <c r="K138" s="36"/>
      <c r="L138" s="39"/>
      <c r="M138" s="190"/>
      <c r="N138" s="191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139</v>
      </c>
      <c r="AU138" s="17" t="s">
        <v>83</v>
      </c>
    </row>
    <row r="139" spans="1:65" s="2" customFormat="1" ht="33" customHeight="1">
      <c r="A139" s="34"/>
      <c r="B139" s="35"/>
      <c r="C139" s="174" t="s">
        <v>8</v>
      </c>
      <c r="D139" s="174" t="s">
        <v>133</v>
      </c>
      <c r="E139" s="175" t="s">
        <v>208</v>
      </c>
      <c r="F139" s="176" t="s">
        <v>209</v>
      </c>
      <c r="G139" s="177" t="s">
        <v>205</v>
      </c>
      <c r="H139" s="178">
        <v>13.887</v>
      </c>
      <c r="I139" s="179"/>
      <c r="J139" s="180">
        <f>ROUND(I139*H139,2)</f>
        <v>0</v>
      </c>
      <c r="K139" s="176" t="s">
        <v>136</v>
      </c>
      <c r="L139" s="39"/>
      <c r="M139" s="181" t="s">
        <v>19</v>
      </c>
      <c r="N139" s="182" t="s">
        <v>44</v>
      </c>
      <c r="O139" s="64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5" t="s">
        <v>137</v>
      </c>
      <c r="AT139" s="185" t="s">
        <v>133</v>
      </c>
      <c r="AU139" s="185" t="s">
        <v>83</v>
      </c>
      <c r="AY139" s="17" t="s">
        <v>130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7" t="s">
        <v>81</v>
      </c>
      <c r="BK139" s="186">
        <f>ROUND(I139*H139,2)</f>
        <v>0</v>
      </c>
      <c r="BL139" s="17" t="s">
        <v>137</v>
      </c>
      <c r="BM139" s="185" t="s">
        <v>210</v>
      </c>
    </row>
    <row r="140" spans="1:47" s="2" customFormat="1" ht="12">
      <c r="A140" s="34"/>
      <c r="B140" s="35"/>
      <c r="C140" s="36"/>
      <c r="D140" s="187" t="s">
        <v>139</v>
      </c>
      <c r="E140" s="36"/>
      <c r="F140" s="188" t="s">
        <v>211</v>
      </c>
      <c r="G140" s="36"/>
      <c r="H140" s="36"/>
      <c r="I140" s="189"/>
      <c r="J140" s="36"/>
      <c r="K140" s="36"/>
      <c r="L140" s="39"/>
      <c r="M140" s="190"/>
      <c r="N140" s="191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139</v>
      </c>
      <c r="AU140" s="17" t="s">
        <v>83</v>
      </c>
    </row>
    <row r="141" spans="1:65" s="2" customFormat="1" ht="44.45" customHeight="1">
      <c r="A141" s="34"/>
      <c r="B141" s="35"/>
      <c r="C141" s="174" t="s">
        <v>212</v>
      </c>
      <c r="D141" s="174" t="s">
        <v>133</v>
      </c>
      <c r="E141" s="175" t="s">
        <v>213</v>
      </c>
      <c r="F141" s="176" t="s">
        <v>214</v>
      </c>
      <c r="G141" s="177" t="s">
        <v>205</v>
      </c>
      <c r="H141" s="178">
        <v>402.723</v>
      </c>
      <c r="I141" s="179"/>
      <c r="J141" s="180">
        <f>ROUND(I141*H141,2)</f>
        <v>0</v>
      </c>
      <c r="K141" s="176" t="s">
        <v>136</v>
      </c>
      <c r="L141" s="39"/>
      <c r="M141" s="181" t="s">
        <v>19</v>
      </c>
      <c r="N141" s="182" t="s">
        <v>44</v>
      </c>
      <c r="O141" s="64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5" t="s">
        <v>137</v>
      </c>
      <c r="AT141" s="185" t="s">
        <v>133</v>
      </c>
      <c r="AU141" s="185" t="s">
        <v>83</v>
      </c>
      <c r="AY141" s="17" t="s">
        <v>130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7" t="s">
        <v>81</v>
      </c>
      <c r="BK141" s="186">
        <f>ROUND(I141*H141,2)</f>
        <v>0</v>
      </c>
      <c r="BL141" s="17" t="s">
        <v>137</v>
      </c>
      <c r="BM141" s="185" t="s">
        <v>215</v>
      </c>
    </row>
    <row r="142" spans="1:47" s="2" customFormat="1" ht="12">
      <c r="A142" s="34"/>
      <c r="B142" s="35"/>
      <c r="C142" s="36"/>
      <c r="D142" s="187" t="s">
        <v>139</v>
      </c>
      <c r="E142" s="36"/>
      <c r="F142" s="188" t="s">
        <v>216</v>
      </c>
      <c r="G142" s="36"/>
      <c r="H142" s="36"/>
      <c r="I142" s="189"/>
      <c r="J142" s="36"/>
      <c r="K142" s="36"/>
      <c r="L142" s="39"/>
      <c r="M142" s="190"/>
      <c r="N142" s="191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139</v>
      </c>
      <c r="AU142" s="17" t="s">
        <v>83</v>
      </c>
    </row>
    <row r="143" spans="1:47" s="2" customFormat="1" ht="19.5">
      <c r="A143" s="34"/>
      <c r="B143" s="35"/>
      <c r="C143" s="36"/>
      <c r="D143" s="194" t="s">
        <v>155</v>
      </c>
      <c r="E143" s="36"/>
      <c r="F143" s="215" t="s">
        <v>217</v>
      </c>
      <c r="G143" s="36"/>
      <c r="H143" s="36"/>
      <c r="I143" s="189"/>
      <c r="J143" s="36"/>
      <c r="K143" s="36"/>
      <c r="L143" s="39"/>
      <c r="M143" s="190"/>
      <c r="N143" s="191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155</v>
      </c>
      <c r="AU143" s="17" t="s">
        <v>83</v>
      </c>
    </row>
    <row r="144" spans="2:51" s="13" customFormat="1" ht="12">
      <c r="B144" s="192"/>
      <c r="C144" s="193"/>
      <c r="D144" s="194" t="s">
        <v>141</v>
      </c>
      <c r="E144" s="195" t="s">
        <v>19</v>
      </c>
      <c r="F144" s="196" t="s">
        <v>218</v>
      </c>
      <c r="G144" s="193"/>
      <c r="H144" s="197">
        <v>402.723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141</v>
      </c>
      <c r="AU144" s="203" t="s">
        <v>83</v>
      </c>
      <c r="AV144" s="13" t="s">
        <v>83</v>
      </c>
      <c r="AW144" s="13" t="s">
        <v>35</v>
      </c>
      <c r="AX144" s="13" t="s">
        <v>81</v>
      </c>
      <c r="AY144" s="203" t="s">
        <v>130</v>
      </c>
    </row>
    <row r="145" spans="1:65" s="2" customFormat="1" ht="55.5" customHeight="1">
      <c r="A145" s="34"/>
      <c r="B145" s="35"/>
      <c r="C145" s="174" t="s">
        <v>219</v>
      </c>
      <c r="D145" s="174" t="s">
        <v>133</v>
      </c>
      <c r="E145" s="175" t="s">
        <v>220</v>
      </c>
      <c r="F145" s="176" t="s">
        <v>221</v>
      </c>
      <c r="G145" s="177" t="s">
        <v>205</v>
      </c>
      <c r="H145" s="178">
        <v>13.887</v>
      </c>
      <c r="I145" s="179"/>
      <c r="J145" s="180">
        <f>ROUND(I145*H145,2)</f>
        <v>0</v>
      </c>
      <c r="K145" s="176" t="s">
        <v>136</v>
      </c>
      <c r="L145" s="39"/>
      <c r="M145" s="181" t="s">
        <v>19</v>
      </c>
      <c r="N145" s="182" t="s">
        <v>44</v>
      </c>
      <c r="O145" s="64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5" t="s">
        <v>137</v>
      </c>
      <c r="AT145" s="185" t="s">
        <v>133</v>
      </c>
      <c r="AU145" s="185" t="s">
        <v>83</v>
      </c>
      <c r="AY145" s="17" t="s">
        <v>130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7" t="s">
        <v>81</v>
      </c>
      <c r="BK145" s="186">
        <f>ROUND(I145*H145,2)</f>
        <v>0</v>
      </c>
      <c r="BL145" s="17" t="s">
        <v>137</v>
      </c>
      <c r="BM145" s="185" t="s">
        <v>222</v>
      </c>
    </row>
    <row r="146" spans="1:47" s="2" customFormat="1" ht="12">
      <c r="A146" s="34"/>
      <c r="B146" s="35"/>
      <c r="C146" s="36"/>
      <c r="D146" s="187" t="s">
        <v>139</v>
      </c>
      <c r="E146" s="36"/>
      <c r="F146" s="188" t="s">
        <v>223</v>
      </c>
      <c r="G146" s="36"/>
      <c r="H146" s="36"/>
      <c r="I146" s="189"/>
      <c r="J146" s="36"/>
      <c r="K146" s="36"/>
      <c r="L146" s="39"/>
      <c r="M146" s="190"/>
      <c r="N146" s="191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139</v>
      </c>
      <c r="AU146" s="17" t="s">
        <v>83</v>
      </c>
    </row>
    <row r="147" spans="2:63" s="12" customFormat="1" ht="22.7" customHeight="1">
      <c r="B147" s="158"/>
      <c r="C147" s="159"/>
      <c r="D147" s="160" t="s">
        <v>72</v>
      </c>
      <c r="E147" s="172" t="s">
        <v>224</v>
      </c>
      <c r="F147" s="172" t="s">
        <v>225</v>
      </c>
      <c r="G147" s="159"/>
      <c r="H147" s="159"/>
      <c r="I147" s="162"/>
      <c r="J147" s="173">
        <f>BK147</f>
        <v>0</v>
      </c>
      <c r="K147" s="159"/>
      <c r="L147" s="164"/>
      <c r="M147" s="165"/>
      <c r="N147" s="166"/>
      <c r="O147" s="166"/>
      <c r="P147" s="167">
        <f>SUM(P148:P149)</f>
        <v>0</v>
      </c>
      <c r="Q147" s="166"/>
      <c r="R147" s="167">
        <f>SUM(R148:R149)</f>
        <v>0</v>
      </c>
      <c r="S147" s="166"/>
      <c r="T147" s="168">
        <f>SUM(T148:T149)</f>
        <v>0</v>
      </c>
      <c r="AR147" s="169" t="s">
        <v>81</v>
      </c>
      <c r="AT147" s="170" t="s">
        <v>72</v>
      </c>
      <c r="AU147" s="170" t="s">
        <v>81</v>
      </c>
      <c r="AY147" s="169" t="s">
        <v>130</v>
      </c>
      <c r="BK147" s="171">
        <f>SUM(BK148:BK149)</f>
        <v>0</v>
      </c>
    </row>
    <row r="148" spans="1:65" s="2" customFormat="1" ht="55.5" customHeight="1">
      <c r="A148" s="34"/>
      <c r="B148" s="35"/>
      <c r="C148" s="174" t="s">
        <v>226</v>
      </c>
      <c r="D148" s="174" t="s">
        <v>133</v>
      </c>
      <c r="E148" s="175" t="s">
        <v>227</v>
      </c>
      <c r="F148" s="176" t="s">
        <v>228</v>
      </c>
      <c r="G148" s="177" t="s">
        <v>205</v>
      </c>
      <c r="H148" s="178">
        <v>15.406</v>
      </c>
      <c r="I148" s="179"/>
      <c r="J148" s="180">
        <f>ROUND(I148*H148,2)</f>
        <v>0</v>
      </c>
      <c r="K148" s="176" t="s">
        <v>136</v>
      </c>
      <c r="L148" s="39"/>
      <c r="M148" s="181" t="s">
        <v>19</v>
      </c>
      <c r="N148" s="182" t="s">
        <v>44</v>
      </c>
      <c r="O148" s="64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5" t="s">
        <v>137</v>
      </c>
      <c r="AT148" s="185" t="s">
        <v>133</v>
      </c>
      <c r="AU148" s="185" t="s">
        <v>83</v>
      </c>
      <c r="AY148" s="17" t="s">
        <v>130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7" t="s">
        <v>81</v>
      </c>
      <c r="BK148" s="186">
        <f>ROUND(I148*H148,2)</f>
        <v>0</v>
      </c>
      <c r="BL148" s="17" t="s">
        <v>137</v>
      </c>
      <c r="BM148" s="185" t="s">
        <v>229</v>
      </c>
    </row>
    <row r="149" spans="1:47" s="2" customFormat="1" ht="12">
      <c r="A149" s="34"/>
      <c r="B149" s="35"/>
      <c r="C149" s="36"/>
      <c r="D149" s="187" t="s">
        <v>139</v>
      </c>
      <c r="E149" s="36"/>
      <c r="F149" s="188" t="s">
        <v>230</v>
      </c>
      <c r="G149" s="36"/>
      <c r="H149" s="36"/>
      <c r="I149" s="189"/>
      <c r="J149" s="36"/>
      <c r="K149" s="36"/>
      <c r="L149" s="39"/>
      <c r="M149" s="190"/>
      <c r="N149" s="191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139</v>
      </c>
      <c r="AU149" s="17" t="s">
        <v>83</v>
      </c>
    </row>
    <row r="150" spans="2:63" s="12" customFormat="1" ht="26.1" customHeight="1">
      <c r="B150" s="158"/>
      <c r="C150" s="159"/>
      <c r="D150" s="160" t="s">
        <v>72</v>
      </c>
      <c r="E150" s="161" t="s">
        <v>231</v>
      </c>
      <c r="F150" s="161" t="s">
        <v>232</v>
      </c>
      <c r="G150" s="159"/>
      <c r="H150" s="159"/>
      <c r="I150" s="162"/>
      <c r="J150" s="163">
        <f>BK150</f>
        <v>0</v>
      </c>
      <c r="K150" s="159"/>
      <c r="L150" s="164"/>
      <c r="M150" s="165"/>
      <c r="N150" s="166"/>
      <c r="O150" s="166"/>
      <c r="P150" s="167">
        <f>P151</f>
        <v>0</v>
      </c>
      <c r="Q150" s="166"/>
      <c r="R150" s="167">
        <f>R151</f>
        <v>0.24284318</v>
      </c>
      <c r="S150" s="166"/>
      <c r="T150" s="168">
        <f>T151</f>
        <v>0</v>
      </c>
      <c r="AR150" s="169" t="s">
        <v>83</v>
      </c>
      <c r="AT150" s="170" t="s">
        <v>72</v>
      </c>
      <c r="AU150" s="170" t="s">
        <v>73</v>
      </c>
      <c r="AY150" s="169" t="s">
        <v>130</v>
      </c>
      <c r="BK150" s="171">
        <f>BK151</f>
        <v>0</v>
      </c>
    </row>
    <row r="151" spans="2:63" s="12" customFormat="1" ht="22.7" customHeight="1">
      <c r="B151" s="158"/>
      <c r="C151" s="159"/>
      <c r="D151" s="160" t="s">
        <v>72</v>
      </c>
      <c r="E151" s="172" t="s">
        <v>233</v>
      </c>
      <c r="F151" s="172" t="s">
        <v>234</v>
      </c>
      <c r="G151" s="159"/>
      <c r="H151" s="159"/>
      <c r="I151" s="162"/>
      <c r="J151" s="173">
        <f>BK151</f>
        <v>0</v>
      </c>
      <c r="K151" s="159"/>
      <c r="L151" s="164"/>
      <c r="M151" s="165"/>
      <c r="N151" s="166"/>
      <c r="O151" s="166"/>
      <c r="P151" s="167">
        <f>SUM(P152:P191)</f>
        <v>0</v>
      </c>
      <c r="Q151" s="166"/>
      <c r="R151" s="167">
        <f>SUM(R152:R191)</f>
        <v>0.24284318</v>
      </c>
      <c r="S151" s="166"/>
      <c r="T151" s="168">
        <f>SUM(T152:T191)</f>
        <v>0</v>
      </c>
      <c r="AR151" s="169" t="s">
        <v>83</v>
      </c>
      <c r="AT151" s="170" t="s">
        <v>72</v>
      </c>
      <c r="AU151" s="170" t="s">
        <v>81</v>
      </c>
      <c r="AY151" s="169" t="s">
        <v>130</v>
      </c>
      <c r="BK151" s="171">
        <f>SUM(BK152:BK191)</f>
        <v>0</v>
      </c>
    </row>
    <row r="152" spans="1:65" s="2" customFormat="1" ht="37.9" customHeight="1">
      <c r="A152" s="34"/>
      <c r="B152" s="35"/>
      <c r="C152" s="174" t="s">
        <v>235</v>
      </c>
      <c r="D152" s="174" t="s">
        <v>133</v>
      </c>
      <c r="E152" s="175" t="s">
        <v>236</v>
      </c>
      <c r="F152" s="176" t="s">
        <v>237</v>
      </c>
      <c r="G152" s="177" t="s">
        <v>89</v>
      </c>
      <c r="H152" s="178">
        <v>28.4</v>
      </c>
      <c r="I152" s="179"/>
      <c r="J152" s="180">
        <f>ROUND(I152*H152,2)</f>
        <v>0</v>
      </c>
      <c r="K152" s="176" t="s">
        <v>136</v>
      </c>
      <c r="L152" s="39"/>
      <c r="M152" s="181" t="s">
        <v>19</v>
      </c>
      <c r="N152" s="182" t="s">
        <v>44</v>
      </c>
      <c r="O152" s="64"/>
      <c r="P152" s="183">
        <f>O152*H152</f>
        <v>0</v>
      </c>
      <c r="Q152" s="183">
        <v>7E-05</v>
      </c>
      <c r="R152" s="183">
        <f>Q152*H152</f>
        <v>0.0019879999999999997</v>
      </c>
      <c r="S152" s="183">
        <v>0</v>
      </c>
      <c r="T152" s="18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5" t="s">
        <v>235</v>
      </c>
      <c r="AT152" s="185" t="s">
        <v>133</v>
      </c>
      <c r="AU152" s="185" t="s">
        <v>83</v>
      </c>
      <c r="AY152" s="17" t="s">
        <v>130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7" t="s">
        <v>81</v>
      </c>
      <c r="BK152" s="186">
        <f>ROUND(I152*H152,2)</f>
        <v>0</v>
      </c>
      <c r="BL152" s="17" t="s">
        <v>235</v>
      </c>
      <c r="BM152" s="185" t="s">
        <v>238</v>
      </c>
    </row>
    <row r="153" spans="1:47" s="2" customFormat="1" ht="12">
      <c r="A153" s="34"/>
      <c r="B153" s="35"/>
      <c r="C153" s="36"/>
      <c r="D153" s="187" t="s">
        <v>139</v>
      </c>
      <c r="E153" s="36"/>
      <c r="F153" s="188" t="s">
        <v>239</v>
      </c>
      <c r="G153" s="36"/>
      <c r="H153" s="36"/>
      <c r="I153" s="189"/>
      <c r="J153" s="36"/>
      <c r="K153" s="36"/>
      <c r="L153" s="39"/>
      <c r="M153" s="190"/>
      <c r="N153" s="191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139</v>
      </c>
      <c r="AU153" s="17" t="s">
        <v>83</v>
      </c>
    </row>
    <row r="154" spans="1:47" s="2" customFormat="1" ht="19.5">
      <c r="A154" s="34"/>
      <c r="B154" s="35"/>
      <c r="C154" s="36"/>
      <c r="D154" s="194" t="s">
        <v>155</v>
      </c>
      <c r="E154" s="36"/>
      <c r="F154" s="215" t="s">
        <v>240</v>
      </c>
      <c r="G154" s="36"/>
      <c r="H154" s="36"/>
      <c r="I154" s="189"/>
      <c r="J154" s="36"/>
      <c r="K154" s="36"/>
      <c r="L154" s="39"/>
      <c r="M154" s="190"/>
      <c r="N154" s="191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155</v>
      </c>
      <c r="AU154" s="17" t="s">
        <v>83</v>
      </c>
    </row>
    <row r="155" spans="2:51" s="13" customFormat="1" ht="12">
      <c r="B155" s="192"/>
      <c r="C155" s="193"/>
      <c r="D155" s="194" t="s">
        <v>141</v>
      </c>
      <c r="E155" s="195" t="s">
        <v>19</v>
      </c>
      <c r="F155" s="196" t="s">
        <v>193</v>
      </c>
      <c r="G155" s="193"/>
      <c r="H155" s="197">
        <v>24</v>
      </c>
      <c r="I155" s="198"/>
      <c r="J155" s="193"/>
      <c r="K155" s="193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141</v>
      </c>
      <c r="AU155" s="203" t="s">
        <v>83</v>
      </c>
      <c r="AV155" s="13" t="s">
        <v>83</v>
      </c>
      <c r="AW155" s="13" t="s">
        <v>35</v>
      </c>
      <c r="AX155" s="13" t="s">
        <v>73</v>
      </c>
      <c r="AY155" s="203" t="s">
        <v>130</v>
      </c>
    </row>
    <row r="156" spans="2:51" s="13" customFormat="1" ht="12">
      <c r="B156" s="192"/>
      <c r="C156" s="193"/>
      <c r="D156" s="194" t="s">
        <v>141</v>
      </c>
      <c r="E156" s="195" t="s">
        <v>19</v>
      </c>
      <c r="F156" s="196" t="s">
        <v>194</v>
      </c>
      <c r="G156" s="193"/>
      <c r="H156" s="197">
        <v>4.4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141</v>
      </c>
      <c r="AU156" s="203" t="s">
        <v>83</v>
      </c>
      <c r="AV156" s="13" t="s">
        <v>83</v>
      </c>
      <c r="AW156" s="13" t="s">
        <v>35</v>
      </c>
      <c r="AX156" s="13" t="s">
        <v>73</v>
      </c>
      <c r="AY156" s="203" t="s">
        <v>130</v>
      </c>
    </row>
    <row r="157" spans="2:51" s="14" customFormat="1" ht="12">
      <c r="B157" s="204"/>
      <c r="C157" s="205"/>
      <c r="D157" s="194" t="s">
        <v>141</v>
      </c>
      <c r="E157" s="206" t="s">
        <v>19</v>
      </c>
      <c r="F157" s="207" t="s">
        <v>144</v>
      </c>
      <c r="G157" s="205"/>
      <c r="H157" s="208">
        <v>28.4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141</v>
      </c>
      <c r="AU157" s="214" t="s">
        <v>83</v>
      </c>
      <c r="AV157" s="14" t="s">
        <v>137</v>
      </c>
      <c r="AW157" s="14" t="s">
        <v>35</v>
      </c>
      <c r="AX157" s="14" t="s">
        <v>81</v>
      </c>
      <c r="AY157" s="214" t="s">
        <v>130</v>
      </c>
    </row>
    <row r="158" spans="1:65" s="2" customFormat="1" ht="37.9" customHeight="1">
      <c r="A158" s="34"/>
      <c r="B158" s="35"/>
      <c r="C158" s="174" t="s">
        <v>241</v>
      </c>
      <c r="D158" s="174" t="s">
        <v>133</v>
      </c>
      <c r="E158" s="175" t="s">
        <v>242</v>
      </c>
      <c r="F158" s="176" t="s">
        <v>243</v>
      </c>
      <c r="G158" s="177" t="s">
        <v>89</v>
      </c>
      <c r="H158" s="178">
        <v>28.4</v>
      </c>
      <c r="I158" s="179"/>
      <c r="J158" s="180">
        <f>ROUND(I158*H158,2)</f>
        <v>0</v>
      </c>
      <c r="K158" s="176" t="s">
        <v>136</v>
      </c>
      <c r="L158" s="39"/>
      <c r="M158" s="181" t="s">
        <v>19</v>
      </c>
      <c r="N158" s="182" t="s">
        <v>44</v>
      </c>
      <c r="O158" s="64"/>
      <c r="P158" s="183">
        <f>O158*H158</f>
        <v>0</v>
      </c>
      <c r="Q158" s="183">
        <v>7E-05</v>
      </c>
      <c r="R158" s="183">
        <f>Q158*H158</f>
        <v>0.0019879999999999997</v>
      </c>
      <c r="S158" s="183">
        <v>0</v>
      </c>
      <c r="T158" s="18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235</v>
      </c>
      <c r="AT158" s="185" t="s">
        <v>133</v>
      </c>
      <c r="AU158" s="185" t="s">
        <v>83</v>
      </c>
      <c r="AY158" s="17" t="s">
        <v>130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7" t="s">
        <v>81</v>
      </c>
      <c r="BK158" s="186">
        <f>ROUND(I158*H158,2)</f>
        <v>0</v>
      </c>
      <c r="BL158" s="17" t="s">
        <v>235</v>
      </c>
      <c r="BM158" s="185" t="s">
        <v>244</v>
      </c>
    </row>
    <row r="159" spans="1:47" s="2" customFormat="1" ht="12">
      <c r="A159" s="34"/>
      <c r="B159" s="35"/>
      <c r="C159" s="36"/>
      <c r="D159" s="187" t="s">
        <v>139</v>
      </c>
      <c r="E159" s="36"/>
      <c r="F159" s="188" t="s">
        <v>245</v>
      </c>
      <c r="G159" s="36"/>
      <c r="H159" s="36"/>
      <c r="I159" s="189"/>
      <c r="J159" s="36"/>
      <c r="K159" s="36"/>
      <c r="L159" s="39"/>
      <c r="M159" s="190"/>
      <c r="N159" s="191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139</v>
      </c>
      <c r="AU159" s="17" t="s">
        <v>83</v>
      </c>
    </row>
    <row r="160" spans="2:51" s="13" customFormat="1" ht="12">
      <c r="B160" s="192"/>
      <c r="C160" s="193"/>
      <c r="D160" s="194" t="s">
        <v>141</v>
      </c>
      <c r="E160" s="195" t="s">
        <v>19</v>
      </c>
      <c r="F160" s="196" t="s">
        <v>193</v>
      </c>
      <c r="G160" s="193"/>
      <c r="H160" s="197">
        <v>24</v>
      </c>
      <c r="I160" s="198"/>
      <c r="J160" s="193"/>
      <c r="K160" s="193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141</v>
      </c>
      <c r="AU160" s="203" t="s">
        <v>83</v>
      </c>
      <c r="AV160" s="13" t="s">
        <v>83</v>
      </c>
      <c r="AW160" s="13" t="s">
        <v>35</v>
      </c>
      <c r="AX160" s="13" t="s">
        <v>73</v>
      </c>
      <c r="AY160" s="203" t="s">
        <v>130</v>
      </c>
    </row>
    <row r="161" spans="2:51" s="13" customFormat="1" ht="12">
      <c r="B161" s="192"/>
      <c r="C161" s="193"/>
      <c r="D161" s="194" t="s">
        <v>141</v>
      </c>
      <c r="E161" s="195" t="s">
        <v>19</v>
      </c>
      <c r="F161" s="196" t="s">
        <v>194</v>
      </c>
      <c r="G161" s="193"/>
      <c r="H161" s="197">
        <v>4.4</v>
      </c>
      <c r="I161" s="198"/>
      <c r="J161" s="193"/>
      <c r="K161" s="193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141</v>
      </c>
      <c r="AU161" s="203" t="s">
        <v>83</v>
      </c>
      <c r="AV161" s="13" t="s">
        <v>83</v>
      </c>
      <c r="AW161" s="13" t="s">
        <v>35</v>
      </c>
      <c r="AX161" s="13" t="s">
        <v>73</v>
      </c>
      <c r="AY161" s="203" t="s">
        <v>130</v>
      </c>
    </row>
    <row r="162" spans="2:51" s="14" customFormat="1" ht="12">
      <c r="B162" s="204"/>
      <c r="C162" s="205"/>
      <c r="D162" s="194" t="s">
        <v>141</v>
      </c>
      <c r="E162" s="206" t="s">
        <v>19</v>
      </c>
      <c r="F162" s="207" t="s">
        <v>144</v>
      </c>
      <c r="G162" s="205"/>
      <c r="H162" s="208">
        <v>28.4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141</v>
      </c>
      <c r="AU162" s="214" t="s">
        <v>83</v>
      </c>
      <c r="AV162" s="14" t="s">
        <v>137</v>
      </c>
      <c r="AW162" s="14" t="s">
        <v>35</v>
      </c>
      <c r="AX162" s="14" t="s">
        <v>81</v>
      </c>
      <c r="AY162" s="214" t="s">
        <v>130</v>
      </c>
    </row>
    <row r="163" spans="1:65" s="2" customFormat="1" ht="37.9" customHeight="1">
      <c r="A163" s="34"/>
      <c r="B163" s="35"/>
      <c r="C163" s="174" t="s">
        <v>246</v>
      </c>
      <c r="D163" s="174" t="s">
        <v>133</v>
      </c>
      <c r="E163" s="175" t="s">
        <v>247</v>
      </c>
      <c r="F163" s="176" t="s">
        <v>248</v>
      </c>
      <c r="G163" s="177" t="s">
        <v>89</v>
      </c>
      <c r="H163" s="178">
        <v>28.4</v>
      </c>
      <c r="I163" s="179"/>
      <c r="J163" s="180">
        <f>ROUND(I163*H163,2)</f>
        <v>0</v>
      </c>
      <c r="K163" s="176" t="s">
        <v>136</v>
      </c>
      <c r="L163" s="39"/>
      <c r="M163" s="181" t="s">
        <v>19</v>
      </c>
      <c r="N163" s="182" t="s">
        <v>44</v>
      </c>
      <c r="O163" s="64"/>
      <c r="P163" s="183">
        <f>O163*H163</f>
        <v>0</v>
      </c>
      <c r="Q163" s="183">
        <v>0.0001</v>
      </c>
      <c r="R163" s="183">
        <f>Q163*H163</f>
        <v>0.00284</v>
      </c>
      <c r="S163" s="183">
        <v>0</v>
      </c>
      <c r="T163" s="18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5" t="s">
        <v>235</v>
      </c>
      <c r="AT163" s="185" t="s">
        <v>133</v>
      </c>
      <c r="AU163" s="185" t="s">
        <v>83</v>
      </c>
      <c r="AY163" s="17" t="s">
        <v>130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7" t="s">
        <v>81</v>
      </c>
      <c r="BK163" s="186">
        <f>ROUND(I163*H163,2)</f>
        <v>0</v>
      </c>
      <c r="BL163" s="17" t="s">
        <v>235</v>
      </c>
      <c r="BM163" s="185" t="s">
        <v>249</v>
      </c>
    </row>
    <row r="164" spans="1:47" s="2" customFormat="1" ht="12">
      <c r="A164" s="34"/>
      <c r="B164" s="35"/>
      <c r="C164" s="36"/>
      <c r="D164" s="187" t="s">
        <v>139</v>
      </c>
      <c r="E164" s="36"/>
      <c r="F164" s="188" t="s">
        <v>250</v>
      </c>
      <c r="G164" s="36"/>
      <c r="H164" s="36"/>
      <c r="I164" s="189"/>
      <c r="J164" s="36"/>
      <c r="K164" s="36"/>
      <c r="L164" s="39"/>
      <c r="M164" s="190"/>
      <c r="N164" s="191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139</v>
      </c>
      <c r="AU164" s="17" t="s">
        <v>83</v>
      </c>
    </row>
    <row r="165" spans="2:51" s="13" customFormat="1" ht="12">
      <c r="B165" s="192"/>
      <c r="C165" s="193"/>
      <c r="D165" s="194" t="s">
        <v>141</v>
      </c>
      <c r="E165" s="195" t="s">
        <v>19</v>
      </c>
      <c r="F165" s="196" t="s">
        <v>193</v>
      </c>
      <c r="G165" s="193"/>
      <c r="H165" s="197">
        <v>24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141</v>
      </c>
      <c r="AU165" s="203" t="s">
        <v>83</v>
      </c>
      <c r="AV165" s="13" t="s">
        <v>83</v>
      </c>
      <c r="AW165" s="13" t="s">
        <v>35</v>
      </c>
      <c r="AX165" s="13" t="s">
        <v>73</v>
      </c>
      <c r="AY165" s="203" t="s">
        <v>130</v>
      </c>
    </row>
    <row r="166" spans="2:51" s="13" customFormat="1" ht="12">
      <c r="B166" s="192"/>
      <c r="C166" s="193"/>
      <c r="D166" s="194" t="s">
        <v>141</v>
      </c>
      <c r="E166" s="195" t="s">
        <v>19</v>
      </c>
      <c r="F166" s="196" t="s">
        <v>194</v>
      </c>
      <c r="G166" s="193"/>
      <c r="H166" s="197">
        <v>4.4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141</v>
      </c>
      <c r="AU166" s="203" t="s">
        <v>83</v>
      </c>
      <c r="AV166" s="13" t="s">
        <v>83</v>
      </c>
      <c r="AW166" s="13" t="s">
        <v>35</v>
      </c>
      <c r="AX166" s="13" t="s">
        <v>73</v>
      </c>
      <c r="AY166" s="203" t="s">
        <v>130</v>
      </c>
    </row>
    <row r="167" spans="2:51" s="14" customFormat="1" ht="12">
      <c r="B167" s="204"/>
      <c r="C167" s="205"/>
      <c r="D167" s="194" t="s">
        <v>141</v>
      </c>
      <c r="E167" s="206" t="s">
        <v>19</v>
      </c>
      <c r="F167" s="207" t="s">
        <v>144</v>
      </c>
      <c r="G167" s="205"/>
      <c r="H167" s="208">
        <v>28.4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141</v>
      </c>
      <c r="AU167" s="214" t="s">
        <v>83</v>
      </c>
      <c r="AV167" s="14" t="s">
        <v>137</v>
      </c>
      <c r="AW167" s="14" t="s">
        <v>35</v>
      </c>
      <c r="AX167" s="14" t="s">
        <v>81</v>
      </c>
      <c r="AY167" s="214" t="s">
        <v>130</v>
      </c>
    </row>
    <row r="168" spans="1:65" s="2" customFormat="1" ht="24.2" customHeight="1">
      <c r="A168" s="34"/>
      <c r="B168" s="35"/>
      <c r="C168" s="174" t="s">
        <v>251</v>
      </c>
      <c r="D168" s="174" t="s">
        <v>133</v>
      </c>
      <c r="E168" s="175" t="s">
        <v>252</v>
      </c>
      <c r="F168" s="176" t="s">
        <v>253</v>
      </c>
      <c r="G168" s="177" t="s">
        <v>89</v>
      </c>
      <c r="H168" s="178">
        <v>28.4</v>
      </c>
      <c r="I168" s="179"/>
      <c r="J168" s="180">
        <f>ROUND(I168*H168,2)</f>
        <v>0</v>
      </c>
      <c r="K168" s="176" t="s">
        <v>136</v>
      </c>
      <c r="L168" s="39"/>
      <c r="M168" s="181" t="s">
        <v>19</v>
      </c>
      <c r="N168" s="182" t="s">
        <v>44</v>
      </c>
      <c r="O168" s="64"/>
      <c r="P168" s="183">
        <f>O168*H168</f>
        <v>0</v>
      </c>
      <c r="Q168" s="183">
        <v>0.00013</v>
      </c>
      <c r="R168" s="183">
        <f>Q168*H168</f>
        <v>0.0036919999999999995</v>
      </c>
      <c r="S168" s="183">
        <v>0</v>
      </c>
      <c r="T168" s="18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5" t="s">
        <v>235</v>
      </c>
      <c r="AT168" s="185" t="s">
        <v>133</v>
      </c>
      <c r="AU168" s="185" t="s">
        <v>83</v>
      </c>
      <c r="AY168" s="17" t="s">
        <v>130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7" t="s">
        <v>81</v>
      </c>
      <c r="BK168" s="186">
        <f>ROUND(I168*H168,2)</f>
        <v>0</v>
      </c>
      <c r="BL168" s="17" t="s">
        <v>235</v>
      </c>
      <c r="BM168" s="185" t="s">
        <v>254</v>
      </c>
    </row>
    <row r="169" spans="1:47" s="2" customFormat="1" ht="12">
      <c r="A169" s="34"/>
      <c r="B169" s="35"/>
      <c r="C169" s="36"/>
      <c r="D169" s="187" t="s">
        <v>139</v>
      </c>
      <c r="E169" s="36"/>
      <c r="F169" s="188" t="s">
        <v>255</v>
      </c>
      <c r="G169" s="36"/>
      <c r="H169" s="36"/>
      <c r="I169" s="189"/>
      <c r="J169" s="36"/>
      <c r="K169" s="36"/>
      <c r="L169" s="39"/>
      <c r="M169" s="190"/>
      <c r="N169" s="191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139</v>
      </c>
      <c r="AU169" s="17" t="s">
        <v>83</v>
      </c>
    </row>
    <row r="170" spans="2:51" s="13" customFormat="1" ht="12">
      <c r="B170" s="192"/>
      <c r="C170" s="193"/>
      <c r="D170" s="194" t="s">
        <v>141</v>
      </c>
      <c r="E170" s="195" t="s">
        <v>19</v>
      </c>
      <c r="F170" s="196" t="s">
        <v>193</v>
      </c>
      <c r="G170" s="193"/>
      <c r="H170" s="197">
        <v>24</v>
      </c>
      <c r="I170" s="198"/>
      <c r="J170" s="193"/>
      <c r="K170" s="193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141</v>
      </c>
      <c r="AU170" s="203" t="s">
        <v>83</v>
      </c>
      <c r="AV170" s="13" t="s">
        <v>83</v>
      </c>
      <c r="AW170" s="13" t="s">
        <v>35</v>
      </c>
      <c r="AX170" s="13" t="s">
        <v>73</v>
      </c>
      <c r="AY170" s="203" t="s">
        <v>130</v>
      </c>
    </row>
    <row r="171" spans="2:51" s="13" customFormat="1" ht="12">
      <c r="B171" s="192"/>
      <c r="C171" s="193"/>
      <c r="D171" s="194" t="s">
        <v>141</v>
      </c>
      <c r="E171" s="195" t="s">
        <v>19</v>
      </c>
      <c r="F171" s="196" t="s">
        <v>194</v>
      </c>
      <c r="G171" s="193"/>
      <c r="H171" s="197">
        <v>4.4</v>
      </c>
      <c r="I171" s="198"/>
      <c r="J171" s="193"/>
      <c r="K171" s="193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141</v>
      </c>
      <c r="AU171" s="203" t="s">
        <v>83</v>
      </c>
      <c r="AV171" s="13" t="s">
        <v>83</v>
      </c>
      <c r="AW171" s="13" t="s">
        <v>35</v>
      </c>
      <c r="AX171" s="13" t="s">
        <v>73</v>
      </c>
      <c r="AY171" s="203" t="s">
        <v>130</v>
      </c>
    </row>
    <row r="172" spans="2:51" s="14" customFormat="1" ht="12">
      <c r="B172" s="204"/>
      <c r="C172" s="205"/>
      <c r="D172" s="194" t="s">
        <v>141</v>
      </c>
      <c r="E172" s="206" t="s">
        <v>19</v>
      </c>
      <c r="F172" s="207" t="s">
        <v>144</v>
      </c>
      <c r="G172" s="205"/>
      <c r="H172" s="208">
        <v>28.4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141</v>
      </c>
      <c r="AU172" s="214" t="s">
        <v>83</v>
      </c>
      <c r="AV172" s="14" t="s">
        <v>137</v>
      </c>
      <c r="AW172" s="14" t="s">
        <v>35</v>
      </c>
      <c r="AX172" s="14" t="s">
        <v>81</v>
      </c>
      <c r="AY172" s="214" t="s">
        <v>130</v>
      </c>
    </row>
    <row r="173" spans="1:65" s="2" customFormat="1" ht="24.2" customHeight="1">
      <c r="A173" s="34"/>
      <c r="B173" s="35"/>
      <c r="C173" s="174" t="s">
        <v>256</v>
      </c>
      <c r="D173" s="174" t="s">
        <v>133</v>
      </c>
      <c r="E173" s="175" t="s">
        <v>257</v>
      </c>
      <c r="F173" s="176" t="s">
        <v>258</v>
      </c>
      <c r="G173" s="177" t="s">
        <v>89</v>
      </c>
      <c r="H173" s="178">
        <v>234.682</v>
      </c>
      <c r="I173" s="179"/>
      <c r="J173" s="180">
        <f>ROUND(I173*H173,2)</f>
        <v>0</v>
      </c>
      <c r="K173" s="176" t="s">
        <v>136</v>
      </c>
      <c r="L173" s="39"/>
      <c r="M173" s="181" t="s">
        <v>19</v>
      </c>
      <c r="N173" s="182" t="s">
        <v>44</v>
      </c>
      <c r="O173" s="64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5" t="s">
        <v>235</v>
      </c>
      <c r="AT173" s="185" t="s">
        <v>133</v>
      </c>
      <c r="AU173" s="185" t="s">
        <v>83</v>
      </c>
      <c r="AY173" s="17" t="s">
        <v>130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7" t="s">
        <v>81</v>
      </c>
      <c r="BK173" s="186">
        <f>ROUND(I173*H173,2)</f>
        <v>0</v>
      </c>
      <c r="BL173" s="17" t="s">
        <v>235</v>
      </c>
      <c r="BM173" s="185" t="s">
        <v>259</v>
      </c>
    </row>
    <row r="174" spans="1:47" s="2" customFormat="1" ht="12">
      <c r="A174" s="34"/>
      <c r="B174" s="35"/>
      <c r="C174" s="36"/>
      <c r="D174" s="187" t="s">
        <v>139</v>
      </c>
      <c r="E174" s="36"/>
      <c r="F174" s="188" t="s">
        <v>260</v>
      </c>
      <c r="G174" s="36"/>
      <c r="H174" s="36"/>
      <c r="I174" s="189"/>
      <c r="J174" s="36"/>
      <c r="K174" s="36"/>
      <c r="L174" s="39"/>
      <c r="M174" s="190"/>
      <c r="N174" s="191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139</v>
      </c>
      <c r="AU174" s="17" t="s">
        <v>83</v>
      </c>
    </row>
    <row r="175" spans="2:51" s="13" customFormat="1" ht="22.5">
      <c r="B175" s="192"/>
      <c r="C175" s="193"/>
      <c r="D175" s="194" t="s">
        <v>141</v>
      </c>
      <c r="E175" s="195" t="s">
        <v>19</v>
      </c>
      <c r="F175" s="196" t="s">
        <v>149</v>
      </c>
      <c r="G175" s="193"/>
      <c r="H175" s="197">
        <v>146.68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141</v>
      </c>
      <c r="AU175" s="203" t="s">
        <v>83</v>
      </c>
      <c r="AV175" s="13" t="s">
        <v>83</v>
      </c>
      <c r="AW175" s="13" t="s">
        <v>35</v>
      </c>
      <c r="AX175" s="13" t="s">
        <v>73</v>
      </c>
      <c r="AY175" s="203" t="s">
        <v>130</v>
      </c>
    </row>
    <row r="176" spans="2:51" s="13" customFormat="1" ht="12">
      <c r="B176" s="192"/>
      <c r="C176" s="193"/>
      <c r="D176" s="194" t="s">
        <v>141</v>
      </c>
      <c r="E176" s="195" t="s">
        <v>19</v>
      </c>
      <c r="F176" s="196" t="s">
        <v>150</v>
      </c>
      <c r="G176" s="193"/>
      <c r="H176" s="197">
        <v>22.002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141</v>
      </c>
      <c r="AU176" s="203" t="s">
        <v>83</v>
      </c>
      <c r="AV176" s="13" t="s">
        <v>83</v>
      </c>
      <c r="AW176" s="13" t="s">
        <v>35</v>
      </c>
      <c r="AX176" s="13" t="s">
        <v>73</v>
      </c>
      <c r="AY176" s="203" t="s">
        <v>130</v>
      </c>
    </row>
    <row r="177" spans="2:51" s="13" customFormat="1" ht="12">
      <c r="B177" s="192"/>
      <c r="C177" s="193"/>
      <c r="D177" s="194" t="s">
        <v>141</v>
      </c>
      <c r="E177" s="195" t="s">
        <v>19</v>
      </c>
      <c r="F177" s="196" t="s">
        <v>261</v>
      </c>
      <c r="G177" s="193"/>
      <c r="H177" s="197">
        <v>66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141</v>
      </c>
      <c r="AU177" s="203" t="s">
        <v>83</v>
      </c>
      <c r="AV177" s="13" t="s">
        <v>83</v>
      </c>
      <c r="AW177" s="13" t="s">
        <v>35</v>
      </c>
      <c r="AX177" s="13" t="s">
        <v>73</v>
      </c>
      <c r="AY177" s="203" t="s">
        <v>130</v>
      </c>
    </row>
    <row r="178" spans="2:51" s="14" customFormat="1" ht="12">
      <c r="B178" s="204"/>
      <c r="C178" s="205"/>
      <c r="D178" s="194" t="s">
        <v>141</v>
      </c>
      <c r="E178" s="206" t="s">
        <v>19</v>
      </c>
      <c r="F178" s="207" t="s">
        <v>144</v>
      </c>
      <c r="G178" s="205"/>
      <c r="H178" s="208">
        <v>234.682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141</v>
      </c>
      <c r="AU178" s="214" t="s">
        <v>83</v>
      </c>
      <c r="AV178" s="14" t="s">
        <v>137</v>
      </c>
      <c r="AW178" s="14" t="s">
        <v>35</v>
      </c>
      <c r="AX178" s="14" t="s">
        <v>81</v>
      </c>
      <c r="AY178" s="214" t="s">
        <v>130</v>
      </c>
    </row>
    <row r="179" spans="1:65" s="2" customFormat="1" ht="37.9" customHeight="1">
      <c r="A179" s="34"/>
      <c r="B179" s="35"/>
      <c r="C179" s="174" t="s">
        <v>7</v>
      </c>
      <c r="D179" s="174" t="s">
        <v>133</v>
      </c>
      <c r="E179" s="175" t="s">
        <v>262</v>
      </c>
      <c r="F179" s="176" t="s">
        <v>263</v>
      </c>
      <c r="G179" s="177" t="s">
        <v>89</v>
      </c>
      <c r="H179" s="178">
        <v>234.682</v>
      </c>
      <c r="I179" s="179"/>
      <c r="J179" s="180">
        <f>ROUND(I179*H179,2)</f>
        <v>0</v>
      </c>
      <c r="K179" s="176" t="s">
        <v>136</v>
      </c>
      <c r="L179" s="39"/>
      <c r="M179" s="181" t="s">
        <v>19</v>
      </c>
      <c r="N179" s="182" t="s">
        <v>44</v>
      </c>
      <c r="O179" s="64"/>
      <c r="P179" s="183">
        <f>O179*H179</f>
        <v>0</v>
      </c>
      <c r="Q179" s="183">
        <v>0.00027</v>
      </c>
      <c r="R179" s="183">
        <f>Q179*H179</f>
        <v>0.06336414</v>
      </c>
      <c r="S179" s="183">
        <v>0</v>
      </c>
      <c r="T179" s="18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5" t="s">
        <v>235</v>
      </c>
      <c r="AT179" s="185" t="s">
        <v>133</v>
      </c>
      <c r="AU179" s="185" t="s">
        <v>83</v>
      </c>
      <c r="AY179" s="17" t="s">
        <v>130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7" t="s">
        <v>81</v>
      </c>
      <c r="BK179" s="186">
        <f>ROUND(I179*H179,2)</f>
        <v>0</v>
      </c>
      <c r="BL179" s="17" t="s">
        <v>235</v>
      </c>
      <c r="BM179" s="185" t="s">
        <v>264</v>
      </c>
    </row>
    <row r="180" spans="1:47" s="2" customFormat="1" ht="12">
      <c r="A180" s="34"/>
      <c r="B180" s="35"/>
      <c r="C180" s="36"/>
      <c r="D180" s="187" t="s">
        <v>139</v>
      </c>
      <c r="E180" s="36"/>
      <c r="F180" s="188" t="s">
        <v>265</v>
      </c>
      <c r="G180" s="36"/>
      <c r="H180" s="36"/>
      <c r="I180" s="189"/>
      <c r="J180" s="36"/>
      <c r="K180" s="36"/>
      <c r="L180" s="39"/>
      <c r="M180" s="190"/>
      <c r="N180" s="191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139</v>
      </c>
      <c r="AU180" s="17" t="s">
        <v>83</v>
      </c>
    </row>
    <row r="181" spans="2:51" s="13" customFormat="1" ht="22.5">
      <c r="B181" s="192"/>
      <c r="C181" s="193"/>
      <c r="D181" s="194" t="s">
        <v>141</v>
      </c>
      <c r="E181" s="195" t="s">
        <v>19</v>
      </c>
      <c r="F181" s="196" t="s">
        <v>149</v>
      </c>
      <c r="G181" s="193"/>
      <c r="H181" s="197">
        <v>146.68</v>
      </c>
      <c r="I181" s="198"/>
      <c r="J181" s="193"/>
      <c r="K181" s="193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141</v>
      </c>
      <c r="AU181" s="203" t="s">
        <v>83</v>
      </c>
      <c r="AV181" s="13" t="s">
        <v>83</v>
      </c>
      <c r="AW181" s="13" t="s">
        <v>35</v>
      </c>
      <c r="AX181" s="13" t="s">
        <v>73</v>
      </c>
      <c r="AY181" s="203" t="s">
        <v>130</v>
      </c>
    </row>
    <row r="182" spans="2:51" s="13" customFormat="1" ht="12">
      <c r="B182" s="192"/>
      <c r="C182" s="193"/>
      <c r="D182" s="194" t="s">
        <v>141</v>
      </c>
      <c r="E182" s="195" t="s">
        <v>19</v>
      </c>
      <c r="F182" s="196" t="s">
        <v>150</v>
      </c>
      <c r="G182" s="193"/>
      <c r="H182" s="197">
        <v>22.002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141</v>
      </c>
      <c r="AU182" s="203" t="s">
        <v>83</v>
      </c>
      <c r="AV182" s="13" t="s">
        <v>83</v>
      </c>
      <c r="AW182" s="13" t="s">
        <v>35</v>
      </c>
      <c r="AX182" s="13" t="s">
        <v>73</v>
      </c>
      <c r="AY182" s="203" t="s">
        <v>130</v>
      </c>
    </row>
    <row r="183" spans="2:51" s="13" customFormat="1" ht="12">
      <c r="B183" s="192"/>
      <c r="C183" s="193"/>
      <c r="D183" s="194" t="s">
        <v>141</v>
      </c>
      <c r="E183" s="195" t="s">
        <v>19</v>
      </c>
      <c r="F183" s="196" t="s">
        <v>261</v>
      </c>
      <c r="G183" s="193"/>
      <c r="H183" s="197">
        <v>66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141</v>
      </c>
      <c r="AU183" s="203" t="s">
        <v>83</v>
      </c>
      <c r="AV183" s="13" t="s">
        <v>83</v>
      </c>
      <c r="AW183" s="13" t="s">
        <v>35</v>
      </c>
      <c r="AX183" s="13" t="s">
        <v>73</v>
      </c>
      <c r="AY183" s="203" t="s">
        <v>130</v>
      </c>
    </row>
    <row r="184" spans="2:51" s="14" customFormat="1" ht="12">
      <c r="B184" s="204"/>
      <c r="C184" s="205"/>
      <c r="D184" s="194" t="s">
        <v>141</v>
      </c>
      <c r="E184" s="206" t="s">
        <v>19</v>
      </c>
      <c r="F184" s="207" t="s">
        <v>144</v>
      </c>
      <c r="G184" s="205"/>
      <c r="H184" s="208">
        <v>234.682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141</v>
      </c>
      <c r="AU184" s="214" t="s">
        <v>83</v>
      </c>
      <c r="AV184" s="14" t="s">
        <v>137</v>
      </c>
      <c r="AW184" s="14" t="s">
        <v>35</v>
      </c>
      <c r="AX184" s="14" t="s">
        <v>81</v>
      </c>
      <c r="AY184" s="214" t="s">
        <v>130</v>
      </c>
    </row>
    <row r="185" spans="1:65" s="2" customFormat="1" ht="37.9" customHeight="1">
      <c r="A185" s="34"/>
      <c r="B185" s="35"/>
      <c r="C185" s="174" t="s">
        <v>266</v>
      </c>
      <c r="D185" s="174" t="s">
        <v>133</v>
      </c>
      <c r="E185" s="175" t="s">
        <v>267</v>
      </c>
      <c r="F185" s="176" t="s">
        <v>268</v>
      </c>
      <c r="G185" s="177" t="s">
        <v>89</v>
      </c>
      <c r="H185" s="178">
        <v>234.682</v>
      </c>
      <c r="I185" s="179"/>
      <c r="J185" s="180">
        <f>ROUND(I185*H185,2)</f>
        <v>0</v>
      </c>
      <c r="K185" s="176" t="s">
        <v>136</v>
      </c>
      <c r="L185" s="39"/>
      <c r="M185" s="181" t="s">
        <v>19</v>
      </c>
      <c r="N185" s="182" t="s">
        <v>44</v>
      </c>
      <c r="O185" s="64"/>
      <c r="P185" s="183">
        <f>O185*H185</f>
        <v>0</v>
      </c>
      <c r="Q185" s="183">
        <v>0.00072</v>
      </c>
      <c r="R185" s="183">
        <f>Q185*H185</f>
        <v>0.16897104</v>
      </c>
      <c r="S185" s="183">
        <v>0</v>
      </c>
      <c r="T185" s="18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5" t="s">
        <v>235</v>
      </c>
      <c r="AT185" s="185" t="s">
        <v>133</v>
      </c>
      <c r="AU185" s="185" t="s">
        <v>83</v>
      </c>
      <c r="AY185" s="17" t="s">
        <v>130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7" t="s">
        <v>81</v>
      </c>
      <c r="BK185" s="186">
        <f>ROUND(I185*H185,2)</f>
        <v>0</v>
      </c>
      <c r="BL185" s="17" t="s">
        <v>235</v>
      </c>
      <c r="BM185" s="185" t="s">
        <v>269</v>
      </c>
    </row>
    <row r="186" spans="1:47" s="2" customFormat="1" ht="12">
      <c r="A186" s="34"/>
      <c r="B186" s="35"/>
      <c r="C186" s="36"/>
      <c r="D186" s="187" t="s">
        <v>139</v>
      </c>
      <c r="E186" s="36"/>
      <c r="F186" s="188" t="s">
        <v>270</v>
      </c>
      <c r="G186" s="36"/>
      <c r="H186" s="36"/>
      <c r="I186" s="189"/>
      <c r="J186" s="36"/>
      <c r="K186" s="36"/>
      <c r="L186" s="39"/>
      <c r="M186" s="190"/>
      <c r="N186" s="191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139</v>
      </c>
      <c r="AU186" s="17" t="s">
        <v>83</v>
      </c>
    </row>
    <row r="187" spans="1:47" s="2" customFormat="1" ht="48.75">
      <c r="A187" s="34"/>
      <c r="B187" s="35"/>
      <c r="C187" s="36"/>
      <c r="D187" s="194" t="s">
        <v>155</v>
      </c>
      <c r="E187" s="36"/>
      <c r="F187" s="215" t="s">
        <v>271</v>
      </c>
      <c r="G187" s="36"/>
      <c r="H187" s="36"/>
      <c r="I187" s="189"/>
      <c r="J187" s="36"/>
      <c r="K187" s="36"/>
      <c r="L187" s="39"/>
      <c r="M187" s="190"/>
      <c r="N187" s="191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155</v>
      </c>
      <c r="AU187" s="17" t="s">
        <v>83</v>
      </c>
    </row>
    <row r="188" spans="2:51" s="13" customFormat="1" ht="22.5">
      <c r="B188" s="192"/>
      <c r="C188" s="193"/>
      <c r="D188" s="194" t="s">
        <v>141</v>
      </c>
      <c r="E188" s="195" t="s">
        <v>19</v>
      </c>
      <c r="F188" s="196" t="s">
        <v>149</v>
      </c>
      <c r="G188" s="193"/>
      <c r="H188" s="197">
        <v>146.68</v>
      </c>
      <c r="I188" s="198"/>
      <c r="J188" s="193"/>
      <c r="K188" s="193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141</v>
      </c>
      <c r="AU188" s="203" t="s">
        <v>83</v>
      </c>
      <c r="AV188" s="13" t="s">
        <v>83</v>
      </c>
      <c r="AW188" s="13" t="s">
        <v>35</v>
      </c>
      <c r="AX188" s="13" t="s">
        <v>73</v>
      </c>
      <c r="AY188" s="203" t="s">
        <v>130</v>
      </c>
    </row>
    <row r="189" spans="2:51" s="13" customFormat="1" ht="12">
      <c r="B189" s="192"/>
      <c r="C189" s="193"/>
      <c r="D189" s="194" t="s">
        <v>141</v>
      </c>
      <c r="E189" s="195" t="s">
        <v>19</v>
      </c>
      <c r="F189" s="196" t="s">
        <v>150</v>
      </c>
      <c r="G189" s="193"/>
      <c r="H189" s="197">
        <v>22.002</v>
      </c>
      <c r="I189" s="198"/>
      <c r="J189" s="193"/>
      <c r="K189" s="193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141</v>
      </c>
      <c r="AU189" s="203" t="s">
        <v>83</v>
      </c>
      <c r="AV189" s="13" t="s">
        <v>83</v>
      </c>
      <c r="AW189" s="13" t="s">
        <v>35</v>
      </c>
      <c r="AX189" s="13" t="s">
        <v>73</v>
      </c>
      <c r="AY189" s="203" t="s">
        <v>130</v>
      </c>
    </row>
    <row r="190" spans="2:51" s="13" customFormat="1" ht="12">
      <c r="B190" s="192"/>
      <c r="C190" s="193"/>
      <c r="D190" s="194" t="s">
        <v>141</v>
      </c>
      <c r="E190" s="195" t="s">
        <v>19</v>
      </c>
      <c r="F190" s="196" t="s">
        <v>261</v>
      </c>
      <c r="G190" s="193"/>
      <c r="H190" s="197">
        <v>66</v>
      </c>
      <c r="I190" s="198"/>
      <c r="J190" s="193"/>
      <c r="K190" s="193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141</v>
      </c>
      <c r="AU190" s="203" t="s">
        <v>83</v>
      </c>
      <c r="AV190" s="13" t="s">
        <v>83</v>
      </c>
      <c r="AW190" s="13" t="s">
        <v>35</v>
      </c>
      <c r="AX190" s="13" t="s">
        <v>73</v>
      </c>
      <c r="AY190" s="203" t="s">
        <v>130</v>
      </c>
    </row>
    <row r="191" spans="2:51" s="14" customFormat="1" ht="12">
      <c r="B191" s="204"/>
      <c r="C191" s="205"/>
      <c r="D191" s="194" t="s">
        <v>141</v>
      </c>
      <c r="E191" s="206" t="s">
        <v>19</v>
      </c>
      <c r="F191" s="207" t="s">
        <v>144</v>
      </c>
      <c r="G191" s="205"/>
      <c r="H191" s="208">
        <v>234.682</v>
      </c>
      <c r="I191" s="209"/>
      <c r="J191" s="205"/>
      <c r="K191" s="205"/>
      <c r="L191" s="210"/>
      <c r="M191" s="226"/>
      <c r="N191" s="227"/>
      <c r="O191" s="227"/>
      <c r="P191" s="227"/>
      <c r="Q191" s="227"/>
      <c r="R191" s="227"/>
      <c r="S191" s="227"/>
      <c r="T191" s="228"/>
      <c r="AT191" s="214" t="s">
        <v>141</v>
      </c>
      <c r="AU191" s="214" t="s">
        <v>83</v>
      </c>
      <c r="AV191" s="14" t="s">
        <v>137</v>
      </c>
      <c r="AW191" s="14" t="s">
        <v>35</v>
      </c>
      <c r="AX191" s="14" t="s">
        <v>81</v>
      </c>
      <c r="AY191" s="214" t="s">
        <v>130</v>
      </c>
    </row>
    <row r="192" spans="1:31" s="2" customFormat="1" ht="6.95" customHeight="1">
      <c r="A192" s="34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9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algorithmName="SHA-512" hashValue="lONw/fUlf4iR3oNnE6BEfoTWjOFVUwBRFWgc38C1o6ng19c0HtH2QaHF4Bp6SKsqu37ujbQzeorybMFG5yNN7Q==" saltValue="rXveewZv9rrw63PZsqGo8ZOX989vq2Y2fI3jGDZmntTCh5A4hTENuC/jyCPn/XTv+nab2T1A9W0juhWe0Fb20A==" spinCount="100000" sheet="1" objects="1" scenarios="1" formatColumns="0" formatRows="0" autoFilter="0"/>
  <autoFilter ref="C85:K19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619996137"/>
    <hyperlink ref="F95" r:id="rId2" display="https://podminky.urs.cz/item/CS_URS_2024_01/623131100"/>
    <hyperlink ref="F100" r:id="rId3" display="https://podminky.urs.cz/item/CS_URS_2024_01/623311141"/>
    <hyperlink ref="F106" r:id="rId4" display="https://podminky.urs.cz/item/CS_URS_2024_01/623311191"/>
    <hyperlink ref="F112" r:id="rId5" display="https://podminky.urs.cz/item/CS_URS_2024_01/629991001"/>
    <hyperlink ref="F117" r:id="rId6" display="https://podminky.urs.cz/item/CS_URS_2024_01/629999022.r01"/>
    <hyperlink ref="F123" r:id="rId7" display="https://podminky.urs.cz/item/CS_URS_2024_01/952902121"/>
    <hyperlink ref="F125" r:id="rId8" display="https://podminky.urs.cz/item/CS_URS_2024_01/978019391"/>
    <hyperlink ref="F130" r:id="rId9" display="https://podminky.urs.cz/item/CS_URS_2024_01/985321211"/>
    <hyperlink ref="F135" r:id="rId10" display="https://podminky.urs.cz/item/CS_URS_2024_01/985321912"/>
    <hyperlink ref="F138" r:id="rId11" display="https://podminky.urs.cz/item/CS_URS_2024_01/997013111"/>
    <hyperlink ref="F140" r:id="rId12" display="https://podminky.urs.cz/item/CS_URS_2024_01/997013501"/>
    <hyperlink ref="F142" r:id="rId13" display="https://podminky.urs.cz/item/CS_URS_2024_01/997013509"/>
    <hyperlink ref="F146" r:id="rId14" display="https://podminky.urs.cz/item/CS_URS_2024_01/997013609"/>
    <hyperlink ref="F149" r:id="rId15" display="https://podminky.urs.cz/item/CS_URS_2024_01/998011001"/>
    <hyperlink ref="F153" r:id="rId16" display="https://podminky.urs.cz/item/CS_URS_2024_01/783301303"/>
    <hyperlink ref="F159" r:id="rId17" display="https://podminky.urs.cz/item/CS_URS_2024_01/783301313"/>
    <hyperlink ref="F164" r:id="rId18" display="https://podminky.urs.cz/item/CS_URS_2024_01/783343101"/>
    <hyperlink ref="F169" r:id="rId19" display="https://podminky.urs.cz/item/CS_URS_2024_01/783344101"/>
    <hyperlink ref="F174" r:id="rId20" display="https://podminky.urs.cz/item/CS_URS_2024_01/783801403"/>
    <hyperlink ref="F180" r:id="rId21" display="https://podminky.urs.cz/item/CS_URS_2024_01/783823137"/>
    <hyperlink ref="F186" r:id="rId22" display="https://podminky.urs.cz/item/CS_URS_2024_01/7838274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1">
      <selection activeCell="F88" sqref="F8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1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7" t="s">
        <v>86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83</v>
      </c>
    </row>
    <row r="4" spans="2:46" s="1" customFormat="1" ht="24.95" customHeight="1" hidden="1">
      <c r="B4" s="20"/>
      <c r="D4" s="104" t="s">
        <v>95</v>
      </c>
      <c r="L4" s="20"/>
      <c r="M4" s="105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.2" customHeight="1" hidden="1">
      <c r="B6" s="20"/>
      <c r="D6" s="106" t="s">
        <v>16</v>
      </c>
      <c r="L6" s="20"/>
    </row>
    <row r="7" spans="2:12" s="1" customFormat="1" ht="16.5" customHeight="1" hidden="1">
      <c r="B7" s="20"/>
      <c r="E7" s="291" t="str">
        <f>'Rekapitulace stavby'!K6</f>
        <v>Oprava omítek pilířů arkád zámek Žerotínů, Valašské Meziříčí</v>
      </c>
      <c r="F7" s="292"/>
      <c r="G7" s="292"/>
      <c r="H7" s="292"/>
      <c r="L7" s="20"/>
    </row>
    <row r="8" spans="1:31" s="2" customFormat="1" ht="12.2" customHeight="1" hidden="1">
      <c r="A8" s="34"/>
      <c r="B8" s="39"/>
      <c r="C8" s="34"/>
      <c r="D8" s="106" t="s">
        <v>102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3" t="s">
        <v>272</v>
      </c>
      <c r="F9" s="294"/>
      <c r="G9" s="294"/>
      <c r="H9" s="294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.2" customHeight="1" hidden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.2" customHeight="1" hidden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26. 2. 2024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.2" customHeight="1" hidden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.2" customHeight="1" hidden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.2" customHeight="1" hidden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tr">
        <f>IF('Rekapitulace stavby'!AN16="","",'Rekapitulace stavby'!AN16)</f>
        <v/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8" t="str">
        <f>IF('Rekapitulace stavby'!E17="","",'Rekapitulace stavby'!E17)</f>
        <v xml:space="preserve"> </v>
      </c>
      <c r="F21" s="34"/>
      <c r="G21" s="34"/>
      <c r="H21" s="34"/>
      <c r="I21" s="106" t="s">
        <v>29</v>
      </c>
      <c r="J21" s="108" t="str">
        <f>IF('Rekapitulace stavby'!AN17="","",'Rekapitulace stavby'!AN17)</f>
        <v/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.2" customHeight="1" hidden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26</v>
      </c>
      <c r="J23" s="108" t="str">
        <f>IF('Rekapitulace stavby'!AN19="","",'Rekapitulace stavby'!AN19)</f>
        <v/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8" t="str">
        <f>IF('Rekapitulace stavby'!E20="","",'Rekapitulace stavby'!E20)</f>
        <v xml:space="preserve"> </v>
      </c>
      <c r="F24" s="34"/>
      <c r="G24" s="34"/>
      <c r="H24" s="34"/>
      <c r="I24" s="106" t="s">
        <v>29</v>
      </c>
      <c r="J24" s="108" t="str">
        <f>IF('Rekapitulace stavby'!AN20="","",'Rekapitulace stavby'!AN20)</f>
        <v/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.2" customHeight="1" hidden="1">
      <c r="A26" s="34"/>
      <c r="B26" s="39"/>
      <c r="C26" s="34"/>
      <c r="D26" s="106" t="s">
        <v>37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1.45" customHeight="1" hidden="1">
      <c r="A27" s="110"/>
      <c r="B27" s="111"/>
      <c r="C27" s="110"/>
      <c r="D27" s="110"/>
      <c r="E27" s="297" t="s">
        <v>38</v>
      </c>
      <c r="F27" s="297"/>
      <c r="G27" s="297"/>
      <c r="H27" s="29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 hidden="1">
      <c r="A30" s="34"/>
      <c r="B30" s="39"/>
      <c r="C30" s="34"/>
      <c r="D30" s="114" t="s">
        <v>39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6" t="s">
        <v>41</v>
      </c>
      <c r="G32" s="34"/>
      <c r="H32" s="34"/>
      <c r="I32" s="116" t="s">
        <v>40</v>
      </c>
      <c r="J32" s="116" t="s">
        <v>42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43</v>
      </c>
      <c r="E33" s="106" t="s">
        <v>44</v>
      </c>
      <c r="F33" s="118">
        <f>ROUND((SUM(BE84:BE112)),2)</f>
        <v>0</v>
      </c>
      <c r="G33" s="34"/>
      <c r="H33" s="34"/>
      <c r="I33" s="119">
        <v>0.21</v>
      </c>
      <c r="J33" s="118">
        <f>ROUND(((SUM(BE84:BE112))*I33),2)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45</v>
      </c>
      <c r="F34" s="118">
        <f>ROUND((SUM(BF84:BF112)),2)</f>
        <v>0</v>
      </c>
      <c r="G34" s="34"/>
      <c r="H34" s="34"/>
      <c r="I34" s="119">
        <v>0.12</v>
      </c>
      <c r="J34" s="118">
        <f>ROUND(((SUM(BF84:BF112))*I34),2)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6" t="s">
        <v>46</v>
      </c>
      <c r="F35" s="118">
        <f>ROUND((SUM(BG84:BG112)),2)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6" t="s">
        <v>47</v>
      </c>
      <c r="F36" s="118">
        <f>ROUND((SUM(BH84:BH112)),2)</f>
        <v>0</v>
      </c>
      <c r="G36" s="34"/>
      <c r="H36" s="34"/>
      <c r="I36" s="119">
        <v>0.12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48</v>
      </c>
      <c r="F37" s="118">
        <f>ROUND((SUM(BI84:BI112)),2)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 hidden="1">
      <c r="A39" s="34"/>
      <c r="B39" s="39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104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.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9" t="str">
        <f>E7</f>
        <v>Oprava omítek pilířů arkád zámek Žerotínů, Valašské Meziříčí</v>
      </c>
      <c r="F48" s="290"/>
      <c r="G48" s="290"/>
      <c r="H48" s="290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.2" customHeight="1">
      <c r="A49" s="34"/>
      <c r="B49" s="35"/>
      <c r="C49" s="29" t="s">
        <v>102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02 - Vedlejší rozpočtové náklady</v>
      </c>
      <c r="F50" s="288"/>
      <c r="G50" s="288"/>
      <c r="H50" s="288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.2" customHeight="1">
      <c r="A52" s="34"/>
      <c r="B52" s="35"/>
      <c r="C52" s="29" t="s">
        <v>21</v>
      </c>
      <c r="D52" s="36"/>
      <c r="E52" s="36"/>
      <c r="F52" s="27" t="str">
        <f>F12</f>
        <v>Valašské Meziříčí</v>
      </c>
      <c r="G52" s="36"/>
      <c r="H52" s="36"/>
      <c r="I52" s="29" t="s">
        <v>23</v>
      </c>
      <c r="J52" s="59" t="str">
        <f>IF(J12="","",J12)</f>
        <v>26. 2. 2024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Město Valašské Meziříčí, Náměstí 7/5</v>
      </c>
      <c r="G54" s="36"/>
      <c r="H54" s="36"/>
      <c r="I54" s="29" t="s">
        <v>33</v>
      </c>
      <c r="J54" s="32" t="str">
        <f>E21</f>
        <v xml:space="preserve"> 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 xml:space="preserve"> 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105</v>
      </c>
      <c r="D57" s="132"/>
      <c r="E57" s="132"/>
      <c r="F57" s="132"/>
      <c r="G57" s="132"/>
      <c r="H57" s="132"/>
      <c r="I57" s="132"/>
      <c r="J57" s="133" t="s">
        <v>106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34" t="s">
        <v>71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107</v>
      </c>
    </row>
    <row r="60" spans="2:12" s="9" customFormat="1" ht="24.95" customHeight="1">
      <c r="B60" s="135"/>
      <c r="C60" s="136"/>
      <c r="D60" s="137" t="s">
        <v>273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274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275</v>
      </c>
      <c r="E62" s="144"/>
      <c r="F62" s="144"/>
      <c r="G62" s="144"/>
      <c r="H62" s="144"/>
      <c r="I62" s="144"/>
      <c r="J62" s="145">
        <f>J91</f>
        <v>0</v>
      </c>
      <c r="K62" s="142"/>
      <c r="L62" s="146"/>
    </row>
    <row r="63" spans="2:12" s="10" customFormat="1" ht="19.9" customHeight="1">
      <c r="B63" s="141"/>
      <c r="C63" s="142"/>
      <c r="D63" s="143" t="s">
        <v>276</v>
      </c>
      <c r="E63" s="144"/>
      <c r="F63" s="144"/>
      <c r="G63" s="144"/>
      <c r="H63" s="144"/>
      <c r="I63" s="144"/>
      <c r="J63" s="145">
        <f>J102</f>
        <v>0</v>
      </c>
      <c r="K63" s="142"/>
      <c r="L63" s="146"/>
    </row>
    <row r="64" spans="2:12" s="10" customFormat="1" ht="19.9" customHeight="1">
      <c r="B64" s="141"/>
      <c r="C64" s="142"/>
      <c r="D64" s="143" t="s">
        <v>277</v>
      </c>
      <c r="E64" s="144"/>
      <c r="F64" s="144"/>
      <c r="G64" s="144"/>
      <c r="H64" s="144"/>
      <c r="I64" s="144"/>
      <c r="J64" s="145">
        <f>J105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115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.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89" t="str">
        <f>E7</f>
        <v>Oprava omítek pilířů arkád zámek Žerotínů, Valašské Meziříčí</v>
      </c>
      <c r="F74" s="290"/>
      <c r="G74" s="290"/>
      <c r="H74" s="290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.2" customHeight="1">
      <c r="A75" s="34"/>
      <c r="B75" s="35"/>
      <c r="C75" s="29" t="s">
        <v>102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8" t="str">
        <f>E9</f>
        <v>02 - Vedlejší rozpočtové náklady</v>
      </c>
      <c r="F76" s="288"/>
      <c r="G76" s="288"/>
      <c r="H76" s="288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.2" customHeight="1">
      <c r="A78" s="34"/>
      <c r="B78" s="35"/>
      <c r="C78" s="29" t="s">
        <v>21</v>
      </c>
      <c r="D78" s="36"/>
      <c r="E78" s="36"/>
      <c r="F78" s="27" t="str">
        <f>F12</f>
        <v>Valašské Meziříčí</v>
      </c>
      <c r="G78" s="36"/>
      <c r="H78" s="36"/>
      <c r="I78" s="29" t="s">
        <v>23</v>
      </c>
      <c r="J78" s="59" t="str">
        <f>IF(J12="","",J12)</f>
        <v>26. 2. 2024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6"/>
      <c r="E80" s="36"/>
      <c r="F80" s="27" t="str">
        <f>E15</f>
        <v>Město Valašské Meziříčí, Náměstí 7/5</v>
      </c>
      <c r="G80" s="36"/>
      <c r="H80" s="36"/>
      <c r="I80" s="29" t="s">
        <v>33</v>
      </c>
      <c r="J80" s="32" t="str">
        <f>E21</f>
        <v xml:space="preserve"> 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36</v>
      </c>
      <c r="J81" s="32" t="str">
        <f>E24</f>
        <v xml:space="preserve"> 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116</v>
      </c>
      <c r="D83" s="150" t="s">
        <v>58</v>
      </c>
      <c r="E83" s="150" t="s">
        <v>54</v>
      </c>
      <c r="F83" s="150" t="s">
        <v>55</v>
      </c>
      <c r="G83" s="150" t="s">
        <v>117</v>
      </c>
      <c r="H83" s="150" t="s">
        <v>118</v>
      </c>
      <c r="I83" s="150" t="s">
        <v>119</v>
      </c>
      <c r="J83" s="150" t="s">
        <v>106</v>
      </c>
      <c r="K83" s="151" t="s">
        <v>120</v>
      </c>
      <c r="L83" s="152"/>
      <c r="M83" s="68" t="s">
        <v>19</v>
      </c>
      <c r="N83" s="69" t="s">
        <v>43</v>
      </c>
      <c r="O83" s="69" t="s">
        <v>121</v>
      </c>
      <c r="P83" s="69" t="s">
        <v>122</v>
      </c>
      <c r="Q83" s="69" t="s">
        <v>123</v>
      </c>
      <c r="R83" s="69" t="s">
        <v>124</v>
      </c>
      <c r="S83" s="69" t="s">
        <v>125</v>
      </c>
      <c r="T83" s="70" t="s">
        <v>126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" customHeight="1">
      <c r="A84" s="34"/>
      <c r="B84" s="35"/>
      <c r="C84" s="75" t="s">
        <v>127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0</v>
      </c>
      <c r="S84" s="72"/>
      <c r="T84" s="156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72</v>
      </c>
      <c r="AU84" s="17" t="s">
        <v>107</v>
      </c>
      <c r="BK84" s="157">
        <f>BK85</f>
        <v>0</v>
      </c>
    </row>
    <row r="85" spans="2:63" s="12" customFormat="1" ht="26.1" customHeight="1">
      <c r="B85" s="158"/>
      <c r="C85" s="159"/>
      <c r="D85" s="160" t="s">
        <v>72</v>
      </c>
      <c r="E85" s="161" t="s">
        <v>278</v>
      </c>
      <c r="F85" s="161" t="s">
        <v>85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P86+P91+P102+P105</f>
        <v>0</v>
      </c>
      <c r="Q85" s="166"/>
      <c r="R85" s="167">
        <f>R86+R91+R102+R105</f>
        <v>0</v>
      </c>
      <c r="S85" s="166"/>
      <c r="T85" s="168">
        <f>T86+T91+T102+T105</f>
        <v>0</v>
      </c>
      <c r="AR85" s="169" t="s">
        <v>164</v>
      </c>
      <c r="AT85" s="170" t="s">
        <v>72</v>
      </c>
      <c r="AU85" s="170" t="s">
        <v>73</v>
      </c>
      <c r="AY85" s="169" t="s">
        <v>130</v>
      </c>
      <c r="BK85" s="171">
        <f>BK86+BK91+BK102+BK105</f>
        <v>0</v>
      </c>
    </row>
    <row r="86" spans="2:63" s="12" customFormat="1" ht="22.7" customHeight="1">
      <c r="B86" s="158"/>
      <c r="C86" s="159"/>
      <c r="D86" s="160" t="s">
        <v>72</v>
      </c>
      <c r="E86" s="172" t="s">
        <v>279</v>
      </c>
      <c r="F86" s="172" t="s">
        <v>280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SUM(P87:P90)</f>
        <v>0</v>
      </c>
      <c r="Q86" s="166"/>
      <c r="R86" s="167">
        <f>SUM(R87:R90)</f>
        <v>0</v>
      </c>
      <c r="S86" s="166"/>
      <c r="T86" s="168">
        <f>SUM(T87:T90)</f>
        <v>0</v>
      </c>
      <c r="AR86" s="169" t="s">
        <v>164</v>
      </c>
      <c r="AT86" s="170" t="s">
        <v>72</v>
      </c>
      <c r="AU86" s="170" t="s">
        <v>81</v>
      </c>
      <c r="AY86" s="169" t="s">
        <v>130</v>
      </c>
      <c r="BK86" s="171">
        <f>SUM(BK87:BK90)</f>
        <v>0</v>
      </c>
    </row>
    <row r="87" spans="1:65" s="2" customFormat="1" ht="16.5" customHeight="1">
      <c r="A87" s="34"/>
      <c r="B87" s="35"/>
      <c r="C87" s="174" t="s">
        <v>81</v>
      </c>
      <c r="D87" s="174" t="s">
        <v>133</v>
      </c>
      <c r="E87" s="175" t="s">
        <v>281</v>
      </c>
      <c r="F87" s="176" t="s">
        <v>282</v>
      </c>
      <c r="G87" s="177" t="s">
        <v>283</v>
      </c>
      <c r="H87" s="178">
        <v>1</v>
      </c>
      <c r="I87" s="179"/>
      <c r="J87" s="180">
        <f>ROUND(I87*H87,2)</f>
        <v>0</v>
      </c>
      <c r="K87" s="176" t="s">
        <v>136</v>
      </c>
      <c r="L87" s="39"/>
      <c r="M87" s="181" t="s">
        <v>19</v>
      </c>
      <c r="N87" s="182" t="s">
        <v>44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284</v>
      </c>
      <c r="AT87" s="185" t="s">
        <v>133</v>
      </c>
      <c r="AU87" s="185" t="s">
        <v>83</v>
      </c>
      <c r="AY87" s="17" t="s">
        <v>130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81</v>
      </c>
      <c r="BK87" s="186">
        <f>ROUND(I87*H87,2)</f>
        <v>0</v>
      </c>
      <c r="BL87" s="17" t="s">
        <v>284</v>
      </c>
      <c r="BM87" s="185" t="s">
        <v>285</v>
      </c>
    </row>
    <row r="88" spans="1:47" s="2" customFormat="1" ht="12">
      <c r="A88" s="34"/>
      <c r="B88" s="35"/>
      <c r="C88" s="36"/>
      <c r="D88" s="187" t="s">
        <v>139</v>
      </c>
      <c r="E88" s="36"/>
      <c r="F88" s="188" t="s">
        <v>286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139</v>
      </c>
      <c r="AU88" s="17" t="s">
        <v>83</v>
      </c>
    </row>
    <row r="89" spans="1:65" s="2" customFormat="1" ht="16.5" customHeight="1">
      <c r="A89" s="34"/>
      <c r="B89" s="35"/>
      <c r="C89" s="174" t="s">
        <v>83</v>
      </c>
      <c r="D89" s="174" t="s">
        <v>133</v>
      </c>
      <c r="E89" s="175" t="s">
        <v>287</v>
      </c>
      <c r="F89" s="176" t="s">
        <v>288</v>
      </c>
      <c r="G89" s="177" t="s">
        <v>283</v>
      </c>
      <c r="H89" s="178">
        <v>1</v>
      </c>
      <c r="I89" s="179"/>
      <c r="J89" s="180">
        <f>ROUND(I89*H89,2)</f>
        <v>0</v>
      </c>
      <c r="K89" s="176" t="s">
        <v>136</v>
      </c>
      <c r="L89" s="39"/>
      <c r="M89" s="181" t="s">
        <v>19</v>
      </c>
      <c r="N89" s="182" t="s">
        <v>44</v>
      </c>
      <c r="O89" s="64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5" t="s">
        <v>284</v>
      </c>
      <c r="AT89" s="185" t="s">
        <v>133</v>
      </c>
      <c r="AU89" s="185" t="s">
        <v>83</v>
      </c>
      <c r="AY89" s="17" t="s">
        <v>130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7" t="s">
        <v>81</v>
      </c>
      <c r="BK89" s="186">
        <f>ROUND(I89*H89,2)</f>
        <v>0</v>
      </c>
      <c r="BL89" s="17" t="s">
        <v>284</v>
      </c>
      <c r="BM89" s="185" t="s">
        <v>289</v>
      </c>
    </row>
    <row r="90" spans="1:47" s="2" customFormat="1" ht="12">
      <c r="A90" s="34"/>
      <c r="B90" s="35"/>
      <c r="C90" s="36"/>
      <c r="D90" s="187" t="s">
        <v>139</v>
      </c>
      <c r="E90" s="36"/>
      <c r="F90" s="188" t="s">
        <v>290</v>
      </c>
      <c r="G90" s="36"/>
      <c r="H90" s="36"/>
      <c r="I90" s="189"/>
      <c r="J90" s="36"/>
      <c r="K90" s="36"/>
      <c r="L90" s="39"/>
      <c r="M90" s="190"/>
      <c r="N90" s="19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139</v>
      </c>
      <c r="AU90" s="17" t="s">
        <v>83</v>
      </c>
    </row>
    <row r="91" spans="2:63" s="12" customFormat="1" ht="22.7" customHeight="1">
      <c r="B91" s="158"/>
      <c r="C91" s="159"/>
      <c r="D91" s="160" t="s">
        <v>72</v>
      </c>
      <c r="E91" s="172" t="s">
        <v>291</v>
      </c>
      <c r="F91" s="172" t="s">
        <v>292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SUM(P92:P101)</f>
        <v>0</v>
      </c>
      <c r="Q91" s="166"/>
      <c r="R91" s="167">
        <f>SUM(R92:R101)</f>
        <v>0</v>
      </c>
      <c r="S91" s="166"/>
      <c r="T91" s="168">
        <f>SUM(T92:T101)</f>
        <v>0</v>
      </c>
      <c r="AR91" s="169" t="s">
        <v>164</v>
      </c>
      <c r="AT91" s="170" t="s">
        <v>72</v>
      </c>
      <c r="AU91" s="170" t="s">
        <v>81</v>
      </c>
      <c r="AY91" s="169" t="s">
        <v>130</v>
      </c>
      <c r="BK91" s="171">
        <f>SUM(BK92:BK101)</f>
        <v>0</v>
      </c>
    </row>
    <row r="92" spans="1:65" s="2" customFormat="1" ht="16.5" customHeight="1">
      <c r="A92" s="34"/>
      <c r="B92" s="35"/>
      <c r="C92" s="174" t="s">
        <v>91</v>
      </c>
      <c r="D92" s="174" t="s">
        <v>133</v>
      </c>
      <c r="E92" s="175" t="s">
        <v>293</v>
      </c>
      <c r="F92" s="176" t="s">
        <v>294</v>
      </c>
      <c r="G92" s="177" t="s">
        <v>283</v>
      </c>
      <c r="H92" s="178">
        <v>1</v>
      </c>
      <c r="I92" s="179"/>
      <c r="J92" s="180">
        <f>ROUND(I92*H92,2)</f>
        <v>0</v>
      </c>
      <c r="K92" s="176" t="s">
        <v>136</v>
      </c>
      <c r="L92" s="39"/>
      <c r="M92" s="181" t="s">
        <v>19</v>
      </c>
      <c r="N92" s="182" t="s">
        <v>44</v>
      </c>
      <c r="O92" s="64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5" t="s">
        <v>284</v>
      </c>
      <c r="AT92" s="185" t="s">
        <v>133</v>
      </c>
      <c r="AU92" s="185" t="s">
        <v>83</v>
      </c>
      <c r="AY92" s="17" t="s">
        <v>130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81</v>
      </c>
      <c r="BK92" s="186">
        <f>ROUND(I92*H92,2)</f>
        <v>0</v>
      </c>
      <c r="BL92" s="17" t="s">
        <v>284</v>
      </c>
      <c r="BM92" s="185" t="s">
        <v>295</v>
      </c>
    </row>
    <row r="93" spans="1:47" s="2" customFormat="1" ht="12">
      <c r="A93" s="34"/>
      <c r="B93" s="35"/>
      <c r="C93" s="36"/>
      <c r="D93" s="187" t="s">
        <v>139</v>
      </c>
      <c r="E93" s="36"/>
      <c r="F93" s="188" t="s">
        <v>296</v>
      </c>
      <c r="G93" s="36"/>
      <c r="H93" s="36"/>
      <c r="I93" s="189"/>
      <c r="J93" s="36"/>
      <c r="K93" s="36"/>
      <c r="L93" s="39"/>
      <c r="M93" s="190"/>
      <c r="N93" s="191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139</v>
      </c>
      <c r="AU93" s="17" t="s">
        <v>83</v>
      </c>
    </row>
    <row r="94" spans="1:65" s="2" customFormat="1" ht="16.5" customHeight="1">
      <c r="A94" s="34"/>
      <c r="B94" s="35"/>
      <c r="C94" s="174" t="s">
        <v>137</v>
      </c>
      <c r="D94" s="174" t="s">
        <v>133</v>
      </c>
      <c r="E94" s="175" t="s">
        <v>297</v>
      </c>
      <c r="F94" s="176" t="s">
        <v>298</v>
      </c>
      <c r="G94" s="177" t="s">
        <v>283</v>
      </c>
      <c r="H94" s="178">
        <v>1</v>
      </c>
      <c r="I94" s="179"/>
      <c r="J94" s="180">
        <f>ROUND(I94*H94,2)</f>
        <v>0</v>
      </c>
      <c r="K94" s="176" t="s">
        <v>136</v>
      </c>
      <c r="L94" s="39"/>
      <c r="M94" s="181" t="s">
        <v>19</v>
      </c>
      <c r="N94" s="182" t="s">
        <v>44</v>
      </c>
      <c r="O94" s="64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284</v>
      </c>
      <c r="AT94" s="185" t="s">
        <v>133</v>
      </c>
      <c r="AU94" s="185" t="s">
        <v>83</v>
      </c>
      <c r="AY94" s="17" t="s">
        <v>130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81</v>
      </c>
      <c r="BK94" s="186">
        <f>ROUND(I94*H94,2)</f>
        <v>0</v>
      </c>
      <c r="BL94" s="17" t="s">
        <v>284</v>
      </c>
      <c r="BM94" s="185" t="s">
        <v>299</v>
      </c>
    </row>
    <row r="95" spans="1:47" s="2" customFormat="1" ht="12">
      <c r="A95" s="34"/>
      <c r="B95" s="35"/>
      <c r="C95" s="36"/>
      <c r="D95" s="187" t="s">
        <v>139</v>
      </c>
      <c r="E95" s="36"/>
      <c r="F95" s="188" t="s">
        <v>300</v>
      </c>
      <c r="G95" s="36"/>
      <c r="H95" s="36"/>
      <c r="I95" s="189"/>
      <c r="J95" s="36"/>
      <c r="K95" s="36"/>
      <c r="L95" s="39"/>
      <c r="M95" s="190"/>
      <c r="N95" s="191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139</v>
      </c>
      <c r="AU95" s="17" t="s">
        <v>83</v>
      </c>
    </row>
    <row r="96" spans="1:65" s="2" customFormat="1" ht="16.5" customHeight="1">
      <c r="A96" s="34"/>
      <c r="B96" s="35"/>
      <c r="C96" s="174" t="s">
        <v>164</v>
      </c>
      <c r="D96" s="174" t="s">
        <v>133</v>
      </c>
      <c r="E96" s="175" t="s">
        <v>301</v>
      </c>
      <c r="F96" s="176" t="s">
        <v>302</v>
      </c>
      <c r="G96" s="177" t="s">
        <v>283</v>
      </c>
      <c r="H96" s="178">
        <v>1</v>
      </c>
      <c r="I96" s="179"/>
      <c r="J96" s="180">
        <f>ROUND(I96*H96,2)</f>
        <v>0</v>
      </c>
      <c r="K96" s="176" t="s">
        <v>136</v>
      </c>
      <c r="L96" s="39"/>
      <c r="M96" s="181" t="s">
        <v>19</v>
      </c>
      <c r="N96" s="182" t="s">
        <v>44</v>
      </c>
      <c r="O96" s="64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5" t="s">
        <v>284</v>
      </c>
      <c r="AT96" s="185" t="s">
        <v>133</v>
      </c>
      <c r="AU96" s="185" t="s">
        <v>83</v>
      </c>
      <c r="AY96" s="17" t="s">
        <v>130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7" t="s">
        <v>81</v>
      </c>
      <c r="BK96" s="186">
        <f>ROUND(I96*H96,2)</f>
        <v>0</v>
      </c>
      <c r="BL96" s="17" t="s">
        <v>284</v>
      </c>
      <c r="BM96" s="185" t="s">
        <v>303</v>
      </c>
    </row>
    <row r="97" spans="1:47" s="2" customFormat="1" ht="12">
      <c r="A97" s="34"/>
      <c r="B97" s="35"/>
      <c r="C97" s="36"/>
      <c r="D97" s="187" t="s">
        <v>139</v>
      </c>
      <c r="E97" s="36"/>
      <c r="F97" s="188" t="s">
        <v>304</v>
      </c>
      <c r="G97" s="36"/>
      <c r="H97" s="36"/>
      <c r="I97" s="189"/>
      <c r="J97" s="36"/>
      <c r="K97" s="36"/>
      <c r="L97" s="39"/>
      <c r="M97" s="190"/>
      <c r="N97" s="191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139</v>
      </c>
      <c r="AU97" s="17" t="s">
        <v>83</v>
      </c>
    </row>
    <row r="98" spans="1:65" s="2" customFormat="1" ht="16.5" customHeight="1">
      <c r="A98" s="34"/>
      <c r="B98" s="35"/>
      <c r="C98" s="174" t="s">
        <v>131</v>
      </c>
      <c r="D98" s="174" t="s">
        <v>133</v>
      </c>
      <c r="E98" s="175" t="s">
        <v>305</v>
      </c>
      <c r="F98" s="176" t="s">
        <v>306</v>
      </c>
      <c r="G98" s="177" t="s">
        <v>283</v>
      </c>
      <c r="H98" s="178">
        <v>1</v>
      </c>
      <c r="I98" s="179"/>
      <c r="J98" s="180">
        <f>ROUND(I98*H98,2)</f>
        <v>0</v>
      </c>
      <c r="K98" s="176" t="s">
        <v>136</v>
      </c>
      <c r="L98" s="39"/>
      <c r="M98" s="181" t="s">
        <v>19</v>
      </c>
      <c r="N98" s="182" t="s">
        <v>44</v>
      </c>
      <c r="O98" s="64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284</v>
      </c>
      <c r="AT98" s="185" t="s">
        <v>133</v>
      </c>
      <c r="AU98" s="185" t="s">
        <v>83</v>
      </c>
      <c r="AY98" s="17" t="s">
        <v>130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81</v>
      </c>
      <c r="BK98" s="186">
        <f>ROUND(I98*H98,2)</f>
        <v>0</v>
      </c>
      <c r="BL98" s="17" t="s">
        <v>284</v>
      </c>
      <c r="BM98" s="185" t="s">
        <v>307</v>
      </c>
    </row>
    <row r="99" spans="1:47" s="2" customFormat="1" ht="12">
      <c r="A99" s="34"/>
      <c r="B99" s="35"/>
      <c r="C99" s="36"/>
      <c r="D99" s="187" t="s">
        <v>139</v>
      </c>
      <c r="E99" s="36"/>
      <c r="F99" s="188" t="s">
        <v>308</v>
      </c>
      <c r="G99" s="36"/>
      <c r="H99" s="36"/>
      <c r="I99" s="189"/>
      <c r="J99" s="36"/>
      <c r="K99" s="36"/>
      <c r="L99" s="39"/>
      <c r="M99" s="190"/>
      <c r="N99" s="19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139</v>
      </c>
      <c r="AU99" s="17" t="s">
        <v>83</v>
      </c>
    </row>
    <row r="100" spans="1:65" s="2" customFormat="1" ht="16.5" customHeight="1">
      <c r="A100" s="34"/>
      <c r="B100" s="35"/>
      <c r="C100" s="174" t="s">
        <v>179</v>
      </c>
      <c r="D100" s="174" t="s">
        <v>133</v>
      </c>
      <c r="E100" s="175" t="s">
        <v>309</v>
      </c>
      <c r="F100" s="176" t="s">
        <v>310</v>
      </c>
      <c r="G100" s="177" t="s">
        <v>283</v>
      </c>
      <c r="H100" s="178">
        <v>1</v>
      </c>
      <c r="I100" s="179"/>
      <c r="J100" s="180">
        <f>ROUND(I100*H100,2)</f>
        <v>0</v>
      </c>
      <c r="K100" s="176" t="s">
        <v>136</v>
      </c>
      <c r="L100" s="39"/>
      <c r="M100" s="181" t="s">
        <v>19</v>
      </c>
      <c r="N100" s="182" t="s">
        <v>44</v>
      </c>
      <c r="O100" s="64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5" t="s">
        <v>284</v>
      </c>
      <c r="AT100" s="185" t="s">
        <v>133</v>
      </c>
      <c r="AU100" s="185" t="s">
        <v>83</v>
      </c>
      <c r="AY100" s="17" t="s">
        <v>130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81</v>
      </c>
      <c r="BK100" s="186">
        <f>ROUND(I100*H100,2)</f>
        <v>0</v>
      </c>
      <c r="BL100" s="17" t="s">
        <v>284</v>
      </c>
      <c r="BM100" s="185" t="s">
        <v>311</v>
      </c>
    </row>
    <row r="101" spans="1:47" s="2" customFormat="1" ht="12">
      <c r="A101" s="34"/>
      <c r="B101" s="35"/>
      <c r="C101" s="36"/>
      <c r="D101" s="187" t="s">
        <v>139</v>
      </c>
      <c r="E101" s="36"/>
      <c r="F101" s="188" t="s">
        <v>312</v>
      </c>
      <c r="G101" s="36"/>
      <c r="H101" s="36"/>
      <c r="I101" s="189"/>
      <c r="J101" s="36"/>
      <c r="K101" s="36"/>
      <c r="L101" s="39"/>
      <c r="M101" s="190"/>
      <c r="N101" s="191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139</v>
      </c>
      <c r="AU101" s="17" t="s">
        <v>83</v>
      </c>
    </row>
    <row r="102" spans="2:63" s="12" customFormat="1" ht="22.7" customHeight="1">
      <c r="B102" s="158"/>
      <c r="C102" s="159"/>
      <c r="D102" s="160" t="s">
        <v>72</v>
      </c>
      <c r="E102" s="172" t="s">
        <v>313</v>
      </c>
      <c r="F102" s="172" t="s">
        <v>314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SUM(P103:P104)</f>
        <v>0</v>
      </c>
      <c r="Q102" s="166"/>
      <c r="R102" s="167">
        <f>SUM(R103:R104)</f>
        <v>0</v>
      </c>
      <c r="S102" s="166"/>
      <c r="T102" s="168">
        <f>SUM(T103:T104)</f>
        <v>0</v>
      </c>
      <c r="AR102" s="169" t="s">
        <v>164</v>
      </c>
      <c r="AT102" s="170" t="s">
        <v>72</v>
      </c>
      <c r="AU102" s="170" t="s">
        <v>81</v>
      </c>
      <c r="AY102" s="169" t="s">
        <v>130</v>
      </c>
      <c r="BK102" s="171">
        <f>SUM(BK103:BK104)</f>
        <v>0</v>
      </c>
    </row>
    <row r="103" spans="1:65" s="2" customFormat="1" ht="21.75" customHeight="1">
      <c r="A103" s="34"/>
      <c r="B103" s="35"/>
      <c r="C103" s="174" t="s">
        <v>184</v>
      </c>
      <c r="D103" s="174" t="s">
        <v>133</v>
      </c>
      <c r="E103" s="175" t="s">
        <v>315</v>
      </c>
      <c r="F103" s="176" t="s">
        <v>316</v>
      </c>
      <c r="G103" s="177" t="s">
        <v>283</v>
      </c>
      <c r="H103" s="178">
        <v>1</v>
      </c>
      <c r="I103" s="179"/>
      <c r="J103" s="180">
        <f>ROUND(I103*H103,2)</f>
        <v>0</v>
      </c>
      <c r="K103" s="176" t="s">
        <v>136</v>
      </c>
      <c r="L103" s="39"/>
      <c r="M103" s="181" t="s">
        <v>19</v>
      </c>
      <c r="N103" s="182" t="s">
        <v>44</v>
      </c>
      <c r="O103" s="64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5" t="s">
        <v>284</v>
      </c>
      <c r="AT103" s="185" t="s">
        <v>133</v>
      </c>
      <c r="AU103" s="185" t="s">
        <v>83</v>
      </c>
      <c r="AY103" s="17" t="s">
        <v>130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7" t="s">
        <v>81</v>
      </c>
      <c r="BK103" s="186">
        <f>ROUND(I103*H103,2)</f>
        <v>0</v>
      </c>
      <c r="BL103" s="17" t="s">
        <v>284</v>
      </c>
      <c r="BM103" s="185" t="s">
        <v>317</v>
      </c>
    </row>
    <row r="104" spans="1:47" s="2" customFormat="1" ht="12">
      <c r="A104" s="34"/>
      <c r="B104" s="35"/>
      <c r="C104" s="36"/>
      <c r="D104" s="187" t="s">
        <v>139</v>
      </c>
      <c r="E104" s="36"/>
      <c r="F104" s="188" t="s">
        <v>318</v>
      </c>
      <c r="G104" s="36"/>
      <c r="H104" s="36"/>
      <c r="I104" s="189"/>
      <c r="J104" s="36"/>
      <c r="K104" s="36"/>
      <c r="L104" s="39"/>
      <c r="M104" s="190"/>
      <c r="N104" s="191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139</v>
      </c>
      <c r="AU104" s="17" t="s">
        <v>83</v>
      </c>
    </row>
    <row r="105" spans="2:63" s="12" customFormat="1" ht="22.7" customHeight="1">
      <c r="B105" s="158"/>
      <c r="C105" s="159"/>
      <c r="D105" s="160" t="s">
        <v>72</v>
      </c>
      <c r="E105" s="172" t="s">
        <v>319</v>
      </c>
      <c r="F105" s="172" t="s">
        <v>320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SUM(P106:P112)</f>
        <v>0</v>
      </c>
      <c r="Q105" s="166"/>
      <c r="R105" s="167">
        <f>SUM(R106:R112)</f>
        <v>0</v>
      </c>
      <c r="S105" s="166"/>
      <c r="T105" s="168">
        <f>SUM(T106:T112)</f>
        <v>0</v>
      </c>
      <c r="AR105" s="169" t="s">
        <v>164</v>
      </c>
      <c r="AT105" s="170" t="s">
        <v>72</v>
      </c>
      <c r="AU105" s="170" t="s">
        <v>81</v>
      </c>
      <c r="AY105" s="169" t="s">
        <v>130</v>
      </c>
      <c r="BK105" s="171">
        <f>SUM(BK106:BK112)</f>
        <v>0</v>
      </c>
    </row>
    <row r="106" spans="1:65" s="2" customFormat="1" ht="16.5" customHeight="1">
      <c r="A106" s="34"/>
      <c r="B106" s="35"/>
      <c r="C106" s="174" t="s">
        <v>177</v>
      </c>
      <c r="D106" s="174" t="s">
        <v>133</v>
      </c>
      <c r="E106" s="175" t="s">
        <v>321</v>
      </c>
      <c r="F106" s="176" t="s">
        <v>322</v>
      </c>
      <c r="G106" s="177" t="s">
        <v>283</v>
      </c>
      <c r="H106" s="178">
        <v>1</v>
      </c>
      <c r="I106" s="179"/>
      <c r="J106" s="180">
        <f>ROUND(I106*H106,2)</f>
        <v>0</v>
      </c>
      <c r="K106" s="176" t="s">
        <v>136</v>
      </c>
      <c r="L106" s="39"/>
      <c r="M106" s="181" t="s">
        <v>19</v>
      </c>
      <c r="N106" s="182" t="s">
        <v>44</v>
      </c>
      <c r="O106" s="64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284</v>
      </c>
      <c r="AT106" s="185" t="s">
        <v>133</v>
      </c>
      <c r="AU106" s="185" t="s">
        <v>83</v>
      </c>
      <c r="AY106" s="17" t="s">
        <v>130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81</v>
      </c>
      <c r="BK106" s="186">
        <f>ROUND(I106*H106,2)</f>
        <v>0</v>
      </c>
      <c r="BL106" s="17" t="s">
        <v>284</v>
      </c>
      <c r="BM106" s="185" t="s">
        <v>323</v>
      </c>
    </row>
    <row r="107" spans="1:47" s="2" customFormat="1" ht="12">
      <c r="A107" s="34"/>
      <c r="B107" s="35"/>
      <c r="C107" s="36"/>
      <c r="D107" s="187" t="s">
        <v>139</v>
      </c>
      <c r="E107" s="36"/>
      <c r="F107" s="188" t="s">
        <v>324</v>
      </c>
      <c r="G107" s="36"/>
      <c r="H107" s="36"/>
      <c r="I107" s="189"/>
      <c r="J107" s="36"/>
      <c r="K107" s="36"/>
      <c r="L107" s="39"/>
      <c r="M107" s="190"/>
      <c r="N107" s="19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139</v>
      </c>
      <c r="AU107" s="17" t="s">
        <v>83</v>
      </c>
    </row>
    <row r="108" spans="1:65" s="2" customFormat="1" ht="16.5" customHeight="1">
      <c r="A108" s="34"/>
      <c r="B108" s="35"/>
      <c r="C108" s="174" t="s">
        <v>195</v>
      </c>
      <c r="D108" s="174" t="s">
        <v>133</v>
      </c>
      <c r="E108" s="175" t="s">
        <v>325</v>
      </c>
      <c r="F108" s="176" t="s">
        <v>326</v>
      </c>
      <c r="G108" s="177" t="s">
        <v>283</v>
      </c>
      <c r="H108" s="178">
        <v>1</v>
      </c>
      <c r="I108" s="179"/>
      <c r="J108" s="180">
        <f>ROUND(I108*H108,2)</f>
        <v>0</v>
      </c>
      <c r="K108" s="176" t="s">
        <v>136</v>
      </c>
      <c r="L108" s="39"/>
      <c r="M108" s="181" t="s">
        <v>19</v>
      </c>
      <c r="N108" s="182" t="s">
        <v>44</v>
      </c>
      <c r="O108" s="64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5" t="s">
        <v>284</v>
      </c>
      <c r="AT108" s="185" t="s">
        <v>133</v>
      </c>
      <c r="AU108" s="185" t="s">
        <v>83</v>
      </c>
      <c r="AY108" s="17" t="s">
        <v>130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81</v>
      </c>
      <c r="BK108" s="186">
        <f>ROUND(I108*H108,2)</f>
        <v>0</v>
      </c>
      <c r="BL108" s="17" t="s">
        <v>284</v>
      </c>
      <c r="BM108" s="185" t="s">
        <v>327</v>
      </c>
    </row>
    <row r="109" spans="1:47" s="2" customFormat="1" ht="12">
      <c r="A109" s="34"/>
      <c r="B109" s="35"/>
      <c r="C109" s="36"/>
      <c r="D109" s="187" t="s">
        <v>139</v>
      </c>
      <c r="E109" s="36"/>
      <c r="F109" s="188" t="s">
        <v>328</v>
      </c>
      <c r="G109" s="36"/>
      <c r="H109" s="36"/>
      <c r="I109" s="189"/>
      <c r="J109" s="36"/>
      <c r="K109" s="36"/>
      <c r="L109" s="39"/>
      <c r="M109" s="190"/>
      <c r="N109" s="191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139</v>
      </c>
      <c r="AU109" s="17" t="s">
        <v>83</v>
      </c>
    </row>
    <row r="110" spans="1:65" s="2" customFormat="1" ht="16.5" customHeight="1">
      <c r="A110" s="34"/>
      <c r="B110" s="35"/>
      <c r="C110" s="174" t="s">
        <v>202</v>
      </c>
      <c r="D110" s="174" t="s">
        <v>133</v>
      </c>
      <c r="E110" s="175" t="s">
        <v>329</v>
      </c>
      <c r="F110" s="176" t="s">
        <v>330</v>
      </c>
      <c r="G110" s="177" t="s">
        <v>283</v>
      </c>
      <c r="H110" s="178">
        <v>1</v>
      </c>
      <c r="I110" s="179"/>
      <c r="J110" s="180">
        <f>ROUND(I110*H110,2)</f>
        <v>0</v>
      </c>
      <c r="K110" s="176" t="s">
        <v>136</v>
      </c>
      <c r="L110" s="39"/>
      <c r="M110" s="181" t="s">
        <v>19</v>
      </c>
      <c r="N110" s="182" t="s">
        <v>44</v>
      </c>
      <c r="O110" s="64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5" t="s">
        <v>284</v>
      </c>
      <c r="AT110" s="185" t="s">
        <v>133</v>
      </c>
      <c r="AU110" s="185" t="s">
        <v>83</v>
      </c>
      <c r="AY110" s="17" t="s">
        <v>130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7" t="s">
        <v>81</v>
      </c>
      <c r="BK110" s="186">
        <f>ROUND(I110*H110,2)</f>
        <v>0</v>
      </c>
      <c r="BL110" s="17" t="s">
        <v>284</v>
      </c>
      <c r="BM110" s="185" t="s">
        <v>331</v>
      </c>
    </row>
    <row r="111" spans="1:47" s="2" customFormat="1" ht="12">
      <c r="A111" s="34"/>
      <c r="B111" s="35"/>
      <c r="C111" s="36"/>
      <c r="D111" s="187" t="s">
        <v>139</v>
      </c>
      <c r="E111" s="36"/>
      <c r="F111" s="188" t="s">
        <v>332</v>
      </c>
      <c r="G111" s="36"/>
      <c r="H111" s="36"/>
      <c r="I111" s="189"/>
      <c r="J111" s="36"/>
      <c r="K111" s="36"/>
      <c r="L111" s="39"/>
      <c r="M111" s="190"/>
      <c r="N111" s="191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139</v>
      </c>
      <c r="AU111" s="17" t="s">
        <v>83</v>
      </c>
    </row>
    <row r="112" spans="1:65" s="2" customFormat="1" ht="16.5" customHeight="1">
      <c r="A112" s="34"/>
      <c r="B112" s="35"/>
      <c r="C112" s="174" t="s">
        <v>8</v>
      </c>
      <c r="D112" s="174" t="s">
        <v>133</v>
      </c>
      <c r="E112" s="175" t="s">
        <v>333</v>
      </c>
      <c r="F112" s="176" t="s">
        <v>334</v>
      </c>
      <c r="G112" s="177" t="s">
        <v>283</v>
      </c>
      <c r="H112" s="178">
        <v>1</v>
      </c>
      <c r="I112" s="179"/>
      <c r="J112" s="180">
        <f>ROUND(I112*H112,2)</f>
        <v>0</v>
      </c>
      <c r="K112" s="176" t="s">
        <v>335</v>
      </c>
      <c r="L112" s="39"/>
      <c r="M112" s="229" t="s">
        <v>19</v>
      </c>
      <c r="N112" s="230" t="s">
        <v>44</v>
      </c>
      <c r="O112" s="231"/>
      <c r="P112" s="232">
        <f>O112*H112</f>
        <v>0</v>
      </c>
      <c r="Q112" s="232">
        <v>0</v>
      </c>
      <c r="R112" s="232">
        <f>Q112*H112</f>
        <v>0</v>
      </c>
      <c r="S112" s="232">
        <v>0</v>
      </c>
      <c r="T112" s="23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5" t="s">
        <v>284</v>
      </c>
      <c r="AT112" s="185" t="s">
        <v>133</v>
      </c>
      <c r="AU112" s="185" t="s">
        <v>83</v>
      </c>
      <c r="AY112" s="17" t="s">
        <v>130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7" t="s">
        <v>81</v>
      </c>
      <c r="BK112" s="186">
        <f>ROUND(I112*H112,2)</f>
        <v>0</v>
      </c>
      <c r="BL112" s="17" t="s">
        <v>284</v>
      </c>
      <c r="BM112" s="185" t="s">
        <v>336</v>
      </c>
    </row>
    <row r="113" spans="1:31" s="2" customFormat="1" ht="6.95" customHeight="1">
      <c r="A113" s="34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9"/>
      <c r="M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</sheetData>
  <sheetProtection algorithmName="SHA-512" hashValue="1NVc9kiGOj4pycQ3+PYBXx3ZrZ+XQzRwizAAmz3lx1cSpY24OeJZApAi7Nb469JIkr9ntrpbMGZPKHc/lj01VQ==" saltValue="tP9U2PX87axbT9BhHfULuCQwsz2XtnR3qlMT65puRq9cwHjyhT+f/QYzcuDUOehHp6DpFzpzYenlKoTu57T2xA==" spinCount="100000" sheet="1" objects="1" scenarios="1" formatColumns="0" formatRows="0" autoFilter="0"/>
  <autoFilter ref="C83:K11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011514000"/>
    <hyperlink ref="F90" r:id="rId2" display="https://podminky.urs.cz/item/CS_URS_2024_01/013254000"/>
    <hyperlink ref="F93" r:id="rId3" display="https://podminky.urs.cz/item/CS_URS_2024_01/032103000"/>
    <hyperlink ref="F95" r:id="rId4" display="https://podminky.urs.cz/item/CS_URS_2024_01/033103000"/>
    <hyperlink ref="F97" r:id="rId5" display="https://podminky.urs.cz/item/CS_URS_2024_01/033203000"/>
    <hyperlink ref="F99" r:id="rId6" display="https://podminky.urs.cz/item/CS_URS_2024_01/034103000"/>
    <hyperlink ref="F101" r:id="rId7" display="https://podminky.urs.cz/item/CS_URS_2024_01/039103000"/>
    <hyperlink ref="F104" r:id="rId8" display="https://podminky.urs.cz/item/CS_URS_2024_01/044003000"/>
    <hyperlink ref="F107" r:id="rId9" display="https://podminky.urs.cz/item/CS_URS_2024_01/091003000"/>
    <hyperlink ref="F109" r:id="rId10" display="https://podminky.urs.cz/item/CS_URS_2024_01/091404000"/>
    <hyperlink ref="F111" r:id="rId11" display="https://podminky.urs.cz/item/CS_URS_2024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7.15" customHeight="1"/>
    <row r="3" spans="2:8" s="1" customFormat="1" ht="6.95" customHeight="1">
      <c r="B3" s="102"/>
      <c r="C3" s="103"/>
      <c r="D3" s="103"/>
      <c r="E3" s="103"/>
      <c r="F3" s="103"/>
      <c r="G3" s="103"/>
      <c r="H3" s="20"/>
    </row>
    <row r="4" spans="2:8" s="1" customFormat="1" ht="24.95" customHeight="1">
      <c r="B4" s="20"/>
      <c r="C4" s="104" t="s">
        <v>337</v>
      </c>
      <c r="H4" s="20"/>
    </row>
    <row r="5" spans="2:8" s="1" customFormat="1" ht="12.2" customHeight="1">
      <c r="B5" s="20"/>
      <c r="C5" s="234" t="s">
        <v>13</v>
      </c>
      <c r="D5" s="297" t="s">
        <v>14</v>
      </c>
      <c r="E5" s="248"/>
      <c r="F5" s="248"/>
      <c r="H5" s="20"/>
    </row>
    <row r="6" spans="2:8" s="1" customFormat="1" ht="37.15" customHeight="1">
      <c r="B6" s="20"/>
      <c r="C6" s="235" t="s">
        <v>16</v>
      </c>
      <c r="D6" s="298" t="s">
        <v>17</v>
      </c>
      <c r="E6" s="248"/>
      <c r="F6" s="248"/>
      <c r="H6" s="20"/>
    </row>
    <row r="7" spans="2:8" s="1" customFormat="1" ht="16.5" customHeight="1">
      <c r="B7" s="20"/>
      <c r="C7" s="106" t="s">
        <v>23</v>
      </c>
      <c r="D7" s="109" t="str">
        <f>'Rekapitulace stavby'!AN8</f>
        <v>26. 2. 2024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47"/>
      <c r="B9" s="236"/>
      <c r="C9" s="237" t="s">
        <v>54</v>
      </c>
      <c r="D9" s="238" t="s">
        <v>55</v>
      </c>
      <c r="E9" s="238" t="s">
        <v>117</v>
      </c>
      <c r="F9" s="239" t="s">
        <v>338</v>
      </c>
      <c r="G9" s="147"/>
      <c r="H9" s="236"/>
    </row>
    <row r="10" spans="1:8" s="2" customFormat="1" ht="26.45" customHeight="1">
      <c r="A10" s="34"/>
      <c r="B10" s="39"/>
      <c r="C10" s="240" t="s">
        <v>339</v>
      </c>
      <c r="D10" s="240" t="s">
        <v>79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41" t="s">
        <v>87</v>
      </c>
      <c r="D11" s="242" t="s">
        <v>88</v>
      </c>
      <c r="E11" s="243" t="s">
        <v>89</v>
      </c>
      <c r="F11" s="244">
        <v>7.334</v>
      </c>
      <c r="G11" s="34"/>
      <c r="H11" s="39"/>
    </row>
    <row r="12" spans="1:8" s="2" customFormat="1" ht="16.9" customHeight="1">
      <c r="A12" s="34"/>
      <c r="B12" s="39"/>
      <c r="C12" s="245" t="s">
        <v>19</v>
      </c>
      <c r="D12" s="245" t="s">
        <v>340</v>
      </c>
      <c r="E12" s="17" t="s">
        <v>19</v>
      </c>
      <c r="F12" s="246">
        <v>7.334</v>
      </c>
      <c r="G12" s="34"/>
      <c r="H12" s="39"/>
    </row>
    <row r="13" spans="1:8" s="2" customFormat="1" ht="16.9" customHeight="1">
      <c r="A13" s="34"/>
      <c r="B13" s="39"/>
      <c r="C13" s="247" t="s">
        <v>341</v>
      </c>
      <c r="D13" s="34"/>
      <c r="E13" s="34"/>
      <c r="F13" s="34"/>
      <c r="G13" s="34"/>
      <c r="H13" s="39"/>
    </row>
    <row r="14" spans="1:8" s="2" customFormat="1" ht="16.9" customHeight="1">
      <c r="A14" s="34"/>
      <c r="B14" s="39"/>
      <c r="C14" s="245" t="s">
        <v>145</v>
      </c>
      <c r="D14" s="245" t="s">
        <v>342</v>
      </c>
      <c r="E14" s="17" t="s">
        <v>89</v>
      </c>
      <c r="F14" s="246">
        <v>168.682</v>
      </c>
      <c r="G14" s="34"/>
      <c r="H14" s="39"/>
    </row>
    <row r="15" spans="1:8" s="2" customFormat="1" ht="16.9" customHeight="1">
      <c r="A15" s="34"/>
      <c r="B15" s="39"/>
      <c r="C15" s="245" t="s">
        <v>151</v>
      </c>
      <c r="D15" s="245" t="s">
        <v>343</v>
      </c>
      <c r="E15" s="17" t="s">
        <v>89</v>
      </c>
      <c r="F15" s="246">
        <v>168.682</v>
      </c>
      <c r="G15" s="34"/>
      <c r="H15" s="39"/>
    </row>
    <row r="16" spans="1:8" s="2" customFormat="1" ht="16.9" customHeight="1">
      <c r="A16" s="34"/>
      <c r="B16" s="39"/>
      <c r="C16" s="245" t="s">
        <v>157</v>
      </c>
      <c r="D16" s="245" t="s">
        <v>344</v>
      </c>
      <c r="E16" s="17" t="s">
        <v>89</v>
      </c>
      <c r="F16" s="246">
        <v>1180.774</v>
      </c>
      <c r="G16" s="34"/>
      <c r="H16" s="39"/>
    </row>
    <row r="17" spans="1:8" s="2" customFormat="1" ht="16.9" customHeight="1">
      <c r="A17" s="34"/>
      <c r="B17" s="39"/>
      <c r="C17" s="245" t="s">
        <v>171</v>
      </c>
      <c r="D17" s="245" t="s">
        <v>345</v>
      </c>
      <c r="E17" s="17" t="s">
        <v>89</v>
      </c>
      <c r="F17" s="246">
        <v>168.682</v>
      </c>
      <c r="G17" s="34"/>
      <c r="H17" s="39"/>
    </row>
    <row r="18" spans="1:8" s="2" customFormat="1" ht="16.9" customHeight="1">
      <c r="A18" s="34"/>
      <c r="B18" s="39"/>
      <c r="C18" s="245" t="s">
        <v>257</v>
      </c>
      <c r="D18" s="245" t="s">
        <v>346</v>
      </c>
      <c r="E18" s="17" t="s">
        <v>89</v>
      </c>
      <c r="F18" s="246">
        <v>234.682</v>
      </c>
      <c r="G18" s="34"/>
      <c r="H18" s="39"/>
    </row>
    <row r="19" spans="1:8" s="2" customFormat="1" ht="16.9" customHeight="1">
      <c r="A19" s="34"/>
      <c r="B19" s="39"/>
      <c r="C19" s="245" t="s">
        <v>262</v>
      </c>
      <c r="D19" s="245" t="s">
        <v>347</v>
      </c>
      <c r="E19" s="17" t="s">
        <v>89</v>
      </c>
      <c r="F19" s="246">
        <v>234.682</v>
      </c>
      <c r="G19" s="34"/>
      <c r="H19" s="39"/>
    </row>
    <row r="20" spans="1:8" s="2" customFormat="1" ht="16.9" customHeight="1">
      <c r="A20" s="34"/>
      <c r="B20" s="39"/>
      <c r="C20" s="245" t="s">
        <v>267</v>
      </c>
      <c r="D20" s="245" t="s">
        <v>348</v>
      </c>
      <c r="E20" s="17" t="s">
        <v>89</v>
      </c>
      <c r="F20" s="246">
        <v>234.682</v>
      </c>
      <c r="G20" s="34"/>
      <c r="H20" s="39"/>
    </row>
    <row r="21" spans="1:8" s="2" customFormat="1" ht="22.5">
      <c r="A21" s="34"/>
      <c r="B21" s="39"/>
      <c r="C21" s="245" t="s">
        <v>185</v>
      </c>
      <c r="D21" s="245" t="s">
        <v>349</v>
      </c>
      <c r="E21" s="17" t="s">
        <v>89</v>
      </c>
      <c r="F21" s="246">
        <v>168.682</v>
      </c>
      <c r="G21" s="34"/>
      <c r="H21" s="39"/>
    </row>
    <row r="22" spans="1:8" s="2" customFormat="1" ht="16.9" customHeight="1">
      <c r="A22" s="34"/>
      <c r="B22" s="39"/>
      <c r="C22" s="241" t="s">
        <v>92</v>
      </c>
      <c r="D22" s="242" t="s">
        <v>93</v>
      </c>
      <c r="E22" s="243" t="s">
        <v>89</v>
      </c>
      <c r="F22" s="244">
        <v>11.001</v>
      </c>
      <c r="G22" s="34"/>
      <c r="H22" s="39"/>
    </row>
    <row r="23" spans="1:8" s="2" customFormat="1" ht="16.9" customHeight="1">
      <c r="A23" s="34"/>
      <c r="B23" s="39"/>
      <c r="C23" s="245" t="s">
        <v>19</v>
      </c>
      <c r="D23" s="245" t="s">
        <v>350</v>
      </c>
      <c r="E23" s="17" t="s">
        <v>19</v>
      </c>
      <c r="F23" s="246">
        <v>11.001</v>
      </c>
      <c r="G23" s="34"/>
      <c r="H23" s="39"/>
    </row>
    <row r="24" spans="1:8" s="2" customFormat="1" ht="16.9" customHeight="1">
      <c r="A24" s="34"/>
      <c r="B24" s="39"/>
      <c r="C24" s="247" t="s">
        <v>341</v>
      </c>
      <c r="D24" s="34"/>
      <c r="E24" s="34"/>
      <c r="F24" s="34"/>
      <c r="G24" s="34"/>
      <c r="H24" s="39"/>
    </row>
    <row r="25" spans="1:8" s="2" customFormat="1" ht="16.9" customHeight="1">
      <c r="A25" s="34"/>
      <c r="B25" s="39"/>
      <c r="C25" s="245" t="s">
        <v>145</v>
      </c>
      <c r="D25" s="245" t="s">
        <v>342</v>
      </c>
      <c r="E25" s="17" t="s">
        <v>89</v>
      </c>
      <c r="F25" s="246">
        <v>168.682</v>
      </c>
      <c r="G25" s="34"/>
      <c r="H25" s="39"/>
    </row>
    <row r="26" spans="1:8" s="2" customFormat="1" ht="16.9" customHeight="1">
      <c r="A26" s="34"/>
      <c r="B26" s="39"/>
      <c r="C26" s="245" t="s">
        <v>151</v>
      </c>
      <c r="D26" s="245" t="s">
        <v>343</v>
      </c>
      <c r="E26" s="17" t="s">
        <v>89</v>
      </c>
      <c r="F26" s="246">
        <v>168.682</v>
      </c>
      <c r="G26" s="34"/>
      <c r="H26" s="39"/>
    </row>
    <row r="27" spans="1:8" s="2" customFormat="1" ht="16.9" customHeight="1">
      <c r="A27" s="34"/>
      <c r="B27" s="39"/>
      <c r="C27" s="245" t="s">
        <v>157</v>
      </c>
      <c r="D27" s="245" t="s">
        <v>344</v>
      </c>
      <c r="E27" s="17" t="s">
        <v>89</v>
      </c>
      <c r="F27" s="246">
        <v>1180.774</v>
      </c>
      <c r="G27" s="34"/>
      <c r="H27" s="39"/>
    </row>
    <row r="28" spans="1:8" s="2" customFormat="1" ht="16.9" customHeight="1">
      <c r="A28" s="34"/>
      <c r="B28" s="39"/>
      <c r="C28" s="245" t="s">
        <v>171</v>
      </c>
      <c r="D28" s="245" t="s">
        <v>345</v>
      </c>
      <c r="E28" s="17" t="s">
        <v>89</v>
      </c>
      <c r="F28" s="246">
        <v>168.682</v>
      </c>
      <c r="G28" s="34"/>
      <c r="H28" s="39"/>
    </row>
    <row r="29" spans="1:8" s="2" customFormat="1" ht="16.9" customHeight="1">
      <c r="A29" s="34"/>
      <c r="B29" s="39"/>
      <c r="C29" s="245" t="s">
        <v>257</v>
      </c>
      <c r="D29" s="245" t="s">
        <v>346</v>
      </c>
      <c r="E29" s="17" t="s">
        <v>89</v>
      </c>
      <c r="F29" s="246">
        <v>234.682</v>
      </c>
      <c r="G29" s="34"/>
      <c r="H29" s="39"/>
    </row>
    <row r="30" spans="1:8" s="2" customFormat="1" ht="16.9" customHeight="1">
      <c r="A30" s="34"/>
      <c r="B30" s="39"/>
      <c r="C30" s="245" t="s">
        <v>262</v>
      </c>
      <c r="D30" s="245" t="s">
        <v>347</v>
      </c>
      <c r="E30" s="17" t="s">
        <v>89</v>
      </c>
      <c r="F30" s="246">
        <v>234.682</v>
      </c>
      <c r="G30" s="34"/>
      <c r="H30" s="39"/>
    </row>
    <row r="31" spans="1:8" s="2" customFormat="1" ht="16.9" customHeight="1">
      <c r="A31" s="34"/>
      <c r="B31" s="39"/>
      <c r="C31" s="245" t="s">
        <v>267</v>
      </c>
      <c r="D31" s="245" t="s">
        <v>348</v>
      </c>
      <c r="E31" s="17" t="s">
        <v>89</v>
      </c>
      <c r="F31" s="246">
        <v>234.682</v>
      </c>
      <c r="G31" s="34"/>
      <c r="H31" s="39"/>
    </row>
    <row r="32" spans="1:8" s="2" customFormat="1" ht="22.5">
      <c r="A32" s="34"/>
      <c r="B32" s="39"/>
      <c r="C32" s="245" t="s">
        <v>185</v>
      </c>
      <c r="D32" s="245" t="s">
        <v>349</v>
      </c>
      <c r="E32" s="17" t="s">
        <v>89</v>
      </c>
      <c r="F32" s="246">
        <v>168.682</v>
      </c>
      <c r="G32" s="34"/>
      <c r="H32" s="39"/>
    </row>
    <row r="33" spans="1:8" s="2" customFormat="1" ht="16.9" customHeight="1">
      <c r="A33" s="34"/>
      <c r="B33" s="39"/>
      <c r="C33" s="241" t="s">
        <v>351</v>
      </c>
      <c r="D33" s="242" t="s">
        <v>352</v>
      </c>
      <c r="E33" s="243" t="s">
        <v>89</v>
      </c>
      <c r="F33" s="244">
        <v>168.682</v>
      </c>
      <c r="G33" s="34"/>
      <c r="H33" s="39"/>
    </row>
    <row r="34" spans="1:8" s="2" customFormat="1" ht="16.9" customHeight="1">
      <c r="A34" s="34"/>
      <c r="B34" s="39"/>
      <c r="C34" s="245" t="s">
        <v>19</v>
      </c>
      <c r="D34" s="245" t="s">
        <v>149</v>
      </c>
      <c r="E34" s="17" t="s">
        <v>19</v>
      </c>
      <c r="F34" s="246">
        <v>146.68</v>
      </c>
      <c r="G34" s="34"/>
      <c r="H34" s="39"/>
    </row>
    <row r="35" spans="1:8" s="2" customFormat="1" ht="16.9" customHeight="1">
      <c r="A35" s="34"/>
      <c r="B35" s="39"/>
      <c r="C35" s="245" t="s">
        <v>19</v>
      </c>
      <c r="D35" s="245" t="s">
        <v>150</v>
      </c>
      <c r="E35" s="17" t="s">
        <v>19</v>
      </c>
      <c r="F35" s="246">
        <v>22.002</v>
      </c>
      <c r="G35" s="34"/>
      <c r="H35" s="39"/>
    </row>
    <row r="36" spans="1:8" s="2" customFormat="1" ht="16.9" customHeight="1">
      <c r="A36" s="34"/>
      <c r="B36" s="39"/>
      <c r="C36" s="245" t="s">
        <v>19</v>
      </c>
      <c r="D36" s="245" t="s">
        <v>144</v>
      </c>
      <c r="E36" s="17" t="s">
        <v>19</v>
      </c>
      <c r="F36" s="246">
        <v>168.682</v>
      </c>
      <c r="G36" s="34"/>
      <c r="H36" s="39"/>
    </row>
    <row r="37" spans="1:8" s="2" customFormat="1" ht="16.9" customHeight="1">
      <c r="A37" s="34"/>
      <c r="B37" s="39"/>
      <c r="C37" s="241" t="s">
        <v>96</v>
      </c>
      <c r="D37" s="242" t="s">
        <v>97</v>
      </c>
      <c r="E37" s="243" t="s">
        <v>89</v>
      </c>
      <c r="F37" s="244">
        <v>1.2</v>
      </c>
      <c r="G37" s="34"/>
      <c r="H37" s="39"/>
    </row>
    <row r="38" spans="1:8" s="2" customFormat="1" ht="16.9" customHeight="1">
      <c r="A38" s="34"/>
      <c r="B38" s="39"/>
      <c r="C38" s="245" t="s">
        <v>19</v>
      </c>
      <c r="D38" s="245" t="s">
        <v>98</v>
      </c>
      <c r="E38" s="17" t="s">
        <v>19</v>
      </c>
      <c r="F38" s="246">
        <v>1.2</v>
      </c>
      <c r="G38" s="34"/>
      <c r="H38" s="39"/>
    </row>
    <row r="39" spans="1:8" s="2" customFormat="1" ht="16.9" customHeight="1">
      <c r="A39" s="34"/>
      <c r="B39" s="39"/>
      <c r="C39" s="247" t="s">
        <v>341</v>
      </c>
      <c r="D39" s="34"/>
      <c r="E39" s="34"/>
      <c r="F39" s="34"/>
      <c r="G39" s="34"/>
      <c r="H39" s="39"/>
    </row>
    <row r="40" spans="1:8" s="2" customFormat="1" ht="16.9" customHeight="1">
      <c r="A40" s="34"/>
      <c r="B40" s="39"/>
      <c r="C40" s="245" t="s">
        <v>236</v>
      </c>
      <c r="D40" s="245" t="s">
        <v>353</v>
      </c>
      <c r="E40" s="17" t="s">
        <v>89</v>
      </c>
      <c r="F40" s="246">
        <v>28.4</v>
      </c>
      <c r="G40" s="34"/>
      <c r="H40" s="39"/>
    </row>
    <row r="41" spans="1:8" s="2" customFormat="1" ht="16.9" customHeight="1">
      <c r="A41" s="34"/>
      <c r="B41" s="39"/>
      <c r="C41" s="245" t="s">
        <v>242</v>
      </c>
      <c r="D41" s="245" t="s">
        <v>354</v>
      </c>
      <c r="E41" s="17" t="s">
        <v>89</v>
      </c>
      <c r="F41" s="246">
        <v>28.4</v>
      </c>
      <c r="G41" s="34"/>
      <c r="H41" s="39"/>
    </row>
    <row r="42" spans="1:8" s="2" customFormat="1" ht="16.9" customHeight="1">
      <c r="A42" s="34"/>
      <c r="B42" s="39"/>
      <c r="C42" s="245" t="s">
        <v>247</v>
      </c>
      <c r="D42" s="245" t="s">
        <v>355</v>
      </c>
      <c r="E42" s="17" t="s">
        <v>89</v>
      </c>
      <c r="F42" s="246">
        <v>28.4</v>
      </c>
      <c r="G42" s="34"/>
      <c r="H42" s="39"/>
    </row>
    <row r="43" spans="1:8" s="2" customFormat="1" ht="16.9" customHeight="1">
      <c r="A43" s="34"/>
      <c r="B43" s="39"/>
      <c r="C43" s="245" t="s">
        <v>252</v>
      </c>
      <c r="D43" s="245" t="s">
        <v>356</v>
      </c>
      <c r="E43" s="17" t="s">
        <v>89</v>
      </c>
      <c r="F43" s="246">
        <v>28.4</v>
      </c>
      <c r="G43" s="34"/>
      <c r="H43" s="39"/>
    </row>
    <row r="44" spans="1:8" s="2" customFormat="1" ht="16.9" customHeight="1">
      <c r="A44" s="34"/>
      <c r="B44" s="39"/>
      <c r="C44" s="245" t="s">
        <v>189</v>
      </c>
      <c r="D44" s="245" t="s">
        <v>357</v>
      </c>
      <c r="E44" s="17" t="s">
        <v>89</v>
      </c>
      <c r="F44" s="246">
        <v>28.4</v>
      </c>
      <c r="G44" s="34"/>
      <c r="H44" s="39"/>
    </row>
    <row r="45" spans="1:8" s="2" customFormat="1" ht="16.9" customHeight="1">
      <c r="A45" s="34"/>
      <c r="B45" s="39"/>
      <c r="C45" s="241" t="s">
        <v>99</v>
      </c>
      <c r="D45" s="242" t="s">
        <v>100</v>
      </c>
      <c r="E45" s="243" t="s">
        <v>89</v>
      </c>
      <c r="F45" s="244">
        <v>2.2</v>
      </c>
      <c r="G45" s="34"/>
      <c r="H45" s="39"/>
    </row>
    <row r="46" spans="1:8" s="2" customFormat="1" ht="16.9" customHeight="1">
      <c r="A46" s="34"/>
      <c r="B46" s="39"/>
      <c r="C46" s="245" t="s">
        <v>19</v>
      </c>
      <c r="D46" s="245" t="s">
        <v>101</v>
      </c>
      <c r="E46" s="17" t="s">
        <v>19</v>
      </c>
      <c r="F46" s="246">
        <v>2.2</v>
      </c>
      <c r="G46" s="34"/>
      <c r="H46" s="39"/>
    </row>
    <row r="47" spans="1:8" s="2" customFormat="1" ht="16.9" customHeight="1">
      <c r="A47" s="34"/>
      <c r="B47" s="39"/>
      <c r="C47" s="247" t="s">
        <v>341</v>
      </c>
      <c r="D47" s="34"/>
      <c r="E47" s="34"/>
      <c r="F47" s="34"/>
      <c r="G47" s="34"/>
      <c r="H47" s="39"/>
    </row>
    <row r="48" spans="1:8" s="2" customFormat="1" ht="16.9" customHeight="1">
      <c r="A48" s="34"/>
      <c r="B48" s="39"/>
      <c r="C48" s="245" t="s">
        <v>236</v>
      </c>
      <c r="D48" s="245" t="s">
        <v>353</v>
      </c>
      <c r="E48" s="17" t="s">
        <v>89</v>
      </c>
      <c r="F48" s="246">
        <v>28.4</v>
      </c>
      <c r="G48" s="34"/>
      <c r="H48" s="39"/>
    </row>
    <row r="49" spans="1:8" s="2" customFormat="1" ht="16.9" customHeight="1">
      <c r="A49" s="34"/>
      <c r="B49" s="39"/>
      <c r="C49" s="245" t="s">
        <v>242</v>
      </c>
      <c r="D49" s="245" t="s">
        <v>354</v>
      </c>
      <c r="E49" s="17" t="s">
        <v>89</v>
      </c>
      <c r="F49" s="246">
        <v>28.4</v>
      </c>
      <c r="G49" s="34"/>
      <c r="H49" s="39"/>
    </row>
    <row r="50" spans="1:8" s="2" customFormat="1" ht="16.9" customHeight="1">
      <c r="A50" s="34"/>
      <c r="B50" s="39"/>
      <c r="C50" s="245" t="s">
        <v>247</v>
      </c>
      <c r="D50" s="245" t="s">
        <v>355</v>
      </c>
      <c r="E50" s="17" t="s">
        <v>89</v>
      </c>
      <c r="F50" s="246">
        <v>28.4</v>
      </c>
      <c r="G50" s="34"/>
      <c r="H50" s="39"/>
    </row>
    <row r="51" spans="1:8" s="2" customFormat="1" ht="16.9" customHeight="1">
      <c r="A51" s="34"/>
      <c r="B51" s="39"/>
      <c r="C51" s="245" t="s">
        <v>252</v>
      </c>
      <c r="D51" s="245" t="s">
        <v>356</v>
      </c>
      <c r="E51" s="17" t="s">
        <v>89</v>
      </c>
      <c r="F51" s="246">
        <v>28.4</v>
      </c>
      <c r="G51" s="34"/>
      <c r="H51" s="39"/>
    </row>
    <row r="52" spans="1:8" s="2" customFormat="1" ht="16.9" customHeight="1">
      <c r="A52" s="34"/>
      <c r="B52" s="39"/>
      <c r="C52" s="245" t="s">
        <v>189</v>
      </c>
      <c r="D52" s="245" t="s">
        <v>357</v>
      </c>
      <c r="E52" s="17" t="s">
        <v>89</v>
      </c>
      <c r="F52" s="246">
        <v>28.4</v>
      </c>
      <c r="G52" s="34"/>
      <c r="H52" s="39"/>
    </row>
    <row r="53" spans="1:8" s="2" customFormat="1" ht="7.5" customHeight="1">
      <c r="A53" s="34"/>
      <c r="B53" s="127"/>
      <c r="C53" s="128"/>
      <c r="D53" s="128"/>
      <c r="E53" s="128"/>
      <c r="F53" s="128"/>
      <c r="G53" s="128"/>
      <c r="H53" s="39"/>
    </row>
    <row r="54" spans="1:8" s="2" customFormat="1" ht="12">
      <c r="A54" s="34"/>
      <c r="B54" s="34"/>
      <c r="C54" s="34"/>
      <c r="D54" s="34"/>
      <c r="E54" s="34"/>
      <c r="F54" s="34"/>
      <c r="G54" s="34"/>
      <c r="H54" s="34"/>
    </row>
  </sheetData>
  <sheetProtection algorithmName="SHA-512" hashValue="j3a4kog9x1yf7FPiGPcd5pECW/X8YnAjO3Xgu/TK18P52DXJZVK3CXvSKpH7QQq73rbtiLCsjly/scBajPk5Lg==" saltValue="dyGCyggQH+S3Clt71AO+euhheIDLsF2KblKshqGbMhhhdK2PwNUMalebL4gZ0BVzZelsTKm+g2FhGOZbYgPRZ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Cicha | PRUKON</dc:creator>
  <cp:keywords/>
  <dc:description/>
  <cp:lastModifiedBy>Šnajdrová Stanislava, Ing.</cp:lastModifiedBy>
  <dcterms:created xsi:type="dcterms:W3CDTF">2024-02-26T14:12:09Z</dcterms:created>
  <dcterms:modified xsi:type="dcterms:W3CDTF">2024-03-15T13:52:44Z</dcterms:modified>
  <cp:category/>
  <cp:version/>
  <cp:contentType/>
  <cp:contentStatus/>
</cp:coreProperties>
</file>