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_ - Stavební část" sheetId="2" r:id="rId2"/>
  </sheets>
  <definedNames>
    <definedName name="_xlnm.Print_Area" localSheetId="0">'Rekapitulace stavby'!$D$4:$AO$76,'Rekapitulace stavby'!$C$82:$AQ$96</definedName>
    <definedName name="_xlnm._FilterDatabase" localSheetId="1" hidden="1">'_ - Stavební část'!$C$135:$K$216</definedName>
    <definedName name="_xlnm.Print_Area" localSheetId="1">'_ - Stavební část'!$C$4:$J$76,'_ - Stavební část'!$C$82:$J$117,'_ - Stavební část'!$C$123:$J$216</definedName>
    <definedName name="_xlnm.Print_Titles" localSheetId="0">'Rekapitulace stavby'!$92:$92</definedName>
    <definedName name="_xlnm.Print_Titles" localSheetId="1">'_ - Stavební část'!$135:$135</definedName>
  </definedNames>
  <calcPr fullCalcOnLoad="1"/>
</workbook>
</file>

<file path=xl/sharedStrings.xml><?xml version="1.0" encoding="utf-8"?>
<sst xmlns="http://schemas.openxmlformats.org/spreadsheetml/2006/main" count="1246" uniqueCount="409">
  <si>
    <t>Export Komplet</t>
  </si>
  <si>
    <t/>
  </si>
  <si>
    <t>2.0</t>
  </si>
  <si>
    <t>ZAMOK</t>
  </si>
  <si>
    <t>False</t>
  </si>
  <si>
    <t>{0d8423f1-33e8-408e-92dd-2a178fa3ec22}</t>
  </si>
  <si>
    <t>0,1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</si>
  <si>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</si>
  <si>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</si>
  <si>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</si>
  <si>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</si>
  <si>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</si>
  <si>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</si>
  <si>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</si>
  <si>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MS_Podlesi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</si>
  <si>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</si>
  <si>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</si>
  <si>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Nadstřešení pískoviště s učebnou v mateřské škole Podlesí</t>
  </si>
  <si>
    <t>KSO:</t>
  </si>
  <si>
    <t>CC-CZ:</t>
  </si>
  <si>
    <t>Místo:</t>
  </si>
  <si>
    <t>Podlesí</t>
  </si>
  <si>
    <t>Datum:</t>
  </si>
  <si>
    <t>8. 12. 2023</t>
  </si>
  <si>
    <t>Zadavatel:</t>
  </si>
  <si>
    <t>IČ:</t>
  </si>
  <si>
    <t>00304387</t>
  </si>
  <si>
    <t>Město Valašské Meziříčí</t>
  </si>
  <si>
    <t>DIČ:</t>
  </si>
  <si>
    <t>CZ00304387</t>
  </si>
  <si>
    <t>Uchazeč:</t>
  </si>
  <si>
    <t>Vyplň údaj</t>
  </si>
  <si>
    <t>Projektant:</t>
  </si>
  <si>
    <t>63321271</t>
  </si>
  <si>
    <t>S WHG s.r.o.</t>
  </si>
  <si>
    <t>CZ63321271</t>
  </si>
  <si>
    <t>True</t>
  </si>
  <si>
    <t>1</t>
  </si>
  <si>
    <t>Zpracovatel:</t>
  </si>
  <si>
    <t>Vojtěch Zeman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</si>
  <si>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</si>
  <si>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</si>
  <si>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</si>
  <si>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</si>
  <si>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</si>
  <si>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</si>
  <si>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</si>
  <si>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</si>
  <si>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</si>
  <si>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</si>
  <si>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</si>
  <si>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</si>
  <si>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</si>
  <si>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</si>
  <si>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</si>
  <si>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</si>
  <si>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</si>
  <si>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</si>
  <si>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</si>
  <si>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</si>
  <si>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</si>
  <si>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</si>
  <si>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</si>
  <si>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</si>
  <si>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</si>
  <si>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</si>
  <si>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</si>
  <si>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</si>
  <si>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</si>
  <si>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</si>
  <si>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</si>
  <si>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</si>
  <si>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</si>
  <si>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</si>
  <si>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</si>
  <si>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</si>
  <si>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</si>
  <si>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</si>
  <si>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</si>
  <si>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</si>
  <si>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</si>
  <si>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</si>
  <si>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</si>
  <si>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</si>
  <si>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</si>
  <si>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</si>
  <si>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_</t>
  </si>
  <si>
    <t>Stavební část</t>
  </si>
  <si>
    <t>STA</t>
  </si>
  <si>
    <t>{6140b56a-4d85-4768-84a4-1e3356dc4128}</t>
  </si>
  <si>
    <t>2</t>
  </si>
  <si>
    <t>KRYCÍ LIST SOUPISU PRACÍ</t>
  </si>
  <si>
    <t>Objekt:</t>
  </si>
  <si>
    <t>_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</si>
  <si>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</si>
  <si>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</si>
  <si>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</si>
  <si>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</si>
  <si>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</si>
  <si>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</si>
  <si>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</si>
  <si>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</si>
  <si>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</si>
  <si>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</si>
  <si>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</si>
  <si>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</si>
  <si>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</si>
  <si>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</si>
  <si>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</si>
  <si>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</si>
  <si>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</si>
  <si>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783 - Dokončovací práce - nátěry</t>
  </si>
  <si>
    <t>M - Práce a dodávky M</t>
  </si>
  <si>
    <t xml:space="preserve">    46-M - Zemní práce při extr.mont.pracích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</si>
  <si>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</si>
  <si>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</si>
  <si>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</si>
  <si>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</si>
  <si>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</si>
  <si>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</si>
  <si>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</si>
  <si>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</si>
  <si>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</si>
  <si>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</si>
  <si>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</si>
  <si>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</si>
  <si>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</si>
  <si>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</si>
  <si>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</si>
  <si>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</si>
  <si>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</si>
  <si>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</si>
  <si>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</si>
  <si>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</si>
  <si>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</si>
  <si>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</si>
  <si>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</si>
  <si>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</si>
  <si>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</si>
  <si>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</si>
  <si>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16</t>
  </si>
  <si>
    <t>-400027337</t>
  </si>
  <si>
    <t>121151104</t>
  </si>
  <si>
    <t>Sejmutí ornice plochy do 100 m2 tl vrstvy přes 200 do 250 mm strojně</t>
  </si>
  <si>
    <t>4</t>
  </si>
  <si>
    <t>-2098013746</t>
  </si>
  <si>
    <t>3</t>
  </si>
  <si>
    <t>122251101</t>
  </si>
  <si>
    <t>Odkopávky a prokopávky nezapažené v hornině třídy těžitelnosti I skupiny 3 objem do 20 m3 strojně</t>
  </si>
  <si>
    <t>m3</t>
  </si>
  <si>
    <t>-1794997333</t>
  </si>
  <si>
    <t>133212811</t>
  </si>
  <si>
    <t>Hloubení nezapažených šachet v hornině třídy těžitelnosti I skupiny 3 plocha výkopu do 4 m2 ručně</t>
  </si>
  <si>
    <t>-1479350584</t>
  </si>
  <si>
    <t>5</t>
  </si>
  <si>
    <t>139001101</t>
  </si>
  <si>
    <t>Příplatek za ztížení vykopávky v blízkosti podzemního vedení</t>
  </si>
  <si>
    <t>1202751912</t>
  </si>
  <si>
    <t>6</t>
  </si>
  <si>
    <t>162211311</t>
  </si>
  <si>
    <t>Vodorovné přemístění výkopku z horniny třídy těžitelnosti I skupiny 1 až 3 stavebním kolečkem do 10 m</t>
  </si>
  <si>
    <t>1458005943</t>
  </si>
  <si>
    <t>7</t>
  </si>
  <si>
    <t>162211319</t>
  </si>
  <si>
    <t>Příplatek k vodorovnému přemístění výkopku z horniny třídy těžitelnosti I skupiny 1 až 3 stavebním kolečkem za každých dalších 10 m</t>
  </si>
  <si>
    <t>1177225900</t>
  </si>
  <si>
    <t>8</t>
  </si>
  <si>
    <t>162651112</t>
  </si>
  <si>
    <t>Vodorovné přemístění přes 4 000 do 5000 m výkopku/sypaniny z horniny třídy těžitelnosti I skupiny 1 až 3</t>
  </si>
  <si>
    <t>-631976136</t>
  </si>
  <si>
    <t>9</t>
  </si>
  <si>
    <t>167151101</t>
  </si>
  <si>
    <t>Nakládání výkopku z hornin třídy těžitelnosti I skupiny 1 až 3 do 100 m3</t>
  </si>
  <si>
    <t>1765977903</t>
  </si>
  <si>
    <t>10</t>
  </si>
  <si>
    <t>171201231</t>
  </si>
  <si>
    <t>Poplatek za uložení zeminy a kamení na recyklační skládce (skládkovné) kód odpadu 17 05 04</t>
  </si>
  <si>
    <t>t</t>
  </si>
  <si>
    <t>-875687828</t>
  </si>
  <si>
    <t>11</t>
  </si>
  <si>
    <t>171251201</t>
  </si>
  <si>
    <t>Uložení sypaniny na skládky nebo meziskládky</t>
  </si>
  <si>
    <t>-962380839</t>
  </si>
  <si>
    <t>181111131</t>
  </si>
  <si>
    <t>Plošná úprava terénu do 500 m2 zemina skupiny 1 až 4 nerovnosti přes 150 do 200 mm v rovinně a svahu do 1:5</t>
  </si>
  <si>
    <t>456853885</t>
  </si>
  <si>
    <t>13</t>
  </si>
  <si>
    <t>181351003</t>
  </si>
  <si>
    <t>Rozprostření ornice tl vrstvy do 200 mm pl do 100 m2 v rovině nebo ve svahu do 1:5 strojně</t>
  </si>
  <si>
    <t>1743198120</t>
  </si>
  <si>
    <t>14</t>
  </si>
  <si>
    <t>181411131</t>
  </si>
  <si>
    <t>Založení parkového trávníku výsevem pl do 1000 m2 v rovině a ve svahu do 1:5</t>
  </si>
  <si>
    <t>-10924032</t>
  </si>
  <si>
    <t>15</t>
  </si>
  <si>
    <t>M</t>
  </si>
  <si>
    <t>00572410</t>
  </si>
  <si>
    <t>osivo směs travní parková</t>
  </si>
  <si>
    <t>kg</t>
  </si>
  <si>
    <t>-1393225668</t>
  </si>
  <si>
    <t>183901146</t>
  </si>
  <si>
    <t>Doplnění zeminy nebo substrátu tl vrstvy do 100 mm v nádobě do 700 mm pl přes 3,0 do 4,0 m2</t>
  </si>
  <si>
    <t>kus</t>
  </si>
  <si>
    <t>-1812162314</t>
  </si>
  <si>
    <t>Zakládání</t>
  </si>
  <si>
    <t>17</t>
  </si>
  <si>
    <t>213141111</t>
  </si>
  <si>
    <t>Zřízení vrstvy z geotextilie v rovině nebo ve sklonu do 1:5 š do 3 m</t>
  </si>
  <si>
    <t>1277790876</t>
  </si>
  <si>
    <t>18</t>
  </si>
  <si>
    <t>69311081</t>
  </si>
  <si>
    <t>geotextilie netkaná separační, ochranná, filtrační, drenážní PES 300g/m2</t>
  </si>
  <si>
    <t>-795506654</t>
  </si>
  <si>
    <t>19</t>
  </si>
  <si>
    <t>275321411</t>
  </si>
  <si>
    <t>Základové patky ze ŽB bez zvýšených nároků na prostředí tř. C 20/25</t>
  </si>
  <si>
    <t>-1054660512</t>
  </si>
  <si>
    <t>20</t>
  </si>
  <si>
    <t>275362021</t>
  </si>
  <si>
    <t>Výztuž základových patek svařovanými sítěmi Kari</t>
  </si>
  <si>
    <t>-1796031949</t>
  </si>
  <si>
    <t>279113144</t>
  </si>
  <si>
    <t>Základová zeď tl přes 250 do 300 mm z tvárnic ztraceného bednění včetně výplně z betonu tř. C 20/25</t>
  </si>
  <si>
    <t>284296059</t>
  </si>
  <si>
    <t>22</t>
  </si>
  <si>
    <t>279361821</t>
  </si>
  <si>
    <t>Výztuž základových zdí nosných betonářskou ocelí 10 505</t>
  </si>
  <si>
    <t>785624450</t>
  </si>
  <si>
    <t>Svislé a kompletní konstrukce</t>
  </si>
  <si>
    <t>23</t>
  </si>
  <si>
    <t>311113132</t>
  </si>
  <si>
    <t>Nosná zeď tl přes 150 do 200 mm z hladkých tvárnic ztraceného bednění včetně výplně z betonu tř. C 16/20</t>
  </si>
  <si>
    <t>-500450149</t>
  </si>
  <si>
    <t>Komunikace pozemní</t>
  </si>
  <si>
    <t>24</t>
  </si>
  <si>
    <t>564211012</t>
  </si>
  <si>
    <t>Podklad nebo podsyp ze štěrkopísku ŠP plochy do 100 m2 tl 60 mm</t>
  </si>
  <si>
    <t>1069582142</t>
  </si>
  <si>
    <t>25</t>
  </si>
  <si>
    <t>564231011</t>
  </si>
  <si>
    <t>Podklad nebo podsyp ze štěrkopísku ŠP plochy do 100 m2 tl 100 mm</t>
  </si>
  <si>
    <t>-1952716978</t>
  </si>
  <si>
    <t>26</t>
  </si>
  <si>
    <t>564760101</t>
  </si>
  <si>
    <t>Podklad z kameniva hrubého drceného vel. 16-32 mm plochy do 100 m2 tl 200 mm</t>
  </si>
  <si>
    <t>51184620</t>
  </si>
  <si>
    <t>27</t>
  </si>
  <si>
    <t>596211120</t>
  </si>
  <si>
    <t>Kladení zámkové dlažby komunikací pro pěší ručně tl 60 mm skupiny B pl do 50 m2</t>
  </si>
  <si>
    <t>1487999785</t>
  </si>
  <si>
    <t>28</t>
  </si>
  <si>
    <t>PSB.14020700</t>
  </si>
  <si>
    <t>PRESBETON H-PROFIL (Hladký Přírodní) 200x165x60</t>
  </si>
  <si>
    <t>1788480868</t>
  </si>
  <si>
    <t>29</t>
  </si>
  <si>
    <t>596811120</t>
  </si>
  <si>
    <t>Kladení betonové dlažby komunikací pro pěší do lože z kameniva velikosti do 0,09 m2 pl do 50 m2</t>
  </si>
  <si>
    <t>38606862</t>
  </si>
  <si>
    <t>30</t>
  </si>
  <si>
    <t>59248005</t>
  </si>
  <si>
    <t>dlažba plošná betonová chodníková 300x300x50mm přírodní</t>
  </si>
  <si>
    <t>551095719</t>
  </si>
  <si>
    <t>Úpravy povrchů, podlahy a osazování výplní</t>
  </si>
  <si>
    <t>31</t>
  </si>
  <si>
    <t>622142001</t>
  </si>
  <si>
    <t>Potažení vnějších stěn sklovláknitým pletivem vtlačeným do tenkovrstvé hmoty</t>
  </si>
  <si>
    <t>-1465591117</t>
  </si>
  <si>
    <t>32</t>
  </si>
  <si>
    <t>622151021</t>
  </si>
  <si>
    <t>Penetrační akrylátový nátěr vnějších mozaikových tenkovrstvých omítek stěn</t>
  </si>
  <si>
    <t>-179786217</t>
  </si>
  <si>
    <t>33</t>
  </si>
  <si>
    <t>622511122</t>
  </si>
  <si>
    <t>Tenkovrstvá akrylátová mozaiková hrubozrnná omítka vnějších stěn</t>
  </si>
  <si>
    <t>1969318970</t>
  </si>
  <si>
    <t>Ostatní konstrukce a práce, bourání</t>
  </si>
  <si>
    <t>34</t>
  </si>
  <si>
    <t>916231213</t>
  </si>
  <si>
    <t>Osazení chodníkového obrubníku betonového stojatého s boční opěrou do lože z betonu prostého</t>
  </si>
  <si>
    <t>m</t>
  </si>
  <si>
    <t>1818064105</t>
  </si>
  <si>
    <t>35</t>
  </si>
  <si>
    <t>PSB.30031307</t>
  </si>
  <si>
    <t>PRESBETON ABO 12-20 (Hladký Černá) 1000x50x200</t>
  </si>
  <si>
    <t>-1172692073</t>
  </si>
  <si>
    <t>36</t>
  </si>
  <si>
    <t>PSB.30041300</t>
  </si>
  <si>
    <t>PRESBETON ABO 12-30 (Hladký Přírodní) 1000x50x300</t>
  </si>
  <si>
    <t>-820991321</t>
  </si>
  <si>
    <t>37</t>
  </si>
  <si>
    <t>962033111</t>
  </si>
  <si>
    <t>Bourání zdiva z tvárnic ztraceného bednění včetně výplně z betonu do 1 m3</t>
  </si>
  <si>
    <t>599382868</t>
  </si>
  <si>
    <t>38</t>
  </si>
  <si>
    <t>965042131</t>
  </si>
  <si>
    <t>Bourání podkladů pod dlažby nebo mazanin betonových nebo z litého asfaltu tl do 100 mm pl do 4 m2</t>
  </si>
  <si>
    <t>-2037421011</t>
  </si>
  <si>
    <t>39</t>
  </si>
  <si>
    <t>977211111</t>
  </si>
  <si>
    <t>Řezání stěnovou pilou betonových nebo ŽB kcí s výztuží průměru do 16 mm hl do 200 mm</t>
  </si>
  <si>
    <t>1921608877</t>
  </si>
  <si>
    <t>997</t>
  </si>
  <si>
    <t>Přesun sutě</t>
  </si>
  <si>
    <t>40</t>
  </si>
  <si>
    <t>997013211</t>
  </si>
  <si>
    <t>Vnitrostaveništní doprava suti a vybouraných hmot pro budovy v do 6 m ručně</t>
  </si>
  <si>
    <t>437290530</t>
  </si>
  <si>
    <t>41</t>
  </si>
  <si>
    <t>997013501</t>
  </si>
  <si>
    <t>Odvoz suti a vybouraných hmot na skládku nebo meziskládku do 1 km se složením</t>
  </si>
  <si>
    <t>-774915353</t>
  </si>
  <si>
    <t>42</t>
  </si>
  <si>
    <t>997013509</t>
  </si>
  <si>
    <t>Příplatek k odvozu suti a vybouraných hmot na skládku ZKD 1 km přes 1 km</t>
  </si>
  <si>
    <t>-1966641246</t>
  </si>
  <si>
    <t>43</t>
  </si>
  <si>
    <t>997013631</t>
  </si>
  <si>
    <t>Poplatek za uložení na skládce (skládkovné) stavebního odpadu směsného kód odpadu 17 09 04</t>
  </si>
  <si>
    <t>1170151978</t>
  </si>
  <si>
    <t>998</t>
  </si>
  <si>
    <t>Přesun hmot</t>
  </si>
  <si>
    <t>44</t>
  </si>
  <si>
    <t>998018001</t>
  </si>
  <si>
    <t>Přesun hmot pro budovy ruční pro budovy v do 6 m</t>
  </si>
  <si>
    <t>1221548684</t>
  </si>
  <si>
    <t>PSV</t>
  </si>
  <si>
    <t>Práce a dodávky PSV</t>
  </si>
  <si>
    <t>762</t>
  </si>
  <si>
    <t>Konstrukce tesařské</t>
  </si>
  <si>
    <t>45</t>
  </si>
  <si>
    <t>762081510</t>
  </si>
  <si>
    <t>Plošné hoblování hraněného řeziva zabudovaného do konstrukce</t>
  </si>
  <si>
    <t>1993285324</t>
  </si>
  <si>
    <t>46</t>
  </si>
  <si>
    <t>76233-01</t>
  </si>
  <si>
    <t>Dodávka a montáž kompletní dřevěné konstrukce nadstřešení pískoviště vč. úpravy povrchu, kotvení do zákl. konstrukcí a střešní krytiny z asfaltových šindelů</t>
  </si>
  <si>
    <t>soubor</t>
  </si>
  <si>
    <t>593884613</t>
  </si>
  <si>
    <t>47</t>
  </si>
  <si>
    <t>998762101</t>
  </si>
  <si>
    <t>Přesun hmot tonážní pro kce tesařské v objektech v do 6 m</t>
  </si>
  <si>
    <t>534720774</t>
  </si>
  <si>
    <t>766</t>
  </si>
  <si>
    <t>Konstrukce truhlářské</t>
  </si>
  <si>
    <t>48</t>
  </si>
  <si>
    <t>766421821</t>
  </si>
  <si>
    <t>Demontáž truhlářského obložení pískoviště</t>
  </si>
  <si>
    <t>-1006144429</t>
  </si>
  <si>
    <t>49</t>
  </si>
  <si>
    <t>766699211</t>
  </si>
  <si>
    <t>Montáž truhlářských desek lavic š do 500 mm (horní hrana pískoviště)</t>
  </si>
  <si>
    <t>1767879977</t>
  </si>
  <si>
    <t>50</t>
  </si>
  <si>
    <t>60556106</t>
  </si>
  <si>
    <t>řezivo bukové sušené tl 50mm</t>
  </si>
  <si>
    <t>-1309361806</t>
  </si>
  <si>
    <t>51</t>
  </si>
  <si>
    <t>998766101</t>
  </si>
  <si>
    <t>Přesun hmot tonážní pro kce truhlářské v objektech v do 6 m</t>
  </si>
  <si>
    <t>736934078</t>
  </si>
  <si>
    <t>783</t>
  </si>
  <si>
    <t>Dokončovací práce - nátěry</t>
  </si>
  <si>
    <t>52</t>
  </si>
  <si>
    <t>783101401</t>
  </si>
  <si>
    <t>Ometení podkladu truhlářských konstrukcí před provedením nátěru</t>
  </si>
  <si>
    <t>-1310683084</t>
  </si>
  <si>
    <t>53</t>
  </si>
  <si>
    <t>783113111</t>
  </si>
  <si>
    <t>Jednonásobný napouštěcí syntetický nátěr s biocidní přísadou truhlářských konstrukcí</t>
  </si>
  <si>
    <t>-1610297139</t>
  </si>
  <si>
    <t>54</t>
  </si>
  <si>
    <t>783127101</t>
  </si>
  <si>
    <t>Krycí jednonásobný akrylátový nátěr truhlářských konstrukcí</t>
  </si>
  <si>
    <t>2080419915</t>
  </si>
  <si>
    <t>55</t>
  </si>
  <si>
    <t>783138213</t>
  </si>
  <si>
    <t>Lakovací dvojnásobný epoxidový nátěr truhlářských konstrukcí s mezibroušením</t>
  </si>
  <si>
    <t>913580921</t>
  </si>
  <si>
    <t>Práce a dodávky M</t>
  </si>
  <si>
    <t>46-M</t>
  </si>
  <si>
    <t>Zemní práce při extr.mont.pracích</t>
  </si>
  <si>
    <t>56</t>
  </si>
  <si>
    <t>46001-01</t>
  </si>
  <si>
    <t>Vytyčení trasy inženýrských sítí v zastavěném prostoru</t>
  </si>
  <si>
    <t>64</t>
  </si>
  <si>
    <t>803544820</t>
  </si>
  <si>
    <t>VRN</t>
  </si>
  <si>
    <t>Vedlejší rozpočtové náklady</t>
  </si>
  <si>
    <t>VRN2</t>
  </si>
  <si>
    <t>Příprava staveniště</t>
  </si>
  <si>
    <t>57</t>
  </si>
  <si>
    <t>020001000</t>
  </si>
  <si>
    <t>1024</t>
  </si>
  <si>
    <t>-1880395402</t>
  </si>
  <si>
    <t>VRN3</t>
  </si>
  <si>
    <t>Zařízení staveniště</t>
  </si>
  <si>
    <t>58</t>
  </si>
  <si>
    <t>030001000</t>
  </si>
  <si>
    <t>146490376</t>
  </si>
  <si>
    <t>VRN4</t>
  </si>
  <si>
    <t>Inženýrská činnost</t>
  </si>
  <si>
    <t>59</t>
  </si>
  <si>
    <t>040001000</t>
  </si>
  <si>
    <t>864456683</t>
  </si>
  <si>
    <t>VRN7</t>
  </si>
  <si>
    <t>Provozní vlivy</t>
  </si>
  <si>
    <t>60</t>
  </si>
  <si>
    <t>070001000</t>
  </si>
  <si>
    <t>1967965472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</si>
</sst>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8"/>
      <c r="BS17" s="14" t="s">
        <v>36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37</v>
      </c>
    </row>
    <row r="19" spans="2:71" s="1" customFormat="1" ht="12" customHeight="1">
      <c r="B19" s="18"/>
      <c r="C19" s="19"/>
      <c r="D19" s="29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37</v>
      </c>
    </row>
    <row r="20" spans="2:71" s="1" customFormat="1" ht="18.45" customHeight="1">
      <c r="B20" s="18"/>
      <c r="C20" s="19"/>
      <c r="D20" s="19"/>
      <c r="E20" s="24" t="s">
        <v>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36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42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43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44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45</v>
      </c>
      <c r="E29" s="44"/>
      <c r="F29" s="29" t="s">
        <v>46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ROUND(AZ94,0)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ROUND(AV94,0)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47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ROUND(BA94,0)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ROUND(AW94,0)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48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ROUND(BB94,0)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49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ROUND(BC94,0)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50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ROUND(BD94,0)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51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52</v>
      </c>
      <c r="U35" s="51"/>
      <c r="V35" s="51"/>
      <c r="W35" s="51"/>
      <c r="X35" s="53" t="s">
        <v>53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55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57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56</v>
      </c>
      <c r="AI60" s="39"/>
      <c r="AJ60" s="39"/>
      <c r="AK60" s="39"/>
      <c r="AL60" s="39"/>
      <c r="AM60" s="61" t="s">
        <v>57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58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59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56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57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56</v>
      </c>
      <c r="AI75" s="39"/>
      <c r="AJ75" s="39"/>
      <c r="AK75" s="39"/>
      <c r="AL75" s="39"/>
      <c r="AM75" s="61" t="s">
        <v>57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60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MS_Podlesi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Nadstřešení pískoviště s učebnou v mateřské škole Podlesí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Podlesí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8. 12. 2023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Valašské Meziříčí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S WHG s.r.o.</v>
      </c>
      <c r="AN89" s="68"/>
      <c r="AO89" s="68"/>
      <c r="AP89" s="68"/>
      <c r="AQ89" s="37"/>
      <c r="AR89" s="41"/>
      <c r="AS89" s="78" t="s">
        <v>61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38</v>
      </c>
      <c r="AJ90" s="37"/>
      <c r="AK90" s="37"/>
      <c r="AL90" s="37"/>
      <c r="AM90" s="77" t="str">
        <f>IF(E20="","",E20)</f>
        <v>Vojtěch Zeman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62</v>
      </c>
      <c r="D92" s="91"/>
      <c r="E92" s="91"/>
      <c r="F92" s="91"/>
      <c r="G92" s="91"/>
      <c r="H92" s="92"/>
      <c r="I92" s="93" t="s">
        <v>63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64</v>
      </c>
      <c r="AH92" s="91"/>
      <c r="AI92" s="91"/>
      <c r="AJ92" s="91"/>
      <c r="AK92" s="91"/>
      <c r="AL92" s="91"/>
      <c r="AM92" s="91"/>
      <c r="AN92" s="93" t="s">
        <v>65</v>
      </c>
      <c r="AO92" s="91"/>
      <c r="AP92" s="95"/>
      <c r="AQ92" s="96" t="s">
        <v>66</v>
      </c>
      <c r="AR92" s="41"/>
      <c r="AS92" s="97" t="s">
        <v>67</v>
      </c>
      <c r="AT92" s="98" t="s">
        <v>68</v>
      </c>
      <c r="AU92" s="98" t="s">
        <v>69</v>
      </c>
      <c r="AV92" s="98" t="s">
        <v>70</v>
      </c>
      <c r="AW92" s="98" t="s">
        <v>71</v>
      </c>
      <c r="AX92" s="98" t="s">
        <v>72</v>
      </c>
      <c r="AY92" s="98" t="s">
        <v>73</v>
      </c>
      <c r="AZ92" s="98" t="s">
        <v>74</v>
      </c>
      <c r="BA92" s="98" t="s">
        <v>75</v>
      </c>
      <c r="BB92" s="98" t="s">
        <v>76</v>
      </c>
      <c r="BC92" s="98" t="s">
        <v>77</v>
      </c>
      <c r="BD92" s="99" t="s">
        <v>78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79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ROUND(AG95,0)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ROUND(AS95,0)</f>
        <v>0</v>
      </c>
      <c r="AT94" s="111">
        <f>ROUND(SUM(AV94:AW94),0)</f>
        <v>0</v>
      </c>
      <c r="AU94" s="112">
        <f>ROUND(AU95,5)</f>
        <v>0</v>
      </c>
      <c r="AV94" s="111">
        <f>ROUND(AZ94*L29,0)</f>
        <v>0</v>
      </c>
      <c r="AW94" s="111">
        <f>ROUND(BA94*L30,0)</f>
        <v>0</v>
      </c>
      <c r="AX94" s="111">
        <f>ROUND(BB94*L29,0)</f>
        <v>0</v>
      </c>
      <c r="AY94" s="111">
        <f>ROUND(BC94*L30,0)</f>
        <v>0</v>
      </c>
      <c r="AZ94" s="111">
        <f>ROUND(AZ95,0)</f>
        <v>0</v>
      </c>
      <c r="BA94" s="111">
        <f>ROUND(BA95,0)</f>
        <v>0</v>
      </c>
      <c r="BB94" s="111">
        <f>ROUND(BB95,0)</f>
        <v>0</v>
      </c>
      <c r="BC94" s="111">
        <f>ROUND(BC95,0)</f>
        <v>0</v>
      </c>
      <c r="BD94" s="113">
        <f>ROUND(BD95,0)</f>
        <v>0</v>
      </c>
      <c r="BE94" s="6"/>
      <c r="BS94" s="114" t="s">
        <v>80</v>
      </c>
      <c r="BT94" s="114" t="s">
        <v>81</v>
      </c>
      <c r="BU94" s="115" t="s">
        <v>82</v>
      </c>
      <c r="BV94" s="114" t="s">
        <v>83</v>
      </c>
      <c r="BW94" s="114" t="s">
        <v>5</v>
      </c>
      <c r="BX94" s="114" t="s">
        <v>84</v>
      </c>
      <c r="CL94" s="114" t="s">
        <v>1</v>
      </c>
    </row>
    <row r="95" spans="1:91" s="7" customFormat="1" ht="16.5" customHeight="1">
      <c r="A95" s="116" t="s">
        <v>85</v>
      </c>
      <c r="B95" s="117"/>
      <c r="C95" s="118"/>
      <c r="D95" s="119" t="s">
        <v>86</v>
      </c>
      <c r="E95" s="119"/>
      <c r="F95" s="119"/>
      <c r="G95" s="119"/>
      <c r="H95" s="119"/>
      <c r="I95" s="120"/>
      <c r="J95" s="119" t="s">
        <v>87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'_ - Stavební část'!J30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88</v>
      </c>
      <c r="AR95" s="123"/>
      <c r="AS95" s="124">
        <v>0</v>
      </c>
      <c r="AT95" s="125">
        <f>ROUND(SUM(AV95:AW95),0)</f>
        <v>0</v>
      </c>
      <c r="AU95" s="126">
        <f>'_ - Stavební část'!P136</f>
        <v>0</v>
      </c>
      <c r="AV95" s="125">
        <f>'_ - Stavební část'!J33</f>
        <v>0</v>
      </c>
      <c r="AW95" s="125">
        <f>'_ - Stavební část'!J34</f>
        <v>0</v>
      </c>
      <c r="AX95" s="125">
        <f>'_ - Stavební část'!J35</f>
        <v>0</v>
      </c>
      <c r="AY95" s="125">
        <f>'_ - Stavební část'!J36</f>
        <v>0</v>
      </c>
      <c r="AZ95" s="125">
        <f>'_ - Stavební část'!F33</f>
        <v>0</v>
      </c>
      <c r="BA95" s="125">
        <f>'_ - Stavební část'!F34</f>
        <v>0</v>
      </c>
      <c r="BB95" s="125">
        <f>'_ - Stavební část'!F35</f>
        <v>0</v>
      </c>
      <c r="BC95" s="125">
        <f>'_ - Stavební část'!F36</f>
        <v>0</v>
      </c>
      <c r="BD95" s="127">
        <f>'_ - Stavební část'!F37</f>
        <v>0</v>
      </c>
      <c r="BE95" s="7"/>
      <c r="BT95" s="128" t="s">
        <v>37</v>
      </c>
      <c r="BV95" s="128" t="s">
        <v>83</v>
      </c>
      <c r="BW95" s="128" t="s">
        <v>89</v>
      </c>
      <c r="BX95" s="128" t="s">
        <v>5</v>
      </c>
      <c r="CL95" s="128" t="s">
        <v>1</v>
      </c>
      <c r="CM95" s="128" t="s">
        <v>90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_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90</v>
      </c>
    </row>
    <row r="4" spans="2:46" s="1" customFormat="1" ht="24.95" customHeight="1">
      <c r="B4" s="17"/>
      <c r="D4" s="131" t="s">
        <v>91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Nadstřešení pískoviště s učebnou v mateřské škole Podlesí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92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93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8. 12. 2023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">
        <v>27</v>
      </c>
      <c r="F15" s="35"/>
      <c r="G15" s="35"/>
      <c r="H15" s="35"/>
      <c r="I15" s="133" t="s">
        <v>28</v>
      </c>
      <c r="J15" s="136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30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32</v>
      </c>
      <c r="E20" s="35"/>
      <c r="F20" s="35"/>
      <c r="G20" s="35"/>
      <c r="H20" s="35"/>
      <c r="I20" s="133" t="s">
        <v>25</v>
      </c>
      <c r="J20" s="136" t="s">
        <v>33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">
        <v>34</v>
      </c>
      <c r="F21" s="35"/>
      <c r="G21" s="35"/>
      <c r="H21" s="35"/>
      <c r="I21" s="133" t="s">
        <v>28</v>
      </c>
      <c r="J21" s="136" t="s">
        <v>35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38</v>
      </c>
      <c r="E23" s="35"/>
      <c r="F23" s="35"/>
      <c r="G23" s="35"/>
      <c r="H23" s="35"/>
      <c r="I23" s="133" t="s">
        <v>25</v>
      </c>
      <c r="J23" s="136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">
        <v>39</v>
      </c>
      <c r="F24" s="35"/>
      <c r="G24" s="35"/>
      <c r="H24" s="35"/>
      <c r="I24" s="133" t="s">
        <v>28</v>
      </c>
      <c r="J24" s="136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40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41</v>
      </c>
      <c r="E30" s="35"/>
      <c r="F30" s="35"/>
      <c r="G30" s="35"/>
      <c r="H30" s="35"/>
      <c r="I30" s="35"/>
      <c r="J30" s="144">
        <f>ROUND(J136,0)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43</v>
      </c>
      <c r="G32" s="35"/>
      <c r="H32" s="35"/>
      <c r="I32" s="145" t="s">
        <v>42</v>
      </c>
      <c r="J32" s="145" t="s">
        <v>44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45</v>
      </c>
      <c r="E33" s="133" t="s">
        <v>46</v>
      </c>
      <c r="F33" s="147">
        <f>ROUND((SUM(BE136:BE216)),0)</f>
        <v>0</v>
      </c>
      <c r="G33" s="35"/>
      <c r="H33" s="35"/>
      <c r="I33" s="148">
        <v>0.21</v>
      </c>
      <c r="J33" s="147">
        <f>ROUND(((SUM(BE136:BE216))*I33),0)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47</v>
      </c>
      <c r="F34" s="147">
        <f>ROUND((SUM(BF136:BF216)),0)</f>
        <v>0</v>
      </c>
      <c r="G34" s="35"/>
      <c r="H34" s="35"/>
      <c r="I34" s="148">
        <v>0.12</v>
      </c>
      <c r="J34" s="147">
        <f>ROUND(((SUM(BF136:BF216))*I34),0)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48</v>
      </c>
      <c r="F35" s="147">
        <f>ROUND((SUM(BG136:BG216)),0)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49</v>
      </c>
      <c r="F36" s="147">
        <f>ROUND((SUM(BH136:BH216)),0)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50</v>
      </c>
      <c r="F37" s="147">
        <f>ROUND((SUM(BI136:BI216)),0)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54</v>
      </c>
      <c r="E50" s="157"/>
      <c r="F50" s="157"/>
      <c r="G50" s="156" t="s">
        <v>55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56</v>
      </c>
      <c r="E61" s="159"/>
      <c r="F61" s="160" t="s">
        <v>57</v>
      </c>
      <c r="G61" s="158" t="s">
        <v>56</v>
      </c>
      <c r="H61" s="159"/>
      <c r="I61" s="159"/>
      <c r="J61" s="161" t="s">
        <v>57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58</v>
      </c>
      <c r="E65" s="162"/>
      <c r="F65" s="162"/>
      <c r="G65" s="156" t="s">
        <v>59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56</v>
      </c>
      <c r="E76" s="159"/>
      <c r="F76" s="160" t="s">
        <v>57</v>
      </c>
      <c r="G76" s="158" t="s">
        <v>56</v>
      </c>
      <c r="H76" s="159"/>
      <c r="I76" s="159"/>
      <c r="J76" s="161" t="s">
        <v>57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Nadstřešení pískoviště s učebnou v mateřské škole Podlesí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_ - Stavební část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Podlesí</v>
      </c>
      <c r="G89" s="37"/>
      <c r="H89" s="37"/>
      <c r="I89" s="29" t="s">
        <v>22</v>
      </c>
      <c r="J89" s="76" t="str">
        <f>IF(J12="","",J12)</f>
        <v>8. 12. 2023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Valašské Meziříčí</v>
      </c>
      <c r="G91" s="37"/>
      <c r="H91" s="37"/>
      <c r="I91" s="29" t="s">
        <v>32</v>
      </c>
      <c r="J91" s="33" t="str">
        <f>E21</f>
        <v>S WHG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38</v>
      </c>
      <c r="J92" s="33" t="str">
        <f>E24</f>
        <v>Vojtěch Zeman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95</v>
      </c>
      <c r="D94" s="169"/>
      <c r="E94" s="169"/>
      <c r="F94" s="169"/>
      <c r="G94" s="169"/>
      <c r="H94" s="169"/>
      <c r="I94" s="169"/>
      <c r="J94" s="170" t="s">
        <v>96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97</v>
      </c>
      <c r="D96" s="37"/>
      <c r="E96" s="37"/>
      <c r="F96" s="37"/>
      <c r="G96" s="37"/>
      <c r="H96" s="37"/>
      <c r="I96" s="37"/>
      <c r="J96" s="107">
        <f>J136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98</v>
      </c>
    </row>
    <row r="97" spans="1:31" s="9" customFormat="1" ht="24.95" customHeight="1">
      <c r="A97" s="9"/>
      <c r="B97" s="172"/>
      <c r="C97" s="173"/>
      <c r="D97" s="174" t="s">
        <v>99</v>
      </c>
      <c r="E97" s="175"/>
      <c r="F97" s="175"/>
      <c r="G97" s="175"/>
      <c r="H97" s="175"/>
      <c r="I97" s="175"/>
      <c r="J97" s="176">
        <f>J137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100</v>
      </c>
      <c r="E98" s="181"/>
      <c r="F98" s="181"/>
      <c r="G98" s="181"/>
      <c r="H98" s="181"/>
      <c r="I98" s="181"/>
      <c r="J98" s="182">
        <f>J138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101</v>
      </c>
      <c r="E99" s="181"/>
      <c r="F99" s="181"/>
      <c r="G99" s="181"/>
      <c r="H99" s="181"/>
      <c r="I99" s="181"/>
      <c r="J99" s="182">
        <f>J155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102</v>
      </c>
      <c r="E100" s="181"/>
      <c r="F100" s="181"/>
      <c r="G100" s="181"/>
      <c r="H100" s="181"/>
      <c r="I100" s="181"/>
      <c r="J100" s="182">
        <f>J162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103</v>
      </c>
      <c r="E101" s="181"/>
      <c r="F101" s="181"/>
      <c r="G101" s="181"/>
      <c r="H101" s="181"/>
      <c r="I101" s="181"/>
      <c r="J101" s="182">
        <f>J164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104</v>
      </c>
      <c r="E102" s="181"/>
      <c r="F102" s="181"/>
      <c r="G102" s="181"/>
      <c r="H102" s="181"/>
      <c r="I102" s="181"/>
      <c r="J102" s="182">
        <f>J172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105</v>
      </c>
      <c r="E103" s="181"/>
      <c r="F103" s="181"/>
      <c r="G103" s="181"/>
      <c r="H103" s="181"/>
      <c r="I103" s="181"/>
      <c r="J103" s="182">
        <f>J176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106</v>
      </c>
      <c r="E104" s="181"/>
      <c r="F104" s="181"/>
      <c r="G104" s="181"/>
      <c r="H104" s="181"/>
      <c r="I104" s="181"/>
      <c r="J104" s="182">
        <f>J183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107</v>
      </c>
      <c r="E105" s="181"/>
      <c r="F105" s="181"/>
      <c r="G105" s="181"/>
      <c r="H105" s="181"/>
      <c r="I105" s="181"/>
      <c r="J105" s="182">
        <f>J188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2"/>
      <c r="C106" s="173"/>
      <c r="D106" s="174" t="s">
        <v>108</v>
      </c>
      <c r="E106" s="175"/>
      <c r="F106" s="175"/>
      <c r="G106" s="175"/>
      <c r="H106" s="175"/>
      <c r="I106" s="175"/>
      <c r="J106" s="176">
        <f>J190</f>
        <v>0</v>
      </c>
      <c r="K106" s="173"/>
      <c r="L106" s="1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8"/>
      <c r="C107" s="179"/>
      <c r="D107" s="180" t="s">
        <v>109</v>
      </c>
      <c r="E107" s="181"/>
      <c r="F107" s="181"/>
      <c r="G107" s="181"/>
      <c r="H107" s="181"/>
      <c r="I107" s="181"/>
      <c r="J107" s="182">
        <f>J191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110</v>
      </c>
      <c r="E108" s="181"/>
      <c r="F108" s="181"/>
      <c r="G108" s="181"/>
      <c r="H108" s="181"/>
      <c r="I108" s="181"/>
      <c r="J108" s="182">
        <f>J195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111</v>
      </c>
      <c r="E109" s="181"/>
      <c r="F109" s="181"/>
      <c r="G109" s="181"/>
      <c r="H109" s="181"/>
      <c r="I109" s="181"/>
      <c r="J109" s="182">
        <f>J200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2"/>
      <c r="C110" s="173"/>
      <c r="D110" s="174" t="s">
        <v>112</v>
      </c>
      <c r="E110" s="175"/>
      <c r="F110" s="175"/>
      <c r="G110" s="175"/>
      <c r="H110" s="175"/>
      <c r="I110" s="175"/>
      <c r="J110" s="176">
        <f>J205</f>
        <v>0</v>
      </c>
      <c r="K110" s="173"/>
      <c r="L110" s="17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78"/>
      <c r="C111" s="179"/>
      <c r="D111" s="180" t="s">
        <v>113</v>
      </c>
      <c r="E111" s="181"/>
      <c r="F111" s="181"/>
      <c r="G111" s="181"/>
      <c r="H111" s="181"/>
      <c r="I111" s="181"/>
      <c r="J111" s="182">
        <f>J206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2"/>
      <c r="C112" s="173"/>
      <c r="D112" s="174" t="s">
        <v>114</v>
      </c>
      <c r="E112" s="175"/>
      <c r="F112" s="175"/>
      <c r="G112" s="175"/>
      <c r="H112" s="175"/>
      <c r="I112" s="175"/>
      <c r="J112" s="176">
        <f>J208</f>
        <v>0</v>
      </c>
      <c r="K112" s="173"/>
      <c r="L112" s="17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78"/>
      <c r="C113" s="179"/>
      <c r="D113" s="180" t="s">
        <v>115</v>
      </c>
      <c r="E113" s="181"/>
      <c r="F113" s="181"/>
      <c r="G113" s="181"/>
      <c r="H113" s="181"/>
      <c r="I113" s="181"/>
      <c r="J113" s="182">
        <f>J209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116</v>
      </c>
      <c r="E114" s="181"/>
      <c r="F114" s="181"/>
      <c r="G114" s="181"/>
      <c r="H114" s="181"/>
      <c r="I114" s="181"/>
      <c r="J114" s="182">
        <f>J211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117</v>
      </c>
      <c r="E115" s="181"/>
      <c r="F115" s="181"/>
      <c r="G115" s="181"/>
      <c r="H115" s="181"/>
      <c r="I115" s="181"/>
      <c r="J115" s="182">
        <f>J213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118</v>
      </c>
      <c r="E116" s="181"/>
      <c r="F116" s="181"/>
      <c r="G116" s="181"/>
      <c r="H116" s="181"/>
      <c r="I116" s="181"/>
      <c r="J116" s="182">
        <f>J215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pans="1:31" s="2" customFormat="1" ht="6.95" customHeight="1">
      <c r="A122" s="35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0" t="s">
        <v>119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16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167" t="str">
        <f>E7</f>
        <v>Nadstřešení pískoviště s učebnou v mateřské škole Podlesí</v>
      </c>
      <c r="F126" s="29"/>
      <c r="G126" s="29"/>
      <c r="H126" s="29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92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73" t="str">
        <f>E9</f>
        <v>_ - Stavební část</v>
      </c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29" t="s">
        <v>20</v>
      </c>
      <c r="D130" s="37"/>
      <c r="E130" s="37"/>
      <c r="F130" s="24" t="str">
        <f>F12</f>
        <v>Podlesí</v>
      </c>
      <c r="G130" s="37"/>
      <c r="H130" s="37"/>
      <c r="I130" s="29" t="s">
        <v>22</v>
      </c>
      <c r="J130" s="76" t="str">
        <f>IF(J12="","",J12)</f>
        <v>8. 12. 2023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15" customHeight="1">
      <c r="A132" s="35"/>
      <c r="B132" s="36"/>
      <c r="C132" s="29" t="s">
        <v>24</v>
      </c>
      <c r="D132" s="37"/>
      <c r="E132" s="37"/>
      <c r="F132" s="24" t="str">
        <f>E15</f>
        <v>Město Valašské Meziříčí</v>
      </c>
      <c r="G132" s="37"/>
      <c r="H132" s="37"/>
      <c r="I132" s="29" t="s">
        <v>32</v>
      </c>
      <c r="J132" s="33" t="str">
        <f>E21</f>
        <v>S WHG s.r.o.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15" customHeight="1">
      <c r="A133" s="35"/>
      <c r="B133" s="36"/>
      <c r="C133" s="29" t="s">
        <v>30</v>
      </c>
      <c r="D133" s="37"/>
      <c r="E133" s="37"/>
      <c r="F133" s="24" t="str">
        <f>IF(E18="","",E18)</f>
        <v>Vyplň údaj</v>
      </c>
      <c r="G133" s="37"/>
      <c r="H133" s="37"/>
      <c r="I133" s="29" t="s">
        <v>38</v>
      </c>
      <c r="J133" s="33" t="str">
        <f>E24</f>
        <v>Vojtěch Zeman</v>
      </c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0.3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11" customFormat="1" ht="29.25" customHeight="1">
      <c r="A135" s="184"/>
      <c r="B135" s="185"/>
      <c r="C135" s="186" t="s">
        <v>120</v>
      </c>
      <c r="D135" s="187" t="s">
        <v>66</v>
      </c>
      <c r="E135" s="187" t="s">
        <v>62</v>
      </c>
      <c r="F135" s="187" t="s">
        <v>63</v>
      </c>
      <c r="G135" s="187" t="s">
        <v>121</v>
      </c>
      <c r="H135" s="187" t="s">
        <v>122</v>
      </c>
      <c r="I135" s="187" t="s">
        <v>123</v>
      </c>
      <c r="J135" s="188" t="s">
        <v>96</v>
      </c>
      <c r="K135" s="189" t="s">
        <v>124</v>
      </c>
      <c r="L135" s="190"/>
      <c r="M135" s="97" t="s">
        <v>1</v>
      </c>
      <c r="N135" s="98" t="s">
        <v>45</v>
      </c>
      <c r="O135" s="98" t="s">
        <v>125</v>
      </c>
      <c r="P135" s="98" t="s">
        <v>126</v>
      </c>
      <c r="Q135" s="98" t="s">
        <v>127</v>
      </c>
      <c r="R135" s="98" t="s">
        <v>128</v>
      </c>
      <c r="S135" s="98" t="s">
        <v>129</v>
      </c>
      <c r="T135" s="99" t="s">
        <v>130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5"/>
      <c r="B136" s="36"/>
      <c r="C136" s="104" t="s">
        <v>131</v>
      </c>
      <c r="D136" s="37"/>
      <c r="E136" s="37"/>
      <c r="F136" s="37"/>
      <c r="G136" s="37"/>
      <c r="H136" s="37"/>
      <c r="I136" s="37"/>
      <c r="J136" s="191">
        <f>BK136</f>
        <v>0</v>
      </c>
      <c r="K136" s="37"/>
      <c r="L136" s="41"/>
      <c r="M136" s="100"/>
      <c r="N136" s="192"/>
      <c r="O136" s="101"/>
      <c r="P136" s="193">
        <f>P137+P190+P205+P208</f>
        <v>0</v>
      </c>
      <c r="Q136" s="101"/>
      <c r="R136" s="193">
        <f>R137+R190+R205+R208</f>
        <v>21.336154049999994</v>
      </c>
      <c r="S136" s="101"/>
      <c r="T136" s="194">
        <f>T137+T190+T205+T208</f>
        <v>2.9255942999999998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80</v>
      </c>
      <c r="AU136" s="14" t="s">
        <v>98</v>
      </c>
      <c r="BK136" s="195">
        <f>BK137+BK190+BK205+BK208</f>
        <v>0</v>
      </c>
    </row>
    <row r="137" spans="1:63" s="12" customFormat="1" ht="25.9" customHeight="1">
      <c r="A137" s="12"/>
      <c r="B137" s="196"/>
      <c r="C137" s="197"/>
      <c r="D137" s="198" t="s">
        <v>80</v>
      </c>
      <c r="E137" s="199" t="s">
        <v>132</v>
      </c>
      <c r="F137" s="199" t="s">
        <v>133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P138+P155+P162+P164+P172+P176+P183+P188</f>
        <v>0</v>
      </c>
      <c r="Q137" s="204"/>
      <c r="R137" s="205">
        <f>R138+R155+R162+R164+R172+R176+R183+R188</f>
        <v>15.946827849999998</v>
      </c>
      <c r="S137" s="204"/>
      <c r="T137" s="206">
        <f>T138+T155+T162+T164+T172+T176+T183+T188</f>
        <v>2.8758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37</v>
      </c>
      <c r="AT137" s="208" t="s">
        <v>80</v>
      </c>
      <c r="AU137" s="208" t="s">
        <v>81</v>
      </c>
      <c r="AY137" s="207" t="s">
        <v>134</v>
      </c>
      <c r="BK137" s="209">
        <f>BK138+BK155+BK162+BK164+BK172+BK176+BK183+BK188</f>
        <v>0</v>
      </c>
    </row>
    <row r="138" spans="1:63" s="12" customFormat="1" ht="22.8" customHeight="1">
      <c r="A138" s="12"/>
      <c r="B138" s="196"/>
      <c r="C138" s="197"/>
      <c r="D138" s="198" t="s">
        <v>80</v>
      </c>
      <c r="E138" s="210" t="s">
        <v>37</v>
      </c>
      <c r="F138" s="210" t="s">
        <v>135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SUM(P139:P154)</f>
        <v>0</v>
      </c>
      <c r="Q138" s="204"/>
      <c r="R138" s="205">
        <f>SUM(R139:R154)</f>
        <v>0.000666</v>
      </c>
      <c r="S138" s="204"/>
      <c r="T138" s="206">
        <f>SUM(T139:T154)</f>
        <v>0.7497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37</v>
      </c>
      <c r="AT138" s="208" t="s">
        <v>80</v>
      </c>
      <c r="AU138" s="208" t="s">
        <v>37</v>
      </c>
      <c r="AY138" s="207" t="s">
        <v>134</v>
      </c>
      <c r="BK138" s="209">
        <f>SUM(BK139:BK154)</f>
        <v>0</v>
      </c>
    </row>
    <row r="139" spans="1:65" s="2" customFormat="1" ht="24.15" customHeight="1">
      <c r="A139" s="35"/>
      <c r="B139" s="36"/>
      <c r="C139" s="212" t="s">
        <v>37</v>
      </c>
      <c r="D139" s="212" t="s">
        <v>136</v>
      </c>
      <c r="E139" s="213" t="s">
        <v>137</v>
      </c>
      <c r="F139" s="214" t="s">
        <v>138</v>
      </c>
      <c r="G139" s="215" t="s">
        <v>139</v>
      </c>
      <c r="H139" s="216">
        <v>2.94</v>
      </c>
      <c r="I139" s="217"/>
      <c r="J139" s="218">
        <f>ROUND(I139*H139,1)</f>
        <v>0</v>
      </c>
      <c r="K139" s="219"/>
      <c r="L139" s="41"/>
      <c r="M139" s="220" t="s">
        <v>1</v>
      </c>
      <c r="N139" s="221" t="s">
        <v>46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0.255</v>
      </c>
      <c r="T139" s="223">
        <f>S139*H139</f>
        <v>0.7497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140</v>
      </c>
      <c r="AT139" s="224" t="s">
        <v>136</v>
      </c>
      <c r="AU139" s="224" t="s">
        <v>90</v>
      </c>
      <c r="AY139" s="14" t="s">
        <v>134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37</v>
      </c>
      <c r="BK139" s="225">
        <f>ROUND(I139*H139,1)</f>
        <v>0</v>
      </c>
      <c r="BL139" s="14" t="s">
        <v>140</v>
      </c>
      <c r="BM139" s="224" t="s">
        <v>141</v>
      </c>
    </row>
    <row r="140" spans="1:65" s="2" customFormat="1" ht="24.15" customHeight="1">
      <c r="A140" s="35"/>
      <c r="B140" s="36"/>
      <c r="C140" s="212" t="s">
        <v>90</v>
      </c>
      <c r="D140" s="212" t="s">
        <v>136</v>
      </c>
      <c r="E140" s="213" t="s">
        <v>142</v>
      </c>
      <c r="F140" s="214" t="s">
        <v>143</v>
      </c>
      <c r="G140" s="215" t="s">
        <v>139</v>
      </c>
      <c r="H140" s="216">
        <v>55.33</v>
      </c>
      <c r="I140" s="217"/>
      <c r="J140" s="218">
        <f>ROUND(I140*H140,1)</f>
        <v>0</v>
      </c>
      <c r="K140" s="219"/>
      <c r="L140" s="41"/>
      <c r="M140" s="220" t="s">
        <v>1</v>
      </c>
      <c r="N140" s="221" t="s">
        <v>46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144</v>
      </c>
      <c r="AT140" s="224" t="s">
        <v>136</v>
      </c>
      <c r="AU140" s="224" t="s">
        <v>90</v>
      </c>
      <c r="AY140" s="14" t="s">
        <v>134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37</v>
      </c>
      <c r="BK140" s="225">
        <f>ROUND(I140*H140,1)</f>
        <v>0</v>
      </c>
      <c r="BL140" s="14" t="s">
        <v>144</v>
      </c>
      <c r="BM140" s="224" t="s">
        <v>145</v>
      </c>
    </row>
    <row r="141" spans="1:65" s="2" customFormat="1" ht="33" customHeight="1">
      <c r="A141" s="35"/>
      <c r="B141" s="36"/>
      <c r="C141" s="212" t="s">
        <v>146</v>
      </c>
      <c r="D141" s="212" t="s">
        <v>136</v>
      </c>
      <c r="E141" s="213" t="s">
        <v>147</v>
      </c>
      <c r="F141" s="214" t="s">
        <v>148</v>
      </c>
      <c r="G141" s="215" t="s">
        <v>149</v>
      </c>
      <c r="H141" s="216">
        <v>1.87</v>
      </c>
      <c r="I141" s="217"/>
      <c r="J141" s="218">
        <f>ROUND(I141*H141,1)</f>
        <v>0</v>
      </c>
      <c r="K141" s="219"/>
      <c r="L141" s="41"/>
      <c r="M141" s="220" t="s">
        <v>1</v>
      </c>
      <c r="N141" s="221" t="s">
        <v>46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144</v>
      </c>
      <c r="AT141" s="224" t="s">
        <v>136</v>
      </c>
      <c r="AU141" s="224" t="s">
        <v>90</v>
      </c>
      <c r="AY141" s="14" t="s">
        <v>134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37</v>
      </c>
      <c r="BK141" s="225">
        <f>ROUND(I141*H141,1)</f>
        <v>0</v>
      </c>
      <c r="BL141" s="14" t="s">
        <v>144</v>
      </c>
      <c r="BM141" s="224" t="s">
        <v>150</v>
      </c>
    </row>
    <row r="142" spans="1:65" s="2" customFormat="1" ht="33" customHeight="1">
      <c r="A142" s="35"/>
      <c r="B142" s="36"/>
      <c r="C142" s="212" t="s">
        <v>144</v>
      </c>
      <c r="D142" s="212" t="s">
        <v>136</v>
      </c>
      <c r="E142" s="213" t="s">
        <v>151</v>
      </c>
      <c r="F142" s="214" t="s">
        <v>152</v>
      </c>
      <c r="G142" s="215" t="s">
        <v>149</v>
      </c>
      <c r="H142" s="216">
        <v>1.7</v>
      </c>
      <c r="I142" s="217"/>
      <c r="J142" s="218">
        <f>ROUND(I142*H142,1)</f>
        <v>0</v>
      </c>
      <c r="K142" s="219"/>
      <c r="L142" s="41"/>
      <c r="M142" s="220" t="s">
        <v>1</v>
      </c>
      <c r="N142" s="221" t="s">
        <v>46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144</v>
      </c>
      <c r="AT142" s="224" t="s">
        <v>136</v>
      </c>
      <c r="AU142" s="224" t="s">
        <v>90</v>
      </c>
      <c r="AY142" s="14" t="s">
        <v>134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37</v>
      </c>
      <c r="BK142" s="225">
        <f>ROUND(I142*H142,1)</f>
        <v>0</v>
      </c>
      <c r="BL142" s="14" t="s">
        <v>144</v>
      </c>
      <c r="BM142" s="224" t="s">
        <v>153</v>
      </c>
    </row>
    <row r="143" spans="1:65" s="2" customFormat="1" ht="24.15" customHeight="1">
      <c r="A143" s="35"/>
      <c r="B143" s="36"/>
      <c r="C143" s="212" t="s">
        <v>154</v>
      </c>
      <c r="D143" s="212" t="s">
        <v>136</v>
      </c>
      <c r="E143" s="213" t="s">
        <v>155</v>
      </c>
      <c r="F143" s="214" t="s">
        <v>156</v>
      </c>
      <c r="G143" s="215" t="s">
        <v>149</v>
      </c>
      <c r="H143" s="216">
        <v>1.7</v>
      </c>
      <c r="I143" s="217"/>
      <c r="J143" s="218">
        <f>ROUND(I143*H143,1)</f>
        <v>0</v>
      </c>
      <c r="K143" s="219"/>
      <c r="L143" s="41"/>
      <c r="M143" s="220" t="s">
        <v>1</v>
      </c>
      <c r="N143" s="221" t="s">
        <v>46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144</v>
      </c>
      <c r="AT143" s="224" t="s">
        <v>136</v>
      </c>
      <c r="AU143" s="224" t="s">
        <v>90</v>
      </c>
      <c r="AY143" s="14" t="s">
        <v>134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37</v>
      </c>
      <c r="BK143" s="225">
        <f>ROUND(I143*H143,1)</f>
        <v>0</v>
      </c>
      <c r="BL143" s="14" t="s">
        <v>144</v>
      </c>
      <c r="BM143" s="224" t="s">
        <v>157</v>
      </c>
    </row>
    <row r="144" spans="1:65" s="2" customFormat="1" ht="37.8" customHeight="1">
      <c r="A144" s="35"/>
      <c r="B144" s="36"/>
      <c r="C144" s="212" t="s">
        <v>158</v>
      </c>
      <c r="D144" s="212" t="s">
        <v>136</v>
      </c>
      <c r="E144" s="213" t="s">
        <v>159</v>
      </c>
      <c r="F144" s="214" t="s">
        <v>160</v>
      </c>
      <c r="G144" s="215" t="s">
        <v>149</v>
      </c>
      <c r="H144" s="216">
        <v>3.57</v>
      </c>
      <c r="I144" s="217"/>
      <c r="J144" s="218">
        <f>ROUND(I144*H144,1)</f>
        <v>0</v>
      </c>
      <c r="K144" s="219"/>
      <c r="L144" s="41"/>
      <c r="M144" s="220" t="s">
        <v>1</v>
      </c>
      <c r="N144" s="221" t="s">
        <v>46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144</v>
      </c>
      <c r="AT144" s="224" t="s">
        <v>136</v>
      </c>
      <c r="AU144" s="224" t="s">
        <v>90</v>
      </c>
      <c r="AY144" s="14" t="s">
        <v>134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37</v>
      </c>
      <c r="BK144" s="225">
        <f>ROUND(I144*H144,1)</f>
        <v>0</v>
      </c>
      <c r="BL144" s="14" t="s">
        <v>144</v>
      </c>
      <c r="BM144" s="224" t="s">
        <v>161</v>
      </c>
    </row>
    <row r="145" spans="1:65" s="2" customFormat="1" ht="37.8" customHeight="1">
      <c r="A145" s="35"/>
      <c r="B145" s="36"/>
      <c r="C145" s="212" t="s">
        <v>162</v>
      </c>
      <c r="D145" s="212" t="s">
        <v>136</v>
      </c>
      <c r="E145" s="213" t="s">
        <v>163</v>
      </c>
      <c r="F145" s="214" t="s">
        <v>164</v>
      </c>
      <c r="G145" s="215" t="s">
        <v>149</v>
      </c>
      <c r="H145" s="216">
        <v>3.57</v>
      </c>
      <c r="I145" s="217"/>
      <c r="J145" s="218">
        <f>ROUND(I145*H145,1)</f>
        <v>0</v>
      </c>
      <c r="K145" s="219"/>
      <c r="L145" s="41"/>
      <c r="M145" s="220" t="s">
        <v>1</v>
      </c>
      <c r="N145" s="221" t="s">
        <v>46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144</v>
      </c>
      <c r="AT145" s="224" t="s">
        <v>136</v>
      </c>
      <c r="AU145" s="224" t="s">
        <v>90</v>
      </c>
      <c r="AY145" s="14" t="s">
        <v>134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37</v>
      </c>
      <c r="BK145" s="225">
        <f>ROUND(I145*H145,1)</f>
        <v>0</v>
      </c>
      <c r="BL145" s="14" t="s">
        <v>144</v>
      </c>
      <c r="BM145" s="224" t="s">
        <v>165</v>
      </c>
    </row>
    <row r="146" spans="1:65" s="2" customFormat="1" ht="37.8" customHeight="1">
      <c r="A146" s="35"/>
      <c r="B146" s="36"/>
      <c r="C146" s="212" t="s">
        <v>166</v>
      </c>
      <c r="D146" s="212" t="s">
        <v>136</v>
      </c>
      <c r="E146" s="213" t="s">
        <v>167</v>
      </c>
      <c r="F146" s="214" t="s">
        <v>168</v>
      </c>
      <c r="G146" s="215" t="s">
        <v>149</v>
      </c>
      <c r="H146" s="216">
        <v>3.57</v>
      </c>
      <c r="I146" s="217"/>
      <c r="J146" s="218">
        <f>ROUND(I146*H146,1)</f>
        <v>0</v>
      </c>
      <c r="K146" s="219"/>
      <c r="L146" s="41"/>
      <c r="M146" s="220" t="s">
        <v>1</v>
      </c>
      <c r="N146" s="221" t="s">
        <v>46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144</v>
      </c>
      <c r="AT146" s="224" t="s">
        <v>136</v>
      </c>
      <c r="AU146" s="224" t="s">
        <v>90</v>
      </c>
      <c r="AY146" s="14" t="s">
        <v>134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37</v>
      </c>
      <c r="BK146" s="225">
        <f>ROUND(I146*H146,1)</f>
        <v>0</v>
      </c>
      <c r="BL146" s="14" t="s">
        <v>144</v>
      </c>
      <c r="BM146" s="224" t="s">
        <v>169</v>
      </c>
    </row>
    <row r="147" spans="1:65" s="2" customFormat="1" ht="24.15" customHeight="1">
      <c r="A147" s="35"/>
      <c r="B147" s="36"/>
      <c r="C147" s="212" t="s">
        <v>170</v>
      </c>
      <c r="D147" s="212" t="s">
        <v>136</v>
      </c>
      <c r="E147" s="213" t="s">
        <v>171</v>
      </c>
      <c r="F147" s="214" t="s">
        <v>172</v>
      </c>
      <c r="G147" s="215" t="s">
        <v>149</v>
      </c>
      <c r="H147" s="216">
        <v>3.57</v>
      </c>
      <c r="I147" s="217"/>
      <c r="J147" s="218">
        <f>ROUND(I147*H147,1)</f>
        <v>0</v>
      </c>
      <c r="K147" s="219"/>
      <c r="L147" s="41"/>
      <c r="M147" s="220" t="s">
        <v>1</v>
      </c>
      <c r="N147" s="221" t="s">
        <v>46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144</v>
      </c>
      <c r="AT147" s="224" t="s">
        <v>136</v>
      </c>
      <c r="AU147" s="224" t="s">
        <v>90</v>
      </c>
      <c r="AY147" s="14" t="s">
        <v>134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37</v>
      </c>
      <c r="BK147" s="225">
        <f>ROUND(I147*H147,1)</f>
        <v>0</v>
      </c>
      <c r="BL147" s="14" t="s">
        <v>144</v>
      </c>
      <c r="BM147" s="224" t="s">
        <v>173</v>
      </c>
    </row>
    <row r="148" spans="1:65" s="2" customFormat="1" ht="33" customHeight="1">
      <c r="A148" s="35"/>
      <c r="B148" s="36"/>
      <c r="C148" s="212" t="s">
        <v>174</v>
      </c>
      <c r="D148" s="212" t="s">
        <v>136</v>
      </c>
      <c r="E148" s="213" t="s">
        <v>175</v>
      </c>
      <c r="F148" s="214" t="s">
        <v>176</v>
      </c>
      <c r="G148" s="215" t="s">
        <v>177</v>
      </c>
      <c r="H148" s="216">
        <v>3.57</v>
      </c>
      <c r="I148" s="217"/>
      <c r="J148" s="218">
        <f>ROUND(I148*H148,1)</f>
        <v>0</v>
      </c>
      <c r="K148" s="219"/>
      <c r="L148" s="41"/>
      <c r="M148" s="220" t="s">
        <v>1</v>
      </c>
      <c r="N148" s="221" t="s">
        <v>46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144</v>
      </c>
      <c r="AT148" s="224" t="s">
        <v>136</v>
      </c>
      <c r="AU148" s="224" t="s">
        <v>90</v>
      </c>
      <c r="AY148" s="14" t="s">
        <v>134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37</v>
      </c>
      <c r="BK148" s="225">
        <f>ROUND(I148*H148,1)</f>
        <v>0</v>
      </c>
      <c r="BL148" s="14" t="s">
        <v>144</v>
      </c>
      <c r="BM148" s="224" t="s">
        <v>178</v>
      </c>
    </row>
    <row r="149" spans="1:65" s="2" customFormat="1" ht="16.5" customHeight="1">
      <c r="A149" s="35"/>
      <c r="B149" s="36"/>
      <c r="C149" s="212" t="s">
        <v>179</v>
      </c>
      <c r="D149" s="212" t="s">
        <v>136</v>
      </c>
      <c r="E149" s="213" t="s">
        <v>180</v>
      </c>
      <c r="F149" s="214" t="s">
        <v>181</v>
      </c>
      <c r="G149" s="215" t="s">
        <v>149</v>
      </c>
      <c r="H149" s="216">
        <v>3.57</v>
      </c>
      <c r="I149" s="217"/>
      <c r="J149" s="218">
        <f>ROUND(I149*H149,1)</f>
        <v>0</v>
      </c>
      <c r="K149" s="219"/>
      <c r="L149" s="41"/>
      <c r="M149" s="220" t="s">
        <v>1</v>
      </c>
      <c r="N149" s="221" t="s">
        <v>46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144</v>
      </c>
      <c r="AT149" s="224" t="s">
        <v>136</v>
      </c>
      <c r="AU149" s="224" t="s">
        <v>90</v>
      </c>
      <c r="AY149" s="14" t="s">
        <v>134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37</v>
      </c>
      <c r="BK149" s="225">
        <f>ROUND(I149*H149,1)</f>
        <v>0</v>
      </c>
      <c r="BL149" s="14" t="s">
        <v>144</v>
      </c>
      <c r="BM149" s="224" t="s">
        <v>182</v>
      </c>
    </row>
    <row r="150" spans="1:65" s="2" customFormat="1" ht="37.8" customHeight="1">
      <c r="A150" s="35"/>
      <c r="B150" s="36"/>
      <c r="C150" s="212" t="s">
        <v>8</v>
      </c>
      <c r="D150" s="212" t="s">
        <v>136</v>
      </c>
      <c r="E150" s="213" t="s">
        <v>183</v>
      </c>
      <c r="F150" s="214" t="s">
        <v>184</v>
      </c>
      <c r="G150" s="215" t="s">
        <v>139</v>
      </c>
      <c r="H150" s="216">
        <v>26.63</v>
      </c>
      <c r="I150" s="217"/>
      <c r="J150" s="218">
        <f>ROUND(I150*H150,1)</f>
        <v>0</v>
      </c>
      <c r="K150" s="219"/>
      <c r="L150" s="41"/>
      <c r="M150" s="220" t="s">
        <v>1</v>
      </c>
      <c r="N150" s="221" t="s">
        <v>46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144</v>
      </c>
      <c r="AT150" s="224" t="s">
        <v>136</v>
      </c>
      <c r="AU150" s="224" t="s">
        <v>90</v>
      </c>
      <c r="AY150" s="14" t="s">
        <v>134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37</v>
      </c>
      <c r="BK150" s="225">
        <f>ROUND(I150*H150,1)</f>
        <v>0</v>
      </c>
      <c r="BL150" s="14" t="s">
        <v>144</v>
      </c>
      <c r="BM150" s="224" t="s">
        <v>185</v>
      </c>
    </row>
    <row r="151" spans="1:65" s="2" customFormat="1" ht="24.15" customHeight="1">
      <c r="A151" s="35"/>
      <c r="B151" s="36"/>
      <c r="C151" s="212" t="s">
        <v>186</v>
      </c>
      <c r="D151" s="212" t="s">
        <v>136</v>
      </c>
      <c r="E151" s="213" t="s">
        <v>187</v>
      </c>
      <c r="F151" s="214" t="s">
        <v>188</v>
      </c>
      <c r="G151" s="215" t="s">
        <v>139</v>
      </c>
      <c r="H151" s="216">
        <v>69.163</v>
      </c>
      <c r="I151" s="217"/>
      <c r="J151" s="218">
        <f>ROUND(I151*H151,1)</f>
        <v>0</v>
      </c>
      <c r="K151" s="219"/>
      <c r="L151" s="41"/>
      <c r="M151" s="220" t="s">
        <v>1</v>
      </c>
      <c r="N151" s="221" t="s">
        <v>46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144</v>
      </c>
      <c r="AT151" s="224" t="s">
        <v>136</v>
      </c>
      <c r="AU151" s="224" t="s">
        <v>90</v>
      </c>
      <c r="AY151" s="14" t="s">
        <v>134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37</v>
      </c>
      <c r="BK151" s="225">
        <f>ROUND(I151*H151,1)</f>
        <v>0</v>
      </c>
      <c r="BL151" s="14" t="s">
        <v>144</v>
      </c>
      <c r="BM151" s="224" t="s">
        <v>189</v>
      </c>
    </row>
    <row r="152" spans="1:65" s="2" customFormat="1" ht="24.15" customHeight="1">
      <c r="A152" s="35"/>
      <c r="B152" s="36"/>
      <c r="C152" s="212" t="s">
        <v>190</v>
      </c>
      <c r="D152" s="212" t="s">
        <v>136</v>
      </c>
      <c r="E152" s="213" t="s">
        <v>191</v>
      </c>
      <c r="F152" s="214" t="s">
        <v>192</v>
      </c>
      <c r="G152" s="215" t="s">
        <v>139</v>
      </c>
      <c r="H152" s="216">
        <v>33.3</v>
      </c>
      <c r="I152" s="217"/>
      <c r="J152" s="218">
        <f>ROUND(I152*H152,1)</f>
        <v>0</v>
      </c>
      <c r="K152" s="219"/>
      <c r="L152" s="41"/>
      <c r="M152" s="220" t="s">
        <v>1</v>
      </c>
      <c r="N152" s="221" t="s">
        <v>46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144</v>
      </c>
      <c r="AT152" s="224" t="s">
        <v>136</v>
      </c>
      <c r="AU152" s="224" t="s">
        <v>90</v>
      </c>
      <c r="AY152" s="14" t="s">
        <v>134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37</v>
      </c>
      <c r="BK152" s="225">
        <f>ROUND(I152*H152,1)</f>
        <v>0</v>
      </c>
      <c r="BL152" s="14" t="s">
        <v>144</v>
      </c>
      <c r="BM152" s="224" t="s">
        <v>193</v>
      </c>
    </row>
    <row r="153" spans="1:65" s="2" customFormat="1" ht="16.5" customHeight="1">
      <c r="A153" s="35"/>
      <c r="B153" s="36"/>
      <c r="C153" s="226" t="s">
        <v>194</v>
      </c>
      <c r="D153" s="226" t="s">
        <v>195</v>
      </c>
      <c r="E153" s="227" t="s">
        <v>196</v>
      </c>
      <c r="F153" s="228" t="s">
        <v>197</v>
      </c>
      <c r="G153" s="229" t="s">
        <v>198</v>
      </c>
      <c r="H153" s="230">
        <v>0.666</v>
      </c>
      <c r="I153" s="231"/>
      <c r="J153" s="232">
        <f>ROUND(I153*H153,1)</f>
        <v>0</v>
      </c>
      <c r="K153" s="233"/>
      <c r="L153" s="234"/>
      <c r="M153" s="235" t="s">
        <v>1</v>
      </c>
      <c r="N153" s="236" t="s">
        <v>46</v>
      </c>
      <c r="O153" s="88"/>
      <c r="P153" s="222">
        <f>O153*H153</f>
        <v>0</v>
      </c>
      <c r="Q153" s="222">
        <v>0.001</v>
      </c>
      <c r="R153" s="222">
        <f>Q153*H153</f>
        <v>0.000666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166</v>
      </c>
      <c r="AT153" s="224" t="s">
        <v>195</v>
      </c>
      <c r="AU153" s="224" t="s">
        <v>90</v>
      </c>
      <c r="AY153" s="14" t="s">
        <v>134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37</v>
      </c>
      <c r="BK153" s="225">
        <f>ROUND(I153*H153,1)</f>
        <v>0</v>
      </c>
      <c r="BL153" s="14" t="s">
        <v>144</v>
      </c>
      <c r="BM153" s="224" t="s">
        <v>199</v>
      </c>
    </row>
    <row r="154" spans="1:65" s="2" customFormat="1" ht="33" customHeight="1">
      <c r="A154" s="35"/>
      <c r="B154" s="36"/>
      <c r="C154" s="212" t="s">
        <v>140</v>
      </c>
      <c r="D154" s="212" t="s">
        <v>136</v>
      </c>
      <c r="E154" s="213" t="s">
        <v>200</v>
      </c>
      <c r="F154" s="214" t="s">
        <v>201</v>
      </c>
      <c r="G154" s="215" t="s">
        <v>202</v>
      </c>
      <c r="H154" s="216">
        <v>4</v>
      </c>
      <c r="I154" s="217"/>
      <c r="J154" s="218">
        <f>ROUND(I154*H154,1)</f>
        <v>0</v>
      </c>
      <c r="K154" s="219"/>
      <c r="L154" s="41"/>
      <c r="M154" s="220" t="s">
        <v>1</v>
      </c>
      <c r="N154" s="221" t="s">
        <v>46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144</v>
      </c>
      <c r="AT154" s="224" t="s">
        <v>136</v>
      </c>
      <c r="AU154" s="224" t="s">
        <v>90</v>
      </c>
      <c r="AY154" s="14" t="s">
        <v>134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37</v>
      </c>
      <c r="BK154" s="225">
        <f>ROUND(I154*H154,1)</f>
        <v>0</v>
      </c>
      <c r="BL154" s="14" t="s">
        <v>144</v>
      </c>
      <c r="BM154" s="224" t="s">
        <v>203</v>
      </c>
    </row>
    <row r="155" spans="1:63" s="12" customFormat="1" ht="22.8" customHeight="1">
      <c r="A155" s="12"/>
      <c r="B155" s="196"/>
      <c r="C155" s="197"/>
      <c r="D155" s="198" t="s">
        <v>80</v>
      </c>
      <c r="E155" s="210" t="s">
        <v>90</v>
      </c>
      <c r="F155" s="210" t="s">
        <v>204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SUM(P156:P161)</f>
        <v>0</v>
      </c>
      <c r="Q155" s="204"/>
      <c r="R155" s="205">
        <f>SUM(R156:R161)</f>
        <v>4.0436108299999995</v>
      </c>
      <c r="S155" s="204"/>
      <c r="T155" s="206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37</v>
      </c>
      <c r="AT155" s="208" t="s">
        <v>80</v>
      </c>
      <c r="AU155" s="208" t="s">
        <v>37</v>
      </c>
      <c r="AY155" s="207" t="s">
        <v>134</v>
      </c>
      <c r="BK155" s="209">
        <f>SUM(BK156:BK161)</f>
        <v>0</v>
      </c>
    </row>
    <row r="156" spans="1:65" s="2" customFormat="1" ht="24.15" customHeight="1">
      <c r="A156" s="35"/>
      <c r="B156" s="36"/>
      <c r="C156" s="212" t="s">
        <v>205</v>
      </c>
      <c r="D156" s="212" t="s">
        <v>136</v>
      </c>
      <c r="E156" s="213" t="s">
        <v>206</v>
      </c>
      <c r="F156" s="214" t="s">
        <v>207</v>
      </c>
      <c r="G156" s="215" t="s">
        <v>139</v>
      </c>
      <c r="H156" s="216">
        <v>28.27</v>
      </c>
      <c r="I156" s="217"/>
      <c r="J156" s="218">
        <f>ROUND(I156*H156,1)</f>
        <v>0</v>
      </c>
      <c r="K156" s="219"/>
      <c r="L156" s="41"/>
      <c r="M156" s="220" t="s">
        <v>1</v>
      </c>
      <c r="N156" s="221" t="s">
        <v>46</v>
      </c>
      <c r="O156" s="88"/>
      <c r="P156" s="222">
        <f>O156*H156</f>
        <v>0</v>
      </c>
      <c r="Q156" s="222">
        <v>0.0001</v>
      </c>
      <c r="R156" s="222">
        <f>Q156*H156</f>
        <v>0.002827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144</v>
      </c>
      <c r="AT156" s="224" t="s">
        <v>136</v>
      </c>
      <c r="AU156" s="224" t="s">
        <v>90</v>
      </c>
      <c r="AY156" s="14" t="s">
        <v>134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37</v>
      </c>
      <c r="BK156" s="225">
        <f>ROUND(I156*H156,1)</f>
        <v>0</v>
      </c>
      <c r="BL156" s="14" t="s">
        <v>144</v>
      </c>
      <c r="BM156" s="224" t="s">
        <v>208</v>
      </c>
    </row>
    <row r="157" spans="1:65" s="2" customFormat="1" ht="24.15" customHeight="1">
      <c r="A157" s="35"/>
      <c r="B157" s="36"/>
      <c r="C157" s="226" t="s">
        <v>209</v>
      </c>
      <c r="D157" s="226" t="s">
        <v>195</v>
      </c>
      <c r="E157" s="227" t="s">
        <v>210</v>
      </c>
      <c r="F157" s="228" t="s">
        <v>211</v>
      </c>
      <c r="G157" s="229" t="s">
        <v>139</v>
      </c>
      <c r="H157" s="230">
        <v>33.486</v>
      </c>
      <c r="I157" s="231"/>
      <c r="J157" s="232">
        <f>ROUND(I157*H157,1)</f>
        <v>0</v>
      </c>
      <c r="K157" s="233"/>
      <c r="L157" s="234"/>
      <c r="M157" s="235" t="s">
        <v>1</v>
      </c>
      <c r="N157" s="236" t="s">
        <v>46</v>
      </c>
      <c r="O157" s="88"/>
      <c r="P157" s="222">
        <f>O157*H157</f>
        <v>0</v>
      </c>
      <c r="Q157" s="222">
        <v>0.0003</v>
      </c>
      <c r="R157" s="222">
        <f>Q157*H157</f>
        <v>0.010045799999999999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166</v>
      </c>
      <c r="AT157" s="224" t="s">
        <v>195</v>
      </c>
      <c r="AU157" s="224" t="s">
        <v>90</v>
      </c>
      <c r="AY157" s="14" t="s">
        <v>134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37</v>
      </c>
      <c r="BK157" s="225">
        <f>ROUND(I157*H157,1)</f>
        <v>0</v>
      </c>
      <c r="BL157" s="14" t="s">
        <v>144</v>
      </c>
      <c r="BM157" s="224" t="s">
        <v>212</v>
      </c>
    </row>
    <row r="158" spans="1:65" s="2" customFormat="1" ht="24.15" customHeight="1">
      <c r="A158" s="35"/>
      <c r="B158" s="36"/>
      <c r="C158" s="212" t="s">
        <v>213</v>
      </c>
      <c r="D158" s="212" t="s">
        <v>136</v>
      </c>
      <c r="E158" s="213" t="s">
        <v>214</v>
      </c>
      <c r="F158" s="214" t="s">
        <v>215</v>
      </c>
      <c r="G158" s="215" t="s">
        <v>149</v>
      </c>
      <c r="H158" s="216">
        <v>1.43</v>
      </c>
      <c r="I158" s="217"/>
      <c r="J158" s="218">
        <f>ROUND(I158*H158,1)</f>
        <v>0</v>
      </c>
      <c r="K158" s="219"/>
      <c r="L158" s="41"/>
      <c r="M158" s="220" t="s">
        <v>1</v>
      </c>
      <c r="N158" s="221" t="s">
        <v>46</v>
      </c>
      <c r="O158" s="88"/>
      <c r="P158" s="222">
        <f>O158*H158</f>
        <v>0</v>
      </c>
      <c r="Q158" s="222">
        <v>2.50187</v>
      </c>
      <c r="R158" s="222">
        <f>Q158*H158</f>
        <v>3.5776740999999994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144</v>
      </c>
      <c r="AT158" s="224" t="s">
        <v>136</v>
      </c>
      <c r="AU158" s="224" t="s">
        <v>90</v>
      </c>
      <c r="AY158" s="14" t="s">
        <v>134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37</v>
      </c>
      <c r="BK158" s="225">
        <f>ROUND(I158*H158,1)</f>
        <v>0</v>
      </c>
      <c r="BL158" s="14" t="s">
        <v>144</v>
      </c>
      <c r="BM158" s="224" t="s">
        <v>216</v>
      </c>
    </row>
    <row r="159" spans="1:65" s="2" customFormat="1" ht="16.5" customHeight="1">
      <c r="A159" s="35"/>
      <c r="B159" s="36"/>
      <c r="C159" s="212" t="s">
        <v>217</v>
      </c>
      <c r="D159" s="212" t="s">
        <v>136</v>
      </c>
      <c r="E159" s="213" t="s">
        <v>218</v>
      </c>
      <c r="F159" s="214" t="s">
        <v>219</v>
      </c>
      <c r="G159" s="215" t="s">
        <v>177</v>
      </c>
      <c r="H159" s="216">
        <v>0.069</v>
      </c>
      <c r="I159" s="217"/>
      <c r="J159" s="218">
        <f>ROUND(I159*H159,1)</f>
        <v>0</v>
      </c>
      <c r="K159" s="219"/>
      <c r="L159" s="41"/>
      <c r="M159" s="220" t="s">
        <v>1</v>
      </c>
      <c r="N159" s="221" t="s">
        <v>46</v>
      </c>
      <c r="O159" s="88"/>
      <c r="P159" s="222">
        <f>O159*H159</f>
        <v>0</v>
      </c>
      <c r="Q159" s="222">
        <v>1.06277</v>
      </c>
      <c r="R159" s="222">
        <f>Q159*H159</f>
        <v>0.07333113000000001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144</v>
      </c>
      <c r="AT159" s="224" t="s">
        <v>136</v>
      </c>
      <c r="AU159" s="224" t="s">
        <v>90</v>
      </c>
      <c r="AY159" s="14" t="s">
        <v>134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37</v>
      </c>
      <c r="BK159" s="225">
        <f>ROUND(I159*H159,1)</f>
        <v>0</v>
      </c>
      <c r="BL159" s="14" t="s">
        <v>144</v>
      </c>
      <c r="BM159" s="224" t="s">
        <v>220</v>
      </c>
    </row>
    <row r="160" spans="1:65" s="2" customFormat="1" ht="33" customHeight="1">
      <c r="A160" s="35"/>
      <c r="B160" s="36"/>
      <c r="C160" s="212" t="s">
        <v>7</v>
      </c>
      <c r="D160" s="212" t="s">
        <v>136</v>
      </c>
      <c r="E160" s="213" t="s">
        <v>221</v>
      </c>
      <c r="F160" s="214" t="s">
        <v>222</v>
      </c>
      <c r="G160" s="215" t="s">
        <v>139</v>
      </c>
      <c r="H160" s="216">
        <v>0.5</v>
      </c>
      <c r="I160" s="217"/>
      <c r="J160" s="218">
        <f>ROUND(I160*H160,1)</f>
        <v>0</v>
      </c>
      <c r="K160" s="219"/>
      <c r="L160" s="41"/>
      <c r="M160" s="220" t="s">
        <v>1</v>
      </c>
      <c r="N160" s="221" t="s">
        <v>46</v>
      </c>
      <c r="O160" s="88"/>
      <c r="P160" s="222">
        <f>O160*H160</f>
        <v>0</v>
      </c>
      <c r="Q160" s="222">
        <v>0.73404</v>
      </c>
      <c r="R160" s="222">
        <f>Q160*H160</f>
        <v>0.36702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144</v>
      </c>
      <c r="AT160" s="224" t="s">
        <v>136</v>
      </c>
      <c r="AU160" s="224" t="s">
        <v>90</v>
      </c>
      <c r="AY160" s="14" t="s">
        <v>134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37</v>
      </c>
      <c r="BK160" s="225">
        <f>ROUND(I160*H160,1)</f>
        <v>0</v>
      </c>
      <c r="BL160" s="14" t="s">
        <v>144</v>
      </c>
      <c r="BM160" s="224" t="s">
        <v>223</v>
      </c>
    </row>
    <row r="161" spans="1:65" s="2" customFormat="1" ht="24.15" customHeight="1">
      <c r="A161" s="35"/>
      <c r="B161" s="36"/>
      <c r="C161" s="212" t="s">
        <v>224</v>
      </c>
      <c r="D161" s="212" t="s">
        <v>136</v>
      </c>
      <c r="E161" s="213" t="s">
        <v>225</v>
      </c>
      <c r="F161" s="214" t="s">
        <v>226</v>
      </c>
      <c r="G161" s="215" t="s">
        <v>177</v>
      </c>
      <c r="H161" s="216">
        <v>0.012</v>
      </c>
      <c r="I161" s="217"/>
      <c r="J161" s="218">
        <f>ROUND(I161*H161,1)</f>
        <v>0</v>
      </c>
      <c r="K161" s="219"/>
      <c r="L161" s="41"/>
      <c r="M161" s="220" t="s">
        <v>1</v>
      </c>
      <c r="N161" s="221" t="s">
        <v>46</v>
      </c>
      <c r="O161" s="88"/>
      <c r="P161" s="222">
        <f>O161*H161</f>
        <v>0</v>
      </c>
      <c r="Q161" s="222">
        <v>1.0594</v>
      </c>
      <c r="R161" s="222">
        <f>Q161*H161</f>
        <v>0.0127128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144</v>
      </c>
      <c r="AT161" s="224" t="s">
        <v>136</v>
      </c>
      <c r="AU161" s="224" t="s">
        <v>90</v>
      </c>
      <c r="AY161" s="14" t="s">
        <v>134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37</v>
      </c>
      <c r="BK161" s="225">
        <f>ROUND(I161*H161,1)</f>
        <v>0</v>
      </c>
      <c r="BL161" s="14" t="s">
        <v>144</v>
      </c>
      <c r="BM161" s="224" t="s">
        <v>227</v>
      </c>
    </row>
    <row r="162" spans="1:63" s="12" customFormat="1" ht="22.8" customHeight="1">
      <c r="A162" s="12"/>
      <c r="B162" s="196"/>
      <c r="C162" s="197"/>
      <c r="D162" s="198" t="s">
        <v>80</v>
      </c>
      <c r="E162" s="210" t="s">
        <v>146</v>
      </c>
      <c r="F162" s="210" t="s">
        <v>228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P163</f>
        <v>0</v>
      </c>
      <c r="Q162" s="204"/>
      <c r="R162" s="205">
        <f>R163</f>
        <v>0.9337419800000001</v>
      </c>
      <c r="S162" s="204"/>
      <c r="T162" s="206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37</v>
      </c>
      <c r="AT162" s="208" t="s">
        <v>80</v>
      </c>
      <c r="AU162" s="208" t="s">
        <v>37</v>
      </c>
      <c r="AY162" s="207" t="s">
        <v>134</v>
      </c>
      <c r="BK162" s="209">
        <f>BK163</f>
        <v>0</v>
      </c>
    </row>
    <row r="163" spans="1:65" s="2" customFormat="1" ht="33" customHeight="1">
      <c r="A163" s="35"/>
      <c r="B163" s="36"/>
      <c r="C163" s="212" t="s">
        <v>229</v>
      </c>
      <c r="D163" s="212" t="s">
        <v>136</v>
      </c>
      <c r="E163" s="213" t="s">
        <v>230</v>
      </c>
      <c r="F163" s="214" t="s">
        <v>231</v>
      </c>
      <c r="G163" s="215" t="s">
        <v>139</v>
      </c>
      <c r="H163" s="216">
        <v>1.973</v>
      </c>
      <c r="I163" s="217"/>
      <c r="J163" s="218">
        <f>ROUND(I163*H163,1)</f>
        <v>0</v>
      </c>
      <c r="K163" s="219"/>
      <c r="L163" s="41"/>
      <c r="M163" s="220" t="s">
        <v>1</v>
      </c>
      <c r="N163" s="221" t="s">
        <v>46</v>
      </c>
      <c r="O163" s="88"/>
      <c r="P163" s="222">
        <f>O163*H163</f>
        <v>0</v>
      </c>
      <c r="Q163" s="222">
        <v>0.47326</v>
      </c>
      <c r="R163" s="222">
        <f>Q163*H163</f>
        <v>0.9337419800000001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144</v>
      </c>
      <c r="AT163" s="224" t="s">
        <v>136</v>
      </c>
      <c r="AU163" s="224" t="s">
        <v>90</v>
      </c>
      <c r="AY163" s="14" t="s">
        <v>134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37</v>
      </c>
      <c r="BK163" s="225">
        <f>ROUND(I163*H163,1)</f>
        <v>0</v>
      </c>
      <c r="BL163" s="14" t="s">
        <v>144</v>
      </c>
      <c r="BM163" s="224" t="s">
        <v>232</v>
      </c>
    </row>
    <row r="164" spans="1:63" s="12" customFormat="1" ht="22.8" customHeight="1">
      <c r="A164" s="12"/>
      <c r="B164" s="196"/>
      <c r="C164" s="197"/>
      <c r="D164" s="198" t="s">
        <v>80</v>
      </c>
      <c r="E164" s="210" t="s">
        <v>154</v>
      </c>
      <c r="F164" s="210" t="s">
        <v>233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SUM(P165:P171)</f>
        <v>0</v>
      </c>
      <c r="Q164" s="204"/>
      <c r="R164" s="205">
        <f>SUM(R165:R171)</f>
        <v>6.187328</v>
      </c>
      <c r="S164" s="204"/>
      <c r="T164" s="206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37</v>
      </c>
      <c r="AT164" s="208" t="s">
        <v>80</v>
      </c>
      <c r="AU164" s="208" t="s">
        <v>37</v>
      </c>
      <c r="AY164" s="207" t="s">
        <v>134</v>
      </c>
      <c r="BK164" s="209">
        <f>SUM(BK165:BK171)</f>
        <v>0</v>
      </c>
    </row>
    <row r="165" spans="1:65" s="2" customFormat="1" ht="24.15" customHeight="1">
      <c r="A165" s="35"/>
      <c r="B165" s="36"/>
      <c r="C165" s="212" t="s">
        <v>234</v>
      </c>
      <c r="D165" s="212" t="s">
        <v>136</v>
      </c>
      <c r="E165" s="213" t="s">
        <v>235</v>
      </c>
      <c r="F165" s="214" t="s">
        <v>236</v>
      </c>
      <c r="G165" s="215" t="s">
        <v>139</v>
      </c>
      <c r="H165" s="216">
        <v>5.315</v>
      </c>
      <c r="I165" s="217"/>
      <c r="J165" s="218">
        <f>ROUND(I165*H165,1)</f>
        <v>0</v>
      </c>
      <c r="K165" s="219"/>
      <c r="L165" s="41"/>
      <c r="M165" s="220" t="s">
        <v>1</v>
      </c>
      <c r="N165" s="221" t="s">
        <v>46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144</v>
      </c>
      <c r="AT165" s="224" t="s">
        <v>136</v>
      </c>
      <c r="AU165" s="224" t="s">
        <v>90</v>
      </c>
      <c r="AY165" s="14" t="s">
        <v>134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37</v>
      </c>
      <c r="BK165" s="225">
        <f>ROUND(I165*H165,1)</f>
        <v>0</v>
      </c>
      <c r="BL165" s="14" t="s">
        <v>144</v>
      </c>
      <c r="BM165" s="224" t="s">
        <v>237</v>
      </c>
    </row>
    <row r="166" spans="1:65" s="2" customFormat="1" ht="24.15" customHeight="1">
      <c r="A166" s="35"/>
      <c r="B166" s="36"/>
      <c r="C166" s="212" t="s">
        <v>238</v>
      </c>
      <c r="D166" s="212" t="s">
        <v>136</v>
      </c>
      <c r="E166" s="213" t="s">
        <v>239</v>
      </c>
      <c r="F166" s="214" t="s">
        <v>240</v>
      </c>
      <c r="G166" s="215" t="s">
        <v>139</v>
      </c>
      <c r="H166" s="216">
        <v>5.315</v>
      </c>
      <c r="I166" s="217"/>
      <c r="J166" s="218">
        <f>ROUND(I166*H166,1)</f>
        <v>0</v>
      </c>
      <c r="K166" s="219"/>
      <c r="L166" s="41"/>
      <c r="M166" s="220" t="s">
        <v>1</v>
      </c>
      <c r="N166" s="221" t="s">
        <v>46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144</v>
      </c>
      <c r="AT166" s="224" t="s">
        <v>136</v>
      </c>
      <c r="AU166" s="224" t="s">
        <v>90</v>
      </c>
      <c r="AY166" s="14" t="s">
        <v>134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37</v>
      </c>
      <c r="BK166" s="225">
        <f>ROUND(I166*H166,1)</f>
        <v>0</v>
      </c>
      <c r="BL166" s="14" t="s">
        <v>144</v>
      </c>
      <c r="BM166" s="224" t="s">
        <v>241</v>
      </c>
    </row>
    <row r="167" spans="1:65" s="2" customFormat="1" ht="24.15" customHeight="1">
      <c r="A167" s="35"/>
      <c r="B167" s="36"/>
      <c r="C167" s="212" t="s">
        <v>242</v>
      </c>
      <c r="D167" s="212" t="s">
        <v>136</v>
      </c>
      <c r="E167" s="213" t="s">
        <v>243</v>
      </c>
      <c r="F167" s="214" t="s">
        <v>244</v>
      </c>
      <c r="G167" s="215" t="s">
        <v>139</v>
      </c>
      <c r="H167" s="216">
        <v>28.27</v>
      </c>
      <c r="I167" s="217"/>
      <c r="J167" s="218">
        <f>ROUND(I167*H167,1)</f>
        <v>0</v>
      </c>
      <c r="K167" s="219"/>
      <c r="L167" s="41"/>
      <c r="M167" s="220" t="s">
        <v>1</v>
      </c>
      <c r="N167" s="221" t="s">
        <v>46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144</v>
      </c>
      <c r="AT167" s="224" t="s">
        <v>136</v>
      </c>
      <c r="AU167" s="224" t="s">
        <v>90</v>
      </c>
      <c r="AY167" s="14" t="s">
        <v>134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37</v>
      </c>
      <c r="BK167" s="225">
        <f>ROUND(I167*H167,1)</f>
        <v>0</v>
      </c>
      <c r="BL167" s="14" t="s">
        <v>144</v>
      </c>
      <c r="BM167" s="224" t="s">
        <v>245</v>
      </c>
    </row>
    <row r="168" spans="1:65" s="2" customFormat="1" ht="24.15" customHeight="1">
      <c r="A168" s="35"/>
      <c r="B168" s="36"/>
      <c r="C168" s="212" t="s">
        <v>246</v>
      </c>
      <c r="D168" s="212" t="s">
        <v>136</v>
      </c>
      <c r="E168" s="213" t="s">
        <v>247</v>
      </c>
      <c r="F168" s="214" t="s">
        <v>248</v>
      </c>
      <c r="G168" s="215" t="s">
        <v>139</v>
      </c>
      <c r="H168" s="216">
        <v>25.7</v>
      </c>
      <c r="I168" s="217"/>
      <c r="J168" s="218">
        <f>ROUND(I168*H168,1)</f>
        <v>0</v>
      </c>
      <c r="K168" s="219"/>
      <c r="L168" s="41"/>
      <c r="M168" s="220" t="s">
        <v>1</v>
      </c>
      <c r="N168" s="221" t="s">
        <v>46</v>
      </c>
      <c r="O168" s="88"/>
      <c r="P168" s="222">
        <f>O168*H168</f>
        <v>0</v>
      </c>
      <c r="Q168" s="222">
        <v>0.08922</v>
      </c>
      <c r="R168" s="222">
        <f>Q168*H168</f>
        <v>2.292954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144</v>
      </c>
      <c r="AT168" s="224" t="s">
        <v>136</v>
      </c>
      <c r="AU168" s="224" t="s">
        <v>90</v>
      </c>
      <c r="AY168" s="14" t="s">
        <v>134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37</v>
      </c>
      <c r="BK168" s="225">
        <f>ROUND(I168*H168,1)</f>
        <v>0</v>
      </c>
      <c r="BL168" s="14" t="s">
        <v>144</v>
      </c>
      <c r="BM168" s="224" t="s">
        <v>249</v>
      </c>
    </row>
    <row r="169" spans="1:65" s="2" customFormat="1" ht="21.75" customHeight="1">
      <c r="A169" s="35"/>
      <c r="B169" s="36"/>
      <c r="C169" s="226" t="s">
        <v>250</v>
      </c>
      <c r="D169" s="226" t="s">
        <v>195</v>
      </c>
      <c r="E169" s="227" t="s">
        <v>251</v>
      </c>
      <c r="F169" s="228" t="s">
        <v>252</v>
      </c>
      <c r="G169" s="229" t="s">
        <v>139</v>
      </c>
      <c r="H169" s="230">
        <v>28.27</v>
      </c>
      <c r="I169" s="231"/>
      <c r="J169" s="232">
        <f>ROUND(I169*H169,1)</f>
        <v>0</v>
      </c>
      <c r="K169" s="233"/>
      <c r="L169" s="234"/>
      <c r="M169" s="235" t="s">
        <v>1</v>
      </c>
      <c r="N169" s="236" t="s">
        <v>46</v>
      </c>
      <c r="O169" s="88"/>
      <c r="P169" s="222">
        <f>O169*H169</f>
        <v>0</v>
      </c>
      <c r="Q169" s="222">
        <v>0.113</v>
      </c>
      <c r="R169" s="222">
        <f>Q169*H169</f>
        <v>3.19451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166</v>
      </c>
      <c r="AT169" s="224" t="s">
        <v>195</v>
      </c>
      <c r="AU169" s="224" t="s">
        <v>90</v>
      </c>
      <c r="AY169" s="14" t="s">
        <v>134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37</v>
      </c>
      <c r="BK169" s="225">
        <f>ROUND(I169*H169,1)</f>
        <v>0</v>
      </c>
      <c r="BL169" s="14" t="s">
        <v>144</v>
      </c>
      <c r="BM169" s="224" t="s">
        <v>253</v>
      </c>
    </row>
    <row r="170" spans="1:65" s="2" customFormat="1" ht="33" customHeight="1">
      <c r="A170" s="35"/>
      <c r="B170" s="36"/>
      <c r="C170" s="212" t="s">
        <v>254</v>
      </c>
      <c r="D170" s="212" t="s">
        <v>136</v>
      </c>
      <c r="E170" s="213" t="s">
        <v>255</v>
      </c>
      <c r="F170" s="214" t="s">
        <v>256</v>
      </c>
      <c r="G170" s="215" t="s">
        <v>139</v>
      </c>
      <c r="H170" s="216">
        <v>3.189</v>
      </c>
      <c r="I170" s="217"/>
      <c r="J170" s="218">
        <f>ROUND(I170*H170,1)</f>
        <v>0</v>
      </c>
      <c r="K170" s="219"/>
      <c r="L170" s="41"/>
      <c r="M170" s="220" t="s">
        <v>1</v>
      </c>
      <c r="N170" s="221" t="s">
        <v>46</v>
      </c>
      <c r="O170" s="88"/>
      <c r="P170" s="222">
        <f>O170*H170</f>
        <v>0</v>
      </c>
      <c r="Q170" s="222">
        <v>0.101</v>
      </c>
      <c r="R170" s="222">
        <f>Q170*H170</f>
        <v>0.322089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144</v>
      </c>
      <c r="AT170" s="224" t="s">
        <v>136</v>
      </c>
      <c r="AU170" s="224" t="s">
        <v>90</v>
      </c>
      <c r="AY170" s="14" t="s">
        <v>134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37</v>
      </c>
      <c r="BK170" s="225">
        <f>ROUND(I170*H170,1)</f>
        <v>0</v>
      </c>
      <c r="BL170" s="14" t="s">
        <v>144</v>
      </c>
      <c r="BM170" s="224" t="s">
        <v>257</v>
      </c>
    </row>
    <row r="171" spans="1:65" s="2" customFormat="1" ht="24.15" customHeight="1">
      <c r="A171" s="35"/>
      <c r="B171" s="36"/>
      <c r="C171" s="226" t="s">
        <v>258</v>
      </c>
      <c r="D171" s="226" t="s">
        <v>195</v>
      </c>
      <c r="E171" s="227" t="s">
        <v>259</v>
      </c>
      <c r="F171" s="228" t="s">
        <v>260</v>
      </c>
      <c r="G171" s="229" t="s">
        <v>139</v>
      </c>
      <c r="H171" s="230">
        <v>3.285</v>
      </c>
      <c r="I171" s="231"/>
      <c r="J171" s="232">
        <f>ROUND(I171*H171,1)</f>
        <v>0</v>
      </c>
      <c r="K171" s="233"/>
      <c r="L171" s="234"/>
      <c r="M171" s="235" t="s">
        <v>1</v>
      </c>
      <c r="N171" s="236" t="s">
        <v>46</v>
      </c>
      <c r="O171" s="88"/>
      <c r="P171" s="222">
        <f>O171*H171</f>
        <v>0</v>
      </c>
      <c r="Q171" s="222">
        <v>0.115</v>
      </c>
      <c r="R171" s="222">
        <f>Q171*H171</f>
        <v>0.377775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166</v>
      </c>
      <c r="AT171" s="224" t="s">
        <v>195</v>
      </c>
      <c r="AU171" s="224" t="s">
        <v>90</v>
      </c>
      <c r="AY171" s="14" t="s">
        <v>134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37</v>
      </c>
      <c r="BK171" s="225">
        <f>ROUND(I171*H171,1)</f>
        <v>0</v>
      </c>
      <c r="BL171" s="14" t="s">
        <v>144</v>
      </c>
      <c r="BM171" s="224" t="s">
        <v>261</v>
      </c>
    </row>
    <row r="172" spans="1:63" s="12" customFormat="1" ht="22.8" customHeight="1">
      <c r="A172" s="12"/>
      <c r="B172" s="196"/>
      <c r="C172" s="197"/>
      <c r="D172" s="198" t="s">
        <v>80</v>
      </c>
      <c r="E172" s="210" t="s">
        <v>158</v>
      </c>
      <c r="F172" s="210" t="s">
        <v>262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SUM(P173:P175)</f>
        <v>0</v>
      </c>
      <c r="Q172" s="204"/>
      <c r="R172" s="205">
        <f>SUM(R173:R175)</f>
        <v>0.13286604000000002</v>
      </c>
      <c r="S172" s="204"/>
      <c r="T172" s="206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37</v>
      </c>
      <c r="AT172" s="208" t="s">
        <v>80</v>
      </c>
      <c r="AU172" s="208" t="s">
        <v>37</v>
      </c>
      <c r="AY172" s="207" t="s">
        <v>134</v>
      </c>
      <c r="BK172" s="209">
        <f>SUM(BK173:BK175)</f>
        <v>0</v>
      </c>
    </row>
    <row r="173" spans="1:65" s="2" customFormat="1" ht="24.15" customHeight="1">
      <c r="A173" s="35"/>
      <c r="B173" s="36"/>
      <c r="C173" s="212" t="s">
        <v>263</v>
      </c>
      <c r="D173" s="212" t="s">
        <v>136</v>
      </c>
      <c r="E173" s="213" t="s">
        <v>264</v>
      </c>
      <c r="F173" s="214" t="s">
        <v>265</v>
      </c>
      <c r="G173" s="215" t="s">
        <v>139</v>
      </c>
      <c r="H173" s="216">
        <v>12.642</v>
      </c>
      <c r="I173" s="217"/>
      <c r="J173" s="218">
        <f>ROUND(I173*H173,1)</f>
        <v>0</v>
      </c>
      <c r="K173" s="219"/>
      <c r="L173" s="41"/>
      <c r="M173" s="220" t="s">
        <v>1</v>
      </c>
      <c r="N173" s="221" t="s">
        <v>46</v>
      </c>
      <c r="O173" s="88"/>
      <c r="P173" s="222">
        <f>O173*H173</f>
        <v>0</v>
      </c>
      <c r="Q173" s="222">
        <v>0.00438</v>
      </c>
      <c r="R173" s="222">
        <f>Q173*H173</f>
        <v>0.05537196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144</v>
      </c>
      <c r="AT173" s="224" t="s">
        <v>136</v>
      </c>
      <c r="AU173" s="224" t="s">
        <v>90</v>
      </c>
      <c r="AY173" s="14" t="s">
        <v>134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37</v>
      </c>
      <c r="BK173" s="225">
        <f>ROUND(I173*H173,1)</f>
        <v>0</v>
      </c>
      <c r="BL173" s="14" t="s">
        <v>144</v>
      </c>
      <c r="BM173" s="224" t="s">
        <v>266</v>
      </c>
    </row>
    <row r="174" spans="1:65" s="2" customFormat="1" ht="24.15" customHeight="1">
      <c r="A174" s="35"/>
      <c r="B174" s="36"/>
      <c r="C174" s="212" t="s">
        <v>267</v>
      </c>
      <c r="D174" s="212" t="s">
        <v>136</v>
      </c>
      <c r="E174" s="213" t="s">
        <v>268</v>
      </c>
      <c r="F174" s="214" t="s">
        <v>269</v>
      </c>
      <c r="G174" s="215" t="s">
        <v>139</v>
      </c>
      <c r="H174" s="216">
        <v>7.256</v>
      </c>
      <c r="I174" s="217"/>
      <c r="J174" s="218">
        <f>ROUND(I174*H174,1)</f>
        <v>0</v>
      </c>
      <c r="K174" s="219"/>
      <c r="L174" s="41"/>
      <c r="M174" s="220" t="s">
        <v>1</v>
      </c>
      <c r="N174" s="221" t="s">
        <v>46</v>
      </c>
      <c r="O174" s="88"/>
      <c r="P174" s="222">
        <f>O174*H174</f>
        <v>0</v>
      </c>
      <c r="Q174" s="222">
        <v>0.00018</v>
      </c>
      <c r="R174" s="222">
        <f>Q174*H174</f>
        <v>0.00130608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144</v>
      </c>
      <c r="AT174" s="224" t="s">
        <v>136</v>
      </c>
      <c r="AU174" s="224" t="s">
        <v>90</v>
      </c>
      <c r="AY174" s="14" t="s">
        <v>134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37</v>
      </c>
      <c r="BK174" s="225">
        <f>ROUND(I174*H174,1)</f>
        <v>0</v>
      </c>
      <c r="BL174" s="14" t="s">
        <v>144</v>
      </c>
      <c r="BM174" s="224" t="s">
        <v>270</v>
      </c>
    </row>
    <row r="175" spans="1:65" s="2" customFormat="1" ht="24.15" customHeight="1">
      <c r="A175" s="35"/>
      <c r="B175" s="36"/>
      <c r="C175" s="212" t="s">
        <v>271</v>
      </c>
      <c r="D175" s="212" t="s">
        <v>136</v>
      </c>
      <c r="E175" s="213" t="s">
        <v>272</v>
      </c>
      <c r="F175" s="214" t="s">
        <v>273</v>
      </c>
      <c r="G175" s="215" t="s">
        <v>139</v>
      </c>
      <c r="H175" s="216">
        <v>7.256</v>
      </c>
      <c r="I175" s="217"/>
      <c r="J175" s="218">
        <f>ROUND(I175*H175,1)</f>
        <v>0</v>
      </c>
      <c r="K175" s="219"/>
      <c r="L175" s="41"/>
      <c r="M175" s="220" t="s">
        <v>1</v>
      </c>
      <c r="N175" s="221" t="s">
        <v>46</v>
      </c>
      <c r="O175" s="88"/>
      <c r="P175" s="222">
        <f>O175*H175</f>
        <v>0</v>
      </c>
      <c r="Q175" s="222">
        <v>0.0105</v>
      </c>
      <c r="R175" s="222">
        <f>Q175*H175</f>
        <v>0.076188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144</v>
      </c>
      <c r="AT175" s="224" t="s">
        <v>136</v>
      </c>
      <c r="AU175" s="224" t="s">
        <v>90</v>
      </c>
      <c r="AY175" s="14" t="s">
        <v>134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37</v>
      </c>
      <c r="BK175" s="225">
        <f>ROUND(I175*H175,1)</f>
        <v>0</v>
      </c>
      <c r="BL175" s="14" t="s">
        <v>144</v>
      </c>
      <c r="BM175" s="224" t="s">
        <v>274</v>
      </c>
    </row>
    <row r="176" spans="1:63" s="12" customFormat="1" ht="22.8" customHeight="1">
      <c r="A176" s="12"/>
      <c r="B176" s="196"/>
      <c r="C176" s="197"/>
      <c r="D176" s="198" t="s">
        <v>80</v>
      </c>
      <c r="E176" s="210" t="s">
        <v>170</v>
      </c>
      <c r="F176" s="210" t="s">
        <v>275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SUM(P177:P182)</f>
        <v>0</v>
      </c>
      <c r="Q176" s="204"/>
      <c r="R176" s="205">
        <f>SUM(R177:R182)</f>
        <v>4.648615</v>
      </c>
      <c r="S176" s="204"/>
      <c r="T176" s="206">
        <f>SUM(T177:T182)</f>
        <v>2.1261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37</v>
      </c>
      <c r="AT176" s="208" t="s">
        <v>80</v>
      </c>
      <c r="AU176" s="208" t="s">
        <v>37</v>
      </c>
      <c r="AY176" s="207" t="s">
        <v>134</v>
      </c>
      <c r="BK176" s="209">
        <f>SUM(BK177:BK182)</f>
        <v>0</v>
      </c>
    </row>
    <row r="177" spans="1:65" s="2" customFormat="1" ht="33" customHeight="1">
      <c r="A177" s="35"/>
      <c r="B177" s="36"/>
      <c r="C177" s="212" t="s">
        <v>276</v>
      </c>
      <c r="D177" s="212" t="s">
        <v>136</v>
      </c>
      <c r="E177" s="213" t="s">
        <v>277</v>
      </c>
      <c r="F177" s="214" t="s">
        <v>278</v>
      </c>
      <c r="G177" s="215" t="s">
        <v>279</v>
      </c>
      <c r="H177" s="216">
        <v>29.61</v>
      </c>
      <c r="I177" s="217"/>
      <c r="J177" s="218">
        <f>ROUND(I177*H177,1)</f>
        <v>0</v>
      </c>
      <c r="K177" s="219"/>
      <c r="L177" s="41"/>
      <c r="M177" s="220" t="s">
        <v>1</v>
      </c>
      <c r="N177" s="221" t="s">
        <v>46</v>
      </c>
      <c r="O177" s="88"/>
      <c r="P177" s="222">
        <f>O177*H177</f>
        <v>0</v>
      </c>
      <c r="Q177" s="222">
        <v>0.1295</v>
      </c>
      <c r="R177" s="222">
        <f>Q177*H177</f>
        <v>3.834495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144</v>
      </c>
      <c r="AT177" s="224" t="s">
        <v>136</v>
      </c>
      <c r="AU177" s="224" t="s">
        <v>90</v>
      </c>
      <c r="AY177" s="14" t="s">
        <v>134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37</v>
      </c>
      <c r="BK177" s="225">
        <f>ROUND(I177*H177,1)</f>
        <v>0</v>
      </c>
      <c r="BL177" s="14" t="s">
        <v>144</v>
      </c>
      <c r="BM177" s="224" t="s">
        <v>280</v>
      </c>
    </row>
    <row r="178" spans="1:65" s="2" customFormat="1" ht="21.75" customHeight="1">
      <c r="A178" s="35"/>
      <c r="B178" s="36"/>
      <c r="C178" s="226" t="s">
        <v>281</v>
      </c>
      <c r="D178" s="226" t="s">
        <v>195</v>
      </c>
      <c r="E178" s="227" t="s">
        <v>282</v>
      </c>
      <c r="F178" s="228" t="s">
        <v>283</v>
      </c>
      <c r="G178" s="229" t="s">
        <v>202</v>
      </c>
      <c r="H178" s="230">
        <v>22</v>
      </c>
      <c r="I178" s="231"/>
      <c r="J178" s="232">
        <f>ROUND(I178*H178,1)</f>
        <v>0</v>
      </c>
      <c r="K178" s="233"/>
      <c r="L178" s="234"/>
      <c r="M178" s="235" t="s">
        <v>1</v>
      </c>
      <c r="N178" s="236" t="s">
        <v>46</v>
      </c>
      <c r="O178" s="88"/>
      <c r="P178" s="222">
        <f>O178*H178</f>
        <v>0</v>
      </c>
      <c r="Q178" s="222">
        <v>0.022</v>
      </c>
      <c r="R178" s="222">
        <f>Q178*H178</f>
        <v>0.484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166</v>
      </c>
      <c r="AT178" s="224" t="s">
        <v>195</v>
      </c>
      <c r="AU178" s="224" t="s">
        <v>90</v>
      </c>
      <c r="AY178" s="14" t="s">
        <v>134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37</v>
      </c>
      <c r="BK178" s="225">
        <f>ROUND(I178*H178,1)</f>
        <v>0</v>
      </c>
      <c r="BL178" s="14" t="s">
        <v>144</v>
      </c>
      <c r="BM178" s="224" t="s">
        <v>284</v>
      </c>
    </row>
    <row r="179" spans="1:65" s="2" customFormat="1" ht="24.15" customHeight="1">
      <c r="A179" s="35"/>
      <c r="B179" s="36"/>
      <c r="C179" s="226" t="s">
        <v>285</v>
      </c>
      <c r="D179" s="226" t="s">
        <v>195</v>
      </c>
      <c r="E179" s="227" t="s">
        <v>286</v>
      </c>
      <c r="F179" s="228" t="s">
        <v>287</v>
      </c>
      <c r="G179" s="229" t="s">
        <v>202</v>
      </c>
      <c r="H179" s="230">
        <v>10</v>
      </c>
      <c r="I179" s="231"/>
      <c r="J179" s="232">
        <f>ROUND(I179*H179,1)</f>
        <v>0</v>
      </c>
      <c r="K179" s="233"/>
      <c r="L179" s="234"/>
      <c r="M179" s="235" t="s">
        <v>1</v>
      </c>
      <c r="N179" s="236" t="s">
        <v>46</v>
      </c>
      <c r="O179" s="88"/>
      <c r="P179" s="222">
        <f>O179*H179</f>
        <v>0</v>
      </c>
      <c r="Q179" s="222">
        <v>0.033</v>
      </c>
      <c r="R179" s="222">
        <f>Q179*H179</f>
        <v>0.33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166</v>
      </c>
      <c r="AT179" s="224" t="s">
        <v>195</v>
      </c>
      <c r="AU179" s="224" t="s">
        <v>90</v>
      </c>
      <c r="AY179" s="14" t="s">
        <v>134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37</v>
      </c>
      <c r="BK179" s="225">
        <f>ROUND(I179*H179,1)</f>
        <v>0</v>
      </c>
      <c r="BL179" s="14" t="s">
        <v>144</v>
      </c>
      <c r="BM179" s="224" t="s">
        <v>288</v>
      </c>
    </row>
    <row r="180" spans="1:65" s="2" customFormat="1" ht="24.15" customHeight="1">
      <c r="A180" s="35"/>
      <c r="B180" s="36"/>
      <c r="C180" s="212" t="s">
        <v>289</v>
      </c>
      <c r="D180" s="212" t="s">
        <v>136</v>
      </c>
      <c r="E180" s="213" t="s">
        <v>290</v>
      </c>
      <c r="F180" s="214" t="s">
        <v>291</v>
      </c>
      <c r="G180" s="215" t="s">
        <v>149</v>
      </c>
      <c r="H180" s="216">
        <v>0.695</v>
      </c>
      <c r="I180" s="217"/>
      <c r="J180" s="218">
        <f>ROUND(I180*H180,1)</f>
        <v>0</v>
      </c>
      <c r="K180" s="219"/>
      <c r="L180" s="41"/>
      <c r="M180" s="220" t="s">
        <v>1</v>
      </c>
      <c r="N180" s="221" t="s">
        <v>46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2.1</v>
      </c>
      <c r="T180" s="223">
        <f>S180*H180</f>
        <v>1.4595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144</v>
      </c>
      <c r="AT180" s="224" t="s">
        <v>136</v>
      </c>
      <c r="AU180" s="224" t="s">
        <v>90</v>
      </c>
      <c r="AY180" s="14" t="s">
        <v>134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37</v>
      </c>
      <c r="BK180" s="225">
        <f>ROUND(I180*H180,1)</f>
        <v>0</v>
      </c>
      <c r="BL180" s="14" t="s">
        <v>144</v>
      </c>
      <c r="BM180" s="224" t="s">
        <v>292</v>
      </c>
    </row>
    <row r="181" spans="1:65" s="2" customFormat="1" ht="37.8" customHeight="1">
      <c r="A181" s="35"/>
      <c r="B181" s="36"/>
      <c r="C181" s="212" t="s">
        <v>293</v>
      </c>
      <c r="D181" s="212" t="s">
        <v>136</v>
      </c>
      <c r="E181" s="213" t="s">
        <v>294</v>
      </c>
      <c r="F181" s="214" t="s">
        <v>295</v>
      </c>
      <c r="G181" s="215" t="s">
        <v>149</v>
      </c>
      <c r="H181" s="216">
        <v>0.303</v>
      </c>
      <c r="I181" s="217"/>
      <c r="J181" s="218">
        <f>ROUND(I181*H181,1)</f>
        <v>0</v>
      </c>
      <c r="K181" s="219"/>
      <c r="L181" s="41"/>
      <c r="M181" s="220" t="s">
        <v>1</v>
      </c>
      <c r="N181" s="221" t="s">
        <v>46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2.2</v>
      </c>
      <c r="T181" s="223">
        <f>S181*H181</f>
        <v>0.6666000000000001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144</v>
      </c>
      <c r="AT181" s="224" t="s">
        <v>136</v>
      </c>
      <c r="AU181" s="224" t="s">
        <v>90</v>
      </c>
      <c r="AY181" s="14" t="s">
        <v>134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37</v>
      </c>
      <c r="BK181" s="225">
        <f>ROUND(I181*H181,1)</f>
        <v>0</v>
      </c>
      <c r="BL181" s="14" t="s">
        <v>144</v>
      </c>
      <c r="BM181" s="224" t="s">
        <v>296</v>
      </c>
    </row>
    <row r="182" spans="1:65" s="2" customFormat="1" ht="24.15" customHeight="1">
      <c r="A182" s="35"/>
      <c r="B182" s="36"/>
      <c r="C182" s="212" t="s">
        <v>297</v>
      </c>
      <c r="D182" s="212" t="s">
        <v>136</v>
      </c>
      <c r="E182" s="213" t="s">
        <v>298</v>
      </c>
      <c r="F182" s="214" t="s">
        <v>299</v>
      </c>
      <c r="G182" s="215" t="s">
        <v>279</v>
      </c>
      <c r="H182" s="216">
        <v>1.5</v>
      </c>
      <c r="I182" s="217"/>
      <c r="J182" s="218">
        <f>ROUND(I182*H182,1)</f>
        <v>0</v>
      </c>
      <c r="K182" s="219"/>
      <c r="L182" s="41"/>
      <c r="M182" s="220" t="s">
        <v>1</v>
      </c>
      <c r="N182" s="221" t="s">
        <v>46</v>
      </c>
      <c r="O182" s="88"/>
      <c r="P182" s="222">
        <f>O182*H182</f>
        <v>0</v>
      </c>
      <c r="Q182" s="222">
        <v>8E-05</v>
      </c>
      <c r="R182" s="222">
        <f>Q182*H182</f>
        <v>0.00012000000000000002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144</v>
      </c>
      <c r="AT182" s="224" t="s">
        <v>136</v>
      </c>
      <c r="AU182" s="224" t="s">
        <v>90</v>
      </c>
      <c r="AY182" s="14" t="s">
        <v>134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37</v>
      </c>
      <c r="BK182" s="225">
        <f>ROUND(I182*H182,1)</f>
        <v>0</v>
      </c>
      <c r="BL182" s="14" t="s">
        <v>144</v>
      </c>
      <c r="BM182" s="224" t="s">
        <v>300</v>
      </c>
    </row>
    <row r="183" spans="1:63" s="12" customFormat="1" ht="22.8" customHeight="1">
      <c r="A183" s="12"/>
      <c r="B183" s="196"/>
      <c r="C183" s="197"/>
      <c r="D183" s="198" t="s">
        <v>80</v>
      </c>
      <c r="E183" s="210" t="s">
        <v>301</v>
      </c>
      <c r="F183" s="210" t="s">
        <v>302</v>
      </c>
      <c r="G183" s="197"/>
      <c r="H183" s="197"/>
      <c r="I183" s="200"/>
      <c r="J183" s="211">
        <f>BK183</f>
        <v>0</v>
      </c>
      <c r="K183" s="197"/>
      <c r="L183" s="202"/>
      <c r="M183" s="203"/>
      <c r="N183" s="204"/>
      <c r="O183" s="204"/>
      <c r="P183" s="205">
        <f>SUM(P184:P187)</f>
        <v>0</v>
      </c>
      <c r="Q183" s="204"/>
      <c r="R183" s="205">
        <f>SUM(R184:R187)</f>
        <v>0</v>
      </c>
      <c r="S183" s="204"/>
      <c r="T183" s="206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7" t="s">
        <v>37</v>
      </c>
      <c r="AT183" s="208" t="s">
        <v>80</v>
      </c>
      <c r="AU183" s="208" t="s">
        <v>37</v>
      </c>
      <c r="AY183" s="207" t="s">
        <v>134</v>
      </c>
      <c r="BK183" s="209">
        <f>SUM(BK184:BK187)</f>
        <v>0</v>
      </c>
    </row>
    <row r="184" spans="1:65" s="2" customFormat="1" ht="24.15" customHeight="1">
      <c r="A184" s="35"/>
      <c r="B184" s="36"/>
      <c r="C184" s="212" t="s">
        <v>303</v>
      </c>
      <c r="D184" s="212" t="s">
        <v>136</v>
      </c>
      <c r="E184" s="213" t="s">
        <v>304</v>
      </c>
      <c r="F184" s="214" t="s">
        <v>305</v>
      </c>
      <c r="G184" s="215" t="s">
        <v>177</v>
      </c>
      <c r="H184" s="216">
        <v>2.926</v>
      </c>
      <c r="I184" s="217"/>
      <c r="J184" s="218">
        <f>ROUND(I184*H184,1)</f>
        <v>0</v>
      </c>
      <c r="K184" s="219"/>
      <c r="L184" s="41"/>
      <c r="M184" s="220" t="s">
        <v>1</v>
      </c>
      <c r="N184" s="221" t="s">
        <v>46</v>
      </c>
      <c r="O184" s="88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144</v>
      </c>
      <c r="AT184" s="224" t="s">
        <v>136</v>
      </c>
      <c r="AU184" s="224" t="s">
        <v>90</v>
      </c>
      <c r="AY184" s="14" t="s">
        <v>134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37</v>
      </c>
      <c r="BK184" s="225">
        <f>ROUND(I184*H184,1)</f>
        <v>0</v>
      </c>
      <c r="BL184" s="14" t="s">
        <v>144</v>
      </c>
      <c r="BM184" s="224" t="s">
        <v>306</v>
      </c>
    </row>
    <row r="185" spans="1:65" s="2" customFormat="1" ht="24.15" customHeight="1">
      <c r="A185" s="35"/>
      <c r="B185" s="36"/>
      <c r="C185" s="212" t="s">
        <v>307</v>
      </c>
      <c r="D185" s="212" t="s">
        <v>136</v>
      </c>
      <c r="E185" s="213" t="s">
        <v>308</v>
      </c>
      <c r="F185" s="214" t="s">
        <v>309</v>
      </c>
      <c r="G185" s="215" t="s">
        <v>177</v>
      </c>
      <c r="H185" s="216">
        <v>2.926</v>
      </c>
      <c r="I185" s="217"/>
      <c r="J185" s="218">
        <f>ROUND(I185*H185,1)</f>
        <v>0</v>
      </c>
      <c r="K185" s="219"/>
      <c r="L185" s="41"/>
      <c r="M185" s="220" t="s">
        <v>1</v>
      </c>
      <c r="N185" s="221" t="s">
        <v>46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144</v>
      </c>
      <c r="AT185" s="224" t="s">
        <v>136</v>
      </c>
      <c r="AU185" s="224" t="s">
        <v>90</v>
      </c>
      <c r="AY185" s="14" t="s">
        <v>134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37</v>
      </c>
      <c r="BK185" s="225">
        <f>ROUND(I185*H185,1)</f>
        <v>0</v>
      </c>
      <c r="BL185" s="14" t="s">
        <v>144</v>
      </c>
      <c r="BM185" s="224" t="s">
        <v>310</v>
      </c>
    </row>
    <row r="186" spans="1:65" s="2" customFormat="1" ht="24.15" customHeight="1">
      <c r="A186" s="35"/>
      <c r="B186" s="36"/>
      <c r="C186" s="212" t="s">
        <v>311</v>
      </c>
      <c r="D186" s="212" t="s">
        <v>136</v>
      </c>
      <c r="E186" s="213" t="s">
        <v>312</v>
      </c>
      <c r="F186" s="214" t="s">
        <v>313</v>
      </c>
      <c r="G186" s="215" t="s">
        <v>177</v>
      </c>
      <c r="H186" s="216">
        <v>11.704</v>
      </c>
      <c r="I186" s="217"/>
      <c r="J186" s="218">
        <f>ROUND(I186*H186,1)</f>
        <v>0</v>
      </c>
      <c r="K186" s="219"/>
      <c r="L186" s="41"/>
      <c r="M186" s="220" t="s">
        <v>1</v>
      </c>
      <c r="N186" s="221" t="s">
        <v>46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144</v>
      </c>
      <c r="AT186" s="224" t="s">
        <v>136</v>
      </c>
      <c r="AU186" s="224" t="s">
        <v>90</v>
      </c>
      <c r="AY186" s="14" t="s">
        <v>134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37</v>
      </c>
      <c r="BK186" s="225">
        <f>ROUND(I186*H186,1)</f>
        <v>0</v>
      </c>
      <c r="BL186" s="14" t="s">
        <v>144</v>
      </c>
      <c r="BM186" s="224" t="s">
        <v>314</v>
      </c>
    </row>
    <row r="187" spans="1:65" s="2" customFormat="1" ht="33" customHeight="1">
      <c r="A187" s="35"/>
      <c r="B187" s="36"/>
      <c r="C187" s="212" t="s">
        <v>315</v>
      </c>
      <c r="D187" s="212" t="s">
        <v>136</v>
      </c>
      <c r="E187" s="213" t="s">
        <v>316</v>
      </c>
      <c r="F187" s="214" t="s">
        <v>317</v>
      </c>
      <c r="G187" s="215" t="s">
        <v>177</v>
      </c>
      <c r="H187" s="216">
        <v>2.926</v>
      </c>
      <c r="I187" s="217"/>
      <c r="J187" s="218">
        <f>ROUND(I187*H187,1)</f>
        <v>0</v>
      </c>
      <c r="K187" s="219"/>
      <c r="L187" s="41"/>
      <c r="M187" s="220" t="s">
        <v>1</v>
      </c>
      <c r="N187" s="221" t="s">
        <v>46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144</v>
      </c>
      <c r="AT187" s="224" t="s">
        <v>136</v>
      </c>
      <c r="AU187" s="224" t="s">
        <v>90</v>
      </c>
      <c r="AY187" s="14" t="s">
        <v>134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37</v>
      </c>
      <c r="BK187" s="225">
        <f>ROUND(I187*H187,1)</f>
        <v>0</v>
      </c>
      <c r="BL187" s="14" t="s">
        <v>144</v>
      </c>
      <c r="BM187" s="224" t="s">
        <v>318</v>
      </c>
    </row>
    <row r="188" spans="1:63" s="12" customFormat="1" ht="22.8" customHeight="1">
      <c r="A188" s="12"/>
      <c r="B188" s="196"/>
      <c r="C188" s="197"/>
      <c r="D188" s="198" t="s">
        <v>80</v>
      </c>
      <c r="E188" s="210" t="s">
        <v>319</v>
      </c>
      <c r="F188" s="210" t="s">
        <v>320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P189</f>
        <v>0</v>
      </c>
      <c r="Q188" s="204"/>
      <c r="R188" s="205">
        <f>R189</f>
        <v>0</v>
      </c>
      <c r="S188" s="204"/>
      <c r="T188" s="206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37</v>
      </c>
      <c r="AT188" s="208" t="s">
        <v>80</v>
      </c>
      <c r="AU188" s="208" t="s">
        <v>37</v>
      </c>
      <c r="AY188" s="207" t="s">
        <v>134</v>
      </c>
      <c r="BK188" s="209">
        <f>BK189</f>
        <v>0</v>
      </c>
    </row>
    <row r="189" spans="1:65" s="2" customFormat="1" ht="21.75" customHeight="1">
      <c r="A189" s="35"/>
      <c r="B189" s="36"/>
      <c r="C189" s="212" t="s">
        <v>321</v>
      </c>
      <c r="D189" s="212" t="s">
        <v>136</v>
      </c>
      <c r="E189" s="213" t="s">
        <v>322</v>
      </c>
      <c r="F189" s="214" t="s">
        <v>323</v>
      </c>
      <c r="G189" s="215" t="s">
        <v>177</v>
      </c>
      <c r="H189" s="216">
        <v>15.947</v>
      </c>
      <c r="I189" s="217"/>
      <c r="J189" s="218">
        <f>ROUND(I189*H189,1)</f>
        <v>0</v>
      </c>
      <c r="K189" s="219"/>
      <c r="L189" s="41"/>
      <c r="M189" s="220" t="s">
        <v>1</v>
      </c>
      <c r="N189" s="221" t="s">
        <v>46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144</v>
      </c>
      <c r="AT189" s="224" t="s">
        <v>136</v>
      </c>
      <c r="AU189" s="224" t="s">
        <v>90</v>
      </c>
      <c r="AY189" s="14" t="s">
        <v>134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37</v>
      </c>
      <c r="BK189" s="225">
        <f>ROUND(I189*H189,1)</f>
        <v>0</v>
      </c>
      <c r="BL189" s="14" t="s">
        <v>144</v>
      </c>
      <c r="BM189" s="224" t="s">
        <v>324</v>
      </c>
    </row>
    <row r="190" spans="1:63" s="12" customFormat="1" ht="25.9" customHeight="1">
      <c r="A190" s="12"/>
      <c r="B190" s="196"/>
      <c r="C190" s="197"/>
      <c r="D190" s="198" t="s">
        <v>80</v>
      </c>
      <c r="E190" s="199" t="s">
        <v>325</v>
      </c>
      <c r="F190" s="199" t="s">
        <v>326</v>
      </c>
      <c r="G190" s="197"/>
      <c r="H190" s="197"/>
      <c r="I190" s="200"/>
      <c r="J190" s="201">
        <f>BK190</f>
        <v>0</v>
      </c>
      <c r="K190" s="197"/>
      <c r="L190" s="202"/>
      <c r="M190" s="203"/>
      <c r="N190" s="204"/>
      <c r="O190" s="204"/>
      <c r="P190" s="205">
        <f>P191+P195+P200</f>
        <v>0</v>
      </c>
      <c r="Q190" s="204"/>
      <c r="R190" s="205">
        <f>R191+R195+R200</f>
        <v>5.379426199999999</v>
      </c>
      <c r="S190" s="204"/>
      <c r="T190" s="206">
        <f>T191+T195+T200</f>
        <v>0.0497943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90</v>
      </c>
      <c r="AT190" s="208" t="s">
        <v>80</v>
      </c>
      <c r="AU190" s="208" t="s">
        <v>81</v>
      </c>
      <c r="AY190" s="207" t="s">
        <v>134</v>
      </c>
      <c r="BK190" s="209">
        <f>BK191+BK195+BK200</f>
        <v>0</v>
      </c>
    </row>
    <row r="191" spans="1:63" s="12" customFormat="1" ht="22.8" customHeight="1">
      <c r="A191" s="12"/>
      <c r="B191" s="196"/>
      <c r="C191" s="197"/>
      <c r="D191" s="198" t="s">
        <v>80</v>
      </c>
      <c r="E191" s="210" t="s">
        <v>327</v>
      </c>
      <c r="F191" s="210" t="s">
        <v>328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SUM(P192:P194)</f>
        <v>0</v>
      </c>
      <c r="Q191" s="204"/>
      <c r="R191" s="205">
        <f>SUM(R192:R194)</f>
        <v>5.21</v>
      </c>
      <c r="S191" s="204"/>
      <c r="T191" s="206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90</v>
      </c>
      <c r="AT191" s="208" t="s">
        <v>80</v>
      </c>
      <c r="AU191" s="208" t="s">
        <v>37</v>
      </c>
      <c r="AY191" s="207" t="s">
        <v>134</v>
      </c>
      <c r="BK191" s="209">
        <f>SUM(BK192:BK194)</f>
        <v>0</v>
      </c>
    </row>
    <row r="192" spans="1:65" s="2" customFormat="1" ht="24.15" customHeight="1">
      <c r="A192" s="35"/>
      <c r="B192" s="36"/>
      <c r="C192" s="212" t="s">
        <v>329</v>
      </c>
      <c r="D192" s="212" t="s">
        <v>136</v>
      </c>
      <c r="E192" s="213" t="s">
        <v>330</v>
      </c>
      <c r="F192" s="214" t="s">
        <v>331</v>
      </c>
      <c r="G192" s="215" t="s">
        <v>139</v>
      </c>
      <c r="H192" s="216">
        <v>10.884</v>
      </c>
      <c r="I192" s="217"/>
      <c r="J192" s="218">
        <f>ROUND(I192*H192,1)</f>
        <v>0</v>
      </c>
      <c r="K192" s="219"/>
      <c r="L192" s="41"/>
      <c r="M192" s="220" t="s">
        <v>1</v>
      </c>
      <c r="N192" s="221" t="s">
        <v>46</v>
      </c>
      <c r="O192" s="88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140</v>
      </c>
      <c r="AT192" s="224" t="s">
        <v>136</v>
      </c>
      <c r="AU192" s="224" t="s">
        <v>90</v>
      </c>
      <c r="AY192" s="14" t="s">
        <v>134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37</v>
      </c>
      <c r="BK192" s="225">
        <f>ROUND(I192*H192,1)</f>
        <v>0</v>
      </c>
      <c r="BL192" s="14" t="s">
        <v>140</v>
      </c>
      <c r="BM192" s="224" t="s">
        <v>332</v>
      </c>
    </row>
    <row r="193" spans="1:65" s="2" customFormat="1" ht="44.25" customHeight="1">
      <c r="A193" s="35"/>
      <c r="B193" s="36"/>
      <c r="C193" s="212" t="s">
        <v>333</v>
      </c>
      <c r="D193" s="212" t="s">
        <v>136</v>
      </c>
      <c r="E193" s="213" t="s">
        <v>334</v>
      </c>
      <c r="F193" s="214" t="s">
        <v>335</v>
      </c>
      <c r="G193" s="215" t="s">
        <v>336</v>
      </c>
      <c r="H193" s="216">
        <v>1</v>
      </c>
      <c r="I193" s="217"/>
      <c r="J193" s="218">
        <f>ROUND(I193*H193,1)</f>
        <v>0</v>
      </c>
      <c r="K193" s="219"/>
      <c r="L193" s="41"/>
      <c r="M193" s="220" t="s">
        <v>1</v>
      </c>
      <c r="N193" s="221" t="s">
        <v>46</v>
      </c>
      <c r="O193" s="88"/>
      <c r="P193" s="222">
        <f>O193*H193</f>
        <v>0</v>
      </c>
      <c r="Q193" s="222">
        <v>5.21</v>
      </c>
      <c r="R193" s="222">
        <f>Q193*H193</f>
        <v>5.21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140</v>
      </c>
      <c r="AT193" s="224" t="s">
        <v>136</v>
      </c>
      <c r="AU193" s="224" t="s">
        <v>90</v>
      </c>
      <c r="AY193" s="14" t="s">
        <v>134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37</v>
      </c>
      <c r="BK193" s="225">
        <f>ROUND(I193*H193,1)</f>
        <v>0</v>
      </c>
      <c r="BL193" s="14" t="s">
        <v>140</v>
      </c>
      <c r="BM193" s="224" t="s">
        <v>337</v>
      </c>
    </row>
    <row r="194" spans="1:65" s="2" customFormat="1" ht="24.15" customHeight="1">
      <c r="A194" s="35"/>
      <c r="B194" s="36"/>
      <c r="C194" s="212" t="s">
        <v>338</v>
      </c>
      <c r="D194" s="212" t="s">
        <v>136</v>
      </c>
      <c r="E194" s="213" t="s">
        <v>339</v>
      </c>
      <c r="F194" s="214" t="s">
        <v>340</v>
      </c>
      <c r="G194" s="215" t="s">
        <v>177</v>
      </c>
      <c r="H194" s="216">
        <v>5.21</v>
      </c>
      <c r="I194" s="217"/>
      <c r="J194" s="218">
        <f>ROUND(I194*H194,1)</f>
        <v>0</v>
      </c>
      <c r="K194" s="219"/>
      <c r="L194" s="41"/>
      <c r="M194" s="220" t="s">
        <v>1</v>
      </c>
      <c r="N194" s="221" t="s">
        <v>46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140</v>
      </c>
      <c r="AT194" s="224" t="s">
        <v>136</v>
      </c>
      <c r="AU194" s="224" t="s">
        <v>90</v>
      </c>
      <c r="AY194" s="14" t="s">
        <v>134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37</v>
      </c>
      <c r="BK194" s="225">
        <f>ROUND(I194*H194,1)</f>
        <v>0</v>
      </c>
      <c r="BL194" s="14" t="s">
        <v>140</v>
      </c>
      <c r="BM194" s="224" t="s">
        <v>341</v>
      </c>
    </row>
    <row r="195" spans="1:63" s="12" customFormat="1" ht="22.8" customHeight="1">
      <c r="A195" s="12"/>
      <c r="B195" s="196"/>
      <c r="C195" s="197"/>
      <c r="D195" s="198" t="s">
        <v>80</v>
      </c>
      <c r="E195" s="210" t="s">
        <v>342</v>
      </c>
      <c r="F195" s="210" t="s">
        <v>343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SUM(P196:P199)</f>
        <v>0</v>
      </c>
      <c r="Q195" s="204"/>
      <c r="R195" s="205">
        <f>SUM(R196:R199)</f>
        <v>0.16344</v>
      </c>
      <c r="S195" s="204"/>
      <c r="T195" s="206">
        <f>SUM(T196:T199)</f>
        <v>0.0497943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90</v>
      </c>
      <c r="AT195" s="208" t="s">
        <v>80</v>
      </c>
      <c r="AU195" s="208" t="s">
        <v>37</v>
      </c>
      <c r="AY195" s="207" t="s">
        <v>134</v>
      </c>
      <c r="BK195" s="209">
        <f>SUM(BK196:BK199)</f>
        <v>0</v>
      </c>
    </row>
    <row r="196" spans="1:65" s="2" customFormat="1" ht="16.5" customHeight="1">
      <c r="A196" s="35"/>
      <c r="B196" s="36"/>
      <c r="C196" s="212" t="s">
        <v>344</v>
      </c>
      <c r="D196" s="212" t="s">
        <v>136</v>
      </c>
      <c r="E196" s="213" t="s">
        <v>345</v>
      </c>
      <c r="F196" s="214" t="s">
        <v>346</v>
      </c>
      <c r="G196" s="215" t="s">
        <v>139</v>
      </c>
      <c r="H196" s="216">
        <v>4.535</v>
      </c>
      <c r="I196" s="217"/>
      <c r="J196" s="218">
        <f>ROUND(I196*H196,1)</f>
        <v>0</v>
      </c>
      <c r="K196" s="219"/>
      <c r="L196" s="41"/>
      <c r="M196" s="220" t="s">
        <v>1</v>
      </c>
      <c r="N196" s="221" t="s">
        <v>46</v>
      </c>
      <c r="O196" s="88"/>
      <c r="P196" s="222">
        <f>O196*H196</f>
        <v>0</v>
      </c>
      <c r="Q196" s="222">
        <v>0</v>
      </c>
      <c r="R196" s="222">
        <f>Q196*H196</f>
        <v>0</v>
      </c>
      <c r="S196" s="222">
        <v>0.01098</v>
      </c>
      <c r="T196" s="223">
        <f>S196*H196</f>
        <v>0.0497943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140</v>
      </c>
      <c r="AT196" s="224" t="s">
        <v>136</v>
      </c>
      <c r="AU196" s="224" t="s">
        <v>90</v>
      </c>
      <c r="AY196" s="14" t="s">
        <v>134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37</v>
      </c>
      <c r="BK196" s="225">
        <f>ROUND(I196*H196,1)</f>
        <v>0</v>
      </c>
      <c r="BL196" s="14" t="s">
        <v>140</v>
      </c>
      <c r="BM196" s="224" t="s">
        <v>347</v>
      </c>
    </row>
    <row r="197" spans="1:65" s="2" customFormat="1" ht="24.15" customHeight="1">
      <c r="A197" s="35"/>
      <c r="B197" s="36"/>
      <c r="C197" s="212" t="s">
        <v>348</v>
      </c>
      <c r="D197" s="212" t="s">
        <v>136</v>
      </c>
      <c r="E197" s="213" t="s">
        <v>349</v>
      </c>
      <c r="F197" s="214" t="s">
        <v>350</v>
      </c>
      <c r="G197" s="215" t="s">
        <v>279</v>
      </c>
      <c r="H197" s="216">
        <v>18.14</v>
      </c>
      <c r="I197" s="217"/>
      <c r="J197" s="218">
        <f>ROUND(I197*H197,1)</f>
        <v>0</v>
      </c>
      <c r="K197" s="219"/>
      <c r="L197" s="41"/>
      <c r="M197" s="220" t="s">
        <v>1</v>
      </c>
      <c r="N197" s="221" t="s">
        <v>46</v>
      </c>
      <c r="O197" s="88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140</v>
      </c>
      <c r="AT197" s="224" t="s">
        <v>136</v>
      </c>
      <c r="AU197" s="224" t="s">
        <v>90</v>
      </c>
      <c r="AY197" s="14" t="s">
        <v>134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37</v>
      </c>
      <c r="BK197" s="225">
        <f>ROUND(I197*H197,1)</f>
        <v>0</v>
      </c>
      <c r="BL197" s="14" t="s">
        <v>140</v>
      </c>
      <c r="BM197" s="224" t="s">
        <v>351</v>
      </c>
    </row>
    <row r="198" spans="1:65" s="2" customFormat="1" ht="16.5" customHeight="1">
      <c r="A198" s="35"/>
      <c r="B198" s="36"/>
      <c r="C198" s="226" t="s">
        <v>352</v>
      </c>
      <c r="D198" s="226" t="s">
        <v>195</v>
      </c>
      <c r="E198" s="227" t="s">
        <v>353</v>
      </c>
      <c r="F198" s="228" t="s">
        <v>354</v>
      </c>
      <c r="G198" s="229" t="s">
        <v>149</v>
      </c>
      <c r="H198" s="230">
        <v>0.227</v>
      </c>
      <c r="I198" s="231"/>
      <c r="J198" s="232">
        <f>ROUND(I198*H198,1)</f>
        <v>0</v>
      </c>
      <c r="K198" s="233"/>
      <c r="L198" s="234"/>
      <c r="M198" s="235" t="s">
        <v>1</v>
      </c>
      <c r="N198" s="236" t="s">
        <v>46</v>
      </c>
      <c r="O198" s="88"/>
      <c r="P198" s="222">
        <f>O198*H198</f>
        <v>0</v>
      </c>
      <c r="Q198" s="222">
        <v>0.72</v>
      </c>
      <c r="R198" s="222">
        <f>Q198*H198</f>
        <v>0.16344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267</v>
      </c>
      <c r="AT198" s="224" t="s">
        <v>195</v>
      </c>
      <c r="AU198" s="224" t="s">
        <v>90</v>
      </c>
      <c r="AY198" s="14" t="s">
        <v>134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37</v>
      </c>
      <c r="BK198" s="225">
        <f>ROUND(I198*H198,1)</f>
        <v>0</v>
      </c>
      <c r="BL198" s="14" t="s">
        <v>140</v>
      </c>
      <c r="BM198" s="224" t="s">
        <v>355</v>
      </c>
    </row>
    <row r="199" spans="1:65" s="2" customFormat="1" ht="24.15" customHeight="1">
      <c r="A199" s="35"/>
      <c r="B199" s="36"/>
      <c r="C199" s="212" t="s">
        <v>356</v>
      </c>
      <c r="D199" s="212" t="s">
        <v>136</v>
      </c>
      <c r="E199" s="213" t="s">
        <v>357</v>
      </c>
      <c r="F199" s="214" t="s">
        <v>358</v>
      </c>
      <c r="G199" s="215" t="s">
        <v>177</v>
      </c>
      <c r="H199" s="216">
        <v>0.163</v>
      </c>
      <c r="I199" s="217"/>
      <c r="J199" s="218">
        <f>ROUND(I199*H199,1)</f>
        <v>0</v>
      </c>
      <c r="K199" s="219"/>
      <c r="L199" s="41"/>
      <c r="M199" s="220" t="s">
        <v>1</v>
      </c>
      <c r="N199" s="221" t="s">
        <v>46</v>
      </c>
      <c r="O199" s="88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140</v>
      </c>
      <c r="AT199" s="224" t="s">
        <v>136</v>
      </c>
      <c r="AU199" s="224" t="s">
        <v>90</v>
      </c>
      <c r="AY199" s="14" t="s">
        <v>134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37</v>
      </c>
      <c r="BK199" s="225">
        <f>ROUND(I199*H199,1)</f>
        <v>0</v>
      </c>
      <c r="BL199" s="14" t="s">
        <v>140</v>
      </c>
      <c r="BM199" s="224" t="s">
        <v>359</v>
      </c>
    </row>
    <row r="200" spans="1:63" s="12" customFormat="1" ht="22.8" customHeight="1">
      <c r="A200" s="12"/>
      <c r="B200" s="196"/>
      <c r="C200" s="197"/>
      <c r="D200" s="198" t="s">
        <v>80</v>
      </c>
      <c r="E200" s="210" t="s">
        <v>360</v>
      </c>
      <c r="F200" s="210" t="s">
        <v>361</v>
      </c>
      <c r="G200" s="197"/>
      <c r="H200" s="197"/>
      <c r="I200" s="200"/>
      <c r="J200" s="211">
        <f>BK200</f>
        <v>0</v>
      </c>
      <c r="K200" s="197"/>
      <c r="L200" s="202"/>
      <c r="M200" s="203"/>
      <c r="N200" s="204"/>
      <c r="O200" s="204"/>
      <c r="P200" s="205">
        <f>SUM(P201:P204)</f>
        <v>0</v>
      </c>
      <c r="Q200" s="204"/>
      <c r="R200" s="205">
        <f>SUM(R201:R204)</f>
        <v>0.0059862000000000005</v>
      </c>
      <c r="S200" s="204"/>
      <c r="T200" s="206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90</v>
      </c>
      <c r="AT200" s="208" t="s">
        <v>80</v>
      </c>
      <c r="AU200" s="208" t="s">
        <v>37</v>
      </c>
      <c r="AY200" s="207" t="s">
        <v>134</v>
      </c>
      <c r="BK200" s="209">
        <f>SUM(BK201:BK204)</f>
        <v>0</v>
      </c>
    </row>
    <row r="201" spans="1:65" s="2" customFormat="1" ht="24.15" customHeight="1">
      <c r="A201" s="35"/>
      <c r="B201" s="36"/>
      <c r="C201" s="212" t="s">
        <v>362</v>
      </c>
      <c r="D201" s="212" t="s">
        <v>136</v>
      </c>
      <c r="E201" s="213" t="s">
        <v>363</v>
      </c>
      <c r="F201" s="214" t="s">
        <v>364</v>
      </c>
      <c r="G201" s="215" t="s">
        <v>139</v>
      </c>
      <c r="H201" s="216">
        <v>10.884</v>
      </c>
      <c r="I201" s="217"/>
      <c r="J201" s="218">
        <f>ROUND(I201*H201,1)</f>
        <v>0</v>
      </c>
      <c r="K201" s="219"/>
      <c r="L201" s="41"/>
      <c r="M201" s="220" t="s">
        <v>1</v>
      </c>
      <c r="N201" s="221" t="s">
        <v>46</v>
      </c>
      <c r="O201" s="88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140</v>
      </c>
      <c r="AT201" s="224" t="s">
        <v>136</v>
      </c>
      <c r="AU201" s="224" t="s">
        <v>90</v>
      </c>
      <c r="AY201" s="14" t="s">
        <v>134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37</v>
      </c>
      <c r="BK201" s="225">
        <f>ROUND(I201*H201,1)</f>
        <v>0</v>
      </c>
      <c r="BL201" s="14" t="s">
        <v>140</v>
      </c>
      <c r="BM201" s="224" t="s">
        <v>365</v>
      </c>
    </row>
    <row r="202" spans="1:65" s="2" customFormat="1" ht="24.15" customHeight="1">
      <c r="A202" s="35"/>
      <c r="B202" s="36"/>
      <c r="C202" s="212" t="s">
        <v>366</v>
      </c>
      <c r="D202" s="212" t="s">
        <v>136</v>
      </c>
      <c r="E202" s="213" t="s">
        <v>367</v>
      </c>
      <c r="F202" s="214" t="s">
        <v>368</v>
      </c>
      <c r="G202" s="215" t="s">
        <v>139</v>
      </c>
      <c r="H202" s="216">
        <v>10.884</v>
      </c>
      <c r="I202" s="217"/>
      <c r="J202" s="218">
        <f>ROUND(I202*H202,1)</f>
        <v>0</v>
      </c>
      <c r="K202" s="219"/>
      <c r="L202" s="41"/>
      <c r="M202" s="220" t="s">
        <v>1</v>
      </c>
      <c r="N202" s="221" t="s">
        <v>46</v>
      </c>
      <c r="O202" s="88"/>
      <c r="P202" s="222">
        <f>O202*H202</f>
        <v>0</v>
      </c>
      <c r="Q202" s="222">
        <v>0.00017</v>
      </c>
      <c r="R202" s="222">
        <f>Q202*H202</f>
        <v>0.0018502800000000002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140</v>
      </c>
      <c r="AT202" s="224" t="s">
        <v>136</v>
      </c>
      <c r="AU202" s="224" t="s">
        <v>90</v>
      </c>
      <c r="AY202" s="14" t="s">
        <v>134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37</v>
      </c>
      <c r="BK202" s="225">
        <f>ROUND(I202*H202,1)</f>
        <v>0</v>
      </c>
      <c r="BL202" s="14" t="s">
        <v>140</v>
      </c>
      <c r="BM202" s="224" t="s">
        <v>369</v>
      </c>
    </row>
    <row r="203" spans="1:65" s="2" customFormat="1" ht="24.15" customHeight="1">
      <c r="A203" s="35"/>
      <c r="B203" s="36"/>
      <c r="C203" s="212" t="s">
        <v>370</v>
      </c>
      <c r="D203" s="212" t="s">
        <v>136</v>
      </c>
      <c r="E203" s="213" t="s">
        <v>371</v>
      </c>
      <c r="F203" s="214" t="s">
        <v>372</v>
      </c>
      <c r="G203" s="215" t="s">
        <v>139</v>
      </c>
      <c r="H203" s="216">
        <v>10.884</v>
      </c>
      <c r="I203" s="217"/>
      <c r="J203" s="218">
        <f>ROUND(I203*H203,1)</f>
        <v>0</v>
      </c>
      <c r="K203" s="219"/>
      <c r="L203" s="41"/>
      <c r="M203" s="220" t="s">
        <v>1</v>
      </c>
      <c r="N203" s="221" t="s">
        <v>46</v>
      </c>
      <c r="O203" s="88"/>
      <c r="P203" s="222">
        <f>O203*H203</f>
        <v>0</v>
      </c>
      <c r="Q203" s="222">
        <v>0.00017</v>
      </c>
      <c r="R203" s="222">
        <f>Q203*H203</f>
        <v>0.0018502800000000002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140</v>
      </c>
      <c r="AT203" s="224" t="s">
        <v>136</v>
      </c>
      <c r="AU203" s="224" t="s">
        <v>90</v>
      </c>
      <c r="AY203" s="14" t="s">
        <v>134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37</v>
      </c>
      <c r="BK203" s="225">
        <f>ROUND(I203*H203,1)</f>
        <v>0</v>
      </c>
      <c r="BL203" s="14" t="s">
        <v>140</v>
      </c>
      <c r="BM203" s="224" t="s">
        <v>373</v>
      </c>
    </row>
    <row r="204" spans="1:65" s="2" customFormat="1" ht="24.15" customHeight="1">
      <c r="A204" s="35"/>
      <c r="B204" s="36"/>
      <c r="C204" s="212" t="s">
        <v>374</v>
      </c>
      <c r="D204" s="212" t="s">
        <v>136</v>
      </c>
      <c r="E204" s="213" t="s">
        <v>375</v>
      </c>
      <c r="F204" s="214" t="s">
        <v>376</v>
      </c>
      <c r="G204" s="215" t="s">
        <v>139</v>
      </c>
      <c r="H204" s="216">
        <v>10.884</v>
      </c>
      <c r="I204" s="217"/>
      <c r="J204" s="218">
        <f>ROUND(I204*H204,1)</f>
        <v>0</v>
      </c>
      <c r="K204" s="219"/>
      <c r="L204" s="41"/>
      <c r="M204" s="220" t="s">
        <v>1</v>
      </c>
      <c r="N204" s="221" t="s">
        <v>46</v>
      </c>
      <c r="O204" s="88"/>
      <c r="P204" s="222">
        <f>O204*H204</f>
        <v>0</v>
      </c>
      <c r="Q204" s="222">
        <v>0.00021</v>
      </c>
      <c r="R204" s="222">
        <f>Q204*H204</f>
        <v>0.0022856400000000002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140</v>
      </c>
      <c r="AT204" s="224" t="s">
        <v>136</v>
      </c>
      <c r="AU204" s="224" t="s">
        <v>90</v>
      </c>
      <c r="AY204" s="14" t="s">
        <v>134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37</v>
      </c>
      <c r="BK204" s="225">
        <f>ROUND(I204*H204,1)</f>
        <v>0</v>
      </c>
      <c r="BL204" s="14" t="s">
        <v>140</v>
      </c>
      <c r="BM204" s="224" t="s">
        <v>377</v>
      </c>
    </row>
    <row r="205" spans="1:63" s="12" customFormat="1" ht="25.9" customHeight="1">
      <c r="A205" s="12"/>
      <c r="B205" s="196"/>
      <c r="C205" s="197"/>
      <c r="D205" s="198" t="s">
        <v>80</v>
      </c>
      <c r="E205" s="199" t="s">
        <v>195</v>
      </c>
      <c r="F205" s="199" t="s">
        <v>378</v>
      </c>
      <c r="G205" s="197"/>
      <c r="H205" s="197"/>
      <c r="I205" s="200"/>
      <c r="J205" s="201">
        <f>BK205</f>
        <v>0</v>
      </c>
      <c r="K205" s="197"/>
      <c r="L205" s="202"/>
      <c r="M205" s="203"/>
      <c r="N205" s="204"/>
      <c r="O205" s="204"/>
      <c r="P205" s="205">
        <f>P206</f>
        <v>0</v>
      </c>
      <c r="Q205" s="204"/>
      <c r="R205" s="205">
        <f>R206</f>
        <v>0.0099</v>
      </c>
      <c r="S205" s="204"/>
      <c r="T205" s="206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146</v>
      </c>
      <c r="AT205" s="208" t="s">
        <v>80</v>
      </c>
      <c r="AU205" s="208" t="s">
        <v>81</v>
      </c>
      <c r="AY205" s="207" t="s">
        <v>134</v>
      </c>
      <c r="BK205" s="209">
        <f>BK206</f>
        <v>0</v>
      </c>
    </row>
    <row r="206" spans="1:63" s="12" customFormat="1" ht="22.8" customHeight="1">
      <c r="A206" s="12"/>
      <c r="B206" s="196"/>
      <c r="C206" s="197"/>
      <c r="D206" s="198" t="s">
        <v>80</v>
      </c>
      <c r="E206" s="210" t="s">
        <v>379</v>
      </c>
      <c r="F206" s="210" t="s">
        <v>380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P207</f>
        <v>0</v>
      </c>
      <c r="Q206" s="204"/>
      <c r="R206" s="205">
        <f>R207</f>
        <v>0.0099</v>
      </c>
      <c r="S206" s="204"/>
      <c r="T206" s="206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146</v>
      </c>
      <c r="AT206" s="208" t="s">
        <v>80</v>
      </c>
      <c r="AU206" s="208" t="s">
        <v>37</v>
      </c>
      <c r="AY206" s="207" t="s">
        <v>134</v>
      </c>
      <c r="BK206" s="209">
        <f>BK207</f>
        <v>0</v>
      </c>
    </row>
    <row r="207" spans="1:65" s="2" customFormat="1" ht="21.75" customHeight="1">
      <c r="A207" s="35"/>
      <c r="B207" s="36"/>
      <c r="C207" s="212" t="s">
        <v>381</v>
      </c>
      <c r="D207" s="212" t="s">
        <v>136</v>
      </c>
      <c r="E207" s="213" t="s">
        <v>382</v>
      </c>
      <c r="F207" s="214" t="s">
        <v>383</v>
      </c>
      <c r="G207" s="215" t="s">
        <v>336</v>
      </c>
      <c r="H207" s="216">
        <v>1</v>
      </c>
      <c r="I207" s="217"/>
      <c r="J207" s="218">
        <f>ROUND(I207*H207,1)</f>
        <v>0</v>
      </c>
      <c r="K207" s="219"/>
      <c r="L207" s="41"/>
      <c r="M207" s="220" t="s">
        <v>1</v>
      </c>
      <c r="N207" s="221" t="s">
        <v>46</v>
      </c>
      <c r="O207" s="88"/>
      <c r="P207" s="222">
        <f>O207*H207</f>
        <v>0</v>
      </c>
      <c r="Q207" s="222">
        <v>0.0099</v>
      </c>
      <c r="R207" s="222">
        <f>Q207*H207</f>
        <v>0.0099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384</v>
      </c>
      <c r="AT207" s="224" t="s">
        <v>136</v>
      </c>
      <c r="AU207" s="224" t="s">
        <v>90</v>
      </c>
      <c r="AY207" s="14" t="s">
        <v>134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37</v>
      </c>
      <c r="BK207" s="225">
        <f>ROUND(I207*H207,1)</f>
        <v>0</v>
      </c>
      <c r="BL207" s="14" t="s">
        <v>384</v>
      </c>
      <c r="BM207" s="224" t="s">
        <v>385</v>
      </c>
    </row>
    <row r="208" spans="1:63" s="12" customFormat="1" ht="25.9" customHeight="1">
      <c r="A208" s="12"/>
      <c r="B208" s="196"/>
      <c r="C208" s="197"/>
      <c r="D208" s="198" t="s">
        <v>80</v>
      </c>
      <c r="E208" s="199" t="s">
        <v>386</v>
      </c>
      <c r="F208" s="199" t="s">
        <v>387</v>
      </c>
      <c r="G208" s="197"/>
      <c r="H208" s="197"/>
      <c r="I208" s="200"/>
      <c r="J208" s="201">
        <f>BK208</f>
        <v>0</v>
      </c>
      <c r="K208" s="197"/>
      <c r="L208" s="202"/>
      <c r="M208" s="203"/>
      <c r="N208" s="204"/>
      <c r="O208" s="204"/>
      <c r="P208" s="205">
        <f>P209+P211+P213+P215</f>
        <v>0</v>
      </c>
      <c r="Q208" s="204"/>
      <c r="R208" s="205">
        <f>R209+R211+R213+R215</f>
        <v>0</v>
      </c>
      <c r="S208" s="204"/>
      <c r="T208" s="206">
        <f>T209+T211+T213+T215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154</v>
      </c>
      <c r="AT208" s="208" t="s">
        <v>80</v>
      </c>
      <c r="AU208" s="208" t="s">
        <v>81</v>
      </c>
      <c r="AY208" s="207" t="s">
        <v>134</v>
      </c>
      <c r="BK208" s="209">
        <f>BK209+BK211+BK213+BK215</f>
        <v>0</v>
      </c>
    </row>
    <row r="209" spans="1:63" s="12" customFormat="1" ht="22.8" customHeight="1">
      <c r="A209" s="12"/>
      <c r="B209" s="196"/>
      <c r="C209" s="197"/>
      <c r="D209" s="198" t="s">
        <v>80</v>
      </c>
      <c r="E209" s="210" t="s">
        <v>388</v>
      </c>
      <c r="F209" s="210" t="s">
        <v>389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P210</f>
        <v>0</v>
      </c>
      <c r="Q209" s="204"/>
      <c r="R209" s="205">
        <f>R210</f>
        <v>0</v>
      </c>
      <c r="S209" s="204"/>
      <c r="T209" s="20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154</v>
      </c>
      <c r="AT209" s="208" t="s">
        <v>80</v>
      </c>
      <c r="AU209" s="208" t="s">
        <v>37</v>
      </c>
      <c r="AY209" s="207" t="s">
        <v>134</v>
      </c>
      <c r="BK209" s="209">
        <f>BK210</f>
        <v>0</v>
      </c>
    </row>
    <row r="210" spans="1:65" s="2" customFormat="1" ht="16.5" customHeight="1">
      <c r="A210" s="35"/>
      <c r="B210" s="36"/>
      <c r="C210" s="212" t="s">
        <v>390</v>
      </c>
      <c r="D210" s="212" t="s">
        <v>136</v>
      </c>
      <c r="E210" s="213" t="s">
        <v>391</v>
      </c>
      <c r="F210" s="214" t="s">
        <v>389</v>
      </c>
      <c r="G210" s="215" t="s">
        <v>336</v>
      </c>
      <c r="H210" s="216">
        <v>1</v>
      </c>
      <c r="I210" s="217"/>
      <c r="J210" s="218">
        <f>ROUND(I210*H210,1)</f>
        <v>0</v>
      </c>
      <c r="K210" s="219"/>
      <c r="L210" s="41"/>
      <c r="M210" s="220" t="s">
        <v>1</v>
      </c>
      <c r="N210" s="221" t="s">
        <v>46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392</v>
      </c>
      <c r="AT210" s="224" t="s">
        <v>136</v>
      </c>
      <c r="AU210" s="224" t="s">
        <v>90</v>
      </c>
      <c r="AY210" s="14" t="s">
        <v>134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37</v>
      </c>
      <c r="BK210" s="225">
        <f>ROUND(I210*H210,1)</f>
        <v>0</v>
      </c>
      <c r="BL210" s="14" t="s">
        <v>392</v>
      </c>
      <c r="BM210" s="224" t="s">
        <v>393</v>
      </c>
    </row>
    <row r="211" spans="1:63" s="12" customFormat="1" ht="22.8" customHeight="1">
      <c r="A211" s="12"/>
      <c r="B211" s="196"/>
      <c r="C211" s="197"/>
      <c r="D211" s="198" t="s">
        <v>80</v>
      </c>
      <c r="E211" s="210" t="s">
        <v>394</v>
      </c>
      <c r="F211" s="210" t="s">
        <v>395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154</v>
      </c>
      <c r="AT211" s="208" t="s">
        <v>80</v>
      </c>
      <c r="AU211" s="208" t="s">
        <v>37</v>
      </c>
      <c r="AY211" s="207" t="s">
        <v>134</v>
      </c>
      <c r="BK211" s="209">
        <f>BK212</f>
        <v>0</v>
      </c>
    </row>
    <row r="212" spans="1:65" s="2" customFormat="1" ht="16.5" customHeight="1">
      <c r="A212" s="35"/>
      <c r="B212" s="36"/>
      <c r="C212" s="212" t="s">
        <v>396</v>
      </c>
      <c r="D212" s="212" t="s">
        <v>136</v>
      </c>
      <c r="E212" s="213" t="s">
        <v>397</v>
      </c>
      <c r="F212" s="214" t="s">
        <v>395</v>
      </c>
      <c r="G212" s="215" t="s">
        <v>336</v>
      </c>
      <c r="H212" s="216">
        <v>1</v>
      </c>
      <c r="I212" s="217"/>
      <c r="J212" s="218">
        <f>ROUND(I212*H212,1)</f>
        <v>0</v>
      </c>
      <c r="K212" s="219"/>
      <c r="L212" s="41"/>
      <c r="M212" s="220" t="s">
        <v>1</v>
      </c>
      <c r="N212" s="221" t="s">
        <v>46</v>
      </c>
      <c r="O212" s="88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392</v>
      </c>
      <c r="AT212" s="224" t="s">
        <v>136</v>
      </c>
      <c r="AU212" s="224" t="s">
        <v>90</v>
      </c>
      <c r="AY212" s="14" t="s">
        <v>134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37</v>
      </c>
      <c r="BK212" s="225">
        <f>ROUND(I212*H212,1)</f>
        <v>0</v>
      </c>
      <c r="BL212" s="14" t="s">
        <v>392</v>
      </c>
      <c r="BM212" s="224" t="s">
        <v>398</v>
      </c>
    </row>
    <row r="213" spans="1:63" s="12" customFormat="1" ht="22.8" customHeight="1">
      <c r="A213" s="12"/>
      <c r="B213" s="196"/>
      <c r="C213" s="197"/>
      <c r="D213" s="198" t="s">
        <v>80</v>
      </c>
      <c r="E213" s="210" t="s">
        <v>399</v>
      </c>
      <c r="F213" s="210" t="s">
        <v>400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P214</f>
        <v>0</v>
      </c>
      <c r="Q213" s="204"/>
      <c r="R213" s="205">
        <f>R214</f>
        <v>0</v>
      </c>
      <c r="S213" s="204"/>
      <c r="T213" s="206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154</v>
      </c>
      <c r="AT213" s="208" t="s">
        <v>80</v>
      </c>
      <c r="AU213" s="208" t="s">
        <v>37</v>
      </c>
      <c r="AY213" s="207" t="s">
        <v>134</v>
      </c>
      <c r="BK213" s="209">
        <f>BK214</f>
        <v>0</v>
      </c>
    </row>
    <row r="214" spans="1:65" s="2" customFormat="1" ht="16.5" customHeight="1">
      <c r="A214" s="35"/>
      <c r="B214" s="36"/>
      <c r="C214" s="212" t="s">
        <v>401</v>
      </c>
      <c r="D214" s="212" t="s">
        <v>136</v>
      </c>
      <c r="E214" s="213" t="s">
        <v>402</v>
      </c>
      <c r="F214" s="214" t="s">
        <v>400</v>
      </c>
      <c r="G214" s="215" t="s">
        <v>336</v>
      </c>
      <c r="H214" s="216">
        <v>1</v>
      </c>
      <c r="I214" s="217"/>
      <c r="J214" s="218">
        <f>ROUND(I214*H214,1)</f>
        <v>0</v>
      </c>
      <c r="K214" s="219"/>
      <c r="L214" s="41"/>
      <c r="M214" s="220" t="s">
        <v>1</v>
      </c>
      <c r="N214" s="221" t="s">
        <v>46</v>
      </c>
      <c r="O214" s="88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392</v>
      </c>
      <c r="AT214" s="224" t="s">
        <v>136</v>
      </c>
      <c r="AU214" s="224" t="s">
        <v>90</v>
      </c>
      <c r="AY214" s="14" t="s">
        <v>134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37</v>
      </c>
      <c r="BK214" s="225">
        <f>ROUND(I214*H214,1)</f>
        <v>0</v>
      </c>
      <c r="BL214" s="14" t="s">
        <v>392</v>
      </c>
      <c r="BM214" s="224" t="s">
        <v>403</v>
      </c>
    </row>
    <row r="215" spans="1:63" s="12" customFormat="1" ht="22.8" customHeight="1">
      <c r="A215" s="12"/>
      <c r="B215" s="196"/>
      <c r="C215" s="197"/>
      <c r="D215" s="198" t="s">
        <v>80</v>
      </c>
      <c r="E215" s="210" t="s">
        <v>404</v>
      </c>
      <c r="F215" s="210" t="s">
        <v>405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154</v>
      </c>
      <c r="AT215" s="208" t="s">
        <v>80</v>
      </c>
      <c r="AU215" s="208" t="s">
        <v>37</v>
      </c>
      <c r="AY215" s="207" t="s">
        <v>134</v>
      </c>
      <c r="BK215" s="209">
        <f>BK216</f>
        <v>0</v>
      </c>
    </row>
    <row r="216" spans="1:65" s="2" customFormat="1" ht="16.5" customHeight="1">
      <c r="A216" s="35"/>
      <c r="B216" s="36"/>
      <c r="C216" s="212" t="s">
        <v>406</v>
      </c>
      <c r="D216" s="212" t="s">
        <v>136</v>
      </c>
      <c r="E216" s="213" t="s">
        <v>407</v>
      </c>
      <c r="F216" s="214" t="s">
        <v>405</v>
      </c>
      <c r="G216" s="215" t="s">
        <v>336</v>
      </c>
      <c r="H216" s="216">
        <v>1</v>
      </c>
      <c r="I216" s="217"/>
      <c r="J216" s="218">
        <f>ROUND(I216*H216,1)</f>
        <v>0</v>
      </c>
      <c r="K216" s="219"/>
      <c r="L216" s="41"/>
      <c r="M216" s="237" t="s">
        <v>1</v>
      </c>
      <c r="N216" s="238" t="s">
        <v>46</v>
      </c>
      <c r="O216" s="239"/>
      <c r="P216" s="240">
        <f>O216*H216</f>
        <v>0</v>
      </c>
      <c r="Q216" s="240">
        <v>0</v>
      </c>
      <c r="R216" s="240">
        <f>Q216*H216</f>
        <v>0</v>
      </c>
      <c r="S216" s="240">
        <v>0</v>
      </c>
      <c r="T216" s="24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4" t="s">
        <v>392</v>
      </c>
      <c r="AT216" s="224" t="s">
        <v>136</v>
      </c>
      <c r="AU216" s="224" t="s">
        <v>90</v>
      </c>
      <c r="AY216" s="14" t="s">
        <v>134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4" t="s">
        <v>37</v>
      </c>
      <c r="BK216" s="225">
        <f>ROUND(I216*H216,1)</f>
        <v>0</v>
      </c>
      <c r="BL216" s="14" t="s">
        <v>392</v>
      </c>
      <c r="BM216" s="224" t="s">
        <v>408</v>
      </c>
    </row>
    <row r="217" spans="1:31" s="2" customFormat="1" ht="6.95" customHeight="1">
      <c r="A217" s="35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41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password="CC35" sheet="1" objects="1" scenarios="1" formatColumns="0" formatRows="0" autoFilter="0"/>
  <autoFilter ref="C135:K216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DESKTOP-P668HID\SWHG NB</dc:creator>
  <cp:keywords/>
  <dc:description/>
  <cp:lastModifiedBy>DESKTOP-P668HID\SWHG NB</cp:lastModifiedBy>
  <dcterms:created xsi:type="dcterms:W3CDTF">2024-03-25T08:58:02Z</dcterms:created>
  <dcterms:modified xsi:type="dcterms:W3CDTF">2024-03-25T08:58:06Z</dcterms:modified>
  <cp:category/>
  <cp:version/>
  <cp:contentType/>
  <cp:contentStatus/>
</cp:coreProperties>
</file>